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 codeName="ThisWorkbook" defaultThemeVersion="166925"/>
  <xr:revisionPtr revIDLastSave="0" documentId="13_ncr:1_{E8FD24F8-8AE7-45C4-945A-990177E92F28}" xr6:coauthVersionLast="45" xr6:coauthVersionMax="45" xr10:uidLastSave="{00000000-0000-0000-0000-000000000000}"/>
  <bookViews>
    <workbookView xWindow="-110" yWindow="-110" windowWidth="19420" windowHeight="10420" activeTab="4" xr2:uid="{15539D50-41D7-4049-9456-39888B36BFA9}"/>
  </bookViews>
  <sheets>
    <sheet name="S" sheetId="4" r:id="rId1"/>
    <sheet name="SCyD LRAIC+ por Mbps" sheetId="3" r:id="rId2"/>
    <sheet name="SCyD Distribución" sheetId="1" r:id="rId3"/>
    <sheet name="SCyD - LRAIC+" sheetId="2" r:id="rId4"/>
    <sheet name="SAIB IntegradoCaso I" sheetId="5" r:id="rId5"/>
    <sheet name="SAIB Caso II recurrentes" sheetId="6" r:id="rId6"/>
  </sheets>
  <definedNames>
    <definedName name="_xlnm._FilterDatabase" localSheetId="2" hidden="1">'SCyD Distribución'!$A$89:$BD$89</definedName>
    <definedName name="xDSL_propio__bitstream">'SCyD - LRAIC+'!$K$15</definedName>
    <definedName name="xDSL_propio__líneas">'SCyD - LRAIC+'!$K$14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2" l="1"/>
  <c r="G25" i="2"/>
  <c r="G24" i="2"/>
  <c r="G16" i="2"/>
  <c r="G15" i="2"/>
  <c r="G14" i="2"/>
  <c r="H342" i="1"/>
  <c r="H301" i="1"/>
  <c r="H296" i="1"/>
  <c r="H261" i="1"/>
  <c r="H241" i="1"/>
  <c r="H240" i="1"/>
  <c r="H233" i="1"/>
  <c r="H232" i="1"/>
  <c r="H220" i="1"/>
  <c r="H216" i="1"/>
  <c r="H209" i="1"/>
  <c r="H204" i="1"/>
  <c r="H199" i="1"/>
  <c r="H196" i="1"/>
  <c r="H195" i="1"/>
  <c r="H190" i="1"/>
  <c r="H187" i="1"/>
  <c r="H186" i="1"/>
  <c r="H181" i="1"/>
  <c r="H178" i="1"/>
  <c r="H177" i="1"/>
  <c r="H176" i="1"/>
  <c r="H172" i="1"/>
  <c r="H169" i="1"/>
  <c r="H167" i="1"/>
  <c r="H158" i="1"/>
  <c r="H149" i="1"/>
  <c r="H145" i="1"/>
  <c r="H144" i="1"/>
  <c r="H140" i="1"/>
  <c r="H135" i="1"/>
  <c r="H132" i="1"/>
  <c r="H131" i="1"/>
  <c r="H128" i="1"/>
  <c r="H126" i="1"/>
  <c r="H123" i="1"/>
  <c r="H122" i="1"/>
  <c r="H119" i="1"/>
  <c r="H117" i="1"/>
  <c r="H114" i="1"/>
  <c r="H113" i="1"/>
  <c r="H112" i="1"/>
  <c r="H110" i="1"/>
  <c r="H105" i="1"/>
  <c r="H103" i="1"/>
  <c r="H101" i="1"/>
  <c r="H99" i="1"/>
  <c r="H94" i="1"/>
  <c r="E83" i="1"/>
  <c r="H311" i="1" s="1"/>
  <c r="F82" i="1"/>
  <c r="I106" i="1" s="1"/>
  <c r="E82" i="1"/>
  <c r="H157" i="1" s="1"/>
  <c r="E81" i="1"/>
  <c r="H207" i="1" s="1"/>
  <c r="E80" i="1"/>
  <c r="H291" i="1" s="1"/>
  <c r="E79" i="1"/>
  <c r="F78" i="1"/>
  <c r="I119" i="1" s="1"/>
  <c r="G64" i="2" s="1"/>
  <c r="E78" i="1"/>
  <c r="H102" i="1" s="1"/>
  <c r="E77" i="1"/>
  <c r="H118" i="1" s="1"/>
  <c r="E76" i="1"/>
  <c r="H287" i="1" s="1"/>
  <c r="E75" i="1"/>
  <c r="H201" i="1" s="1"/>
  <c r="F74" i="1"/>
  <c r="I149" i="1" s="1"/>
  <c r="G94" i="2" s="1"/>
  <c r="E74" i="1"/>
  <c r="H166" i="1" s="1"/>
  <c r="E73" i="1"/>
  <c r="H165" i="1" s="1"/>
  <c r="E72" i="1"/>
  <c r="H198" i="1" s="1"/>
  <c r="E71" i="1"/>
  <c r="H282" i="1" s="1"/>
  <c r="F70" i="1"/>
  <c r="E70" i="1"/>
  <c r="H213" i="1" s="1"/>
  <c r="E69" i="1"/>
  <c r="H212" i="1" s="1"/>
  <c r="E68" i="1"/>
  <c r="H245" i="1" s="1"/>
  <c r="E67" i="1"/>
  <c r="G55" i="1"/>
  <c r="F55" i="1"/>
  <c r="E55" i="1"/>
  <c r="G54" i="1"/>
  <c r="F54" i="1"/>
  <c r="E54" i="1"/>
  <c r="G49" i="1"/>
  <c r="F49" i="1"/>
  <c r="E49" i="1"/>
  <c r="G48" i="1"/>
  <c r="F48" i="1"/>
  <c r="E48" i="1"/>
  <c r="G47" i="1"/>
  <c r="F47" i="1"/>
  <c r="E47" i="1"/>
  <c r="G46" i="1"/>
  <c r="F46" i="1"/>
  <c r="E46" i="1"/>
  <c r="F38" i="1"/>
  <c r="E38" i="1"/>
  <c r="D38" i="1"/>
  <c r="AC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AC34" i="1"/>
  <c r="AC33" i="1"/>
  <c r="AC32" i="1"/>
  <c r="AC31" i="1"/>
  <c r="AC30" i="1"/>
  <c r="AC29" i="1"/>
  <c r="AC28" i="1"/>
  <c r="AC27" i="1"/>
  <c r="AC26" i="1"/>
  <c r="AC25" i="1"/>
  <c r="AC24" i="1"/>
  <c r="AC23" i="1"/>
  <c r="AC22" i="1"/>
  <c r="AC21" i="1"/>
  <c r="AC20" i="1"/>
  <c r="AC19" i="1"/>
  <c r="AC18" i="1"/>
  <c r="AC17" i="1"/>
  <c r="AC16" i="1"/>
  <c r="AC15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23" i="3"/>
  <c r="J22" i="3"/>
  <c r="J21" i="3"/>
  <c r="J14" i="3"/>
  <c r="J13" i="3"/>
  <c r="J12" i="3"/>
  <c r="J5" i="3"/>
  <c r="J4" i="3"/>
  <c r="J3" i="3"/>
  <c r="G51" i="2" l="1"/>
  <c r="E35" i="5" s="1"/>
  <c r="Q35" i="5" s="1"/>
  <c r="I468" i="1"/>
  <c r="I400" i="1"/>
  <c r="I451" i="1"/>
  <c r="I383" i="1"/>
  <c r="I315" i="1"/>
  <c r="I434" i="1"/>
  <c r="I366" i="1"/>
  <c r="I281" i="1"/>
  <c r="G226" i="2" s="1"/>
  <c r="I264" i="1"/>
  <c r="I196" i="1"/>
  <c r="G141" i="2" s="1"/>
  <c r="H48" i="5" s="1"/>
  <c r="T48" i="5" s="1"/>
  <c r="I128" i="1"/>
  <c r="G73" i="2" s="1"/>
  <c r="I298" i="1"/>
  <c r="I247" i="1"/>
  <c r="I485" i="1"/>
  <c r="I332" i="1"/>
  <c r="I349" i="1"/>
  <c r="G294" i="2" s="1"/>
  <c r="I225" i="1"/>
  <c r="H448" i="1"/>
  <c r="H380" i="1"/>
  <c r="H312" i="1"/>
  <c r="H482" i="1"/>
  <c r="H465" i="1"/>
  <c r="H329" i="1"/>
  <c r="H295" i="1"/>
  <c r="H431" i="1"/>
  <c r="H414" i="1"/>
  <c r="H346" i="1"/>
  <c r="H397" i="1"/>
  <c r="H363" i="1"/>
  <c r="H210" i="1"/>
  <c r="H460" i="1"/>
  <c r="H392" i="1"/>
  <c r="H324" i="1"/>
  <c r="H494" i="1"/>
  <c r="H409" i="1"/>
  <c r="H375" i="1"/>
  <c r="H341" i="1"/>
  <c r="H290" i="1"/>
  <c r="H358" i="1"/>
  <c r="H239" i="1"/>
  <c r="H477" i="1"/>
  <c r="H443" i="1"/>
  <c r="H307" i="1"/>
  <c r="H222" i="1"/>
  <c r="H426" i="1"/>
  <c r="H215" i="1"/>
  <c r="H252" i="1"/>
  <c r="H278" i="1"/>
  <c r="H349" i="1"/>
  <c r="F67" i="1"/>
  <c r="F71" i="1"/>
  <c r="F75" i="1"/>
  <c r="F79" i="1"/>
  <c r="F83" i="1"/>
  <c r="H95" i="1"/>
  <c r="H104" i="1"/>
  <c r="H109" i="1"/>
  <c r="H127" i="1"/>
  <c r="H136" i="1"/>
  <c r="H141" i="1"/>
  <c r="I145" i="1"/>
  <c r="G90" i="2" s="1"/>
  <c r="H150" i="1"/>
  <c r="H159" i="1"/>
  <c r="H168" i="1"/>
  <c r="H173" i="1"/>
  <c r="H182" i="1"/>
  <c r="H191" i="1"/>
  <c r="H200" i="1"/>
  <c r="H205" i="1"/>
  <c r="H221" i="1"/>
  <c r="H227" i="1"/>
  <c r="H253" i="1"/>
  <c r="H265" i="1"/>
  <c r="H306" i="1"/>
  <c r="H355" i="1"/>
  <c r="I417" i="1"/>
  <c r="I472" i="1"/>
  <c r="I404" i="1"/>
  <c r="I455" i="1"/>
  <c r="I387" i="1"/>
  <c r="G332" i="2" s="1"/>
  <c r="I319" i="1"/>
  <c r="I438" i="1"/>
  <c r="I370" i="1"/>
  <c r="I268" i="1"/>
  <c r="I200" i="1"/>
  <c r="G145" i="2" s="1"/>
  <c r="H52" i="5" s="1"/>
  <c r="T52" i="5" s="1"/>
  <c r="I132" i="1"/>
  <c r="G77" i="2" s="1"/>
  <c r="I489" i="1"/>
  <c r="I353" i="1"/>
  <c r="G298" i="2" s="1"/>
  <c r="I285" i="1"/>
  <c r="I251" i="1"/>
  <c r="I421" i="1"/>
  <c r="I302" i="1"/>
  <c r="I162" i="1"/>
  <c r="I94" i="1"/>
  <c r="G39" i="2" s="1"/>
  <c r="H154" i="1"/>
  <c r="H137" i="1"/>
  <c r="I221" i="1"/>
  <c r="G166" i="2" s="1"/>
  <c r="H228" i="1"/>
  <c r="I234" i="1"/>
  <c r="H244" i="1"/>
  <c r="I361" i="1"/>
  <c r="I425" i="1"/>
  <c r="H493" i="1"/>
  <c r="I98" i="1"/>
  <c r="H452" i="1"/>
  <c r="H384" i="1"/>
  <c r="H316" i="1"/>
  <c r="H486" i="1"/>
  <c r="H401" i="1"/>
  <c r="H367" i="1"/>
  <c r="H299" i="1"/>
  <c r="H333" i="1"/>
  <c r="H469" i="1"/>
  <c r="H435" i="1"/>
  <c r="H350" i="1"/>
  <c r="H214" i="1"/>
  <c r="H418" i="1"/>
  <c r="H456" i="1"/>
  <c r="H388" i="1"/>
  <c r="H320" i="1"/>
  <c r="H490" i="1"/>
  <c r="H473" i="1"/>
  <c r="H354" i="1"/>
  <c r="H286" i="1"/>
  <c r="H439" i="1"/>
  <c r="H422" i="1"/>
  <c r="H303" i="1"/>
  <c r="H235" i="1"/>
  <c r="H405" i="1"/>
  <c r="H371" i="1"/>
  <c r="H218" i="1"/>
  <c r="H337" i="1"/>
  <c r="H464" i="1"/>
  <c r="H396" i="1"/>
  <c r="H328" i="1"/>
  <c r="H498" i="1"/>
  <c r="H481" i="1"/>
  <c r="H277" i="1"/>
  <c r="H447" i="1"/>
  <c r="H430" i="1"/>
  <c r="H294" i="1"/>
  <c r="H243" i="1"/>
  <c r="H413" i="1"/>
  <c r="H345" i="1"/>
  <c r="H379" i="1"/>
  <c r="H226" i="1"/>
  <c r="H362" i="1"/>
  <c r="H91" i="1"/>
  <c r="H164" i="1"/>
  <c r="H151" i="1"/>
  <c r="H160" i="1"/>
  <c r="H174" i="1"/>
  <c r="H183" i="1"/>
  <c r="I187" i="1"/>
  <c r="G132" i="2" s="1"/>
  <c r="H192" i="1"/>
  <c r="H197" i="1"/>
  <c r="H217" i="1"/>
  <c r="H229" i="1"/>
  <c r="H236" i="1"/>
  <c r="H256" i="1"/>
  <c r="H269" i="1"/>
  <c r="H317" i="1"/>
  <c r="I153" i="1"/>
  <c r="H108" i="1"/>
  <c r="H163" i="1"/>
  <c r="H432" i="1"/>
  <c r="H364" i="1"/>
  <c r="H449" i="1"/>
  <c r="H415" i="1"/>
  <c r="H347" i="1"/>
  <c r="H398" i="1"/>
  <c r="H381" i="1"/>
  <c r="H279" i="1"/>
  <c r="H313" i="1"/>
  <c r="H262" i="1"/>
  <c r="H483" i="1"/>
  <c r="H466" i="1"/>
  <c r="H330" i="1"/>
  <c r="H100" i="1"/>
  <c r="H155" i="1"/>
  <c r="H488" i="1"/>
  <c r="H420" i="1"/>
  <c r="H352" i="1"/>
  <c r="H369" i="1"/>
  <c r="H335" i="1"/>
  <c r="H471" i="1"/>
  <c r="H454" i="1"/>
  <c r="H267" i="1"/>
  <c r="H437" i="1"/>
  <c r="H284" i="1"/>
  <c r="H403" i="1"/>
  <c r="H318" i="1"/>
  <c r="H250" i="1"/>
  <c r="H386" i="1"/>
  <c r="H492" i="1"/>
  <c r="H424" i="1"/>
  <c r="H356" i="1"/>
  <c r="H441" i="1"/>
  <c r="H322" i="1"/>
  <c r="H407" i="1"/>
  <c r="H305" i="1"/>
  <c r="H390" i="1"/>
  <c r="H339" i="1"/>
  <c r="H271" i="1"/>
  <c r="H373" i="1"/>
  <c r="H475" i="1"/>
  <c r="H288" i="1"/>
  <c r="H254" i="1"/>
  <c r="H458" i="1"/>
  <c r="H92" i="1"/>
  <c r="H106" i="1"/>
  <c r="H124" i="1"/>
  <c r="H129" i="1"/>
  <c r="H138" i="1"/>
  <c r="H147" i="1"/>
  <c r="H156" i="1"/>
  <c r="H161" i="1"/>
  <c r="H170" i="1"/>
  <c r="I174" i="1"/>
  <c r="H179" i="1"/>
  <c r="I183" i="1"/>
  <c r="G128" i="2" s="1"/>
  <c r="H188" i="1"/>
  <c r="H193" i="1"/>
  <c r="H202" i="1"/>
  <c r="I217" i="1"/>
  <c r="H223" i="1"/>
  <c r="H237" i="1"/>
  <c r="H257" i="1"/>
  <c r="H323" i="1"/>
  <c r="I476" i="1"/>
  <c r="I408" i="1"/>
  <c r="I459" i="1"/>
  <c r="G404" i="2" s="1"/>
  <c r="I391" i="1"/>
  <c r="I323" i="1"/>
  <c r="I442" i="1"/>
  <c r="I374" i="1"/>
  <c r="I272" i="1"/>
  <c r="I204" i="1"/>
  <c r="G149" i="2" s="1"/>
  <c r="H56" i="5" s="1"/>
  <c r="T56" i="5" s="1"/>
  <c r="I136" i="1"/>
  <c r="G81" i="2" s="1"/>
  <c r="E56" i="5" s="1"/>
  <c r="Q56" i="5" s="1"/>
  <c r="I340" i="1"/>
  <c r="G285" i="2" s="1"/>
  <c r="G56" i="5" s="1"/>
  <c r="S56" i="5" s="1"/>
  <c r="I289" i="1"/>
  <c r="I255" i="1"/>
  <c r="I357" i="1"/>
  <c r="I493" i="1"/>
  <c r="G438" i="2" s="1"/>
  <c r="I306" i="1"/>
  <c r="G251" i="2" s="1"/>
  <c r="G31" i="5" s="1"/>
  <c r="S31" i="5" s="1"/>
  <c r="H440" i="1"/>
  <c r="H372" i="1"/>
  <c r="H304" i="1"/>
  <c r="H491" i="1"/>
  <c r="H457" i="1"/>
  <c r="H423" i="1"/>
  <c r="H406" i="1"/>
  <c r="H321" i="1"/>
  <c r="H389" i="1"/>
  <c r="H338" i="1"/>
  <c r="H270" i="1"/>
  <c r="H474" i="1"/>
  <c r="H146" i="1"/>
  <c r="I191" i="1"/>
  <c r="G136" i="2" s="1"/>
  <c r="H96" i="1"/>
  <c r="H133" i="1"/>
  <c r="H142" i="1"/>
  <c r="H484" i="1"/>
  <c r="H416" i="1"/>
  <c r="H348" i="1"/>
  <c r="H433" i="1"/>
  <c r="H399" i="1"/>
  <c r="H382" i="1"/>
  <c r="H314" i="1"/>
  <c r="H280" i="1"/>
  <c r="H263" i="1"/>
  <c r="H365" i="1"/>
  <c r="H467" i="1"/>
  <c r="H331" i="1"/>
  <c r="H297" i="1"/>
  <c r="H246" i="1"/>
  <c r="H450" i="1"/>
  <c r="H496" i="1"/>
  <c r="H428" i="1"/>
  <c r="H360" i="1"/>
  <c r="H377" i="1"/>
  <c r="H479" i="1"/>
  <c r="H462" i="1"/>
  <c r="H326" i="1"/>
  <c r="H309" i="1"/>
  <c r="H275" i="1"/>
  <c r="H445" i="1"/>
  <c r="H411" i="1"/>
  <c r="H258" i="1"/>
  <c r="H394" i="1"/>
  <c r="H343" i="1"/>
  <c r="H97" i="1"/>
  <c r="H115" i="1"/>
  <c r="F69" i="1"/>
  <c r="F73" i="1"/>
  <c r="F77" i="1"/>
  <c r="F81" i="1"/>
  <c r="H93" i="1"/>
  <c r="H111" i="1"/>
  <c r="I115" i="1"/>
  <c r="H120" i="1"/>
  <c r="H125" i="1"/>
  <c r="H134" i="1"/>
  <c r="H143" i="1"/>
  <c r="H152" i="1"/>
  <c r="I170" i="1"/>
  <c r="G115" i="2" s="1"/>
  <c r="H31" i="5" s="1"/>
  <c r="T31" i="5" s="1"/>
  <c r="H175" i="1"/>
  <c r="I179" i="1"/>
  <c r="G124" i="2" s="1"/>
  <c r="H184" i="1"/>
  <c r="H189" i="1"/>
  <c r="H224" i="1"/>
  <c r="I230" i="1"/>
  <c r="G175" i="2" s="1"/>
  <c r="H248" i="1"/>
  <c r="H273" i="1"/>
  <c r="I480" i="1"/>
  <c r="I412" i="1"/>
  <c r="I463" i="1"/>
  <c r="G408" i="2" s="1"/>
  <c r="I395" i="1"/>
  <c r="I327" i="1"/>
  <c r="I446" i="1"/>
  <c r="G391" i="2" s="1"/>
  <c r="F35" i="5" s="1"/>
  <c r="R35" i="5" s="1"/>
  <c r="I378" i="1"/>
  <c r="G323" i="2" s="1"/>
  <c r="C35" i="5" s="1"/>
  <c r="O35" i="5" s="1"/>
  <c r="I310" i="1"/>
  <c r="I208" i="1"/>
  <c r="I140" i="1"/>
  <c r="G85" i="2" s="1"/>
  <c r="E60" i="5" s="1"/>
  <c r="Q60" i="5" s="1"/>
  <c r="I276" i="1"/>
  <c r="I259" i="1"/>
  <c r="I497" i="1"/>
  <c r="I429" i="1"/>
  <c r="G374" i="2" s="1"/>
  <c r="I293" i="1"/>
  <c r="I242" i="1"/>
  <c r="I344" i="1"/>
  <c r="H436" i="1"/>
  <c r="H368" i="1"/>
  <c r="H300" i="1"/>
  <c r="H385" i="1"/>
  <c r="H334" i="1"/>
  <c r="H470" i="1"/>
  <c r="H487" i="1"/>
  <c r="H453" i="1"/>
  <c r="H351" i="1"/>
  <c r="H419" i="1"/>
  <c r="H283" i="1"/>
  <c r="H266" i="1"/>
  <c r="H402" i="1"/>
  <c r="H444" i="1"/>
  <c r="H376" i="1"/>
  <c r="H308" i="1"/>
  <c r="H393" i="1"/>
  <c r="H478" i="1"/>
  <c r="H359" i="1"/>
  <c r="H461" i="1"/>
  <c r="H495" i="1"/>
  <c r="H427" i="1"/>
  <c r="H325" i="1"/>
  <c r="H274" i="1"/>
  <c r="H206" i="1"/>
  <c r="H410" i="1"/>
  <c r="H211" i="1"/>
  <c r="F68" i="1"/>
  <c r="F72" i="1"/>
  <c r="F76" i="1"/>
  <c r="F80" i="1"/>
  <c r="I123" i="1"/>
  <c r="G68" i="2" s="1"/>
  <c r="H468" i="1"/>
  <c r="H400" i="1"/>
  <c r="H332" i="1"/>
  <c r="H417" i="1"/>
  <c r="H383" i="1"/>
  <c r="H315" i="1"/>
  <c r="H281" i="1"/>
  <c r="H264" i="1"/>
  <c r="H366" i="1"/>
  <c r="H298" i="1"/>
  <c r="H247" i="1"/>
  <c r="H485" i="1"/>
  <c r="H451" i="1"/>
  <c r="H230" i="1"/>
  <c r="H434" i="1"/>
  <c r="H472" i="1"/>
  <c r="H404" i="1"/>
  <c r="H336" i="1"/>
  <c r="H455" i="1"/>
  <c r="H268" i="1"/>
  <c r="H489" i="1"/>
  <c r="H438" i="1"/>
  <c r="H353" i="1"/>
  <c r="H285" i="1"/>
  <c r="H251" i="1"/>
  <c r="H421" i="1"/>
  <c r="H319" i="1"/>
  <c r="H387" i="1"/>
  <c r="H302" i="1"/>
  <c r="H234" i="1"/>
  <c r="H370" i="1"/>
  <c r="H476" i="1"/>
  <c r="H408" i="1"/>
  <c r="H340" i="1"/>
  <c r="H425" i="1"/>
  <c r="H391" i="1"/>
  <c r="H272" i="1"/>
  <c r="H374" i="1"/>
  <c r="H289" i="1"/>
  <c r="H255" i="1"/>
  <c r="H459" i="1"/>
  <c r="H357" i="1"/>
  <c r="H238" i="1"/>
  <c r="H442" i="1"/>
  <c r="H480" i="1"/>
  <c r="H412" i="1"/>
  <c r="H344" i="1"/>
  <c r="H361" i="1"/>
  <c r="H463" i="1"/>
  <c r="H310" i="1"/>
  <c r="H446" i="1"/>
  <c r="H327" i="1"/>
  <c r="H276" i="1"/>
  <c r="H259" i="1"/>
  <c r="H497" i="1"/>
  <c r="H429" i="1"/>
  <c r="H293" i="1"/>
  <c r="H395" i="1"/>
  <c r="H242" i="1"/>
  <c r="H378" i="1"/>
  <c r="H98" i="1"/>
  <c r="I102" i="1"/>
  <c r="G47" i="2" s="1"/>
  <c r="E31" i="5" s="1"/>
  <c r="Q31" i="5" s="1"/>
  <c r="H107" i="1"/>
  <c r="I111" i="1"/>
  <c r="G56" i="2" s="1"/>
  <c r="H116" i="1"/>
  <c r="H121" i="1"/>
  <c r="H130" i="1"/>
  <c r="H139" i="1"/>
  <c r="H148" i="1"/>
  <c r="H153" i="1"/>
  <c r="I157" i="1"/>
  <c r="G102" i="2" s="1"/>
  <c r="H162" i="1"/>
  <c r="I166" i="1"/>
  <c r="G111" i="2" s="1"/>
  <c r="H27" i="5" s="1"/>
  <c r="T27" i="5" s="1"/>
  <c r="H171" i="1"/>
  <c r="H180" i="1"/>
  <c r="H185" i="1"/>
  <c r="H194" i="1"/>
  <c r="H203" i="1"/>
  <c r="H208" i="1"/>
  <c r="I213" i="1"/>
  <c r="G158" i="2" s="1"/>
  <c r="H219" i="1"/>
  <c r="H225" i="1"/>
  <c r="H231" i="1"/>
  <c r="I238" i="1"/>
  <c r="H249" i="1"/>
  <c r="H260" i="1"/>
  <c r="H292" i="1"/>
  <c r="I336" i="1"/>
  <c r="I436" i="1" l="1"/>
  <c r="G381" i="2" s="1"/>
  <c r="I368" i="1"/>
  <c r="G313" i="2" s="1"/>
  <c r="I487" i="1"/>
  <c r="G432" i="2" s="1"/>
  <c r="I419" i="1"/>
  <c r="G364" i="2" s="1"/>
  <c r="I351" i="1"/>
  <c r="G296" i="2" s="1"/>
  <c r="I283" i="1"/>
  <c r="G228" i="2" s="1"/>
  <c r="I470" i="1"/>
  <c r="G415" i="2" s="1"/>
  <c r="F50" i="5" s="1"/>
  <c r="I402" i="1"/>
  <c r="G347" i="2" s="1"/>
  <c r="I334" i="1"/>
  <c r="G279" i="2" s="1"/>
  <c r="G50" i="5" s="1"/>
  <c r="I300" i="1"/>
  <c r="G245" i="2" s="1"/>
  <c r="I232" i="1"/>
  <c r="G177" i="2" s="1"/>
  <c r="I164" i="1"/>
  <c r="G109" i="2" s="1"/>
  <c r="I96" i="1"/>
  <c r="G41" i="2" s="1"/>
  <c r="I453" i="1"/>
  <c r="G398" i="2" s="1"/>
  <c r="I266" i="1"/>
  <c r="G211" i="2" s="1"/>
  <c r="I317" i="1"/>
  <c r="G262" i="2" s="1"/>
  <c r="I198" i="1"/>
  <c r="G143" i="2" s="1"/>
  <c r="H50" i="5" s="1"/>
  <c r="I249" i="1"/>
  <c r="G194" i="2" s="1"/>
  <c r="I385" i="1"/>
  <c r="G330" i="2" s="1"/>
  <c r="I147" i="1"/>
  <c r="G92" i="2" s="1"/>
  <c r="I181" i="1"/>
  <c r="G126" i="2" s="1"/>
  <c r="I215" i="1"/>
  <c r="G160" i="2" s="1"/>
  <c r="I113" i="1"/>
  <c r="G58" i="2" s="1"/>
  <c r="I130" i="1"/>
  <c r="G75" i="2" s="1"/>
  <c r="G183" i="2"/>
  <c r="D31" i="5" s="1"/>
  <c r="P31" i="5" s="1"/>
  <c r="I432" i="1"/>
  <c r="G377" i="2" s="1"/>
  <c r="I364" i="1"/>
  <c r="G309" i="2" s="1"/>
  <c r="I483" i="1"/>
  <c r="G428" i="2" s="1"/>
  <c r="I415" i="1"/>
  <c r="G360" i="2" s="1"/>
  <c r="I347" i="1"/>
  <c r="G292" i="2" s="1"/>
  <c r="I279" i="1"/>
  <c r="G224" i="2" s="1"/>
  <c r="I466" i="1"/>
  <c r="G411" i="2" s="1"/>
  <c r="I398" i="1"/>
  <c r="G343" i="2" s="1"/>
  <c r="I330" i="1"/>
  <c r="G275" i="2" s="1"/>
  <c r="I228" i="1"/>
  <c r="G173" i="2" s="1"/>
  <c r="I160" i="1"/>
  <c r="G105" i="2" s="1"/>
  <c r="I92" i="1"/>
  <c r="G37" i="2" s="1"/>
  <c r="I381" i="1"/>
  <c r="G326" i="2" s="1"/>
  <c r="I313" i="1"/>
  <c r="G258" i="2" s="1"/>
  <c r="I262" i="1"/>
  <c r="G207" i="2" s="1"/>
  <c r="I296" i="1"/>
  <c r="G241" i="2" s="1"/>
  <c r="I143" i="1"/>
  <c r="G88" i="2" s="1"/>
  <c r="I109" i="1"/>
  <c r="G54" i="2" s="1"/>
  <c r="I449" i="1"/>
  <c r="G394" i="2" s="1"/>
  <c r="I245" i="1"/>
  <c r="G190" i="2" s="1"/>
  <c r="I211" i="1"/>
  <c r="G156" i="2" s="1"/>
  <c r="I126" i="1"/>
  <c r="G71" i="2" s="1"/>
  <c r="I177" i="1"/>
  <c r="G122" i="2" s="1"/>
  <c r="I194" i="1"/>
  <c r="G139" i="2" s="1"/>
  <c r="G442" i="2"/>
  <c r="G272" i="2"/>
  <c r="I488" i="1"/>
  <c r="G433" i="2" s="1"/>
  <c r="I420" i="1"/>
  <c r="G365" i="2" s="1"/>
  <c r="I471" i="1"/>
  <c r="G416" i="2" s="1"/>
  <c r="F51" i="5" s="1"/>
  <c r="R51" i="5" s="1"/>
  <c r="I403" i="1"/>
  <c r="G348" i="2" s="1"/>
  <c r="I335" i="1"/>
  <c r="G280" i="2" s="1"/>
  <c r="G51" i="5" s="1"/>
  <c r="S51" i="5" s="1"/>
  <c r="I454" i="1"/>
  <c r="G399" i="2" s="1"/>
  <c r="I386" i="1"/>
  <c r="G331" i="2" s="1"/>
  <c r="I318" i="1"/>
  <c r="G263" i="2" s="1"/>
  <c r="I216" i="1"/>
  <c r="G161" i="2" s="1"/>
  <c r="I148" i="1"/>
  <c r="G93" i="2" s="1"/>
  <c r="I267" i="1"/>
  <c r="G212" i="2" s="1"/>
  <c r="I437" i="1"/>
  <c r="G382" i="2" s="1"/>
  <c r="F26" i="5" s="1"/>
  <c r="R26" i="5" s="1"/>
  <c r="I352" i="1"/>
  <c r="G297" i="2" s="1"/>
  <c r="I284" i="1"/>
  <c r="G229" i="2" s="1"/>
  <c r="I250" i="1"/>
  <c r="G195" i="2" s="1"/>
  <c r="I301" i="1"/>
  <c r="G246" i="2" s="1"/>
  <c r="G26" i="5" s="1"/>
  <c r="S26" i="5" s="1"/>
  <c r="I97" i="1"/>
  <c r="G42" i="2" s="1"/>
  <c r="I114" i="1"/>
  <c r="G59" i="2" s="1"/>
  <c r="I199" i="1"/>
  <c r="G144" i="2" s="1"/>
  <c r="H51" i="5" s="1"/>
  <c r="T51" i="5" s="1"/>
  <c r="I165" i="1"/>
  <c r="G110" i="2" s="1"/>
  <c r="H26" i="5" s="1"/>
  <c r="T26" i="5" s="1"/>
  <c r="I369" i="1"/>
  <c r="G314" i="2" s="1"/>
  <c r="I182" i="1"/>
  <c r="G127" i="2" s="1"/>
  <c r="I233" i="1"/>
  <c r="G178" i="2" s="1"/>
  <c r="I131" i="1"/>
  <c r="G76" i="2" s="1"/>
  <c r="G353" i="2"/>
  <c r="C56" i="5" s="1"/>
  <c r="O56" i="5" s="1"/>
  <c r="G434" i="2"/>
  <c r="G400" i="2"/>
  <c r="G277" i="2"/>
  <c r="G48" i="5" s="1"/>
  <c r="S48" i="5" s="1"/>
  <c r="G311" i="2"/>
  <c r="E24" i="6"/>
  <c r="D23" i="5"/>
  <c r="P23" i="5" s="1"/>
  <c r="I492" i="1"/>
  <c r="G437" i="2" s="1"/>
  <c r="F78" i="5" s="1"/>
  <c r="R78" i="5" s="1"/>
  <c r="I424" i="1"/>
  <c r="G369" i="2" s="1"/>
  <c r="I475" i="1"/>
  <c r="G420" i="2" s="1"/>
  <c r="F55" i="5" s="1"/>
  <c r="R55" i="5" s="1"/>
  <c r="I407" i="1"/>
  <c r="G352" i="2" s="1"/>
  <c r="C55" i="5" s="1"/>
  <c r="O55" i="5" s="1"/>
  <c r="I339" i="1"/>
  <c r="G284" i="2" s="1"/>
  <c r="G55" i="5" s="1"/>
  <c r="S55" i="5" s="1"/>
  <c r="I458" i="1"/>
  <c r="G403" i="2" s="1"/>
  <c r="C70" i="5" s="1"/>
  <c r="I70" i="5" s="1"/>
  <c r="I390" i="1"/>
  <c r="G335" i="2" s="1"/>
  <c r="I322" i="1"/>
  <c r="G267" i="2" s="1"/>
  <c r="D70" i="5" s="1"/>
  <c r="J70" i="5" s="1"/>
  <c r="I305" i="1"/>
  <c r="G250" i="2" s="1"/>
  <c r="G30" i="5" s="1"/>
  <c r="S30" i="5" s="1"/>
  <c r="I220" i="1"/>
  <c r="G165" i="2" s="1"/>
  <c r="H78" i="5" s="1"/>
  <c r="T78" i="5" s="1"/>
  <c r="I152" i="1"/>
  <c r="G97" i="2" s="1"/>
  <c r="I271" i="1"/>
  <c r="G216" i="2" s="1"/>
  <c r="D55" i="5" s="1"/>
  <c r="P55" i="5" s="1"/>
  <c r="I373" i="1"/>
  <c r="G318" i="2" s="1"/>
  <c r="C30" i="5" s="1"/>
  <c r="O30" i="5" s="1"/>
  <c r="I288" i="1"/>
  <c r="G233" i="2" s="1"/>
  <c r="I254" i="1"/>
  <c r="G199" i="2" s="1"/>
  <c r="I356" i="1"/>
  <c r="G301" i="2" s="1"/>
  <c r="G78" i="5" s="1"/>
  <c r="S78" i="5" s="1"/>
  <c r="I237" i="1"/>
  <c r="G182" i="2" s="1"/>
  <c r="D30" i="5" s="1"/>
  <c r="P30" i="5" s="1"/>
  <c r="I203" i="1"/>
  <c r="G148" i="2" s="1"/>
  <c r="H55" i="5" s="1"/>
  <c r="T55" i="5" s="1"/>
  <c r="I441" i="1"/>
  <c r="G386" i="2" s="1"/>
  <c r="F30" i="5" s="1"/>
  <c r="R30" i="5" s="1"/>
  <c r="I101" i="1"/>
  <c r="G46" i="2" s="1"/>
  <c r="E30" i="5" s="1"/>
  <c r="Q30" i="5" s="1"/>
  <c r="I135" i="1"/>
  <c r="G80" i="2" s="1"/>
  <c r="E55" i="5" s="1"/>
  <c r="Q55" i="5" s="1"/>
  <c r="I169" i="1"/>
  <c r="G114" i="2" s="1"/>
  <c r="H30" i="5" s="1"/>
  <c r="T30" i="5" s="1"/>
  <c r="I118" i="1"/>
  <c r="G63" i="2" s="1"/>
  <c r="I186" i="1"/>
  <c r="G131" i="2" s="1"/>
  <c r="E70" i="5" s="1"/>
  <c r="K70" i="5" s="1"/>
  <c r="G204" i="2"/>
  <c r="G340" i="2"/>
  <c r="I484" i="1"/>
  <c r="G429" i="2" s="1"/>
  <c r="I416" i="1"/>
  <c r="G361" i="2" s="1"/>
  <c r="I467" i="1"/>
  <c r="G412" i="2" s="1"/>
  <c r="F47" i="5" s="1"/>
  <c r="R47" i="5" s="1"/>
  <c r="I399" i="1"/>
  <c r="G344" i="2" s="1"/>
  <c r="I331" i="1"/>
  <c r="G276" i="2" s="1"/>
  <c r="G47" i="5" s="1"/>
  <c r="S47" i="5" s="1"/>
  <c r="I450" i="1"/>
  <c r="G395" i="2" s="1"/>
  <c r="I382" i="1"/>
  <c r="G327" i="2" s="1"/>
  <c r="I348" i="1"/>
  <c r="G293" i="2" s="1"/>
  <c r="I212" i="1"/>
  <c r="G157" i="2" s="1"/>
  <c r="I144" i="1"/>
  <c r="G89" i="2" s="1"/>
  <c r="I314" i="1"/>
  <c r="G259" i="2" s="1"/>
  <c r="I280" i="1"/>
  <c r="G225" i="2" s="1"/>
  <c r="I263" i="1"/>
  <c r="G208" i="2" s="1"/>
  <c r="I365" i="1"/>
  <c r="G310" i="2" s="1"/>
  <c r="I297" i="1"/>
  <c r="G242" i="2" s="1"/>
  <c r="G22" i="5" s="1"/>
  <c r="S22" i="5" s="1"/>
  <c r="I246" i="1"/>
  <c r="G191" i="2" s="1"/>
  <c r="I93" i="1"/>
  <c r="G38" i="2" s="1"/>
  <c r="I127" i="1"/>
  <c r="G72" i="2" s="1"/>
  <c r="I161" i="1"/>
  <c r="G106" i="2" s="1"/>
  <c r="H22" i="5" s="1"/>
  <c r="T22" i="5" s="1"/>
  <c r="I229" i="1"/>
  <c r="G174" i="2" s="1"/>
  <c r="I110" i="1"/>
  <c r="G55" i="2" s="1"/>
  <c r="I433" i="1"/>
  <c r="G378" i="2" s="1"/>
  <c r="F22" i="5" s="1"/>
  <c r="R22" i="5" s="1"/>
  <c r="I178" i="1"/>
  <c r="G123" i="2" s="1"/>
  <c r="I195" i="1"/>
  <c r="G140" i="2" s="1"/>
  <c r="H47" i="5" s="1"/>
  <c r="T47" i="5" s="1"/>
  <c r="G421" i="2"/>
  <c r="F56" i="5" s="1"/>
  <c r="R56" i="5" s="1"/>
  <c r="G370" i="2"/>
  <c r="E23" i="5"/>
  <c r="Q23" i="5" s="1"/>
  <c r="F24" i="6"/>
  <c r="F43" i="6"/>
  <c r="E52" i="5"/>
  <c r="Q52" i="5" s="1"/>
  <c r="G349" i="2"/>
  <c r="I464" i="1"/>
  <c r="G409" i="2" s="1"/>
  <c r="I396" i="1"/>
  <c r="G341" i="2" s="1"/>
  <c r="I447" i="1"/>
  <c r="G392" i="2" s="1"/>
  <c r="F36" i="5" s="1"/>
  <c r="R36" i="5" s="1"/>
  <c r="I379" i="1"/>
  <c r="G324" i="2" s="1"/>
  <c r="C36" i="5" s="1"/>
  <c r="O36" i="5" s="1"/>
  <c r="I311" i="1"/>
  <c r="G256" i="2" s="1"/>
  <c r="G36" i="5" s="1"/>
  <c r="S36" i="5" s="1"/>
  <c r="I498" i="1"/>
  <c r="G443" i="2" s="1"/>
  <c r="I430" i="1"/>
  <c r="G375" i="2" s="1"/>
  <c r="I362" i="1"/>
  <c r="G307" i="2" s="1"/>
  <c r="I260" i="1"/>
  <c r="G205" i="2" s="1"/>
  <c r="I192" i="1"/>
  <c r="G137" i="2" s="1"/>
  <c r="I124" i="1"/>
  <c r="G69" i="2" s="1"/>
  <c r="I328" i="1"/>
  <c r="G273" i="2" s="1"/>
  <c r="I294" i="1"/>
  <c r="G239" i="2" s="1"/>
  <c r="I243" i="1"/>
  <c r="G188" i="2" s="1"/>
  <c r="D36" i="5" s="1"/>
  <c r="P36" i="5" s="1"/>
  <c r="I413" i="1"/>
  <c r="G358" i="2" s="1"/>
  <c r="C61" i="5" s="1"/>
  <c r="O61" i="5" s="1"/>
  <c r="I345" i="1"/>
  <c r="G290" i="2" s="1"/>
  <c r="G61" i="5" s="1"/>
  <c r="S61" i="5" s="1"/>
  <c r="I175" i="1"/>
  <c r="G120" i="2" s="1"/>
  <c r="H36" i="5" s="1"/>
  <c r="T36" i="5" s="1"/>
  <c r="I277" i="1"/>
  <c r="G222" i="2" s="1"/>
  <c r="D61" i="5" s="1"/>
  <c r="P61" i="5" s="1"/>
  <c r="I141" i="1"/>
  <c r="G86" i="2" s="1"/>
  <c r="E61" i="5" s="1"/>
  <c r="Q61" i="5" s="1"/>
  <c r="I158" i="1"/>
  <c r="G103" i="2" s="1"/>
  <c r="I107" i="1"/>
  <c r="G52" i="2" s="1"/>
  <c r="E36" i="5" s="1"/>
  <c r="Q36" i="5" s="1"/>
  <c r="I481" i="1"/>
  <c r="G426" i="2" s="1"/>
  <c r="F61" i="5" s="1"/>
  <c r="R61" i="5" s="1"/>
  <c r="I226" i="1"/>
  <c r="G171" i="2" s="1"/>
  <c r="I209" i="1"/>
  <c r="G154" i="2" s="1"/>
  <c r="H61" i="5" s="1"/>
  <c r="T61" i="5" s="1"/>
  <c r="G430" i="2"/>
  <c r="G379" i="2"/>
  <c r="F23" i="5" s="1"/>
  <c r="R23" i="5" s="1"/>
  <c r="G43" i="2"/>
  <c r="G217" i="2"/>
  <c r="D56" i="5" s="1"/>
  <c r="P56" i="5" s="1"/>
  <c r="G306" i="2"/>
  <c r="G107" i="2"/>
  <c r="H23" i="5" s="1"/>
  <c r="T23" i="5" s="1"/>
  <c r="G417" i="2"/>
  <c r="F52" i="5" s="1"/>
  <c r="R52" i="5" s="1"/>
  <c r="I460" i="1"/>
  <c r="G405" i="2" s="1"/>
  <c r="I392" i="1"/>
  <c r="G337" i="2" s="1"/>
  <c r="I443" i="1"/>
  <c r="G388" i="2" s="1"/>
  <c r="I375" i="1"/>
  <c r="G320" i="2" s="1"/>
  <c r="C32" i="5" s="1"/>
  <c r="O32" i="5" s="1"/>
  <c r="I307" i="1"/>
  <c r="G252" i="2" s="1"/>
  <c r="I494" i="1"/>
  <c r="G439" i="2" s="1"/>
  <c r="I426" i="1"/>
  <c r="G371" i="2" s="1"/>
  <c r="I358" i="1"/>
  <c r="G303" i="2" s="1"/>
  <c r="I341" i="1"/>
  <c r="G286" i="2" s="1"/>
  <c r="I290" i="1"/>
  <c r="G235" i="2" s="1"/>
  <c r="I256" i="1"/>
  <c r="G201" i="2" s="1"/>
  <c r="I188" i="1"/>
  <c r="G133" i="2" s="1"/>
  <c r="I120" i="1"/>
  <c r="G65" i="2" s="1"/>
  <c r="I239" i="1"/>
  <c r="G184" i="2" s="1"/>
  <c r="D32" i="5" s="1"/>
  <c r="P32" i="5" s="1"/>
  <c r="I477" i="1"/>
  <c r="G422" i="2" s="1"/>
  <c r="I324" i="1"/>
  <c r="G269" i="2" s="1"/>
  <c r="I273" i="1"/>
  <c r="G218" i="2" s="1"/>
  <c r="D57" i="5" s="1"/>
  <c r="P57" i="5" s="1"/>
  <c r="I103" i="1"/>
  <c r="G48" i="2" s="1"/>
  <c r="E32" i="5" s="1"/>
  <c r="Q32" i="5" s="1"/>
  <c r="I171" i="1"/>
  <c r="G116" i="2" s="1"/>
  <c r="I222" i="1"/>
  <c r="G167" i="2" s="1"/>
  <c r="I137" i="1"/>
  <c r="G82" i="2" s="1"/>
  <c r="E57" i="5" s="1"/>
  <c r="Q57" i="5" s="1"/>
  <c r="I205" i="1"/>
  <c r="G150" i="2" s="1"/>
  <c r="I154" i="1"/>
  <c r="G99" i="2" s="1"/>
  <c r="I409" i="1"/>
  <c r="G354" i="2" s="1"/>
  <c r="C57" i="5" s="1"/>
  <c r="O57" i="5" s="1"/>
  <c r="G192" i="2"/>
  <c r="G260" i="2"/>
  <c r="G357" i="2"/>
  <c r="C60" i="5" s="1"/>
  <c r="O60" i="5" s="1"/>
  <c r="G60" i="2"/>
  <c r="G319" i="2"/>
  <c r="C31" i="5" s="1"/>
  <c r="O31" i="5" s="1"/>
  <c r="G247" i="2"/>
  <c r="G27" i="5" s="1"/>
  <c r="S27" i="5" s="1"/>
  <c r="G213" i="2"/>
  <c r="G362" i="2"/>
  <c r="I456" i="1"/>
  <c r="G401" i="2" s="1"/>
  <c r="I388" i="1"/>
  <c r="G333" i="2" s="1"/>
  <c r="I439" i="1"/>
  <c r="G384" i="2" s="1"/>
  <c r="F28" i="5" s="1"/>
  <c r="R28" i="5" s="1"/>
  <c r="I371" i="1"/>
  <c r="G316" i="2" s="1"/>
  <c r="C28" i="5" s="1"/>
  <c r="O28" i="5" s="1"/>
  <c r="I303" i="1"/>
  <c r="G248" i="2" s="1"/>
  <c r="G28" i="5" s="1"/>
  <c r="S28" i="5" s="1"/>
  <c r="I490" i="1"/>
  <c r="G435" i="2" s="1"/>
  <c r="I422" i="1"/>
  <c r="G367" i="2" s="1"/>
  <c r="I354" i="1"/>
  <c r="G299" i="2" s="1"/>
  <c r="I252" i="1"/>
  <c r="G197" i="2" s="1"/>
  <c r="I184" i="1"/>
  <c r="G129" i="2" s="1"/>
  <c r="I116" i="1"/>
  <c r="G61" i="2" s="1"/>
  <c r="I235" i="1"/>
  <c r="G180" i="2" s="1"/>
  <c r="D28" i="5" s="1"/>
  <c r="P28" i="5" s="1"/>
  <c r="I405" i="1"/>
  <c r="G350" i="2" s="1"/>
  <c r="C53" i="5" s="1"/>
  <c r="O53" i="5" s="1"/>
  <c r="I320" i="1"/>
  <c r="G265" i="2" s="1"/>
  <c r="I337" i="1"/>
  <c r="G282" i="2" s="1"/>
  <c r="G53" i="5" s="1"/>
  <c r="S53" i="5" s="1"/>
  <c r="I150" i="1"/>
  <c r="G95" i="2" s="1"/>
  <c r="I167" i="1"/>
  <c r="G112" i="2" s="1"/>
  <c r="H28" i="5" s="1"/>
  <c r="T28" i="5" s="1"/>
  <c r="I218" i="1"/>
  <c r="G163" i="2" s="1"/>
  <c r="I269" i="1"/>
  <c r="G214" i="2" s="1"/>
  <c r="D53" i="5" s="1"/>
  <c r="P53" i="5" s="1"/>
  <c r="I133" i="1"/>
  <c r="G78" i="2" s="1"/>
  <c r="E53" i="5" s="1"/>
  <c r="Q53" i="5" s="1"/>
  <c r="I286" i="1"/>
  <c r="G231" i="2" s="1"/>
  <c r="I201" i="1"/>
  <c r="G146" i="2" s="1"/>
  <c r="H53" i="5" s="1"/>
  <c r="T53" i="5" s="1"/>
  <c r="I99" i="1"/>
  <c r="G44" i="2" s="1"/>
  <c r="E28" i="5" s="1"/>
  <c r="Q28" i="5" s="1"/>
  <c r="I473" i="1"/>
  <c r="G418" i="2" s="1"/>
  <c r="F53" i="5" s="1"/>
  <c r="R53" i="5" s="1"/>
  <c r="G243" i="2"/>
  <c r="G23" i="5" s="1"/>
  <c r="S23" i="5" s="1"/>
  <c r="G328" i="2"/>
  <c r="G221" i="2"/>
  <c r="D60" i="5" s="1"/>
  <c r="P60" i="5" s="1"/>
  <c r="G281" i="2"/>
  <c r="G52" i="5" s="1"/>
  <c r="S52" i="5" s="1"/>
  <c r="G289" i="2"/>
  <c r="G60" i="5" s="1"/>
  <c r="S60" i="5" s="1"/>
  <c r="G153" i="2"/>
  <c r="H60" i="5" s="1"/>
  <c r="T60" i="5" s="1"/>
  <c r="G425" i="2"/>
  <c r="F60" i="5" s="1"/>
  <c r="R60" i="5" s="1"/>
  <c r="G302" i="2"/>
  <c r="G387" i="2"/>
  <c r="F31" i="5" s="1"/>
  <c r="R31" i="5" s="1"/>
  <c r="G119" i="2"/>
  <c r="H35" i="5" s="1"/>
  <c r="T35" i="5" s="1"/>
  <c r="G98" i="2"/>
  <c r="G179" i="2"/>
  <c r="G366" i="2"/>
  <c r="G315" i="2"/>
  <c r="I452" i="1"/>
  <c r="G397" i="2" s="1"/>
  <c r="I384" i="1"/>
  <c r="G329" i="2" s="1"/>
  <c r="I435" i="1"/>
  <c r="G380" i="2" s="1"/>
  <c r="F24" i="5" s="1"/>
  <c r="R24" i="5" s="1"/>
  <c r="I367" i="1"/>
  <c r="G312" i="2" s="1"/>
  <c r="I299" i="1"/>
  <c r="G244" i="2" s="1"/>
  <c r="G24" i="5" s="1"/>
  <c r="S24" i="5" s="1"/>
  <c r="I486" i="1"/>
  <c r="G431" i="2" s="1"/>
  <c r="I418" i="1"/>
  <c r="G363" i="2" s="1"/>
  <c r="I350" i="1"/>
  <c r="G295" i="2" s="1"/>
  <c r="I316" i="1"/>
  <c r="G261" i="2" s="1"/>
  <c r="I248" i="1"/>
  <c r="G193" i="2" s="1"/>
  <c r="I180" i="1"/>
  <c r="G125" i="2" s="1"/>
  <c r="I112" i="1"/>
  <c r="G57" i="2" s="1"/>
  <c r="I333" i="1"/>
  <c r="G278" i="2" s="1"/>
  <c r="G49" i="5" s="1"/>
  <c r="S49" i="5" s="1"/>
  <c r="I231" i="1"/>
  <c r="G176" i="2" s="1"/>
  <c r="I469" i="1"/>
  <c r="G414" i="2" s="1"/>
  <c r="F49" i="5" s="1"/>
  <c r="R49" i="5" s="1"/>
  <c r="I129" i="1"/>
  <c r="G74" i="2" s="1"/>
  <c r="I197" i="1"/>
  <c r="G142" i="2" s="1"/>
  <c r="H49" i="5" s="1"/>
  <c r="T49" i="5" s="1"/>
  <c r="I146" i="1"/>
  <c r="G91" i="2" s="1"/>
  <c r="I214" i="1"/>
  <c r="G159" i="2" s="1"/>
  <c r="I282" i="1"/>
  <c r="G227" i="2" s="1"/>
  <c r="I265" i="1"/>
  <c r="G210" i="2" s="1"/>
  <c r="I95" i="1"/>
  <c r="G40" i="2" s="1"/>
  <c r="I163" i="1"/>
  <c r="G108" i="2" s="1"/>
  <c r="H24" i="5" s="1"/>
  <c r="T24" i="5" s="1"/>
  <c r="I401" i="1"/>
  <c r="G346" i="2" s="1"/>
  <c r="E48" i="5"/>
  <c r="Q48" i="5" s="1"/>
  <c r="F39" i="6"/>
  <c r="G396" i="2"/>
  <c r="I444" i="1"/>
  <c r="G389" i="2" s="1"/>
  <c r="F33" i="5" s="1"/>
  <c r="R33" i="5" s="1"/>
  <c r="I376" i="1"/>
  <c r="G321" i="2" s="1"/>
  <c r="C33" i="5" s="1"/>
  <c r="O33" i="5" s="1"/>
  <c r="I495" i="1"/>
  <c r="G440" i="2" s="1"/>
  <c r="I427" i="1"/>
  <c r="G372" i="2" s="1"/>
  <c r="I359" i="1"/>
  <c r="G304" i="2" s="1"/>
  <c r="I291" i="1"/>
  <c r="G236" i="2" s="1"/>
  <c r="I478" i="1"/>
  <c r="G423" i="2" s="1"/>
  <c r="F58" i="5" s="1"/>
  <c r="R58" i="5" s="1"/>
  <c r="I410" i="1"/>
  <c r="G355" i="2" s="1"/>
  <c r="C58" i="5" s="1"/>
  <c r="O58" i="5" s="1"/>
  <c r="I342" i="1"/>
  <c r="G287" i="2" s="1"/>
  <c r="G58" i="5" s="1"/>
  <c r="S58" i="5" s="1"/>
  <c r="I240" i="1"/>
  <c r="G185" i="2" s="1"/>
  <c r="D33" i="5" s="1"/>
  <c r="P33" i="5" s="1"/>
  <c r="I172" i="1"/>
  <c r="G117" i="2" s="1"/>
  <c r="H33" i="5" s="1"/>
  <c r="T33" i="5" s="1"/>
  <c r="I104" i="1"/>
  <c r="G49" i="2" s="1"/>
  <c r="E33" i="5" s="1"/>
  <c r="Q33" i="5" s="1"/>
  <c r="I223" i="1"/>
  <c r="G168" i="2" s="1"/>
  <c r="I461" i="1"/>
  <c r="G406" i="2" s="1"/>
  <c r="I325" i="1"/>
  <c r="G270" i="2" s="1"/>
  <c r="I308" i="1"/>
  <c r="G253" i="2" s="1"/>
  <c r="G33" i="5" s="1"/>
  <c r="S33" i="5" s="1"/>
  <c r="I274" i="1"/>
  <c r="G219" i="2" s="1"/>
  <c r="D58" i="5" s="1"/>
  <c r="P58" i="5" s="1"/>
  <c r="I393" i="1"/>
  <c r="G338" i="2" s="1"/>
  <c r="I189" i="1"/>
  <c r="G134" i="2" s="1"/>
  <c r="I257" i="1"/>
  <c r="G202" i="2" s="1"/>
  <c r="I138" i="1"/>
  <c r="G83" i="2" s="1"/>
  <c r="E58" i="5" s="1"/>
  <c r="Q58" i="5" s="1"/>
  <c r="I121" i="1"/>
  <c r="G66" i="2" s="1"/>
  <c r="I206" i="1"/>
  <c r="G151" i="2" s="1"/>
  <c r="H58" i="5" s="1"/>
  <c r="T58" i="5" s="1"/>
  <c r="I155" i="1"/>
  <c r="G100" i="2" s="1"/>
  <c r="G187" i="2"/>
  <c r="D35" i="5" s="1"/>
  <c r="P35" i="5" s="1"/>
  <c r="G255" i="2"/>
  <c r="G35" i="5" s="1"/>
  <c r="S35" i="5" s="1"/>
  <c r="G200" i="2"/>
  <c r="G268" i="2"/>
  <c r="G196" i="2"/>
  <c r="G383" i="2"/>
  <c r="F27" i="5" s="1"/>
  <c r="R27" i="5" s="1"/>
  <c r="I448" i="1"/>
  <c r="G393" i="2" s="1"/>
  <c r="I380" i="1"/>
  <c r="G325" i="2" s="1"/>
  <c r="I431" i="1"/>
  <c r="G376" i="2" s="1"/>
  <c r="I363" i="1"/>
  <c r="G308" i="2" s="1"/>
  <c r="I295" i="1"/>
  <c r="G240" i="2" s="1"/>
  <c r="I482" i="1"/>
  <c r="G427" i="2" s="1"/>
  <c r="I414" i="1"/>
  <c r="G359" i="2" s="1"/>
  <c r="I346" i="1"/>
  <c r="G291" i="2" s="1"/>
  <c r="I244" i="1"/>
  <c r="G189" i="2" s="1"/>
  <c r="I176" i="1"/>
  <c r="G121" i="2" s="1"/>
  <c r="I108" i="1"/>
  <c r="G53" i="2" s="1"/>
  <c r="I227" i="1"/>
  <c r="G172" i="2" s="1"/>
  <c r="I397" i="1"/>
  <c r="G342" i="2" s="1"/>
  <c r="I278" i="1"/>
  <c r="G223" i="2" s="1"/>
  <c r="I312" i="1"/>
  <c r="G257" i="2" s="1"/>
  <c r="I125" i="1"/>
  <c r="G70" i="2" s="1"/>
  <c r="I329" i="1"/>
  <c r="G274" i="2" s="1"/>
  <c r="I193" i="1"/>
  <c r="G138" i="2" s="1"/>
  <c r="I142" i="1"/>
  <c r="G87" i="2" s="1"/>
  <c r="I91" i="1"/>
  <c r="G36" i="2" s="1"/>
  <c r="I465" i="1"/>
  <c r="G410" i="2" s="1"/>
  <c r="I159" i="1"/>
  <c r="G104" i="2" s="1"/>
  <c r="I210" i="1"/>
  <c r="G155" i="2" s="1"/>
  <c r="I261" i="1"/>
  <c r="G206" i="2" s="1"/>
  <c r="G345" i="2"/>
  <c r="I440" i="1"/>
  <c r="G385" i="2" s="1"/>
  <c r="F29" i="5" s="1"/>
  <c r="R29" i="5" s="1"/>
  <c r="I372" i="1"/>
  <c r="G317" i="2" s="1"/>
  <c r="C29" i="5" s="1"/>
  <c r="O29" i="5" s="1"/>
  <c r="I491" i="1"/>
  <c r="G436" i="2" s="1"/>
  <c r="I423" i="1"/>
  <c r="G368" i="2" s="1"/>
  <c r="I355" i="1"/>
  <c r="G300" i="2" s="1"/>
  <c r="I287" i="1"/>
  <c r="G232" i="2" s="1"/>
  <c r="I474" i="1"/>
  <c r="G419" i="2" s="1"/>
  <c r="F54" i="5" s="1"/>
  <c r="R54" i="5" s="1"/>
  <c r="I406" i="1"/>
  <c r="G351" i="2" s="1"/>
  <c r="C54" i="5" s="1"/>
  <c r="O54" i="5" s="1"/>
  <c r="I338" i="1"/>
  <c r="G283" i="2" s="1"/>
  <c r="G54" i="5" s="1"/>
  <c r="S54" i="5" s="1"/>
  <c r="I236" i="1"/>
  <c r="G181" i="2" s="1"/>
  <c r="D29" i="5" s="1"/>
  <c r="P29" i="5" s="1"/>
  <c r="I168" i="1"/>
  <c r="G113" i="2" s="1"/>
  <c r="H29" i="5" s="1"/>
  <c r="T29" i="5" s="1"/>
  <c r="I100" i="1"/>
  <c r="G45" i="2" s="1"/>
  <c r="E29" i="5" s="1"/>
  <c r="Q29" i="5" s="1"/>
  <c r="I321" i="1"/>
  <c r="G266" i="2" s="1"/>
  <c r="I304" i="1"/>
  <c r="G249" i="2" s="1"/>
  <c r="G29" i="5" s="1"/>
  <c r="S29" i="5" s="1"/>
  <c r="I389" i="1"/>
  <c r="G334" i="2" s="1"/>
  <c r="I270" i="1"/>
  <c r="G215" i="2" s="1"/>
  <c r="D54" i="5" s="1"/>
  <c r="P54" i="5" s="1"/>
  <c r="I457" i="1"/>
  <c r="G402" i="2" s="1"/>
  <c r="I134" i="1"/>
  <c r="G79" i="2" s="1"/>
  <c r="E54" i="5" s="1"/>
  <c r="Q54" i="5" s="1"/>
  <c r="I202" i="1"/>
  <c r="G147" i="2" s="1"/>
  <c r="H54" i="5" s="1"/>
  <c r="T54" i="5" s="1"/>
  <c r="I117" i="1"/>
  <c r="G62" i="2" s="1"/>
  <c r="I151" i="1"/>
  <c r="G96" i="2" s="1"/>
  <c r="I185" i="1"/>
  <c r="G130" i="2" s="1"/>
  <c r="I253" i="1"/>
  <c r="G198" i="2" s="1"/>
  <c r="I219" i="1"/>
  <c r="G164" i="2" s="1"/>
  <c r="G238" i="2"/>
  <c r="I496" i="1"/>
  <c r="G441" i="2" s="1"/>
  <c r="I428" i="1"/>
  <c r="G373" i="2" s="1"/>
  <c r="I479" i="1"/>
  <c r="G424" i="2" s="1"/>
  <c r="F59" i="5" s="1"/>
  <c r="R59" i="5" s="1"/>
  <c r="I411" i="1"/>
  <c r="G356" i="2" s="1"/>
  <c r="C59" i="5" s="1"/>
  <c r="O59" i="5" s="1"/>
  <c r="I343" i="1"/>
  <c r="G288" i="2" s="1"/>
  <c r="G59" i="5" s="1"/>
  <c r="S59" i="5" s="1"/>
  <c r="I275" i="1"/>
  <c r="G220" i="2" s="1"/>
  <c r="D59" i="5" s="1"/>
  <c r="P59" i="5" s="1"/>
  <c r="I462" i="1"/>
  <c r="G407" i="2" s="1"/>
  <c r="I394" i="1"/>
  <c r="G339" i="2" s="1"/>
  <c r="I326" i="1"/>
  <c r="G271" i="2" s="1"/>
  <c r="I224" i="1"/>
  <c r="G169" i="2" s="1"/>
  <c r="I156" i="1"/>
  <c r="G101" i="2" s="1"/>
  <c r="I360" i="1"/>
  <c r="G305" i="2" s="1"/>
  <c r="I309" i="1"/>
  <c r="G254" i="2" s="1"/>
  <c r="G34" i="5" s="1"/>
  <c r="S34" i="5" s="1"/>
  <c r="I445" i="1"/>
  <c r="G390" i="2" s="1"/>
  <c r="F34" i="5" s="1"/>
  <c r="R34" i="5" s="1"/>
  <c r="I258" i="1"/>
  <c r="G203" i="2" s="1"/>
  <c r="I292" i="1"/>
  <c r="G237" i="2" s="1"/>
  <c r="I105" i="1"/>
  <c r="G50" i="2" s="1"/>
  <c r="E34" i="5" s="1"/>
  <c r="Q34" i="5" s="1"/>
  <c r="I173" i="1"/>
  <c r="G118" i="2" s="1"/>
  <c r="H34" i="5" s="1"/>
  <c r="T34" i="5" s="1"/>
  <c r="I207" i="1"/>
  <c r="G152" i="2" s="1"/>
  <c r="H59" i="5" s="1"/>
  <c r="T59" i="5" s="1"/>
  <c r="I377" i="1"/>
  <c r="G322" i="2" s="1"/>
  <c r="C34" i="5" s="1"/>
  <c r="O34" i="5" s="1"/>
  <c r="I190" i="1"/>
  <c r="G135" i="2" s="1"/>
  <c r="I139" i="1"/>
  <c r="G84" i="2" s="1"/>
  <c r="E59" i="5" s="1"/>
  <c r="Q59" i="5" s="1"/>
  <c r="I241" i="1"/>
  <c r="G186" i="2" s="1"/>
  <c r="D34" i="5" s="1"/>
  <c r="P34" i="5" s="1"/>
  <c r="I122" i="1"/>
  <c r="G67" i="2" s="1"/>
  <c r="G234" i="2"/>
  <c r="G336" i="2"/>
  <c r="G162" i="2"/>
  <c r="G230" i="2"/>
  <c r="G264" i="2"/>
  <c r="G170" i="2"/>
  <c r="G209" i="2"/>
  <c r="G413" i="2"/>
  <c r="F48" i="5" s="1"/>
  <c r="R48" i="5" s="1"/>
  <c r="D41" i="6" l="1"/>
  <c r="C50" i="5"/>
  <c r="O50" i="5" s="1"/>
  <c r="D46" i="5"/>
  <c r="P46" i="5" s="1"/>
  <c r="E37" i="6"/>
  <c r="D42" i="6"/>
  <c r="C51" i="5"/>
  <c r="O51" i="5" s="1"/>
  <c r="E46" i="5"/>
  <c r="Q46" i="5" s="1"/>
  <c r="F37" i="6"/>
  <c r="E41" i="6"/>
  <c r="D50" i="5"/>
  <c r="P50" i="5" s="1"/>
  <c r="D22" i="5"/>
  <c r="P22" i="5" s="1"/>
  <c r="E23" i="6"/>
  <c r="E51" i="6"/>
  <c r="D77" i="5"/>
  <c r="P77" i="5" s="1"/>
  <c r="D36" i="6"/>
  <c r="C45" i="5"/>
  <c r="O45" i="5" s="1"/>
  <c r="E24" i="5"/>
  <c r="Q24" i="5" s="1"/>
  <c r="F25" i="6"/>
  <c r="D24" i="5"/>
  <c r="P24" i="5" s="1"/>
  <c r="E25" i="6"/>
  <c r="E28" i="6"/>
  <c r="D27" i="5"/>
  <c r="P27" i="5" s="1"/>
  <c r="F28" i="6"/>
  <c r="E27" i="5"/>
  <c r="Q27" i="5" s="1"/>
  <c r="F38" i="6"/>
  <c r="E47" i="5"/>
  <c r="Q47" i="5" s="1"/>
  <c r="D51" i="5"/>
  <c r="P51" i="5" s="1"/>
  <c r="E42" i="6"/>
  <c r="D40" i="6"/>
  <c r="C49" i="5"/>
  <c r="O49" i="5" s="1"/>
  <c r="D27" i="6"/>
  <c r="C26" i="5"/>
  <c r="O26" i="5" s="1"/>
  <c r="F41" i="6"/>
  <c r="E50" i="5"/>
  <c r="Q50" i="5" s="1"/>
  <c r="F21" i="6"/>
  <c r="E20" i="5"/>
  <c r="Q20" i="5" s="1"/>
  <c r="E21" i="6"/>
  <c r="D20" i="5"/>
  <c r="P20" i="5" s="1"/>
  <c r="D21" i="6"/>
  <c r="C20" i="5"/>
  <c r="O20" i="5" s="1"/>
  <c r="E40" i="6"/>
  <c r="D49" i="5"/>
  <c r="P49" i="5" s="1"/>
  <c r="E22" i="5"/>
  <c r="Q22" i="5" s="1"/>
  <c r="F23" i="6"/>
  <c r="F22" i="6"/>
  <c r="E21" i="5"/>
  <c r="Q21" i="5" s="1"/>
  <c r="F26" i="6"/>
  <c r="E25" i="5"/>
  <c r="Q25" i="5" s="1"/>
  <c r="D28" i="6"/>
  <c r="C27" i="5"/>
  <c r="O27" i="5" s="1"/>
  <c r="D38" i="6"/>
  <c r="C47" i="5"/>
  <c r="O47" i="5" s="1"/>
  <c r="D24" i="6"/>
  <c r="C23" i="5"/>
  <c r="O23" i="5" s="1"/>
  <c r="F51" i="6"/>
  <c r="E77" i="5"/>
  <c r="Q77" i="5" s="1"/>
  <c r="C24" i="5"/>
  <c r="O24" i="5" s="1"/>
  <c r="D25" i="6"/>
  <c r="F27" i="6"/>
  <c r="E26" i="5"/>
  <c r="Q26" i="5" s="1"/>
  <c r="D43" i="6"/>
  <c r="C52" i="5"/>
  <c r="O52" i="5" s="1"/>
  <c r="E51" i="5"/>
  <c r="Q51" i="5" s="1"/>
  <c r="F42" i="6"/>
  <c r="D21" i="5"/>
  <c r="P21" i="5" s="1"/>
  <c r="E22" i="6"/>
  <c r="C21" i="5"/>
  <c r="O21" i="5" s="1"/>
  <c r="D22" i="6"/>
  <c r="E26" i="6"/>
  <c r="D25" i="5"/>
  <c r="P25" i="5" s="1"/>
  <c r="D51" i="6"/>
  <c r="C77" i="5"/>
  <c r="O77" i="5" s="1"/>
  <c r="F40" i="6"/>
  <c r="E49" i="5"/>
  <c r="Q49" i="5" s="1"/>
  <c r="E39" i="6"/>
  <c r="D48" i="5"/>
  <c r="P48" i="5" s="1"/>
  <c r="D39" i="6"/>
  <c r="C48" i="5"/>
  <c r="O48" i="5" s="1"/>
  <c r="C22" i="5"/>
  <c r="O22" i="5" s="1"/>
  <c r="D23" i="6"/>
  <c r="D26" i="5"/>
  <c r="P26" i="5" s="1"/>
  <c r="E27" i="6"/>
  <c r="D26" i="6"/>
  <c r="C25" i="5"/>
  <c r="O25" i="5" s="1"/>
  <c r="E36" i="6"/>
  <c r="D45" i="5"/>
  <c r="P45" i="5" s="1"/>
  <c r="F36" i="6"/>
  <c r="E45" i="5"/>
  <c r="Q45" i="5" s="1"/>
  <c r="E43" i="6"/>
  <c r="D52" i="5"/>
  <c r="P52" i="5" s="1"/>
  <c r="E38" i="6"/>
  <c r="D47" i="5"/>
  <c r="P47" i="5" s="1"/>
  <c r="C46" i="5"/>
  <c r="O46" i="5" s="1"/>
  <c r="D37" i="6"/>
</calcChain>
</file>

<file path=xl/sharedStrings.xml><?xml version="1.0" encoding="utf-8"?>
<sst xmlns="http://schemas.openxmlformats.org/spreadsheetml/2006/main" count="3174" uniqueCount="209">
  <si>
    <t xml:space="preserve">Cálculo de costos unitarios de SCyD - LRAIC + </t>
  </si>
  <si>
    <t>Número de suscriptores por servicio (per nivel, calidad, simetria, velocidad)</t>
  </si>
  <si>
    <t>Nivel de Agregación</t>
  </si>
  <si>
    <t>Local</t>
  </si>
  <si>
    <t>Regional</t>
  </si>
  <si>
    <t>Nacional</t>
  </si>
  <si>
    <t>Total</t>
  </si>
  <si>
    <t>Simétricos/Asimétricos</t>
  </si>
  <si>
    <t>Asimétricos</t>
  </si>
  <si>
    <t>Simétricos</t>
  </si>
  <si>
    <t>Calidad</t>
  </si>
  <si>
    <t>Calidad Best Effort</t>
  </si>
  <si>
    <t>Calidad Datos Generales</t>
  </si>
  <si>
    <t>Calidad Doble</t>
  </si>
  <si>
    <t>Calidad Triple</t>
  </si>
  <si>
    <t>Velocidad de bajada (Mbps)</t>
  </si>
  <si>
    <t>Distribución necesaria según el tipo de servicio</t>
  </si>
  <si>
    <t>2.1</t>
  </si>
  <si>
    <t>Discriminación por calidad</t>
  </si>
  <si>
    <t>Capacity requirement</t>
  </si>
  <si>
    <t>Proporción de capacidad</t>
  </si>
  <si>
    <t>Proporción de suscriptores</t>
  </si>
  <si>
    <t>Distribución del BH total de Bitstream / SCyD</t>
  </si>
  <si>
    <t>Fuente</t>
  </si>
  <si>
    <t>Factores de calidad determinados en la OREDA EM 2021</t>
  </si>
  <si>
    <t>2.2</t>
  </si>
  <si>
    <t>Discriminación por "simétria"</t>
  </si>
  <si>
    <t>Fuente:</t>
  </si>
  <si>
    <t>Factor de capacidad requerida estimado a partir de información histórica proporcionada por el AEP.</t>
  </si>
  <si>
    <t>2.3</t>
  </si>
  <si>
    <t>División de Bitstream / SCyD BH por nivel</t>
  </si>
  <si>
    <t>Proporción de tráfico</t>
  </si>
  <si>
    <t>Estimaciones a partir de información de RNUM y RUMN</t>
  </si>
  <si>
    <t>2.4</t>
  </si>
  <si>
    <t>División de Bitstream / SCyD BH por velocidad</t>
  </si>
  <si>
    <t>Pricing gradient</t>
  </si>
  <si>
    <t>Gradiente obtenido a partir de estimaciones a partir de información histórica de comprensión de banda ancha fija y precio por Mb obtenido del Modelo de interconexión Fijo, tomando como base el perfil de 3Mbps.</t>
  </si>
  <si>
    <t>Asignación basada en la capacidad</t>
  </si>
  <si>
    <t>x</t>
  </si>
  <si>
    <t>Mbps</t>
  </si>
  <si>
    <t>%</t>
  </si>
  <si>
    <t>Cálculo de costos unitarios promedio LRAIC con mark-up</t>
  </si>
  <si>
    <t>LRAIC por unidad de servicio - con mark-up con costos comunes de red compartidos</t>
  </si>
  <si>
    <t>1. Costo por min</t>
  </si>
  <si>
    <t>Lista de costos de servicios de Bitstream</t>
  </si>
  <si>
    <t>Unidad</t>
  </si>
  <si>
    <t>SCyD local =</t>
  </si>
  <si>
    <t>Bitstream local</t>
  </si>
  <si>
    <t>MXN/min</t>
  </si>
  <si>
    <t>SCyD regional =</t>
  </si>
  <si>
    <t>Bitstream regional</t>
  </si>
  <si>
    <t>SCyD nacional =</t>
  </si>
  <si>
    <t>Bitstream nacional</t>
  </si>
  <si>
    <t>Network_minutes_per_Mbps</t>
  </si>
  <si>
    <t>Min/Mbps</t>
  </si>
  <si>
    <t>MXN/cliente/mes</t>
  </si>
  <si>
    <t>Costo por mes por cliente</t>
  </si>
  <si>
    <t>xDSL propio (líneas)</t>
  </si>
  <si>
    <t>xDSL propio (bitstream)</t>
  </si>
  <si>
    <t>Modelo de Inteconexión Fijo</t>
  </si>
  <si>
    <t>Modelo de Interconexión Fijo</t>
  </si>
  <si>
    <t>Costo incremental por unidad producida</t>
  </si>
  <si>
    <t>Matriz de enrutamineto bitstream</t>
  </si>
  <si>
    <t>Costo incremental sin costos comunes</t>
  </si>
  <si>
    <t>Elementos de red</t>
  </si>
  <si>
    <t>Adquisición, preparación y mantenimiento de emplazamientos - Nodos Tier 3-MW</t>
  </si>
  <si>
    <t>Adquisición, preparación y mantenimiento de emplazamientos - Nodos Tier 3-F</t>
  </si>
  <si>
    <t>Adquisición, preparación y mantenimiento de emplazamientos - Nodos Tier 2</t>
  </si>
  <si>
    <t>Adquisición, preparación y mantenimiento de emplazamientos - Nodos Tier 1</t>
  </si>
  <si>
    <t>Adquisición, preparación y mantenimiento de emplazamientos - Nodos Regionales</t>
  </si>
  <si>
    <t>Porcentaje de costos comunes</t>
  </si>
  <si>
    <t>Adquisición, preparación y mantenimiento de emplazamientos - Nodos Core</t>
  </si>
  <si>
    <t>EMPU</t>
  </si>
  <si>
    <t>Adquisición, preparación y mantenimiento de emplazamientos - Nodos Nacionales</t>
  </si>
  <si>
    <t>MSAN</t>
  </si>
  <si>
    <t>Costo incremental con costos comunes en pesos de 2015</t>
  </si>
  <si>
    <t>mini-MSAN</t>
  </si>
  <si>
    <t>MSPP</t>
  </si>
  <si>
    <t>mini-MSPP</t>
  </si>
  <si>
    <t>STM-1</t>
  </si>
  <si>
    <t>STM-4</t>
  </si>
  <si>
    <t>STM-16</t>
  </si>
  <si>
    <t>Inflación acumulada</t>
  </si>
  <si>
    <t>STM-64</t>
  </si>
  <si>
    <t>Tier 2 DWDM</t>
  </si>
  <si>
    <t>Tier 2 amplificadores DWDM</t>
  </si>
  <si>
    <t>Costo incremental con costos comunes en pesos corrientes</t>
  </si>
  <si>
    <t>Acceso Tier 2- cables de fibra (km)</t>
  </si>
  <si>
    <t>Acceso Tier 2- zanjas (km)</t>
  </si>
  <si>
    <t>Acceso Tier 2- postes (km)</t>
  </si>
  <si>
    <t>blank</t>
  </si>
  <si>
    <t>Tier 1 DWDM</t>
  </si>
  <si>
    <t>Tier 1 amplificadores DWDM</t>
  </si>
  <si>
    <t>Acceso Tier 1- cables de fibra (km)</t>
  </si>
  <si>
    <t>Acceso Tier 1- zanjas (km)</t>
  </si>
  <si>
    <t>Acceso Tier 1- postes (km)</t>
  </si>
  <si>
    <t>Acceso - mástil</t>
  </si>
  <si>
    <t>Acceso - Enlace microondas E2</t>
  </si>
  <si>
    <t>Acceso - Enlace microondas E3</t>
  </si>
  <si>
    <t>Acceso - Repetidor de microondas (mast+generator,etc.)</t>
  </si>
  <si>
    <t>Acceso - BTS</t>
  </si>
  <si>
    <t>Radio Network Controller</t>
  </si>
  <si>
    <t>Foncos</t>
  </si>
  <si>
    <t>Edge switch - chasís</t>
  </si>
  <si>
    <t>Edge switch - tarjeta 48 puertos GE</t>
  </si>
  <si>
    <t>Edge switch - tarjeta 12 puertos 10GE</t>
  </si>
  <si>
    <t>Edge router - chasís</t>
  </si>
  <si>
    <t>Edge router - tarjeta 20 puertos 1GE</t>
  </si>
  <si>
    <t>Edge router - tarjeta 2 puertos 10GE</t>
  </si>
  <si>
    <t>SBC regional - chasís</t>
  </si>
  <si>
    <t>SBC regional - tarjeta 1 puerto 1GE</t>
  </si>
  <si>
    <t>SBC nacional - chasís</t>
  </si>
  <si>
    <t>SBC nacional - tarjeta 1 puerto 1GE</t>
  </si>
  <si>
    <t>SBC nacional - tarjeta 1 puerto 10GE</t>
  </si>
  <si>
    <t>Regional DWDM</t>
  </si>
  <si>
    <t>Regional amplificadores DWDM</t>
  </si>
  <si>
    <t>Regional - cables de fibra (km)</t>
  </si>
  <si>
    <t>Regional - zanjas (km)</t>
  </si>
  <si>
    <t>Regional - postes (km)</t>
  </si>
  <si>
    <t>Core  switch - chasís</t>
  </si>
  <si>
    <t>Core  switch - tarjeta 48 puertos GE</t>
  </si>
  <si>
    <t>Core  switch - tarjeta 12 puertos 10GE</t>
  </si>
  <si>
    <t>Core  router - chasís</t>
  </si>
  <si>
    <t>Core  router - tarjeta 20 puertos 10GE</t>
  </si>
  <si>
    <t>Core DWDM</t>
  </si>
  <si>
    <t>Core Amplificadores DWDM</t>
  </si>
  <si>
    <t>Core - cables de fibra (km)</t>
  </si>
  <si>
    <t>Core - zanjas (km)</t>
  </si>
  <si>
    <t>Core - postes (km)</t>
  </si>
  <si>
    <t>Trunk gateways - unidades</t>
  </si>
  <si>
    <t>Trunk gateways - puertos</t>
  </si>
  <si>
    <t>BRAS</t>
  </si>
  <si>
    <t>Call servers</t>
  </si>
  <si>
    <t>Equipo de reloj y sincronización</t>
  </si>
  <si>
    <t>DNS</t>
  </si>
  <si>
    <t>Network management systems</t>
  </si>
  <si>
    <t>Servidores Radius</t>
  </si>
  <si>
    <t>Billing systems</t>
  </si>
  <si>
    <t>VAS, IN</t>
  </si>
  <si>
    <t>SMSC- Hardware</t>
  </si>
  <si>
    <t>SMSC- Software</t>
  </si>
  <si>
    <t>VMS</t>
  </si>
  <si>
    <t>Plataforma de televisión linear</t>
  </si>
  <si>
    <t>Plataforma de televisión VoD</t>
  </si>
  <si>
    <t>Equipo de interconexión</t>
  </si>
  <si>
    <t>Gastos generales (Opex) excluyendo el equipo de interconexión</t>
  </si>
  <si>
    <t>Guía de estilo</t>
  </si>
  <si>
    <t>Input cell styles</t>
  </si>
  <si>
    <t>Input Parameter</t>
  </si>
  <si>
    <t>unlocked</t>
  </si>
  <si>
    <t>An input to the model that it is expected the user will change (change at will)</t>
  </si>
  <si>
    <t>Input Data</t>
  </si>
  <si>
    <t>A piece of real data (only change if you have better data)</t>
  </si>
  <si>
    <t>Input Estimate</t>
  </si>
  <si>
    <t>An estimate used in the absence of real data (only change if you have a better estimate, or real data )</t>
  </si>
  <si>
    <t>Input Calculation</t>
  </si>
  <si>
    <t>locked</t>
  </si>
  <si>
    <t>An input to the model that has, none the less, been calculated from other inputs (e.g. interpolated input values)</t>
  </si>
  <si>
    <t>Input Link</t>
  </si>
  <si>
    <t>An input to this part of the model, which is linked to a source on this or another worksheet within this workbook</t>
  </si>
  <si>
    <t>Input Link (different Workbook)</t>
  </si>
  <si>
    <t>An input to this part of the model, which is linked to a source on a worksheet in a different workbook</t>
  </si>
  <si>
    <t>Other cell styles</t>
  </si>
  <si>
    <t>Calculation</t>
  </si>
  <si>
    <t>A calculation of the model</t>
  </si>
  <si>
    <t>A total</t>
  </si>
  <si>
    <t>Checksum</t>
  </si>
  <si>
    <t>A side calculation intended solely to cross check a result</t>
  </si>
  <si>
    <t>Output</t>
  </si>
  <si>
    <t>A key result from this part of the model</t>
  </si>
  <si>
    <t>Name</t>
  </si>
  <si>
    <t>An Excel Name applying to one or more adjacent cells</t>
  </si>
  <si>
    <t>Highlight</t>
  </si>
  <si>
    <t>A cell that is special in some way</t>
  </si>
  <si>
    <t>Inflación</t>
  </si>
  <si>
    <t>2. Demanda</t>
  </si>
  <si>
    <t>3. Costo por cliente por mes</t>
  </si>
  <si>
    <t>Oferta de Referencia para los Servicios de Desagregación del Bucle Local</t>
  </si>
  <si>
    <t xml:space="preserve">Tarifas </t>
  </si>
  <si>
    <t>Empresa Mayorista</t>
  </si>
  <si>
    <t xml:space="preserve">Cobros recurrentes </t>
  </si>
  <si>
    <t>SAIB (Integrado)</t>
  </si>
  <si>
    <t>Pesos mexicanos sin impuestos</t>
  </si>
  <si>
    <t>Los niveles tarifarios descritos a continuación son aplicables cuando: 1) los servicios se prestan a través de fibra óptica, o bien 2) se prestan a través de cobre, pero no se hace uso de las frecuencias bajas para prestar servicios de voz por el mismo medio.</t>
  </si>
  <si>
    <t>Renta mensual por entrega del servicio a nivel</t>
  </si>
  <si>
    <t>Asimétrico*/</t>
  </si>
  <si>
    <t>Simétrico</t>
  </si>
  <si>
    <t>*/El ancho de banda es de bajada de información debido a que es un servicio asimétrico.</t>
  </si>
  <si>
    <t>Datos Generales</t>
  </si>
  <si>
    <t xml:space="preserve">Calidad: </t>
  </si>
  <si>
    <t>Calidad triple: VoIP/Datos Críticos/ Datos Generales</t>
  </si>
  <si>
    <t>SCyD</t>
  </si>
  <si>
    <t>Acceso</t>
  </si>
  <si>
    <t>Calidad doble: VoIP/BE con y sin portabilidad</t>
  </si>
  <si>
    <r>
      <t xml:space="preserve">Calidad </t>
    </r>
    <r>
      <rPr>
        <b/>
        <i/>
        <sz val="10"/>
        <color theme="0"/>
        <rFont val="Arial"/>
        <family val="2"/>
      </rPr>
      <t>Best Effort</t>
    </r>
  </si>
  <si>
    <t>Servicio de Acceso Indirecto al Bucle (SAIB)</t>
  </si>
  <si>
    <t>Caso I</t>
  </si>
  <si>
    <t>Asimétrico</t>
  </si>
  <si>
    <t>El ancho de banda es de bajada de información debido a que es un servicio asimétrico.</t>
  </si>
  <si>
    <t xml:space="preserve"> Asimétrico</t>
  </si>
  <si>
    <t>Caso II</t>
  </si>
  <si>
    <t>Calidad triple:  VoIP/Datos Críticos/ Datos Generales</t>
  </si>
  <si>
    <r>
      <t xml:space="preserve">Calidad </t>
    </r>
    <r>
      <rPr>
        <b/>
        <sz val="10"/>
        <color theme="0"/>
        <rFont val="Arial"/>
        <family val="2"/>
      </rPr>
      <t>Best Effort</t>
    </r>
  </si>
  <si>
    <r>
      <t xml:space="preserve">Los niveles tarifarios descritos a continuación son aplicables cuando los servicios se prestan a través cobre, y se hace uso de las frecuencias bajas para prestar servicios de voz (ya sea por el mismo CS, la Empresa Mayorista o bien otro CS) </t>
    </r>
    <r>
      <rPr>
        <vertAlign val="superscript"/>
        <sz val="10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</si>
  <si>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Por ejemplo, cuando un CS contrata el SAIB y otro Concesionario Solicitante provee voz a través de un servicio de reventa.</t>
    </r>
  </si>
  <si>
    <t>Fin</t>
  </si>
  <si>
    <t>RESULTADO SIN ANONIMIZAR</t>
  </si>
  <si>
    <t>Líneas totales</t>
  </si>
  <si>
    <t>Total Bitstream subscribers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</si>
</sst>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_ ;\-#,##0\ "/>
    <numFmt numFmtId="165" formatCode="_(* #,##0.00_);_(* \(#,##0.00\);_(* &quot;-&quot;??_);_(@_)"/>
    <numFmt numFmtId="166" formatCode="#,##0%;[Red]\-#,##0%;0%;@_)"/>
    <numFmt numFmtId="167" formatCode="#,##0_);[Red]\-#,##0_);0_);@_)"/>
    <numFmt numFmtId="168" formatCode="0.000%"/>
    <numFmt numFmtId="169" formatCode="0.00000%"/>
    <numFmt numFmtId="170" formatCode="0.0000000%"/>
    <numFmt numFmtId="171" formatCode="0.000000%"/>
    <numFmt numFmtId="172" formatCode="0.0000000000000%"/>
    <numFmt numFmtId="173" formatCode="#,##0.000000%;[Red]\-#,##0.000000%;0.000000%;@_)"/>
    <numFmt numFmtId="174" formatCode="#,##0.000%;[Red]\-#,##0.000%;0.000%;@_)"/>
    <numFmt numFmtId="175" formatCode="0.0%"/>
    <numFmt numFmtId="176" formatCode="_(* #,##0_);_(* \(#,##0\);_(* &quot;-&quot;??_);_(@_)"/>
    <numFmt numFmtId="177" formatCode="_-* #,##0_-;\-* #,##0_-;_-* &quot;-&quot;??_-;_-@_-"/>
    <numFmt numFmtId="178" formatCode="_-* #,##0.0_-;\-* #,##0.0_-;_-* &quot;-&quot;??_-;_-@_-"/>
    <numFmt numFmtId="179" formatCode="#,##0.0%;[Red]\-#,##0.0%;0.0%;@_)"/>
    <numFmt numFmtId="180" formatCode="#,##0.0000000_);[Red]\-#,##0.0000000_);0.0000000_);@_)"/>
    <numFmt numFmtId="181" formatCode="#,##0.0_);[Red]\-#,##0.0_);0.0_);@_)"/>
    <numFmt numFmtId="182" formatCode="#,##0.00_);[Red]\-#,##0.00_);0.00_);@_)"/>
    <numFmt numFmtId="183" formatCode="#,##0.00000_);[Red]\-#,##0.00000_);0.00000_);@_)"/>
    <numFmt numFmtId="184" formatCode="#,##0.00000%;[Red]\-#,##0.00000%;0.00000%;@_)"/>
    <numFmt numFmtId="185" formatCode="#,##0.00000000_);[Red]\-#,##0.00000000_);0.00000000_);@_)"/>
    <numFmt numFmtId="186" formatCode="&quot;$&quot;#,##0.00"/>
  </numFmts>
  <fonts count="68" x14ac:knownFonts="1">
    <font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4"/>
      <color indexed="10"/>
      <name val="Arial"/>
      <family val="2"/>
    </font>
    <font>
      <b/>
      <sz val="12"/>
      <name val="Arial"/>
      <family val="2"/>
    </font>
    <font>
      <b/>
      <sz val="9"/>
      <color rgb="FFFFFFFF"/>
      <name val="Arial"/>
      <family val="2"/>
    </font>
    <font>
      <sz val="10"/>
      <color rgb="FF221F72"/>
      <name val="Calibri"/>
      <family val="2"/>
      <scheme val="minor"/>
    </font>
    <font>
      <i/>
      <sz val="8"/>
      <color theme="2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000000"/>
      <name val="ITC Avant Garde"/>
      <family val="2"/>
    </font>
    <font>
      <sz val="11"/>
      <color rgb="FF000000"/>
      <name val="Calibri"/>
      <family val="2"/>
    </font>
    <font>
      <sz val="9"/>
      <color rgb="FFFF0000"/>
      <name val="Arial"/>
      <family val="2"/>
    </font>
    <font>
      <i/>
      <sz val="9"/>
      <color theme="2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9"/>
      <color theme="2"/>
      <name val="Calibri"/>
      <family val="2"/>
      <scheme val="minor"/>
    </font>
    <font>
      <i/>
      <sz val="9"/>
      <color rgb="FFC00000"/>
      <name val="Calibri"/>
      <family val="2"/>
      <scheme val="minor"/>
    </font>
    <font>
      <sz val="9"/>
      <color theme="1"/>
      <name val="Arial"/>
      <family val="2"/>
    </font>
    <font>
      <b/>
      <sz val="9"/>
      <name val="Arial"/>
      <family val="2"/>
    </font>
    <font>
      <i/>
      <sz val="9"/>
      <color theme="2"/>
      <name val="Arial"/>
      <family val="2"/>
    </font>
    <font>
      <sz val="9"/>
      <color theme="2"/>
      <name val="Arial"/>
      <family val="2"/>
    </font>
    <font>
      <sz val="9"/>
      <color theme="2" tint="0.79998168889431442"/>
      <name val="Arial"/>
      <family val="2"/>
    </font>
    <font>
      <sz val="9"/>
      <color theme="0"/>
      <name val="Arial"/>
      <family val="2"/>
    </font>
    <font>
      <sz val="9"/>
      <color rgb="FFC00000"/>
      <name val="Arial"/>
      <family val="2"/>
    </font>
    <font>
      <b/>
      <sz val="9"/>
      <color indexed="63"/>
      <name val="Arial"/>
      <family val="2"/>
    </font>
    <font>
      <sz val="8"/>
      <name val="Arial"/>
      <family val="2"/>
    </font>
    <font>
      <i/>
      <sz val="9"/>
      <color indexed="55"/>
      <name val="Arial"/>
      <family val="2"/>
    </font>
    <font>
      <i/>
      <sz val="9"/>
      <color indexed="16"/>
      <name val="Arial"/>
      <family val="2"/>
    </font>
    <font>
      <i/>
      <sz val="9"/>
      <color rgb="FFC0C0C0"/>
      <name val="Arial"/>
      <family val="2"/>
    </font>
    <font>
      <i/>
      <sz val="9"/>
      <color rgb="FFC00000"/>
      <name val="Arial"/>
      <family val="2"/>
    </font>
    <font>
      <b/>
      <sz val="9"/>
      <color theme="0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i/>
      <sz val="8"/>
      <color theme="1"/>
      <name val="Arial"/>
      <family val="2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1"/>
      <color theme="0"/>
      <name val="Arial"/>
      <family val="2"/>
    </font>
    <font>
      <b/>
      <i/>
      <sz val="10"/>
      <color theme="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ITC Avant Garde"/>
      <family val="2"/>
    </font>
    <font>
      <sz val="9"/>
      <color theme="1"/>
      <name val="ITC Avant Garde"/>
      <family val="2"/>
    </font>
    <font>
      <sz val="9"/>
      <color rgb="FF000000"/>
      <name val="ITC Avant Garde"/>
      <family val="2"/>
    </font>
    <font>
      <vertAlign val="superscript"/>
      <sz val="10"/>
      <color theme="1"/>
      <name val="Arial"/>
      <family val="2"/>
    </font>
    <font>
      <vertAlign val="superscript"/>
      <sz val="8"/>
      <color theme="1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221F72"/>
        <bgColor rgb="FF221F7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rgb="FF221F72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0"/>
        <bgColor rgb="FF221F7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rgb="FF221F72"/>
      </patternFill>
    </fill>
    <fill>
      <patternFill patternType="solid">
        <fgColor theme="0"/>
        <bgColor rgb="FF000000"/>
      </patternFill>
    </fill>
    <fill>
      <patternFill patternType="solid">
        <fgColor indexed="42"/>
        <bgColor indexed="64"/>
      </patternFill>
    </fill>
    <fill>
      <patternFill patternType="solid">
        <fgColor indexed="22"/>
      </patternFill>
    </fill>
    <fill>
      <patternFill patternType="solid">
        <fgColor rgb="FFD0FFD0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15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rgb="FFBFDCF9"/>
      </patternFill>
    </fill>
    <fill>
      <patternFill patternType="solid">
        <fgColor rgb="FF00FF00"/>
        <bgColor rgb="FF000000"/>
      </patternFill>
    </fill>
    <fill>
      <patternFill patternType="solid">
        <fgColor rgb="FFFFE0A0"/>
        <bgColor rgb="FF000000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FF00FF"/>
        <bgColor indexed="64"/>
      </patternFill>
    </fill>
  </fills>
  <borders count="6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2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dotted">
        <color indexed="57"/>
      </left>
      <right style="dotted">
        <color indexed="57"/>
      </right>
      <top style="dotted">
        <color indexed="57"/>
      </top>
      <bottom style="dotted">
        <color indexed="57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C000"/>
      </left>
      <right style="thin">
        <color rgb="FF00C000"/>
      </right>
      <top style="thin">
        <color rgb="FF00C000"/>
      </top>
      <bottom style="thin">
        <color rgb="FF00C000"/>
      </bottom>
      <diagonal/>
    </border>
    <border>
      <left style="dotted">
        <color rgb="FF00C000"/>
      </left>
      <right style="dotted">
        <color rgb="FF00C000"/>
      </right>
      <top style="dotted">
        <color rgb="FF00C000"/>
      </top>
      <bottom style="dotted">
        <color rgb="FF00C000"/>
      </bottom>
      <diagonal/>
    </border>
    <border>
      <left style="thin">
        <color rgb="FF00C000"/>
      </left>
      <right style="thin">
        <color indexed="64"/>
      </right>
      <top style="thin">
        <color indexed="64"/>
      </top>
      <bottom style="thin">
        <color rgb="FF00C000"/>
      </bottom>
      <diagonal/>
    </border>
    <border>
      <left style="thin">
        <color rgb="FF00C000"/>
      </left>
      <right style="thin">
        <color indexed="64"/>
      </right>
      <top style="thin">
        <color rgb="FF00C000"/>
      </top>
      <bottom style="thin">
        <color rgb="FF00C000"/>
      </bottom>
      <diagonal/>
    </border>
    <border>
      <left style="thin">
        <color rgb="FF00C000"/>
      </left>
      <right style="thin">
        <color indexed="64"/>
      </right>
      <top style="thin">
        <color rgb="FF00C000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39">
    <xf numFmtId="0" fontId="0" fillId="0" borderId="0">
      <alignment vertical="center"/>
    </xf>
    <xf numFmtId="167" fontId="8" fillId="0" borderId="0" applyFont="0" applyFill="0" applyBorder="0" applyAlignment="0" applyProtection="0">
      <alignment vertical="center"/>
    </xf>
    <xf numFmtId="166" fontId="8" fillId="0" borderId="0" applyFont="0" applyFill="0" applyBorder="0" applyAlignment="0" applyProtection="0">
      <alignment vertical="center"/>
    </xf>
    <xf numFmtId="0" fontId="4" fillId="2" borderId="2" applyNumberFormat="0" applyAlignment="0" applyProtection="0"/>
    <xf numFmtId="0" fontId="5" fillId="2" borderId="1" applyNumberFormat="0" applyAlignment="0" applyProtection="0"/>
    <xf numFmtId="0" fontId="3" fillId="3" borderId="3" applyNumberFormat="0" applyFont="0" applyAlignment="0" applyProtection="0"/>
    <xf numFmtId="0" fontId="7" fillId="0" borderId="4" applyNumberFormat="0" applyFill="0" applyAlignment="0" applyProtection="0"/>
    <xf numFmtId="0" fontId="9" fillId="5" borderId="0" applyNumberFormat="0">
      <alignment vertical="center"/>
    </xf>
    <xf numFmtId="0" fontId="12" fillId="0" borderId="0" applyNumberFormat="0" applyFill="0" applyBorder="0" applyAlignment="0" applyProtection="0">
      <alignment horizontal="left" vertical="center"/>
    </xf>
    <xf numFmtId="0" fontId="2" fillId="0" borderId="0"/>
    <xf numFmtId="0" fontId="13" fillId="7" borderId="0" applyNumberFormat="0">
      <alignment horizontal="center" vertical="top" wrapText="1"/>
    </xf>
    <xf numFmtId="0" fontId="2" fillId="0" borderId="0"/>
    <xf numFmtId="43" fontId="2" fillId="0" borderId="0" applyFont="0" applyFill="0" applyBorder="0" applyAlignment="0" applyProtection="0"/>
    <xf numFmtId="165" fontId="17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3" fillId="7" borderId="0" applyNumberFormat="0">
      <alignment horizontal="center" vertical="top" wrapText="1"/>
    </xf>
    <xf numFmtId="43" fontId="2" fillId="0" borderId="0" applyFont="0" applyFill="0" applyBorder="0" applyAlignment="0" applyProtection="0"/>
    <xf numFmtId="0" fontId="13" fillId="18" borderId="0" applyNumberFormat="0">
      <alignment horizontal="center" vertical="top" wrapText="1"/>
    </xf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5" fillId="5" borderId="0" applyNumberFormat="0">
      <alignment horizontal="center" vertical="top" wrapText="1"/>
    </xf>
    <xf numFmtId="0" fontId="8" fillId="20" borderId="0" applyNumberFormat="0" applyAlignment="0">
      <alignment vertical="center"/>
    </xf>
    <xf numFmtId="0" fontId="41" fillId="21" borderId="32" applyNumberFormat="0" applyAlignment="0" applyProtection="0"/>
    <xf numFmtId="0" fontId="10" fillId="0" borderId="0" applyNumberFormat="0" applyFill="0" applyBorder="0" applyAlignment="0" applyProtection="0">
      <alignment vertical="center"/>
    </xf>
    <xf numFmtId="0" fontId="35" fillId="0" borderId="0" applyNumberFormat="0" applyFill="0" applyBorder="0">
      <alignment horizontal="left" vertical="center" wrapText="1"/>
    </xf>
    <xf numFmtId="0" fontId="8" fillId="0" borderId="33" applyNumberFormat="0" applyAlignment="0">
      <alignment vertical="center"/>
      <protection locked="0"/>
    </xf>
    <xf numFmtId="0" fontId="8" fillId="0" borderId="34" applyNumberFormat="0" applyAlignment="0">
      <alignment vertical="center"/>
      <protection locked="0"/>
    </xf>
    <xf numFmtId="167" fontId="8" fillId="26" borderId="34" applyNumberFormat="0" applyAlignment="0">
      <alignment vertical="center"/>
      <protection locked="0"/>
    </xf>
    <xf numFmtId="0" fontId="8" fillId="0" borderId="35" applyNumberFormat="0" applyAlignment="0">
      <alignment vertical="center"/>
    </xf>
    <xf numFmtId="0" fontId="8" fillId="27" borderId="0" applyNumberFormat="0" applyAlignment="0">
      <alignment vertical="center"/>
    </xf>
    <xf numFmtId="182" fontId="43" fillId="0" borderId="0" applyNumberFormat="0" applyAlignment="0">
      <alignment vertical="center"/>
    </xf>
    <xf numFmtId="0" fontId="8" fillId="0" borderId="0" applyNumberFormat="0" applyFont="0" applyBorder="0" applyAlignment="0" applyProtection="0">
      <alignment vertical="center"/>
    </xf>
    <xf numFmtId="0" fontId="44" fillId="0" borderId="0" applyNumberFormat="0" applyAlignment="0">
      <alignment vertical="center"/>
    </xf>
    <xf numFmtId="0" fontId="8" fillId="28" borderId="0" applyNumberFormat="0" applyFont="0" applyBorder="0" applyAlignment="0" applyProtection="0">
      <alignment vertical="center"/>
    </xf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265">
    <xf numFmtId="0" fontId="0" fillId="0" borderId="0" xfId="0">
      <alignment vertical="center"/>
    </xf>
    <xf numFmtId="0" fontId="0" fillId="4" borderId="0" xfId="0" applyFill="1">
      <alignment vertical="center"/>
    </xf>
    <xf numFmtId="0" fontId="9" fillId="0" borderId="0" xfId="7" applyFill="1">
      <alignment vertical="center"/>
    </xf>
    <xf numFmtId="0" fontId="10" fillId="6" borderId="5" xfId="0" applyFont="1" applyFill="1" applyBorder="1">
      <alignment vertical="center"/>
    </xf>
    <xf numFmtId="0" fontId="11" fillId="6" borderId="5" xfId="0" applyFont="1" applyFill="1" applyBorder="1">
      <alignment vertical="center"/>
    </xf>
    <xf numFmtId="0" fontId="8" fillId="0" borderId="0" xfId="0" applyFont="1">
      <alignment vertical="center"/>
    </xf>
    <xf numFmtId="0" fontId="12" fillId="4" borderId="0" xfId="8" applyFill="1" applyAlignment="1">
      <alignment vertical="center"/>
    </xf>
    <xf numFmtId="0" fontId="2" fillId="4" borderId="0" xfId="9" applyFill="1"/>
    <xf numFmtId="0" fontId="13" fillId="7" borderId="6" xfId="10" applyBorder="1" applyAlignment="1">
      <alignment horizontal="center" vertical="center" wrapText="1"/>
    </xf>
    <xf numFmtId="0" fontId="14" fillId="8" borderId="15" xfId="11" applyFont="1" applyFill="1" applyBorder="1" applyAlignment="1">
      <alignment vertical="center"/>
    </xf>
    <xf numFmtId="0" fontId="14" fillId="12" borderId="16" xfId="11" applyFont="1" applyFill="1" applyBorder="1" applyAlignment="1">
      <alignment vertical="center"/>
    </xf>
    <xf numFmtId="0" fontId="14" fillId="13" borderId="16" xfId="11" applyFont="1" applyFill="1" applyBorder="1" applyAlignment="1">
      <alignment vertical="center"/>
    </xf>
    <xf numFmtId="0" fontId="14" fillId="9" borderId="16" xfId="11" applyFont="1" applyFill="1" applyBorder="1" applyAlignment="1">
      <alignment vertical="center"/>
    </xf>
    <xf numFmtId="0" fontId="14" fillId="8" borderId="16" xfId="11" applyFont="1" applyFill="1" applyBorder="1" applyAlignment="1">
      <alignment vertical="center"/>
    </xf>
    <xf numFmtId="0" fontId="14" fillId="9" borderId="17" xfId="11" applyFont="1" applyFill="1" applyBorder="1" applyAlignment="1">
      <alignment vertical="center"/>
    </xf>
    <xf numFmtId="0" fontId="15" fillId="4" borderId="0" xfId="9" applyFont="1" applyFill="1"/>
    <xf numFmtId="164" fontId="0" fillId="4" borderId="19" xfId="12" applyNumberFormat="1" applyFont="1" applyFill="1" applyBorder="1" applyAlignment="1">
      <alignment horizontal="center" vertical="center"/>
    </xf>
    <xf numFmtId="3" fontId="18" fillId="4" borderId="20" xfId="9" applyNumberFormat="1" applyFont="1" applyFill="1" applyBorder="1" applyAlignment="1">
      <alignment horizontal="center" vertical="center"/>
    </xf>
    <xf numFmtId="0" fontId="13" fillId="7" borderId="20" xfId="10" applyBorder="1" applyAlignment="1">
      <alignment horizontal="center" vertical="center" wrapText="1"/>
    </xf>
    <xf numFmtId="3" fontId="18" fillId="4" borderId="22" xfId="9" applyNumberFormat="1" applyFont="1" applyFill="1" applyBorder="1" applyAlignment="1">
      <alignment horizontal="center" vertical="center"/>
    </xf>
    <xf numFmtId="3" fontId="18" fillId="4" borderId="19" xfId="9" applyNumberFormat="1" applyFont="1" applyFill="1" applyBorder="1" applyAlignment="1">
      <alignment horizontal="center" vertical="center"/>
    </xf>
    <xf numFmtId="3" fontId="18" fillId="4" borderId="23" xfId="9" applyNumberFormat="1" applyFont="1" applyFill="1" applyBorder="1" applyAlignment="1">
      <alignment horizontal="center" vertical="center"/>
    </xf>
    <xf numFmtId="0" fontId="13" fillId="14" borderId="20" xfId="10" applyFill="1" applyBorder="1" applyAlignment="1">
      <alignment horizontal="center" vertical="center" wrapText="1"/>
    </xf>
    <xf numFmtId="166" fontId="2" fillId="4" borderId="0" xfId="2" applyFont="1" applyFill="1" applyAlignment="1"/>
    <xf numFmtId="164" fontId="0" fillId="15" borderId="20" xfId="12" applyNumberFormat="1" applyFont="1" applyFill="1" applyBorder="1" applyAlignment="1">
      <alignment horizontal="center" vertical="center"/>
    </xf>
    <xf numFmtId="167" fontId="19" fillId="4" borderId="20" xfId="1" applyFont="1" applyFill="1" applyBorder="1" applyAlignment="1">
      <alignment horizontal="center" vertical="center"/>
    </xf>
    <xf numFmtId="0" fontId="20" fillId="4" borderId="0" xfId="9" applyFont="1" applyFill="1" applyAlignment="1">
      <alignment horizontal="center" vertical="center"/>
    </xf>
    <xf numFmtId="0" fontId="21" fillId="4" borderId="0" xfId="9" applyFont="1" applyFill="1"/>
    <xf numFmtId="0" fontId="13" fillId="16" borderId="0" xfId="10" applyFill="1" applyAlignment="1">
      <alignment horizontal="center" vertical="center" wrapText="1"/>
    </xf>
    <xf numFmtId="0" fontId="13" fillId="7" borderId="0" xfId="10" applyAlignment="1">
      <alignment horizontal="center" vertical="center" wrapText="1"/>
    </xf>
    <xf numFmtId="0" fontId="14" fillId="8" borderId="20" xfId="11" applyFont="1" applyFill="1" applyBorder="1"/>
    <xf numFmtId="9" fontId="22" fillId="4" borderId="20" xfId="14" applyFont="1" applyFill="1" applyBorder="1" applyAlignment="1">
      <alignment horizontal="center" vertical="center"/>
    </xf>
    <xf numFmtId="10" fontId="22" fillId="4" borderId="20" xfId="14" applyNumberFormat="1" applyFont="1" applyFill="1" applyBorder="1" applyAlignment="1">
      <alignment horizontal="center" vertical="center"/>
    </xf>
    <xf numFmtId="168" fontId="22" fillId="4" borderId="20" xfId="14" applyNumberFormat="1" applyFont="1" applyFill="1" applyBorder="1" applyAlignment="1">
      <alignment horizontal="center" vertical="center"/>
    </xf>
    <xf numFmtId="0" fontId="23" fillId="4" borderId="20" xfId="9" applyFont="1" applyFill="1" applyBorder="1" applyAlignment="1">
      <alignment horizontal="left" vertical="top" wrapText="1"/>
    </xf>
    <xf numFmtId="43" fontId="23" fillId="4" borderId="0" xfId="12" applyFont="1" applyFill="1" applyBorder="1" applyAlignment="1">
      <alignment horizontal="center" vertical="center"/>
    </xf>
    <xf numFmtId="166" fontId="24" fillId="4" borderId="0" xfId="2" applyFont="1" applyFill="1" applyBorder="1" applyAlignment="1">
      <alignment horizontal="center" vertical="center"/>
    </xf>
    <xf numFmtId="164" fontId="0" fillId="4" borderId="0" xfId="13" applyNumberFormat="1" applyFont="1" applyFill="1" applyBorder="1" applyAlignment="1">
      <alignment horizontal="center" vertical="center"/>
    </xf>
    <xf numFmtId="0" fontId="14" fillId="12" borderId="20" xfId="11" applyFont="1" applyFill="1" applyBorder="1"/>
    <xf numFmtId="169" fontId="22" fillId="4" borderId="20" xfId="14" applyNumberFormat="1" applyFont="1" applyFill="1" applyBorder="1" applyAlignment="1">
      <alignment horizontal="center" vertical="center"/>
    </xf>
    <xf numFmtId="170" fontId="22" fillId="4" borderId="22" xfId="14" applyNumberFormat="1" applyFont="1" applyFill="1" applyBorder="1" applyAlignment="1">
      <alignment horizontal="center" vertical="center"/>
    </xf>
    <xf numFmtId="43" fontId="23" fillId="4" borderId="20" xfId="12" applyFont="1" applyFill="1" applyBorder="1" applyAlignment="1">
      <alignment horizontal="left" vertical="top" wrapText="1"/>
    </xf>
    <xf numFmtId="0" fontId="14" fillId="13" borderId="20" xfId="11" applyFont="1" applyFill="1" applyBorder="1"/>
    <xf numFmtId="9" fontId="22" fillId="4" borderId="22" xfId="14" applyFont="1" applyFill="1" applyBorder="1" applyAlignment="1">
      <alignment horizontal="center" vertical="center"/>
    </xf>
    <xf numFmtId="0" fontId="14" fillId="9" borderId="20" xfId="11" applyFont="1" applyFill="1" applyBorder="1"/>
    <xf numFmtId="171" fontId="22" fillId="4" borderId="20" xfId="14" applyNumberFormat="1" applyFont="1" applyFill="1" applyBorder="1" applyAlignment="1">
      <alignment horizontal="center" vertical="center"/>
    </xf>
    <xf numFmtId="172" fontId="22" fillId="4" borderId="22" xfId="14" applyNumberFormat="1" applyFont="1" applyFill="1" applyBorder="1" applyAlignment="1">
      <alignment horizontal="center" vertical="center"/>
    </xf>
    <xf numFmtId="164" fontId="0" fillId="4" borderId="0" xfId="13" applyNumberFormat="1" applyFont="1" applyFill="1" applyBorder="1" applyAlignment="1">
      <alignment horizontal="left" vertical="center"/>
    </xf>
    <xf numFmtId="0" fontId="13" fillId="7" borderId="20" xfId="15" applyBorder="1" applyAlignment="1">
      <alignment horizontal="center" vertical="center" wrapText="1"/>
    </xf>
    <xf numFmtId="0" fontId="2" fillId="10" borderId="20" xfId="9" applyFill="1" applyBorder="1"/>
    <xf numFmtId="0" fontId="2" fillId="11" borderId="20" xfId="9" applyFill="1" applyBorder="1"/>
    <xf numFmtId="0" fontId="13" fillId="16" borderId="0" xfId="15" applyFill="1" applyAlignment="1">
      <alignment horizontal="center" vertical="center" wrapText="1"/>
    </xf>
    <xf numFmtId="0" fontId="0" fillId="8" borderId="20" xfId="0" applyFill="1" applyBorder="1" applyAlignment="1"/>
    <xf numFmtId="10" fontId="25" fillId="4" borderId="20" xfId="14" applyNumberFormat="1" applyFont="1" applyFill="1" applyBorder="1" applyAlignment="1">
      <alignment horizontal="left" vertical="center" wrapText="1"/>
    </xf>
    <xf numFmtId="164" fontId="2" fillId="4" borderId="0" xfId="16" applyNumberFormat="1" applyFont="1" applyFill="1" applyBorder="1" applyAlignment="1">
      <alignment horizontal="center" vertical="center"/>
    </xf>
    <xf numFmtId="173" fontId="2" fillId="4" borderId="0" xfId="2" applyNumberFormat="1" applyFont="1" applyFill="1" applyBorder="1" applyAlignment="1">
      <alignment horizontal="center" vertical="center"/>
    </xf>
    <xf numFmtId="0" fontId="0" fillId="9" borderId="20" xfId="0" applyFill="1" applyBorder="1" applyAlignment="1"/>
    <xf numFmtId="174" fontId="2" fillId="4" borderId="0" xfId="2" applyNumberFormat="1" applyFont="1" applyFill="1" applyBorder="1" applyAlignment="1">
      <alignment horizontal="center" vertical="center"/>
    </xf>
    <xf numFmtId="0" fontId="24" fillId="17" borderId="20" xfId="0" applyFont="1" applyFill="1" applyBorder="1" applyAlignment="1"/>
    <xf numFmtId="167" fontId="0" fillId="4" borderId="24" xfId="1" applyFont="1" applyFill="1" applyBorder="1" applyAlignment="1">
      <alignment horizontal="center" vertical="center"/>
    </xf>
    <xf numFmtId="175" fontId="22" fillId="4" borderId="20" xfId="14" applyNumberFormat="1" applyFont="1" applyFill="1" applyBorder="1" applyAlignment="1">
      <alignment horizontal="center" vertical="center"/>
    </xf>
    <xf numFmtId="176" fontId="0" fillId="4" borderId="0" xfId="13" applyNumberFormat="1" applyFont="1" applyFill="1" applyBorder="1" applyAlignment="1">
      <alignment horizontal="center" vertical="center"/>
    </xf>
    <xf numFmtId="43" fontId="23" fillId="4" borderId="0" xfId="18" applyFont="1" applyFill="1" applyBorder="1" applyAlignment="1">
      <alignment horizontal="center" vertical="center"/>
    </xf>
    <xf numFmtId="164" fontId="0" fillId="4" borderId="0" xfId="13" applyNumberFormat="1" applyFont="1" applyFill="1" applyBorder="1" applyAlignment="1">
      <alignment vertical="top" wrapText="1"/>
    </xf>
    <xf numFmtId="177" fontId="2" fillId="4" borderId="0" xfId="16" applyNumberFormat="1" applyFont="1" applyFill="1" applyBorder="1" applyAlignment="1">
      <alignment horizontal="center" vertical="center"/>
    </xf>
    <xf numFmtId="2" fontId="27" fillId="19" borderId="0" xfId="0" applyNumberFormat="1" applyFont="1" applyFill="1" applyAlignment="1"/>
    <xf numFmtId="0" fontId="28" fillId="4" borderId="0" xfId="0" applyFont="1" applyFill="1" applyAlignment="1"/>
    <xf numFmtId="2" fontId="0" fillId="4" borderId="0" xfId="0" applyNumberFormat="1" applyFill="1">
      <alignment vertical="center"/>
    </xf>
    <xf numFmtId="167" fontId="0" fillId="4" borderId="26" xfId="1" applyFont="1" applyFill="1" applyBorder="1" applyAlignment="1">
      <alignment horizontal="center" vertical="center"/>
    </xf>
    <xf numFmtId="178" fontId="29" fillId="4" borderId="0" xfId="19" applyNumberFormat="1" applyFont="1" applyFill="1" applyBorder="1" applyAlignment="1">
      <alignment vertical="center"/>
    </xf>
    <xf numFmtId="9" fontId="0" fillId="4" borderId="0" xfId="20" applyFont="1" applyFill="1" applyBorder="1" applyAlignment="1">
      <alignment vertical="center"/>
    </xf>
    <xf numFmtId="2" fontId="8" fillId="4" borderId="0" xfId="19" applyNumberFormat="1" applyFont="1" applyFill="1" applyBorder="1" applyAlignment="1">
      <alignment vertical="center"/>
    </xf>
    <xf numFmtId="2" fontId="8" fillId="4" borderId="0" xfId="0" applyNumberFormat="1" applyFont="1" applyFill="1">
      <alignment vertical="center"/>
    </xf>
    <xf numFmtId="167" fontId="0" fillId="4" borderId="25" xfId="1" applyFont="1" applyFill="1" applyBorder="1" applyAlignment="1">
      <alignment horizontal="center" vertical="center"/>
    </xf>
    <xf numFmtId="0" fontId="7" fillId="4" borderId="0" xfId="0" applyFont="1" applyFill="1" applyAlignment="1"/>
    <xf numFmtId="0" fontId="30" fillId="4" borderId="0" xfId="0" applyFont="1" applyFill="1" applyAlignment="1">
      <alignment horizontal="center" vertical="center"/>
    </xf>
    <xf numFmtId="0" fontId="31" fillId="4" borderId="0" xfId="0" applyFont="1" applyFill="1" applyAlignment="1">
      <alignment horizontal="center" vertical="center"/>
    </xf>
    <xf numFmtId="0" fontId="32" fillId="4" borderId="0" xfId="9" applyFont="1" applyFill="1" applyAlignment="1">
      <alignment horizontal="center" vertical="center"/>
    </xf>
    <xf numFmtId="0" fontId="0" fillId="8" borderId="27" xfId="0" applyFill="1" applyBorder="1">
      <alignment vertical="center"/>
    </xf>
    <xf numFmtId="0" fontId="14" fillId="8" borderId="28" xfId="11" applyFont="1" applyFill="1" applyBorder="1" applyAlignment="1">
      <alignment vertical="center"/>
    </xf>
    <xf numFmtId="0" fontId="0" fillId="10" borderId="28" xfId="0" applyFill="1" applyBorder="1">
      <alignment vertical="center"/>
    </xf>
    <xf numFmtId="167" fontId="0" fillId="4" borderId="29" xfId="1" applyFont="1" applyFill="1" applyBorder="1" applyAlignment="1">
      <alignment vertical="center"/>
    </xf>
    <xf numFmtId="0" fontId="0" fillId="4" borderId="0" xfId="0" applyFill="1" applyAlignment="1"/>
    <xf numFmtId="166" fontId="33" fillId="4" borderId="27" xfId="2" applyFont="1" applyFill="1" applyBorder="1" applyAlignment="1">
      <alignment horizontal="center" vertical="center"/>
    </xf>
    <xf numFmtId="166" fontId="33" fillId="4" borderId="29" xfId="2" applyFont="1" applyFill="1" applyBorder="1" applyAlignment="1">
      <alignment horizontal="center" vertical="center"/>
    </xf>
    <xf numFmtId="0" fontId="0" fillId="8" borderId="30" xfId="0" applyFill="1" applyBorder="1">
      <alignment vertical="center"/>
    </xf>
    <xf numFmtId="0" fontId="14" fillId="8" borderId="0" xfId="11" applyFont="1" applyFill="1" applyAlignment="1">
      <alignment vertical="center"/>
    </xf>
    <xf numFmtId="0" fontId="0" fillId="10" borderId="0" xfId="0" applyFill="1">
      <alignment vertical="center"/>
    </xf>
    <xf numFmtId="167" fontId="0" fillId="4" borderId="31" xfId="1" applyFont="1" applyFill="1" applyBorder="1" applyAlignment="1">
      <alignment vertical="center"/>
    </xf>
    <xf numFmtId="166" fontId="33" fillId="4" borderId="30" xfId="2" applyFont="1" applyFill="1" applyBorder="1" applyAlignment="1">
      <alignment horizontal="center" vertical="center"/>
    </xf>
    <xf numFmtId="179" fontId="33" fillId="4" borderId="31" xfId="2" applyNumberFormat="1" applyFont="1" applyFill="1" applyBorder="1" applyAlignment="1">
      <alignment horizontal="center" vertical="center"/>
    </xf>
    <xf numFmtId="0" fontId="14" fillId="12" borderId="0" xfId="11" applyFont="1" applyFill="1" applyAlignment="1">
      <alignment vertical="center"/>
    </xf>
    <xf numFmtId="0" fontId="14" fillId="13" borderId="0" xfId="11" applyFont="1" applyFill="1" applyAlignment="1">
      <alignment vertical="center"/>
    </xf>
    <xf numFmtId="0" fontId="14" fillId="9" borderId="0" xfId="11" applyFont="1" applyFill="1" applyAlignment="1">
      <alignment vertical="center"/>
    </xf>
    <xf numFmtId="166" fontId="33" fillId="4" borderId="31" xfId="2" applyFont="1" applyFill="1" applyBorder="1" applyAlignment="1">
      <alignment horizontal="center" vertical="center"/>
    </xf>
    <xf numFmtId="0" fontId="0" fillId="11" borderId="0" xfId="0" applyFill="1">
      <alignment vertical="center"/>
    </xf>
    <xf numFmtId="173" fontId="33" fillId="4" borderId="30" xfId="2" applyNumberFormat="1" applyFont="1" applyFill="1" applyBorder="1" applyAlignment="1">
      <alignment horizontal="center" vertical="center"/>
    </xf>
    <xf numFmtId="0" fontId="0" fillId="9" borderId="30" xfId="0" applyFill="1" applyBorder="1">
      <alignment vertical="center"/>
    </xf>
    <xf numFmtId="0" fontId="16" fillId="17" borderId="30" xfId="0" applyFont="1" applyFill="1" applyBorder="1">
      <alignment vertical="center"/>
    </xf>
    <xf numFmtId="0" fontId="8" fillId="4" borderId="0" xfId="0" applyFont="1" applyFill="1">
      <alignment vertical="center"/>
    </xf>
    <xf numFmtId="0" fontId="35" fillId="5" borderId="0" xfId="21" applyAlignment="1">
      <alignment horizontal="center" vertical="center" wrapText="1"/>
    </xf>
    <xf numFmtId="0" fontId="35" fillId="5" borderId="0" xfId="21">
      <alignment horizontal="center" vertical="top" wrapText="1"/>
    </xf>
    <xf numFmtId="0" fontId="36" fillId="4" borderId="0" xfId="0" applyFont="1" applyFill="1" applyAlignment="1">
      <alignment horizontal="right" vertical="center"/>
    </xf>
    <xf numFmtId="0" fontId="8" fillId="20" borderId="0" xfId="22">
      <alignment vertical="center"/>
    </xf>
    <xf numFmtId="0" fontId="37" fillId="4" borderId="0" xfId="0" applyFont="1" applyFill="1">
      <alignment vertical="center"/>
    </xf>
    <xf numFmtId="0" fontId="38" fillId="4" borderId="0" xfId="0" applyFont="1" applyFill="1">
      <alignment vertical="center"/>
    </xf>
    <xf numFmtId="0" fontId="40" fillId="4" borderId="0" xfId="0" applyFont="1" applyFill="1">
      <alignment vertical="center"/>
    </xf>
    <xf numFmtId="0" fontId="35" fillId="4" borderId="0" xfId="0" applyFont="1" applyFill="1">
      <alignment vertical="center"/>
    </xf>
    <xf numFmtId="167" fontId="0" fillId="4" borderId="0" xfId="1" applyFont="1" applyFill="1" applyBorder="1" applyAlignment="1">
      <alignment vertical="center"/>
    </xf>
    <xf numFmtId="181" fontId="0" fillId="4" borderId="0" xfId="1" applyNumberFormat="1" applyFont="1" applyFill="1" applyBorder="1" applyAlignment="1">
      <alignment vertical="center"/>
    </xf>
    <xf numFmtId="0" fontId="35" fillId="4" borderId="0" xfId="21" applyFill="1" applyAlignment="1">
      <alignment horizontal="center" vertical="center" wrapText="1"/>
    </xf>
    <xf numFmtId="0" fontId="10" fillId="24" borderId="5" xfId="0" applyFont="1" applyFill="1" applyBorder="1">
      <alignment vertical="center"/>
    </xf>
    <xf numFmtId="0" fontId="11" fillId="24" borderId="5" xfId="0" applyFont="1" applyFill="1" applyBorder="1">
      <alignment vertical="center"/>
    </xf>
    <xf numFmtId="0" fontId="8" fillId="24" borderId="0" xfId="0" applyFont="1" applyFill="1">
      <alignment vertical="center"/>
    </xf>
    <xf numFmtId="0" fontId="12" fillId="25" borderId="0" xfId="8" applyFill="1" applyAlignment="1">
      <alignment vertical="center"/>
    </xf>
    <xf numFmtId="0" fontId="8" fillId="0" borderId="0" xfId="11" applyFont="1" applyAlignment="1">
      <alignment vertical="center"/>
    </xf>
    <xf numFmtId="0" fontId="2" fillId="0" borderId="0" xfId="11"/>
    <xf numFmtId="0" fontId="2" fillId="25" borderId="0" xfId="11" applyFill="1"/>
    <xf numFmtId="174" fontId="8" fillId="2" borderId="2" xfId="3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10" fillId="0" borderId="0" xfId="24" applyFill="1" applyBorder="1">
      <alignment vertical="center"/>
    </xf>
    <xf numFmtId="0" fontId="35" fillId="0" borderId="0" xfId="25" applyFill="1" applyBorder="1">
      <alignment horizontal="left" vertical="center" wrapText="1"/>
    </xf>
    <xf numFmtId="167" fontId="8" fillId="0" borderId="36" xfId="26" applyNumberFormat="1" applyBorder="1">
      <alignment vertical="center"/>
      <protection locked="0"/>
    </xf>
    <xf numFmtId="0" fontId="42" fillId="0" borderId="0" xfId="5" applyFont="1" applyFill="1" applyBorder="1" applyAlignment="1">
      <alignment vertical="center"/>
    </xf>
    <xf numFmtId="167" fontId="8" fillId="0" borderId="37" xfId="27" applyNumberFormat="1" applyBorder="1">
      <alignment vertical="center"/>
      <protection locked="0"/>
    </xf>
    <xf numFmtId="167" fontId="8" fillId="29" borderId="37" xfId="28" applyFill="1" applyBorder="1">
      <alignment vertical="center"/>
      <protection locked="0"/>
    </xf>
    <xf numFmtId="167" fontId="8" fillId="0" borderId="38" xfId="29" applyNumberFormat="1" applyBorder="1">
      <alignment vertical="center"/>
    </xf>
    <xf numFmtId="167" fontId="8" fillId="22" borderId="0" xfId="22" applyNumberFormat="1" applyFill="1">
      <alignment vertical="center"/>
    </xf>
    <xf numFmtId="167" fontId="8" fillId="30" borderId="0" xfId="30" applyNumberFormat="1" applyFill="1">
      <alignment vertical="center"/>
    </xf>
    <xf numFmtId="167" fontId="8" fillId="0" borderId="0" xfId="4" applyNumberFormat="1" applyFont="1" applyFill="1" applyBorder="1" applyAlignment="1">
      <alignment vertical="center"/>
    </xf>
    <xf numFmtId="167" fontId="35" fillId="0" borderId="0" xfId="6" applyNumberFormat="1" applyFont="1" applyFill="1" applyBorder="1" applyAlignment="1">
      <alignment vertical="center"/>
    </xf>
    <xf numFmtId="182" fontId="45" fillId="0" borderId="0" xfId="31" applyFont="1">
      <alignment vertical="center"/>
    </xf>
    <xf numFmtId="0" fontId="0" fillId="0" borderId="0" xfId="32" applyFont="1" applyBorder="1">
      <alignment vertical="center"/>
    </xf>
    <xf numFmtId="167" fontId="8" fillId="31" borderId="0" xfId="3" applyNumberFormat="1" applyFont="1" applyFill="1" applyBorder="1" applyAlignment="1">
      <alignment vertical="center"/>
    </xf>
    <xf numFmtId="167" fontId="46" fillId="0" borderId="0" xfId="33" applyNumberFormat="1" applyFont="1">
      <alignment vertical="center"/>
    </xf>
    <xf numFmtId="167" fontId="8" fillId="23" borderId="0" xfId="34" applyNumberFormat="1" applyFont="1" applyFill="1" applyBorder="1">
      <alignment vertical="center"/>
    </xf>
    <xf numFmtId="180" fontId="8" fillId="31" borderId="0" xfId="3" applyNumberFormat="1" applyFont="1" applyFill="1" applyBorder="1" applyAlignment="1">
      <alignment vertical="center"/>
    </xf>
    <xf numFmtId="185" fontId="8" fillId="31" borderId="0" xfId="3" applyNumberFormat="1" applyFont="1" applyFill="1" applyBorder="1" applyAlignment="1">
      <alignment vertical="center"/>
    </xf>
    <xf numFmtId="183" fontId="8" fillId="0" borderId="38" xfId="29" applyNumberFormat="1" applyBorder="1">
      <alignment vertical="center"/>
    </xf>
    <xf numFmtId="167" fontId="8" fillId="0" borderId="39" xfId="27" applyNumberFormat="1" applyBorder="1">
      <alignment vertical="center"/>
      <protection locked="0"/>
    </xf>
    <xf numFmtId="167" fontId="8" fillId="0" borderId="40" xfId="27" applyNumberFormat="1" applyBorder="1">
      <alignment vertical="center"/>
      <protection locked="0"/>
    </xf>
    <xf numFmtId="167" fontId="8" fillId="0" borderId="41" xfId="27" applyNumberFormat="1" applyBorder="1">
      <alignment vertical="center"/>
      <protection locked="0"/>
    </xf>
    <xf numFmtId="184" fontId="8" fillId="0" borderId="39" xfId="2" applyNumberFormat="1" applyBorder="1" applyProtection="1">
      <alignment vertical="center"/>
      <protection locked="0"/>
    </xf>
    <xf numFmtId="184" fontId="8" fillId="0" borderId="40" xfId="2" applyNumberFormat="1" applyBorder="1" applyProtection="1">
      <alignment vertical="center"/>
      <protection locked="0"/>
    </xf>
    <xf numFmtId="184" fontId="8" fillId="0" borderId="41" xfId="2" applyNumberFormat="1" applyBorder="1" applyProtection="1">
      <alignment vertical="center"/>
      <protection locked="0"/>
    </xf>
    <xf numFmtId="0" fontId="47" fillId="7" borderId="48" xfId="10" applyFont="1" applyBorder="1" applyAlignment="1">
      <alignment horizontal="center" vertical="center" wrapText="1"/>
    </xf>
    <xf numFmtId="0" fontId="47" fillId="7" borderId="49" xfId="10" applyFont="1" applyBorder="1" applyAlignment="1">
      <alignment horizontal="center" vertical="center" wrapText="1"/>
    </xf>
    <xf numFmtId="0" fontId="48" fillId="4" borderId="0" xfId="11" applyFont="1" applyFill="1"/>
    <xf numFmtId="0" fontId="49" fillId="4" borderId="0" xfId="11" applyFont="1" applyFill="1"/>
    <xf numFmtId="186" fontId="48" fillId="4" borderId="0" xfId="11" applyNumberFormat="1" applyFont="1" applyFill="1"/>
    <xf numFmtId="0" fontId="50" fillId="4" borderId="0" xfId="11" applyFont="1" applyFill="1"/>
    <xf numFmtId="0" fontId="48" fillId="32" borderId="0" xfId="11" applyFont="1" applyFill="1"/>
    <xf numFmtId="0" fontId="51" fillId="32" borderId="0" xfId="11" applyFont="1" applyFill="1"/>
    <xf numFmtId="186" fontId="48" fillId="32" borderId="0" xfId="11" applyNumberFormat="1" applyFont="1" applyFill="1"/>
    <xf numFmtId="0" fontId="51" fillId="4" borderId="0" xfId="11" applyFont="1" applyFill="1"/>
    <xf numFmtId="0" fontId="52" fillId="4" borderId="0" xfId="11" applyFont="1" applyFill="1"/>
    <xf numFmtId="186" fontId="48" fillId="4" borderId="0" xfId="11" applyNumberFormat="1" applyFont="1" applyFill="1" applyAlignment="1">
      <alignment horizontal="center"/>
    </xf>
    <xf numFmtId="0" fontId="53" fillId="4" borderId="0" xfId="11" applyFont="1" applyFill="1" applyAlignment="1">
      <alignment horizontal="left" vertical="center" wrapText="1"/>
    </xf>
    <xf numFmtId="186" fontId="34" fillId="4" borderId="0" xfId="11" applyNumberFormat="1" applyFont="1" applyFill="1" applyAlignment="1">
      <alignment horizontal="left" vertical="center" wrapText="1"/>
    </xf>
    <xf numFmtId="186" fontId="48" fillId="4" borderId="0" xfId="11" applyNumberFormat="1" applyFont="1" applyFill="1" applyAlignment="1">
      <alignment horizontal="left"/>
    </xf>
    <xf numFmtId="0" fontId="54" fillId="4" borderId="0" xfId="11" applyFont="1" applyFill="1" applyAlignment="1">
      <alignment horizontal="left" vertical="center" wrapText="1"/>
    </xf>
    <xf numFmtId="186" fontId="54" fillId="4" borderId="0" xfId="11" applyNumberFormat="1" applyFont="1" applyFill="1" applyAlignment="1">
      <alignment horizontal="left" vertical="center" wrapText="1"/>
    </xf>
    <xf numFmtId="0" fontId="13" fillId="7" borderId="0" xfId="10" applyFont="1" applyAlignment="1">
      <alignment horizontal="center" vertical="center" wrapText="1"/>
    </xf>
    <xf numFmtId="0" fontId="56" fillId="4" borderId="0" xfId="11" applyFont="1" applyFill="1" applyBorder="1" applyAlignment="1">
      <alignment horizontal="center" vertical="center" wrapText="1"/>
    </xf>
    <xf numFmtId="0" fontId="57" fillId="4" borderId="0" xfId="11" applyFont="1" applyFill="1" applyBorder="1"/>
    <xf numFmtId="186" fontId="13" fillId="7" borderId="50" xfId="10" applyNumberFormat="1" applyFont="1" applyBorder="1" applyAlignment="1">
      <alignment horizontal="center" vertical="center" wrapText="1"/>
    </xf>
    <xf numFmtId="186" fontId="13" fillId="7" borderId="51" xfId="10" applyNumberFormat="1" applyFont="1" applyBorder="1" applyAlignment="1">
      <alignment horizontal="center" vertical="center" wrapText="1"/>
    </xf>
    <xf numFmtId="2" fontId="48" fillId="4" borderId="0" xfId="11" applyNumberFormat="1" applyFont="1" applyFill="1"/>
    <xf numFmtId="0" fontId="59" fillId="4" borderId="42" xfId="11" applyFont="1" applyFill="1" applyBorder="1" applyAlignment="1">
      <alignment horizontal="center" vertical="center" wrapText="1"/>
    </xf>
    <xf numFmtId="44" fontId="39" fillId="4" borderId="0" xfId="35" applyFont="1" applyFill="1" applyBorder="1" applyAlignment="1">
      <alignment horizontal="center" vertical="center" wrapText="1"/>
    </xf>
    <xf numFmtId="10" fontId="39" fillId="4" borderId="0" xfId="35" applyNumberFormat="1" applyFont="1" applyFill="1" applyBorder="1" applyAlignment="1">
      <alignment horizontal="center" vertical="center" wrapText="1"/>
    </xf>
    <xf numFmtId="0" fontId="59" fillId="4" borderId="43" xfId="11" applyFont="1" applyFill="1" applyBorder="1" applyAlignment="1">
      <alignment horizontal="center" vertical="center" wrapText="1"/>
    </xf>
    <xf numFmtId="0" fontId="59" fillId="4" borderId="44" xfId="11" applyFont="1" applyFill="1" applyBorder="1" applyAlignment="1">
      <alignment horizontal="center" vertical="center" wrapText="1"/>
    </xf>
    <xf numFmtId="0" fontId="61" fillId="4" borderId="0" xfId="11" applyFont="1" applyFill="1"/>
    <xf numFmtId="0" fontId="59" fillId="0" borderId="45" xfId="11" applyFont="1" applyBorder="1" applyAlignment="1">
      <alignment horizontal="center" vertical="center" wrapText="1"/>
    </xf>
    <xf numFmtId="0" fontId="59" fillId="0" borderId="43" xfId="11" applyFont="1" applyBorder="1" applyAlignment="1">
      <alignment horizontal="center" vertical="center" wrapText="1"/>
    </xf>
    <xf numFmtId="0" fontId="59" fillId="0" borderId="44" xfId="11" applyFont="1" applyBorder="1" applyAlignment="1">
      <alignment horizontal="center" vertical="center" wrapText="1"/>
    </xf>
    <xf numFmtId="186" fontId="13" fillId="16" borderId="0" xfId="10" applyNumberFormat="1" applyFont="1" applyFill="1" applyBorder="1" applyAlignment="1">
      <alignment horizontal="center" vertical="center" wrapText="1"/>
    </xf>
    <xf numFmtId="186" fontId="59" fillId="4" borderId="0" xfId="11" applyNumberFormat="1" applyFont="1" applyFill="1" applyBorder="1" applyAlignment="1">
      <alignment vertical="center" wrapText="1"/>
    </xf>
    <xf numFmtId="0" fontId="59" fillId="4" borderId="0" xfId="11" applyFont="1" applyFill="1" applyBorder="1" applyAlignment="1">
      <alignment vertical="center" wrapText="1"/>
    </xf>
    <xf numFmtId="0" fontId="59" fillId="4" borderId="0" xfId="11" applyFont="1" applyFill="1" applyBorder="1" applyAlignment="1">
      <alignment horizontal="center" vertical="center" wrapText="1"/>
    </xf>
    <xf numFmtId="0" fontId="48" fillId="4" borderId="0" xfId="11" applyFont="1" applyFill="1" applyBorder="1"/>
    <xf numFmtId="186" fontId="13" fillId="7" borderId="49" xfId="10" applyNumberFormat="1" applyFont="1" applyBorder="1" applyAlignment="1">
      <alignment horizontal="center" vertical="center" wrapText="1"/>
    </xf>
    <xf numFmtId="186" fontId="59" fillId="4" borderId="0" xfId="11" applyNumberFormat="1" applyFont="1" applyFill="1" applyBorder="1" applyAlignment="1">
      <alignment horizontal="center" vertical="center" wrapText="1"/>
    </xf>
    <xf numFmtId="186" fontId="60" fillId="4" borderId="0" xfId="35" applyNumberFormat="1" applyFont="1" applyFill="1" applyBorder="1" applyAlignment="1">
      <alignment horizontal="center" vertical="center" wrapText="1"/>
    </xf>
    <xf numFmtId="44" fontId="60" fillId="4" borderId="0" xfId="35" applyFont="1" applyFill="1" applyBorder="1" applyAlignment="1">
      <alignment horizontal="center" vertical="center" wrapText="1"/>
    </xf>
    <xf numFmtId="0" fontId="51" fillId="4" borderId="0" xfId="11" applyFont="1" applyFill="1" applyBorder="1" applyAlignment="1">
      <alignment horizontal="center" vertical="center" wrapText="1"/>
    </xf>
    <xf numFmtId="0" fontId="47" fillId="16" borderId="0" xfId="10" applyFont="1" applyFill="1" applyBorder="1" applyAlignment="1">
      <alignment horizontal="center" vertical="center" wrapText="1"/>
    </xf>
    <xf numFmtId="186" fontId="8" fillId="31" borderId="0" xfId="3" applyNumberFormat="1" applyFont="1" applyFill="1" applyBorder="1" applyAlignment="1">
      <alignment horizontal="center" vertical="center"/>
    </xf>
    <xf numFmtId="0" fontId="62" fillId="4" borderId="0" xfId="11" applyFont="1" applyFill="1"/>
    <xf numFmtId="0" fontId="53" fillId="4" borderId="0" xfId="11" applyFont="1" applyFill="1"/>
    <xf numFmtId="0" fontId="0" fillId="33" borderId="0" xfId="0" applyFill="1">
      <alignment vertical="center"/>
    </xf>
    <xf numFmtId="0" fontId="59" fillId="0" borderId="6" xfId="11" applyFont="1" applyBorder="1" applyAlignment="1">
      <alignment horizontal="center" vertical="center" wrapText="1"/>
    </xf>
    <xf numFmtId="0" fontId="63" fillId="4" borderId="0" xfId="37" applyFont="1" applyFill="1"/>
    <xf numFmtId="0" fontId="63" fillId="32" borderId="0" xfId="37" applyFont="1" applyFill="1"/>
    <xf numFmtId="0" fontId="64" fillId="4" borderId="0" xfId="37" applyFont="1" applyFill="1" applyAlignment="1">
      <alignment horizontal="left" vertical="center" wrapText="1"/>
    </xf>
    <xf numFmtId="0" fontId="48" fillId="4" borderId="0" xfId="37" applyFont="1" applyFill="1"/>
    <xf numFmtId="0" fontId="61" fillId="4" borderId="0" xfId="37" applyFont="1" applyFill="1"/>
    <xf numFmtId="0" fontId="55" fillId="24" borderId="0" xfId="11" applyFont="1" applyFill="1" applyAlignment="1">
      <alignment horizontal="left" vertical="center" wrapText="1"/>
    </xf>
    <xf numFmtId="186" fontId="54" fillId="24" borderId="0" xfId="11" applyNumberFormat="1" applyFont="1" applyFill="1" applyAlignment="1">
      <alignment horizontal="left" vertical="center" wrapText="1"/>
    </xf>
    <xf numFmtId="186" fontId="48" fillId="24" borderId="0" xfId="11" applyNumberFormat="1" applyFont="1" applyFill="1"/>
    <xf numFmtId="0" fontId="48" fillId="24" borderId="0" xfId="11" applyFont="1" applyFill="1"/>
    <xf numFmtId="0" fontId="57" fillId="24" borderId="0" xfId="11" applyFont="1" applyFill="1" applyBorder="1"/>
    <xf numFmtId="0" fontId="61" fillId="4" borderId="0" xfId="11" applyFont="1" applyFill="1" applyAlignment="1">
      <alignment horizontal="left" vertical="top" wrapText="1"/>
    </xf>
    <xf numFmtId="186" fontId="8" fillId="31" borderId="7" xfId="3" applyNumberFormat="1" applyFont="1" applyFill="1" applyBorder="1" applyAlignment="1">
      <alignment horizontal="center" vertical="center"/>
    </xf>
    <xf numFmtId="186" fontId="8" fillId="31" borderId="8" xfId="3" applyNumberFormat="1" applyFont="1" applyFill="1" applyBorder="1" applyAlignment="1">
      <alignment horizontal="center" vertical="center"/>
    </xf>
    <xf numFmtId="186" fontId="8" fillId="31" borderId="9" xfId="3" applyNumberFormat="1" applyFont="1" applyFill="1" applyBorder="1" applyAlignment="1">
      <alignment horizontal="center" vertical="center"/>
    </xf>
    <xf numFmtId="186" fontId="8" fillId="31" borderId="53" xfId="3" applyNumberFormat="1" applyFont="1" applyFill="1" applyBorder="1" applyAlignment="1">
      <alignment horizontal="center" vertical="center"/>
    </xf>
    <xf numFmtId="186" fontId="8" fillId="31" borderId="54" xfId="3" applyNumberFormat="1" applyFont="1" applyFill="1" applyBorder="1" applyAlignment="1">
      <alignment horizontal="center" vertical="center"/>
    </xf>
    <xf numFmtId="186" fontId="8" fillId="31" borderId="55" xfId="3" applyNumberFormat="1" applyFont="1" applyFill="1" applyBorder="1" applyAlignment="1">
      <alignment horizontal="center" vertical="center"/>
    </xf>
    <xf numFmtId="186" fontId="8" fillId="31" borderId="56" xfId="3" applyNumberFormat="1" applyFont="1" applyFill="1" applyBorder="1" applyAlignment="1">
      <alignment horizontal="center" vertical="center"/>
    </xf>
    <xf numFmtId="186" fontId="8" fillId="31" borderId="57" xfId="3" applyNumberFormat="1" applyFont="1" applyFill="1" applyBorder="1" applyAlignment="1">
      <alignment horizontal="center" vertical="center"/>
    </xf>
    <xf numFmtId="186" fontId="8" fillId="31" borderId="58" xfId="3" applyNumberFormat="1" applyFont="1" applyFill="1" applyBorder="1" applyAlignment="1">
      <alignment horizontal="center" vertical="center"/>
    </xf>
    <xf numFmtId="186" fontId="8" fillId="31" borderId="59" xfId="3" applyNumberFormat="1" applyFont="1" applyFill="1" applyBorder="1" applyAlignment="1">
      <alignment horizontal="center" vertical="center"/>
    </xf>
    <xf numFmtId="186" fontId="8" fillId="31" borderId="60" xfId="3" applyNumberFormat="1" applyFont="1" applyFill="1" applyBorder="1" applyAlignment="1">
      <alignment horizontal="center" vertical="center"/>
    </xf>
    <xf numFmtId="0" fontId="59" fillId="4" borderId="42" xfId="37" applyFont="1" applyFill="1" applyBorder="1" applyAlignment="1">
      <alignment horizontal="center" vertical="center" wrapText="1"/>
    </xf>
    <xf numFmtId="0" fontId="59" fillId="4" borderId="43" xfId="37" applyFont="1" applyFill="1" applyBorder="1" applyAlignment="1">
      <alignment horizontal="center" vertical="center" wrapText="1"/>
    </xf>
    <xf numFmtId="0" fontId="59" fillId="4" borderId="44" xfId="37" applyFont="1" applyFill="1" applyBorder="1" applyAlignment="1">
      <alignment horizontal="center" vertical="center" wrapText="1"/>
    </xf>
    <xf numFmtId="0" fontId="51" fillId="24" borderId="0" xfId="11" applyFont="1" applyFill="1"/>
    <xf numFmtId="0" fontId="59" fillId="0" borderId="42" xfId="11" applyFont="1" applyBorder="1" applyAlignment="1">
      <alignment horizontal="center" vertical="center" wrapText="1"/>
    </xf>
    <xf numFmtId="0" fontId="55" fillId="24" borderId="0" xfId="11" applyFont="1" applyFill="1" applyAlignment="1">
      <alignment horizontal="left" vertical="center"/>
    </xf>
    <xf numFmtId="0" fontId="63" fillId="24" borderId="0" xfId="37" applyFont="1" applyFill="1"/>
    <xf numFmtId="0" fontId="59" fillId="4" borderId="6" xfId="37" applyFont="1" applyFill="1" applyBorder="1" applyAlignment="1">
      <alignment horizontal="center" vertical="center" wrapText="1"/>
    </xf>
    <xf numFmtId="0" fontId="57" fillId="4" borderId="0" xfId="11" applyFont="1" applyFill="1" applyAlignment="1"/>
    <xf numFmtId="3" fontId="18" fillId="4" borderId="0" xfId="9" applyNumberFormat="1" applyFont="1" applyFill="1" applyBorder="1" applyAlignment="1">
      <alignment horizontal="center" vertical="center"/>
    </xf>
    <xf numFmtId="167" fontId="8" fillId="4" borderId="0" xfId="27" applyNumberFormat="1" applyFill="1" applyBorder="1">
      <alignment vertical="center"/>
      <protection locked="0"/>
    </xf>
    <xf numFmtId="0" fontId="2" fillId="4" borderId="0" xfId="9" applyFill="1" applyBorder="1"/>
    <xf numFmtId="167" fontId="8" fillId="36" borderId="37" xfId="27" applyNumberFormat="1" applyFill="1" applyBorder="1">
      <alignment vertical="center"/>
      <protection locked="0"/>
    </xf>
    <xf numFmtId="0" fontId="7" fillId="0" borderId="0" xfId="11" applyFont="1"/>
    <xf numFmtId="44" fontId="65" fillId="34" borderId="0" xfId="36" applyFont="1" applyFill="1" applyBorder="1" applyAlignment="1">
      <alignment horizontal="center" vertical="center" wrapText="1"/>
    </xf>
    <xf numFmtId="0" fontId="12" fillId="25" borderId="0" xfId="8" applyFill="1" applyAlignment="1">
      <alignment horizontal="center" vertical="center"/>
    </xf>
    <xf numFmtId="10" fontId="25" fillId="4" borderId="20" xfId="14" applyNumberFormat="1" applyFont="1" applyFill="1" applyBorder="1" applyAlignment="1">
      <alignment horizontal="left" vertical="center" wrapText="1"/>
    </xf>
    <xf numFmtId="164" fontId="0" fillId="4" borderId="0" xfId="13" applyNumberFormat="1" applyFont="1" applyFill="1" applyBorder="1" applyAlignment="1">
      <alignment horizontal="center" vertical="top" wrapText="1"/>
    </xf>
    <xf numFmtId="0" fontId="13" fillId="16" borderId="0" xfId="17" applyFill="1" applyAlignment="1">
      <alignment horizontal="left" vertical="center" wrapText="1"/>
    </xf>
    <xf numFmtId="0" fontId="2" fillId="11" borderId="13" xfId="9" applyFill="1" applyBorder="1" applyAlignment="1">
      <alignment horizontal="center" vertical="center"/>
    </xf>
    <xf numFmtId="0" fontId="2" fillId="11" borderId="11" xfId="9" applyFill="1" applyBorder="1" applyAlignment="1">
      <alignment horizontal="center" vertical="center"/>
    </xf>
    <xf numFmtId="0" fontId="2" fillId="11" borderId="14" xfId="9" applyFill="1" applyBorder="1" applyAlignment="1">
      <alignment horizontal="center" vertical="center"/>
    </xf>
    <xf numFmtId="0" fontId="13" fillId="7" borderId="18" xfId="10" applyBorder="1" applyAlignment="1">
      <alignment horizontal="center" vertical="center" textRotation="90" wrapText="1"/>
    </xf>
    <xf numFmtId="0" fontId="13" fillId="7" borderId="21" xfId="10" applyBorder="1" applyAlignment="1">
      <alignment horizontal="center" vertical="center" textRotation="90" wrapText="1"/>
    </xf>
    <xf numFmtId="0" fontId="13" fillId="16" borderId="0" xfId="10" applyFill="1" applyAlignment="1">
      <alignment horizontal="center" vertical="center" wrapText="1"/>
    </xf>
    <xf numFmtId="10" fontId="25" fillId="4" borderId="24" xfId="14" applyNumberFormat="1" applyFont="1" applyFill="1" applyBorder="1" applyAlignment="1">
      <alignment horizontal="left" vertical="top" wrapText="1"/>
    </xf>
    <xf numFmtId="10" fontId="25" fillId="4" borderId="25" xfId="14" applyNumberFormat="1" applyFont="1" applyFill="1" applyBorder="1" applyAlignment="1">
      <alignment horizontal="left" vertical="top" wrapText="1"/>
    </xf>
    <xf numFmtId="164" fontId="0" fillId="4" borderId="0" xfId="13" applyNumberFormat="1" applyFont="1" applyFill="1" applyBorder="1" applyAlignment="1">
      <alignment horizontal="left" vertical="center"/>
    </xf>
    <xf numFmtId="164" fontId="26" fillId="4" borderId="0" xfId="16" applyNumberFormat="1" applyFont="1" applyFill="1" applyBorder="1" applyAlignment="1">
      <alignment horizontal="center" vertical="center" wrapText="1"/>
    </xf>
    <xf numFmtId="0" fontId="6" fillId="4" borderId="0" xfId="9" applyFont="1" applyFill="1" applyAlignment="1">
      <alignment horizontal="center"/>
    </xf>
    <xf numFmtId="0" fontId="2" fillId="8" borderId="7" xfId="9" applyFill="1" applyBorder="1" applyAlignment="1">
      <alignment horizontal="center" vertical="center"/>
    </xf>
    <xf numFmtId="0" fontId="2" fillId="8" borderId="8" xfId="9" applyFill="1" applyBorder="1" applyAlignment="1">
      <alignment horizontal="center" vertical="center"/>
    </xf>
    <xf numFmtId="0" fontId="2" fillId="8" borderId="9" xfId="9" applyFill="1" applyBorder="1" applyAlignment="1">
      <alignment horizontal="center" vertical="center"/>
    </xf>
    <xf numFmtId="0" fontId="2" fillId="9" borderId="7" xfId="9" applyFill="1" applyBorder="1" applyAlignment="1">
      <alignment horizontal="center" vertical="center"/>
    </xf>
    <xf numFmtId="0" fontId="2" fillId="9" borderId="8" xfId="9" applyFill="1" applyBorder="1" applyAlignment="1">
      <alignment horizontal="center" vertical="center"/>
    </xf>
    <xf numFmtId="0" fontId="2" fillId="9" borderId="9" xfId="9" applyFill="1" applyBorder="1" applyAlignment="1">
      <alignment horizontal="center" vertical="center"/>
    </xf>
    <xf numFmtId="0" fontId="13" fillId="7" borderId="0" xfId="10" applyAlignment="1">
      <alignment horizontal="center" vertical="center" wrapText="1"/>
    </xf>
    <xf numFmtId="0" fontId="13" fillId="7" borderId="11" xfId="10" applyBorder="1" applyAlignment="1">
      <alignment horizontal="center" vertical="center" wrapText="1"/>
    </xf>
    <xf numFmtId="0" fontId="2" fillId="10" borderId="10" xfId="9" applyFill="1" applyBorder="1" applyAlignment="1">
      <alignment horizontal="center" vertical="center"/>
    </xf>
    <xf numFmtId="0" fontId="2" fillId="10" borderId="11" xfId="9" applyFill="1" applyBorder="1" applyAlignment="1">
      <alignment horizontal="center" vertical="center"/>
    </xf>
    <xf numFmtId="0" fontId="2" fillId="10" borderId="12" xfId="9" applyFill="1" applyBorder="1" applyAlignment="1">
      <alignment horizontal="center" vertical="center"/>
    </xf>
    <xf numFmtId="0" fontId="57" fillId="35" borderId="0" xfId="11" applyFont="1" applyFill="1" applyAlignment="1">
      <alignment horizontal="center"/>
    </xf>
    <xf numFmtId="0" fontId="57" fillId="4" borderId="0" xfId="11" applyFont="1" applyFill="1" applyAlignment="1">
      <alignment horizontal="center"/>
    </xf>
    <xf numFmtId="186" fontId="13" fillId="7" borderId="52" xfId="10" applyNumberFormat="1" applyFont="1" applyBorder="1" applyAlignment="1">
      <alignment horizontal="center" vertical="center" wrapText="1"/>
    </xf>
    <xf numFmtId="186" fontId="13" fillId="7" borderId="47" xfId="10" applyNumberFormat="1" applyFont="1" applyBorder="1" applyAlignment="1">
      <alignment horizontal="center" vertical="center" wrapText="1"/>
    </xf>
    <xf numFmtId="186" fontId="13" fillId="7" borderId="48" xfId="10" applyNumberFormat="1" applyFont="1" applyBorder="1" applyAlignment="1">
      <alignment horizontal="center" vertical="center" wrapText="1"/>
    </xf>
    <xf numFmtId="186" fontId="13" fillId="7" borderId="46" xfId="10" applyNumberFormat="1" applyFont="1" applyBorder="1" applyAlignment="1">
      <alignment horizontal="center" vertical="center" wrapText="1"/>
    </xf>
    <xf numFmtId="0" fontId="54" fillId="4" borderId="0" xfId="11" applyFont="1" applyFill="1" applyAlignment="1">
      <alignment horizontal="left" vertical="top" wrapText="1"/>
    </xf>
    <xf numFmtId="0" fontId="57" fillId="35" borderId="61" xfId="11" applyFont="1" applyFill="1" applyBorder="1" applyAlignment="1">
      <alignment horizontal="center"/>
    </xf>
    <xf numFmtId="0" fontId="61" fillId="4" borderId="0" xfId="11" applyFont="1" applyFill="1" applyAlignment="1">
      <alignment horizontal="left" vertical="top" wrapText="1"/>
    </xf>
  </cellXfs>
  <cellStyles count="39">
    <cellStyle name="Cálculo" xfId="4" builtinId="22"/>
    <cellStyle name="Checksum" xfId="31" xr:uid="{37A52264-0454-482A-A319-C6EA6EF5B882}"/>
    <cellStyle name="Column label" xfId="21" xr:uid="{4AA927BE-FCCF-4D17-9FE9-491BBF39538C}"/>
    <cellStyle name="Column label 2" xfId="10" xr:uid="{8384CBA7-AF3C-4895-B6A0-DC515488846C}"/>
    <cellStyle name="Column label 6" xfId="15" xr:uid="{C098DC81-A2D9-435A-9021-75F694AF512A}"/>
    <cellStyle name="Columna" xfId="17" xr:uid="{37ABC974-EDEA-4583-A7E2-A704951DAE06}"/>
    <cellStyle name="H0" xfId="7" xr:uid="{A971E97C-1BED-43AD-9CA7-F400552C0FF7}"/>
    <cellStyle name="H2" xfId="24" xr:uid="{BA8BC5B1-5008-4C2D-BB7D-10112FE108DF}"/>
    <cellStyle name="H3" xfId="8" xr:uid="{EDF6C0A1-A82B-4C86-8B64-E1CA8F121321}"/>
    <cellStyle name="Highlight" xfId="34" xr:uid="{6FF60CCF-E723-429B-81C9-FC0B1529DFF9}"/>
    <cellStyle name="Input calculation" xfId="29" xr:uid="{3B449091-965E-4DD0-BF19-BC7CB3D89920}"/>
    <cellStyle name="Input data" xfId="27" xr:uid="{E1665930-BD2F-4D47-B23A-B065480371CB}"/>
    <cellStyle name="Input estimate" xfId="28" xr:uid="{A3ECBED9-A9DB-4025-B3DE-ED9D2E998E4F}"/>
    <cellStyle name="Input link" xfId="22" xr:uid="{666C38F1-95CC-4298-9977-06C4E62BBF7C}"/>
    <cellStyle name="Input link (different workbook)" xfId="30" xr:uid="{D8011DCD-DD29-4853-B5AF-819B4CFD9A7A}"/>
    <cellStyle name="Input parameter" xfId="26" xr:uid="{7FAAD304-20DA-4C97-A11A-D4DAACA0A4A2}"/>
    <cellStyle name="Millares" xfId="1" builtinId="3"/>
    <cellStyle name="Millares 2" xfId="13" xr:uid="{F970DAE9-023A-4FB7-94C5-C2F9B5479958}"/>
    <cellStyle name="Millares 2 3" xfId="16" xr:uid="{B680E075-9567-45C0-8CA8-ECFBD8418025}"/>
    <cellStyle name="Millares 4" xfId="19" xr:uid="{2FFD4B0B-68DC-42AE-9912-A62955649440}"/>
    <cellStyle name="Milliers 3" xfId="12" xr:uid="{A451870C-CB1D-4FB8-9146-0178492D73C6}"/>
    <cellStyle name="Milliers 3 2" xfId="18" xr:uid="{545F57DC-9BC1-4F83-B1E9-A7FA963047C6}"/>
    <cellStyle name="Moneda" xfId="36" builtinId="4"/>
    <cellStyle name="Moneda 2" xfId="35" xr:uid="{5DD68CA0-AA31-40A6-ACA8-0B77F86A26A5}"/>
    <cellStyle name="Moneda 3" xfId="38" xr:uid="{F8A24D55-FC62-42D9-BAFE-18845FD274AC}"/>
    <cellStyle name="Name" xfId="33" xr:uid="{0980BC74-8873-492E-97D5-0AB87D173690}"/>
    <cellStyle name="Normal" xfId="0" builtinId="0"/>
    <cellStyle name="Normal 2" xfId="37" xr:uid="{7C4944C7-F4A8-4E6F-8C2F-E81E37108974}"/>
    <cellStyle name="Normal 49 3" xfId="11" xr:uid="{4B4375D4-AA2A-4733-9365-953D2D1B75A6}"/>
    <cellStyle name="Normal 50" xfId="9" xr:uid="{C284D889-9DE3-4669-B313-7A53485E2AF1}"/>
    <cellStyle name="Notas" xfId="5" builtinId="10"/>
    <cellStyle name="Porcentaje" xfId="2" builtinId="5"/>
    <cellStyle name="Porcentaje 2" xfId="20" xr:uid="{BA7C93A1-A266-4134-83A9-D62C6D8696E9}"/>
    <cellStyle name="Pourcentage 2" xfId="14" xr:uid="{D3576078-A6AC-4E13-A6D1-1DB444CAF4A8}"/>
    <cellStyle name="Row label" xfId="25" xr:uid="{9EE10EA9-853D-487E-8AF7-936AA12AD0B7}"/>
    <cellStyle name="Salida" xfId="3" builtinId="21"/>
    <cellStyle name="Sortie 2" xfId="23" xr:uid="{A957E49A-B37D-48E3-86B1-AA11A11A7EAB}"/>
    <cellStyle name="Total" xfId="6" builtinId="25"/>
    <cellStyle name="Unhighlight" xfId="32" xr:uid="{DDC79717-97EE-4B42-8712-23D039D26690}"/>
  </cellStyles>
  <dxfs count="17"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6100"/>
      </font>
      <fill>
        <patternFill>
          <bgColor rgb="FFC6EFCE"/>
        </patternFill>
      </fill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b/>
        <i/>
        <condense val="0"/>
        <extend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925285</xdr:colOff>
      <xdr:row>0</xdr:row>
      <xdr:rowOff>176893</xdr:rowOff>
    </xdr:from>
    <xdr:to>
      <xdr:col>9</xdr:col>
      <xdr:colOff>1197968</xdr:colOff>
      <xdr:row>2</xdr:row>
      <xdr:rowOff>87798</xdr:rowOff>
    </xdr:to>
    <xdr:pic>
      <xdr:nvPicPr>
        <xdr:cNvPr id="2" name="Imagen 13">
          <a:extLst>
            <a:ext uri="{FF2B5EF4-FFF2-40B4-BE49-F238E27FC236}">
              <a16:creationId xmlns:a16="http://schemas.microsoft.com/office/drawing/2014/main" id="{3947B83C-9366-4704-BB3C-4CCCD0A90C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02928" y="176893"/>
          <a:ext cx="6708861" cy="4520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78583-5064-4A0E-8644-FD5909251079}">
  <sheetPr codeName="Hoja1"/>
  <dimension ref="A1:L34"/>
  <sheetViews>
    <sheetView showGridLines="0" workbookViewId="0">
      <selection activeCell="C13" sqref="C13"/>
    </sheetView>
  </sheetViews>
  <sheetFormatPr baseColWidth="10" defaultColWidth="0" defaultRowHeight="11.5" zeroHeight="1" x14ac:dyDescent="0.25"/>
  <cols>
    <col min="1" max="1" width="2.69921875" customWidth="1"/>
    <col min="2" max="2" width="26.69921875" customWidth="1"/>
    <col min="3" max="12" width="12.69921875" customWidth="1"/>
    <col min="13" max="16384" width="12.69921875" hidden="1"/>
  </cols>
  <sheetData>
    <row r="1" spans="1:5" s="119" customFormat="1" ht="33.75" customHeight="1" x14ac:dyDescent="0.25">
      <c r="C1" s="2" t="s">
        <v>146</v>
      </c>
    </row>
    <row r="2" spans="1:5" x14ac:dyDescent="0.25"/>
    <row r="3" spans="1:5" ht="18" x14ac:dyDescent="0.25">
      <c r="A3" s="120" t="s">
        <v>147</v>
      </c>
    </row>
    <row r="4" spans="1:5" x14ac:dyDescent="0.25"/>
    <row r="5" spans="1:5" x14ac:dyDescent="0.25">
      <c r="B5" s="121" t="s">
        <v>148</v>
      </c>
      <c r="C5" s="122">
        <v>100</v>
      </c>
      <c r="D5" s="123" t="s">
        <v>149</v>
      </c>
      <c r="E5" t="s">
        <v>150</v>
      </c>
    </row>
    <row r="6" spans="1:5" x14ac:dyDescent="0.25"/>
    <row r="7" spans="1:5" x14ac:dyDescent="0.25">
      <c r="B7" s="121" t="s">
        <v>151</v>
      </c>
      <c r="C7" s="124">
        <v>100</v>
      </c>
      <c r="D7" s="123" t="s">
        <v>149</v>
      </c>
      <c r="E7" t="s">
        <v>152</v>
      </c>
    </row>
    <row r="8" spans="1:5" x14ac:dyDescent="0.25"/>
    <row r="9" spans="1:5" x14ac:dyDescent="0.25">
      <c r="B9" s="121" t="s">
        <v>153</v>
      </c>
      <c r="C9" s="125">
        <v>100</v>
      </c>
      <c r="D9" s="123" t="s">
        <v>149</v>
      </c>
      <c r="E9" t="s">
        <v>154</v>
      </c>
    </row>
    <row r="10" spans="1:5" x14ac:dyDescent="0.25"/>
    <row r="11" spans="1:5" x14ac:dyDescent="0.25">
      <c r="B11" s="121" t="s">
        <v>155</v>
      </c>
      <c r="C11" s="126">
        <v>100</v>
      </c>
      <c r="D11" s="123" t="s">
        <v>156</v>
      </c>
      <c r="E11" t="s">
        <v>157</v>
      </c>
    </row>
    <row r="12" spans="1:5" x14ac:dyDescent="0.25"/>
    <row r="13" spans="1:5" x14ac:dyDescent="0.25">
      <c r="B13" s="121" t="s">
        <v>158</v>
      </c>
      <c r="C13" s="127">
        <v>100</v>
      </c>
      <c r="D13" s="123" t="s">
        <v>156</v>
      </c>
      <c r="E13" t="s">
        <v>159</v>
      </c>
    </row>
    <row r="14" spans="1:5" x14ac:dyDescent="0.25"/>
    <row r="15" spans="1:5" ht="23" x14ac:dyDescent="0.25">
      <c r="B15" s="121" t="s">
        <v>160</v>
      </c>
      <c r="C15" s="128">
        <v>100</v>
      </c>
      <c r="D15" s="123" t="s">
        <v>156</v>
      </c>
      <c r="E15" t="s">
        <v>161</v>
      </c>
    </row>
    <row r="16" spans="1:5" x14ac:dyDescent="0.25"/>
    <row r="17" spans="1:6" ht="18" x14ac:dyDescent="0.25">
      <c r="A17" s="120" t="s">
        <v>162</v>
      </c>
    </row>
    <row r="18" spans="1:6" x14ac:dyDescent="0.25"/>
    <row r="19" spans="1:6" x14ac:dyDescent="0.25">
      <c r="B19" s="121" t="s">
        <v>163</v>
      </c>
      <c r="C19" s="129">
        <v>100</v>
      </c>
      <c r="D19" s="123" t="s">
        <v>156</v>
      </c>
      <c r="E19" t="s">
        <v>164</v>
      </c>
    </row>
    <row r="20" spans="1:6" x14ac:dyDescent="0.25">
      <c r="C20" s="129"/>
    </row>
    <row r="21" spans="1:6" x14ac:dyDescent="0.25">
      <c r="B21" s="121" t="s">
        <v>6</v>
      </c>
      <c r="C21" s="130">
        <v>123.45</v>
      </c>
      <c r="E21" t="s">
        <v>165</v>
      </c>
    </row>
    <row r="22" spans="1:6" x14ac:dyDescent="0.25"/>
    <row r="23" spans="1:6" ht="12" x14ac:dyDescent="0.25">
      <c r="B23" s="121" t="s">
        <v>166</v>
      </c>
      <c r="C23" s="131">
        <v>0</v>
      </c>
      <c r="D23" s="123" t="s">
        <v>156</v>
      </c>
      <c r="E23" t="s">
        <v>167</v>
      </c>
      <c r="F23" s="132"/>
    </row>
    <row r="24" spans="1:6" x14ac:dyDescent="0.25"/>
    <row r="25" spans="1:6" ht="12" x14ac:dyDescent="0.25">
      <c r="B25" s="121" t="s">
        <v>166</v>
      </c>
      <c r="C25" s="131">
        <v>0.1</v>
      </c>
      <c r="D25" s="123" t="s">
        <v>156</v>
      </c>
      <c r="E25" t="s">
        <v>167</v>
      </c>
      <c r="F25" s="132"/>
    </row>
    <row r="26" spans="1:6" x14ac:dyDescent="0.25"/>
    <row r="27" spans="1:6" x14ac:dyDescent="0.25">
      <c r="B27" s="121" t="s">
        <v>168</v>
      </c>
      <c r="C27" s="133">
        <v>100</v>
      </c>
      <c r="E27" t="s">
        <v>169</v>
      </c>
    </row>
    <row r="28" spans="1:6" x14ac:dyDescent="0.25"/>
    <row r="29" spans="1:6" ht="12" x14ac:dyDescent="0.25">
      <c r="B29" s="121" t="s">
        <v>170</v>
      </c>
      <c r="C29" s="134" t="s">
        <v>170</v>
      </c>
      <c r="D29" s="123" t="s">
        <v>156</v>
      </c>
      <c r="E29" t="s">
        <v>171</v>
      </c>
    </row>
    <row r="30" spans="1:6" x14ac:dyDescent="0.25"/>
    <row r="31" spans="1:6" x14ac:dyDescent="0.25">
      <c r="B31" s="121" t="s">
        <v>172</v>
      </c>
      <c r="C31" s="135">
        <v>100</v>
      </c>
      <c r="E31" t="s">
        <v>173</v>
      </c>
    </row>
    <row r="32" spans="1:6" x14ac:dyDescent="0.25"/>
    <row r="33" x14ac:dyDescent="0.25"/>
    <row r="34" x14ac:dyDescent="0.25"/>
  </sheetData>
  <conditionalFormatting sqref="C25:C26">
    <cfRule type="cellIs" dxfId="16" priority="1" stopIfTrue="1" operator="not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42365-E1E9-41EA-B76F-63C7250075A7}">
  <sheetPr codeName="Hoja2"/>
  <dimension ref="A1:K166"/>
  <sheetViews>
    <sheetView showGridLines="0" workbookViewId="0">
      <selection activeCell="B15" sqref="B15"/>
    </sheetView>
  </sheetViews>
  <sheetFormatPr baseColWidth="10" defaultColWidth="11.3984375" defaultRowHeight="14.5" x14ac:dyDescent="0.35"/>
  <cols>
    <col min="1" max="1" width="3.69921875" style="116" customWidth="1"/>
    <col min="2" max="2" width="67.69921875" style="116" bestFit="1" customWidth="1"/>
    <col min="3" max="3" width="16" style="116" customWidth="1"/>
    <col min="4" max="4" width="7.296875" style="116" customWidth="1"/>
    <col min="5" max="6" width="11.3984375" style="116"/>
    <col min="7" max="7" width="13.59765625" style="116" customWidth="1"/>
    <col min="8" max="8" width="11.3984375" style="116"/>
    <col min="9" max="9" width="24.59765625" style="116" customWidth="1"/>
    <col min="10" max="10" width="41.8984375" style="116" customWidth="1"/>
    <col min="11" max="16384" width="11.3984375" style="116"/>
  </cols>
  <sheetData>
    <row r="1" spans="1:11" ht="15.5" x14ac:dyDescent="0.35">
      <c r="B1" s="230" t="s">
        <v>61</v>
      </c>
      <c r="C1" s="230"/>
      <c r="E1" s="114" t="s">
        <v>62</v>
      </c>
      <c r="F1" s="117"/>
      <c r="G1" s="117"/>
      <c r="I1" s="114" t="s">
        <v>63</v>
      </c>
      <c r="J1" s="117"/>
    </row>
    <row r="2" spans="1:11" ht="23" x14ac:dyDescent="0.35">
      <c r="A2" s="115"/>
      <c r="B2" s="101" t="s">
        <v>64</v>
      </c>
      <c r="C2" s="101">
        <v>2022</v>
      </c>
      <c r="E2" s="101" t="s">
        <v>47</v>
      </c>
      <c r="F2" s="101" t="s">
        <v>50</v>
      </c>
      <c r="G2" s="101" t="s">
        <v>52</v>
      </c>
      <c r="J2" s="101">
        <v>2022</v>
      </c>
    </row>
    <row r="3" spans="1:11" x14ac:dyDescent="0.35">
      <c r="A3" s="115"/>
      <c r="B3" s="103" t="s">
        <v>65</v>
      </c>
      <c r="C3" s="136">
        <v>1.6142271922256375E-5</v>
      </c>
      <c r="E3" s="127">
        <v>0</v>
      </c>
      <c r="F3" s="127">
        <v>0</v>
      </c>
      <c r="G3" s="127">
        <v>0</v>
      </c>
      <c r="I3" s="101" t="s">
        <v>47</v>
      </c>
      <c r="J3" s="137">
        <f>SUMPRODUCT(C3:C166,$E$3:$E$166)</f>
        <v>4.2041306145879559E-4</v>
      </c>
    </row>
    <row r="4" spans="1:11" x14ac:dyDescent="0.35">
      <c r="A4" s="115"/>
      <c r="B4" s="103" t="s">
        <v>66</v>
      </c>
      <c r="C4" s="136">
        <v>2.1568734180306228E-5</v>
      </c>
      <c r="E4" s="127">
        <v>0</v>
      </c>
      <c r="F4" s="127">
        <v>0</v>
      </c>
      <c r="G4" s="127">
        <v>0</v>
      </c>
      <c r="I4" s="101" t="s">
        <v>50</v>
      </c>
      <c r="J4" s="137">
        <f>SUMPRODUCT(C3:C166,$F$3:$F$166)</f>
        <v>6.3151216064004909E-4</v>
      </c>
    </row>
    <row r="5" spans="1:11" x14ac:dyDescent="0.35">
      <c r="A5" s="115"/>
      <c r="B5" s="103" t="s">
        <v>67</v>
      </c>
      <c r="C5" s="136">
        <v>1.6771022918005224E-5</v>
      </c>
      <c r="E5" s="127">
        <v>1</v>
      </c>
      <c r="F5" s="127">
        <v>1</v>
      </c>
      <c r="G5" s="127">
        <v>1</v>
      </c>
      <c r="I5" s="101" t="s">
        <v>52</v>
      </c>
      <c r="J5" s="137">
        <f>SUMPRODUCT(C3:C166,$G$3:$G$166)</f>
        <v>9.0791543203496143E-4</v>
      </c>
    </row>
    <row r="6" spans="1:11" x14ac:dyDescent="0.35">
      <c r="A6" s="115"/>
      <c r="B6" s="103" t="s">
        <v>68</v>
      </c>
      <c r="C6" s="136">
        <v>8.2942171677182994E-6</v>
      </c>
      <c r="E6" s="127">
        <v>1</v>
      </c>
      <c r="F6" s="127">
        <v>1</v>
      </c>
      <c r="G6" s="127">
        <v>1</v>
      </c>
    </row>
    <row r="7" spans="1:11" ht="15.5" x14ac:dyDescent="0.35">
      <c r="A7" s="115"/>
      <c r="B7" s="103" t="s">
        <v>69</v>
      </c>
      <c r="C7" s="136">
        <v>5.9935398373517108E-6</v>
      </c>
      <c r="E7" s="127">
        <v>0</v>
      </c>
      <c r="F7" s="127">
        <v>1</v>
      </c>
      <c r="G7" s="127">
        <v>1</v>
      </c>
      <c r="I7" s="114" t="s">
        <v>70</v>
      </c>
      <c r="J7" s="117"/>
    </row>
    <row r="8" spans="1:11" x14ac:dyDescent="0.35">
      <c r="A8" s="115"/>
      <c r="B8" s="103" t="s">
        <v>71</v>
      </c>
      <c r="C8" s="136">
        <v>1.2332505975718598E-6</v>
      </c>
      <c r="E8" s="127">
        <v>0</v>
      </c>
      <c r="F8" s="127">
        <v>0</v>
      </c>
      <c r="G8" s="127">
        <v>1</v>
      </c>
      <c r="I8" s="101" t="s">
        <v>72</v>
      </c>
      <c r="J8" s="118">
        <v>7.0996877827211993E-2</v>
      </c>
    </row>
    <row r="9" spans="1:11" x14ac:dyDescent="0.35">
      <c r="A9" s="115"/>
      <c r="B9" s="103" t="s">
        <v>73</v>
      </c>
      <c r="C9" s="136">
        <v>1.888917575702027E-6</v>
      </c>
      <c r="E9" s="127">
        <v>0</v>
      </c>
      <c r="F9" s="127">
        <v>0</v>
      </c>
      <c r="G9" s="127">
        <v>1</v>
      </c>
    </row>
    <row r="10" spans="1:11" ht="15.5" x14ac:dyDescent="0.35">
      <c r="A10" s="115"/>
      <c r="B10" s="103" t="s">
        <v>74</v>
      </c>
      <c r="C10" s="136">
        <v>1.7068815545149627E-4</v>
      </c>
      <c r="E10" s="127">
        <v>0</v>
      </c>
      <c r="F10" s="127">
        <v>0</v>
      </c>
      <c r="G10" s="127">
        <v>0</v>
      </c>
      <c r="I10" s="114" t="s">
        <v>75</v>
      </c>
      <c r="J10" s="117"/>
    </row>
    <row r="11" spans="1:11" x14ac:dyDescent="0.35">
      <c r="A11" s="115"/>
      <c r="B11" s="103" t="s">
        <v>76</v>
      </c>
      <c r="C11" s="136">
        <v>2.1546567836937654E-5</v>
      </c>
      <c r="E11" s="127">
        <v>0</v>
      </c>
      <c r="F11" s="127">
        <v>0</v>
      </c>
      <c r="G11" s="127">
        <v>0</v>
      </c>
      <c r="J11" s="101">
        <v>2022</v>
      </c>
    </row>
    <row r="12" spans="1:11" x14ac:dyDescent="0.35">
      <c r="A12" s="115"/>
      <c r="B12" s="103" t="s">
        <v>77</v>
      </c>
      <c r="C12" s="136">
        <v>4.0842792451075686E-5</v>
      </c>
      <c r="E12" s="127">
        <v>0</v>
      </c>
      <c r="F12" s="127">
        <v>0</v>
      </c>
      <c r="G12" s="127">
        <v>0</v>
      </c>
      <c r="I12" s="101" t="s">
        <v>47</v>
      </c>
      <c r="J12" s="137">
        <f>J3*(1+J$8)</f>
        <v>4.5026107622014991E-4</v>
      </c>
    </row>
    <row r="13" spans="1:11" x14ac:dyDescent="0.35">
      <c r="A13" s="115"/>
      <c r="B13" s="103" t="s">
        <v>78</v>
      </c>
      <c r="C13" s="136">
        <v>2.6204418323247876E-5</v>
      </c>
      <c r="E13" s="127">
        <v>0</v>
      </c>
      <c r="F13" s="127">
        <v>0</v>
      </c>
      <c r="G13" s="127">
        <v>0</v>
      </c>
      <c r="I13" s="101" t="s">
        <v>50</v>
      </c>
      <c r="J13" s="137">
        <f>J4*(1+J$8)</f>
        <v>6.7634755235540934E-4</v>
      </c>
    </row>
    <row r="14" spans="1:11" x14ac:dyDescent="0.35">
      <c r="A14" s="115"/>
      <c r="B14" s="103" t="s">
        <v>79</v>
      </c>
      <c r="C14" s="136">
        <v>0</v>
      </c>
      <c r="E14" s="127">
        <v>1</v>
      </c>
      <c r="F14" s="127">
        <v>1</v>
      </c>
      <c r="G14" s="127">
        <v>1</v>
      </c>
      <c r="I14" s="101" t="s">
        <v>52</v>
      </c>
      <c r="J14" s="137">
        <f>J5*(1+J$8)</f>
        <v>9.7237459304058812E-4</v>
      </c>
    </row>
    <row r="15" spans="1:11" x14ac:dyDescent="0.35">
      <c r="A15" s="115"/>
      <c r="B15" s="103" t="s">
        <v>80</v>
      </c>
      <c r="C15" s="136">
        <v>0</v>
      </c>
      <c r="E15" s="127">
        <v>1</v>
      </c>
      <c r="F15" s="127">
        <v>1</v>
      </c>
      <c r="G15" s="127">
        <v>1</v>
      </c>
      <c r="K15" s="28"/>
    </row>
    <row r="16" spans="1:11" ht="15.5" x14ac:dyDescent="0.35">
      <c r="A16" s="115"/>
      <c r="B16" s="103" t="s">
        <v>81</v>
      </c>
      <c r="C16" s="136">
        <v>0</v>
      </c>
      <c r="E16" s="127">
        <v>1</v>
      </c>
      <c r="F16" s="127">
        <v>1</v>
      </c>
      <c r="G16" s="127">
        <v>1</v>
      </c>
      <c r="I16" s="114" t="s">
        <v>174</v>
      </c>
      <c r="J16" s="117"/>
      <c r="K16" s="228"/>
    </row>
    <row r="17" spans="1:10" x14ac:dyDescent="0.35">
      <c r="A17" s="115"/>
      <c r="B17" s="103" t="s">
        <v>83</v>
      </c>
      <c r="C17" s="136">
        <v>0</v>
      </c>
      <c r="E17" s="127">
        <v>1</v>
      </c>
      <c r="F17" s="127">
        <v>1</v>
      </c>
      <c r="G17" s="127">
        <v>1</v>
      </c>
      <c r="I17" s="101" t="s">
        <v>82</v>
      </c>
      <c r="J17" s="138">
        <v>1.3241766829872483</v>
      </c>
    </row>
    <row r="18" spans="1:10" x14ac:dyDescent="0.35">
      <c r="A18" s="115"/>
      <c r="B18" s="103" t="s">
        <v>84</v>
      </c>
      <c r="C18" s="136">
        <v>2.3030374145810763E-5</v>
      </c>
      <c r="E18" s="127">
        <v>1</v>
      </c>
      <c r="F18" s="127">
        <v>1</v>
      </c>
      <c r="G18" s="127">
        <v>1</v>
      </c>
    </row>
    <row r="19" spans="1:10" ht="15.5" x14ac:dyDescent="0.35">
      <c r="A19" s="115"/>
      <c r="B19" s="103" t="s">
        <v>85</v>
      </c>
      <c r="C19" s="136">
        <v>1.8319724297118716E-5</v>
      </c>
      <c r="E19" s="127">
        <v>1</v>
      </c>
      <c r="F19" s="127">
        <v>1</v>
      </c>
      <c r="G19" s="127">
        <v>1</v>
      </c>
      <c r="I19" s="114" t="s">
        <v>86</v>
      </c>
      <c r="J19" s="117"/>
    </row>
    <row r="20" spans="1:10" x14ac:dyDescent="0.35">
      <c r="A20" s="115"/>
      <c r="B20" s="103" t="s">
        <v>87</v>
      </c>
      <c r="C20" s="136">
        <v>3.0750675952707248E-5</v>
      </c>
      <c r="E20" s="127">
        <v>1</v>
      </c>
      <c r="F20" s="127">
        <v>1</v>
      </c>
      <c r="G20" s="127">
        <v>1</v>
      </c>
      <c r="J20" s="101">
        <v>2022</v>
      </c>
    </row>
    <row r="21" spans="1:10" x14ac:dyDescent="0.35">
      <c r="A21" s="115"/>
      <c r="B21" s="103" t="s">
        <v>88</v>
      </c>
      <c r="C21" s="136">
        <v>1.6506956089450437E-4</v>
      </c>
      <c r="E21" s="127">
        <v>1</v>
      </c>
      <c r="F21" s="127">
        <v>1</v>
      </c>
      <c r="G21" s="127">
        <v>1</v>
      </c>
      <c r="I21" s="101" t="s">
        <v>47</v>
      </c>
      <c r="J21" s="137">
        <f>J12*J$17</f>
        <v>5.9622521838746667E-4</v>
      </c>
    </row>
    <row r="22" spans="1:10" x14ac:dyDescent="0.35">
      <c r="A22" s="115"/>
      <c r="B22" s="103" t="s">
        <v>89</v>
      </c>
      <c r="C22" s="136">
        <v>1.1451458117816659E-5</v>
      </c>
      <c r="E22" s="127">
        <v>1</v>
      </c>
      <c r="F22" s="127">
        <v>1</v>
      </c>
      <c r="G22" s="127">
        <v>1</v>
      </c>
      <c r="I22" s="101" t="s">
        <v>50</v>
      </c>
      <c r="J22" s="137">
        <f>J13*J$17</f>
        <v>8.956036584245302E-4</v>
      </c>
    </row>
    <row r="23" spans="1:10" x14ac:dyDescent="0.35">
      <c r="A23" s="115"/>
      <c r="B23" s="103" t="s">
        <v>90</v>
      </c>
      <c r="C23" s="136">
        <v>0</v>
      </c>
      <c r="E23" s="127">
        <v>0</v>
      </c>
      <c r="F23" s="127">
        <v>0</v>
      </c>
      <c r="G23" s="127">
        <v>0</v>
      </c>
      <c r="I23" s="101" t="s">
        <v>52</v>
      </c>
      <c r="J23" s="137">
        <f>J14*J$17</f>
        <v>1.2875957632335615E-3</v>
      </c>
    </row>
    <row r="24" spans="1:10" x14ac:dyDescent="0.35">
      <c r="A24" s="115"/>
      <c r="B24" s="103" t="s">
        <v>91</v>
      </c>
      <c r="C24" s="136">
        <v>1.1158398217957294E-5</v>
      </c>
      <c r="E24" s="127">
        <v>1</v>
      </c>
      <c r="F24" s="127">
        <v>1</v>
      </c>
      <c r="G24" s="127">
        <v>1</v>
      </c>
    </row>
    <row r="25" spans="1:10" x14ac:dyDescent="0.35">
      <c r="A25" s="115"/>
      <c r="B25" s="103" t="s">
        <v>92</v>
      </c>
      <c r="C25" s="136">
        <v>8.8261336813821327E-6</v>
      </c>
      <c r="E25" s="127">
        <v>1</v>
      </c>
      <c r="F25" s="127">
        <v>1</v>
      </c>
      <c r="G25" s="127">
        <v>1</v>
      </c>
    </row>
    <row r="26" spans="1:10" x14ac:dyDescent="0.35">
      <c r="A26" s="115"/>
      <c r="B26" s="103" t="s">
        <v>93</v>
      </c>
      <c r="C26" s="136">
        <v>1.2497503289310564E-5</v>
      </c>
      <c r="E26" s="127">
        <v>1</v>
      </c>
      <c r="F26" s="127">
        <v>1</v>
      </c>
      <c r="G26" s="127">
        <v>1</v>
      </c>
    </row>
    <row r="27" spans="1:10" x14ac:dyDescent="0.35">
      <c r="A27" s="115"/>
      <c r="B27" s="103" t="s">
        <v>94</v>
      </c>
      <c r="C27" s="136">
        <v>6.3875649341564806E-5</v>
      </c>
      <c r="E27" s="127">
        <v>1</v>
      </c>
      <c r="F27" s="127">
        <v>1</v>
      </c>
      <c r="G27" s="127">
        <v>1</v>
      </c>
    </row>
    <row r="28" spans="1:10" x14ac:dyDescent="0.35">
      <c r="A28" s="115"/>
      <c r="B28" s="103" t="s">
        <v>95</v>
      </c>
      <c r="C28" s="136">
        <v>4.4312793409103481E-6</v>
      </c>
      <c r="E28" s="127">
        <v>1</v>
      </c>
      <c r="F28" s="127">
        <v>1</v>
      </c>
      <c r="G28" s="127">
        <v>1</v>
      </c>
    </row>
    <row r="29" spans="1:10" x14ac:dyDescent="0.35">
      <c r="A29" s="115"/>
      <c r="B29" s="103" t="s">
        <v>90</v>
      </c>
      <c r="C29" s="136">
        <v>0</v>
      </c>
      <c r="E29" s="127">
        <v>0</v>
      </c>
      <c r="F29" s="127">
        <v>0</v>
      </c>
      <c r="G29" s="127">
        <v>0</v>
      </c>
    </row>
    <row r="30" spans="1:10" x14ac:dyDescent="0.35">
      <c r="A30" s="115"/>
      <c r="B30" s="103" t="s">
        <v>90</v>
      </c>
      <c r="C30" s="136">
        <v>0</v>
      </c>
      <c r="E30" s="127">
        <v>0</v>
      </c>
      <c r="F30" s="127">
        <v>0</v>
      </c>
      <c r="G30" s="127">
        <v>0</v>
      </c>
    </row>
    <row r="31" spans="1:10" x14ac:dyDescent="0.35">
      <c r="A31" s="115"/>
      <c r="B31" s="103" t="s">
        <v>96</v>
      </c>
      <c r="C31" s="136">
        <v>3.7287269214655142E-6</v>
      </c>
      <c r="E31" s="127">
        <v>0</v>
      </c>
      <c r="F31" s="127">
        <v>0</v>
      </c>
      <c r="G31" s="127">
        <v>0</v>
      </c>
    </row>
    <row r="32" spans="1:10" x14ac:dyDescent="0.35">
      <c r="A32" s="115"/>
      <c r="B32" s="103" t="s">
        <v>97</v>
      </c>
      <c r="C32" s="136">
        <v>7.201021885449942E-6</v>
      </c>
      <c r="E32" s="127">
        <v>0</v>
      </c>
      <c r="F32" s="127">
        <v>0</v>
      </c>
      <c r="G32" s="127">
        <v>0</v>
      </c>
    </row>
    <row r="33" spans="1:7" x14ac:dyDescent="0.35">
      <c r="A33" s="115"/>
      <c r="B33" s="103" t="s">
        <v>98</v>
      </c>
      <c r="C33" s="136">
        <v>2.6991038707247303E-6</v>
      </c>
      <c r="E33" s="127">
        <v>0</v>
      </c>
      <c r="F33" s="127">
        <v>0</v>
      </c>
      <c r="G33" s="127">
        <v>0</v>
      </c>
    </row>
    <row r="34" spans="1:7" x14ac:dyDescent="0.35">
      <c r="A34" s="115"/>
      <c r="B34" s="103" t="s">
        <v>90</v>
      </c>
      <c r="C34" s="136">
        <v>0</v>
      </c>
      <c r="E34" s="127">
        <v>0</v>
      </c>
      <c r="F34" s="127">
        <v>0</v>
      </c>
      <c r="G34" s="127">
        <v>0</v>
      </c>
    </row>
    <row r="35" spans="1:7" x14ac:dyDescent="0.35">
      <c r="A35" s="115"/>
      <c r="B35" s="103" t="s">
        <v>99</v>
      </c>
      <c r="C35" s="136">
        <v>1.5292432724538882E-5</v>
      </c>
      <c r="E35" s="127">
        <v>0</v>
      </c>
      <c r="F35" s="127">
        <v>0</v>
      </c>
      <c r="G35" s="127">
        <v>0</v>
      </c>
    </row>
    <row r="36" spans="1:7" x14ac:dyDescent="0.35">
      <c r="A36" s="115"/>
      <c r="B36" s="103" t="s">
        <v>100</v>
      </c>
      <c r="C36" s="136">
        <v>0</v>
      </c>
      <c r="E36" s="127">
        <v>0</v>
      </c>
      <c r="F36" s="127">
        <v>0</v>
      </c>
      <c r="G36" s="127">
        <v>0</v>
      </c>
    </row>
    <row r="37" spans="1:7" x14ac:dyDescent="0.35">
      <c r="A37" s="115"/>
      <c r="B37" s="103" t="s">
        <v>101</v>
      </c>
      <c r="C37" s="136">
        <v>0</v>
      </c>
      <c r="E37" s="127">
        <v>0</v>
      </c>
      <c r="F37" s="127">
        <v>0</v>
      </c>
      <c r="G37" s="127">
        <v>0</v>
      </c>
    </row>
    <row r="38" spans="1:7" x14ac:dyDescent="0.35">
      <c r="A38" s="115"/>
      <c r="B38" s="103" t="s">
        <v>90</v>
      </c>
      <c r="C38" s="136">
        <v>0</v>
      </c>
      <c r="E38" s="127">
        <v>0</v>
      </c>
      <c r="F38" s="127">
        <v>0</v>
      </c>
      <c r="G38" s="127">
        <v>0</v>
      </c>
    </row>
    <row r="39" spans="1:7" x14ac:dyDescent="0.35">
      <c r="A39" s="115"/>
      <c r="B39" s="103" t="s">
        <v>90</v>
      </c>
      <c r="C39" s="136">
        <v>0</v>
      </c>
      <c r="E39" s="127">
        <v>0</v>
      </c>
      <c r="F39" s="127">
        <v>0</v>
      </c>
      <c r="G39" s="127">
        <v>0</v>
      </c>
    </row>
    <row r="40" spans="1:7" x14ac:dyDescent="0.35">
      <c r="A40" s="115"/>
      <c r="B40" s="103" t="s">
        <v>102</v>
      </c>
      <c r="C40" s="136">
        <v>0</v>
      </c>
      <c r="E40" s="127">
        <v>0</v>
      </c>
      <c r="F40" s="127">
        <v>0</v>
      </c>
      <c r="G40" s="127">
        <v>0</v>
      </c>
    </row>
    <row r="41" spans="1:7" x14ac:dyDescent="0.35">
      <c r="A41" s="115"/>
      <c r="B41" s="103" t="s">
        <v>90</v>
      </c>
      <c r="C41" s="136">
        <v>0</v>
      </c>
      <c r="E41" s="127">
        <v>0</v>
      </c>
      <c r="F41" s="127">
        <v>0</v>
      </c>
      <c r="G41" s="127">
        <v>0</v>
      </c>
    </row>
    <row r="42" spans="1:7" x14ac:dyDescent="0.35">
      <c r="A42" s="115"/>
      <c r="B42" s="103" t="s">
        <v>90</v>
      </c>
      <c r="C42" s="136">
        <v>0</v>
      </c>
      <c r="E42" s="127">
        <v>0</v>
      </c>
      <c r="F42" s="127">
        <v>0</v>
      </c>
      <c r="G42" s="127">
        <v>0</v>
      </c>
    </row>
    <row r="43" spans="1:7" x14ac:dyDescent="0.35">
      <c r="A43" s="115"/>
      <c r="B43" s="103" t="s">
        <v>103</v>
      </c>
      <c r="C43" s="136">
        <v>2.3486148325106426E-6</v>
      </c>
      <c r="E43" s="127">
        <v>0</v>
      </c>
      <c r="F43" s="127">
        <v>1</v>
      </c>
      <c r="G43" s="127">
        <v>1</v>
      </c>
    </row>
    <row r="44" spans="1:7" x14ac:dyDescent="0.35">
      <c r="A44" s="115"/>
      <c r="B44" s="103" t="s">
        <v>104</v>
      </c>
      <c r="C44" s="136">
        <v>2.4272809704238953E-7</v>
      </c>
      <c r="E44" s="127">
        <v>0</v>
      </c>
      <c r="F44" s="127">
        <v>1</v>
      </c>
      <c r="G44" s="127">
        <v>1</v>
      </c>
    </row>
    <row r="45" spans="1:7" x14ac:dyDescent="0.35">
      <c r="A45" s="115"/>
      <c r="B45" s="103" t="s">
        <v>105</v>
      </c>
      <c r="C45" s="136">
        <v>7.076958314247951E-7</v>
      </c>
      <c r="E45" s="127">
        <v>0</v>
      </c>
      <c r="F45" s="127">
        <v>1</v>
      </c>
      <c r="G45" s="127">
        <v>1</v>
      </c>
    </row>
    <row r="46" spans="1:7" x14ac:dyDescent="0.35">
      <c r="A46" s="115"/>
      <c r="B46" s="103" t="s">
        <v>90</v>
      </c>
      <c r="C46" s="136">
        <v>0</v>
      </c>
      <c r="E46" s="127">
        <v>0</v>
      </c>
      <c r="F46" s="127">
        <v>0</v>
      </c>
      <c r="G46" s="127">
        <v>0</v>
      </c>
    </row>
    <row r="47" spans="1:7" x14ac:dyDescent="0.35">
      <c r="A47" s="115"/>
      <c r="B47" s="103" t="s">
        <v>90</v>
      </c>
      <c r="C47" s="136">
        <v>0</v>
      </c>
      <c r="E47" s="127">
        <v>0</v>
      </c>
      <c r="F47" s="127">
        <v>0</v>
      </c>
      <c r="G47" s="127">
        <v>0</v>
      </c>
    </row>
    <row r="48" spans="1:7" x14ac:dyDescent="0.35">
      <c r="A48" s="115"/>
      <c r="B48" s="103" t="s">
        <v>90</v>
      </c>
      <c r="C48" s="136">
        <v>0</v>
      </c>
      <c r="E48" s="127">
        <v>0</v>
      </c>
      <c r="F48" s="127">
        <v>0</v>
      </c>
      <c r="G48" s="127">
        <v>0</v>
      </c>
    </row>
    <row r="49" spans="1:7" x14ac:dyDescent="0.35">
      <c r="A49" s="115"/>
      <c r="B49" s="103" t="s">
        <v>90</v>
      </c>
      <c r="C49" s="136">
        <v>0</v>
      </c>
      <c r="E49" s="127">
        <v>0</v>
      </c>
      <c r="F49" s="127">
        <v>0</v>
      </c>
      <c r="G49" s="127">
        <v>0</v>
      </c>
    </row>
    <row r="50" spans="1:7" x14ac:dyDescent="0.35">
      <c r="A50" s="115"/>
      <c r="B50" s="103" t="s">
        <v>106</v>
      </c>
      <c r="C50" s="136">
        <v>1.0245897945161555E-5</v>
      </c>
      <c r="E50" s="127">
        <v>0</v>
      </c>
      <c r="F50" s="127">
        <v>1</v>
      </c>
      <c r="G50" s="127">
        <v>1</v>
      </c>
    </row>
    <row r="51" spans="1:7" x14ac:dyDescent="0.35">
      <c r="A51" s="115"/>
      <c r="B51" s="103" t="s">
        <v>107</v>
      </c>
      <c r="C51" s="136">
        <v>2.786190937594746E-6</v>
      </c>
      <c r="E51" s="127">
        <v>0</v>
      </c>
      <c r="F51" s="127">
        <v>1</v>
      </c>
      <c r="G51" s="127">
        <v>1</v>
      </c>
    </row>
    <row r="52" spans="1:7" x14ac:dyDescent="0.35">
      <c r="A52" s="115"/>
      <c r="B52" s="103" t="s">
        <v>108</v>
      </c>
      <c r="C52" s="136">
        <v>2.4321718457127992E-5</v>
      </c>
      <c r="E52" s="127">
        <v>0</v>
      </c>
      <c r="F52" s="127">
        <v>1</v>
      </c>
      <c r="G52" s="127">
        <v>1</v>
      </c>
    </row>
    <row r="53" spans="1:7" x14ac:dyDescent="0.35">
      <c r="A53" s="115"/>
      <c r="B53" s="103" t="s">
        <v>90</v>
      </c>
      <c r="C53" s="136">
        <v>0</v>
      </c>
      <c r="E53" s="127">
        <v>0</v>
      </c>
      <c r="F53" s="127">
        <v>0</v>
      </c>
      <c r="G53" s="127">
        <v>0</v>
      </c>
    </row>
    <row r="54" spans="1:7" x14ac:dyDescent="0.35">
      <c r="A54" s="115"/>
      <c r="B54" s="103" t="s">
        <v>90</v>
      </c>
      <c r="C54" s="136">
        <v>0</v>
      </c>
      <c r="E54" s="127">
        <v>0</v>
      </c>
      <c r="F54" s="127">
        <v>0</v>
      </c>
      <c r="G54" s="127">
        <v>0</v>
      </c>
    </row>
    <row r="55" spans="1:7" x14ac:dyDescent="0.35">
      <c r="A55" s="115"/>
      <c r="B55" s="103" t="s">
        <v>90</v>
      </c>
      <c r="C55" s="136">
        <v>0</v>
      </c>
      <c r="E55" s="127">
        <v>0</v>
      </c>
      <c r="F55" s="127">
        <v>0</v>
      </c>
      <c r="G55" s="127">
        <v>0</v>
      </c>
    </row>
    <row r="56" spans="1:7" x14ac:dyDescent="0.35">
      <c r="A56" s="115"/>
      <c r="B56" s="103" t="s">
        <v>109</v>
      </c>
      <c r="C56" s="136">
        <v>3.3521574616920003E-4</v>
      </c>
      <c r="E56" s="127">
        <v>0</v>
      </c>
      <c r="F56" s="127">
        <v>0</v>
      </c>
      <c r="G56" s="127">
        <v>0</v>
      </c>
    </row>
    <row r="57" spans="1:7" x14ac:dyDescent="0.35">
      <c r="A57" s="115"/>
      <c r="B57" s="103" t="s">
        <v>110</v>
      </c>
      <c r="C57" s="136">
        <v>3.8863089366863502E-4</v>
      </c>
      <c r="E57" s="127">
        <v>0</v>
      </c>
      <c r="F57" s="127">
        <v>0</v>
      </c>
      <c r="G57" s="127">
        <v>0</v>
      </c>
    </row>
    <row r="58" spans="1:7" x14ac:dyDescent="0.35">
      <c r="A58" s="115"/>
      <c r="B58" s="103" t="s">
        <v>111</v>
      </c>
      <c r="C58" s="136">
        <v>0</v>
      </c>
      <c r="E58" s="127">
        <v>0</v>
      </c>
      <c r="F58" s="127">
        <v>0</v>
      </c>
      <c r="G58" s="127">
        <v>0</v>
      </c>
    </row>
    <row r="59" spans="1:7" x14ac:dyDescent="0.35">
      <c r="A59" s="115"/>
      <c r="B59" s="103" t="s">
        <v>112</v>
      </c>
      <c r="C59" s="136">
        <v>0</v>
      </c>
      <c r="E59" s="127">
        <v>0</v>
      </c>
      <c r="F59" s="127">
        <v>0</v>
      </c>
      <c r="G59" s="127">
        <v>0</v>
      </c>
    </row>
    <row r="60" spans="1:7" x14ac:dyDescent="0.35">
      <c r="A60" s="115"/>
      <c r="B60" s="103" t="s">
        <v>113</v>
      </c>
      <c r="C60" s="136">
        <v>0</v>
      </c>
      <c r="E60" s="127">
        <v>0</v>
      </c>
      <c r="F60" s="127">
        <v>0</v>
      </c>
      <c r="G60" s="127">
        <v>0</v>
      </c>
    </row>
    <row r="61" spans="1:7" x14ac:dyDescent="0.35">
      <c r="A61" s="115"/>
      <c r="B61" s="103" t="s">
        <v>90</v>
      </c>
      <c r="C61" s="136">
        <v>0</v>
      </c>
      <c r="E61" s="127">
        <v>0</v>
      </c>
      <c r="F61" s="127">
        <v>0</v>
      </c>
      <c r="G61" s="127">
        <v>0</v>
      </c>
    </row>
    <row r="62" spans="1:7" x14ac:dyDescent="0.35">
      <c r="A62" s="115"/>
      <c r="B62" s="103" t="s">
        <v>114</v>
      </c>
      <c r="C62" s="136">
        <v>6.7226760012479525E-6</v>
      </c>
      <c r="E62" s="127">
        <v>0</v>
      </c>
      <c r="F62" s="127">
        <v>1</v>
      </c>
      <c r="G62" s="127">
        <v>1</v>
      </c>
    </row>
    <row r="63" spans="1:7" x14ac:dyDescent="0.35">
      <c r="A63" s="115"/>
      <c r="B63" s="103" t="s">
        <v>115</v>
      </c>
      <c r="C63" s="136">
        <v>1.0649024809126912E-4</v>
      </c>
      <c r="E63" s="127">
        <v>0</v>
      </c>
      <c r="F63" s="127">
        <v>1</v>
      </c>
      <c r="G63" s="127">
        <v>1</v>
      </c>
    </row>
    <row r="64" spans="1:7" x14ac:dyDescent="0.35">
      <c r="A64" s="115"/>
      <c r="B64" s="103" t="s">
        <v>116</v>
      </c>
      <c r="C64" s="136">
        <v>4.5564490614813757E-6</v>
      </c>
      <c r="E64" s="127">
        <v>0</v>
      </c>
      <c r="F64" s="127">
        <v>1</v>
      </c>
      <c r="G64" s="127">
        <v>1</v>
      </c>
    </row>
    <row r="65" spans="1:7" x14ac:dyDescent="0.35">
      <c r="A65" s="115"/>
      <c r="B65" s="103" t="s">
        <v>117</v>
      </c>
      <c r="C65" s="136">
        <v>2.1160423384021212E-5</v>
      </c>
      <c r="E65" s="127">
        <v>0</v>
      </c>
      <c r="F65" s="127">
        <v>1</v>
      </c>
      <c r="G65" s="127">
        <v>1</v>
      </c>
    </row>
    <row r="66" spans="1:7" x14ac:dyDescent="0.35">
      <c r="A66" s="115"/>
      <c r="B66" s="103" t="s">
        <v>118</v>
      </c>
      <c r="C66" s="136">
        <v>1.4674246531206953E-6</v>
      </c>
      <c r="E66" s="127">
        <v>0</v>
      </c>
      <c r="F66" s="127">
        <v>1</v>
      </c>
      <c r="G66" s="127">
        <v>1</v>
      </c>
    </row>
    <row r="67" spans="1:7" x14ac:dyDescent="0.35">
      <c r="A67" s="115"/>
      <c r="B67" s="103" t="s">
        <v>90</v>
      </c>
      <c r="C67" s="136">
        <v>0</v>
      </c>
      <c r="E67" s="127">
        <v>0</v>
      </c>
      <c r="F67" s="127">
        <v>0</v>
      </c>
      <c r="G67" s="127">
        <v>0</v>
      </c>
    </row>
    <row r="68" spans="1:7" x14ac:dyDescent="0.35">
      <c r="A68" s="115"/>
      <c r="B68" s="103" t="s">
        <v>119</v>
      </c>
      <c r="C68" s="136">
        <v>3.8343823444147188E-7</v>
      </c>
      <c r="E68" s="127">
        <v>0</v>
      </c>
      <c r="F68" s="127">
        <v>1</v>
      </c>
      <c r="G68" s="127">
        <v>2</v>
      </c>
    </row>
    <row r="69" spans="1:7" x14ac:dyDescent="0.35">
      <c r="A69" s="115"/>
      <c r="B69" s="103" t="s">
        <v>120</v>
      </c>
      <c r="C69" s="136">
        <v>2.3203601817189851E-8</v>
      </c>
      <c r="E69" s="127">
        <v>0</v>
      </c>
      <c r="F69" s="127">
        <v>1</v>
      </c>
      <c r="G69" s="127">
        <v>2</v>
      </c>
    </row>
    <row r="70" spans="1:7" x14ac:dyDescent="0.35">
      <c r="A70" s="115"/>
      <c r="B70" s="103" t="s">
        <v>121</v>
      </c>
      <c r="C70" s="136">
        <v>2.6772485741626355E-7</v>
      </c>
      <c r="E70" s="127">
        <v>0</v>
      </c>
      <c r="F70" s="127">
        <v>1</v>
      </c>
      <c r="G70" s="127">
        <v>2</v>
      </c>
    </row>
    <row r="71" spans="1:7" x14ac:dyDescent="0.35">
      <c r="A71" s="115"/>
      <c r="B71" s="103" t="s">
        <v>90</v>
      </c>
      <c r="C71" s="136">
        <v>0</v>
      </c>
      <c r="E71" s="127">
        <v>0</v>
      </c>
      <c r="F71" s="127">
        <v>0</v>
      </c>
      <c r="G71" s="127">
        <v>0</v>
      </c>
    </row>
    <row r="72" spans="1:7" x14ac:dyDescent="0.35">
      <c r="A72" s="115"/>
      <c r="B72" s="103" t="s">
        <v>90</v>
      </c>
      <c r="C72" s="136">
        <v>0</v>
      </c>
      <c r="E72" s="127">
        <v>0</v>
      </c>
      <c r="F72" s="127">
        <v>0</v>
      </c>
      <c r="G72" s="127">
        <v>0</v>
      </c>
    </row>
    <row r="73" spans="1:7" x14ac:dyDescent="0.35">
      <c r="A73" s="115"/>
      <c r="B73" s="103" t="s">
        <v>90</v>
      </c>
      <c r="C73" s="136">
        <v>0</v>
      </c>
      <c r="E73" s="127">
        <v>0</v>
      </c>
      <c r="F73" s="127">
        <v>0</v>
      </c>
      <c r="G73" s="127">
        <v>0</v>
      </c>
    </row>
    <row r="74" spans="1:7" x14ac:dyDescent="0.35">
      <c r="A74" s="115"/>
      <c r="B74" s="103" t="s">
        <v>90</v>
      </c>
      <c r="C74" s="136">
        <v>0</v>
      </c>
      <c r="E74" s="127">
        <v>0</v>
      </c>
      <c r="F74" s="127">
        <v>0</v>
      </c>
      <c r="G74" s="127">
        <v>0</v>
      </c>
    </row>
    <row r="75" spans="1:7" x14ac:dyDescent="0.35">
      <c r="A75" s="115"/>
      <c r="B75" s="103" t="s">
        <v>122</v>
      </c>
      <c r="C75" s="136">
        <v>2.1489579804550926E-5</v>
      </c>
      <c r="E75" s="127">
        <v>0</v>
      </c>
      <c r="F75" s="127">
        <v>0</v>
      </c>
      <c r="G75" s="127">
        <v>2</v>
      </c>
    </row>
    <row r="76" spans="1:7" x14ac:dyDescent="0.35">
      <c r="A76" s="115"/>
      <c r="B76" s="103" t="s">
        <v>123</v>
      </c>
      <c r="C76" s="136">
        <v>5.3640840966937419E-5</v>
      </c>
      <c r="E76" s="127">
        <v>0</v>
      </c>
      <c r="F76" s="127">
        <v>0</v>
      </c>
      <c r="G76" s="127">
        <v>2</v>
      </c>
    </row>
    <row r="77" spans="1:7" x14ac:dyDescent="0.35">
      <c r="A77" s="115"/>
      <c r="B77" s="103" t="s">
        <v>90</v>
      </c>
      <c r="C77" s="136">
        <v>0</v>
      </c>
      <c r="E77" s="127">
        <v>0</v>
      </c>
      <c r="F77" s="127">
        <v>0</v>
      </c>
      <c r="G77" s="127">
        <v>0</v>
      </c>
    </row>
    <row r="78" spans="1:7" x14ac:dyDescent="0.35">
      <c r="A78" s="115"/>
      <c r="B78" s="103" t="s">
        <v>90</v>
      </c>
      <c r="C78" s="136">
        <v>0</v>
      </c>
      <c r="E78" s="127">
        <v>0</v>
      </c>
      <c r="F78" s="127">
        <v>0</v>
      </c>
      <c r="G78" s="127">
        <v>0</v>
      </c>
    </row>
    <row r="79" spans="1:7" x14ac:dyDescent="0.35">
      <c r="A79" s="115"/>
      <c r="B79" s="103" t="s">
        <v>90</v>
      </c>
      <c r="C79" s="136">
        <v>0</v>
      </c>
      <c r="E79" s="127">
        <v>0</v>
      </c>
      <c r="F79" s="127">
        <v>0</v>
      </c>
      <c r="G79" s="127">
        <v>0</v>
      </c>
    </row>
    <row r="80" spans="1:7" x14ac:dyDescent="0.35">
      <c r="A80" s="115"/>
      <c r="B80" s="103" t="s">
        <v>90</v>
      </c>
      <c r="C80" s="136">
        <v>0</v>
      </c>
      <c r="E80" s="127">
        <v>0</v>
      </c>
      <c r="F80" s="127">
        <v>0</v>
      </c>
      <c r="G80" s="127">
        <v>0</v>
      </c>
    </row>
    <row r="81" spans="1:7" x14ac:dyDescent="0.35">
      <c r="A81" s="115"/>
      <c r="B81" s="103" t="s">
        <v>124</v>
      </c>
      <c r="C81" s="136">
        <v>2.8847217371565468E-7</v>
      </c>
      <c r="E81" s="127">
        <v>0</v>
      </c>
      <c r="F81" s="127">
        <v>0</v>
      </c>
      <c r="G81" s="127">
        <v>1</v>
      </c>
    </row>
    <row r="82" spans="1:7" x14ac:dyDescent="0.35">
      <c r="A82" s="115"/>
      <c r="B82" s="103" t="s">
        <v>125</v>
      </c>
      <c r="C82" s="136">
        <v>2.0973603909543227E-5</v>
      </c>
      <c r="E82" s="127">
        <v>0</v>
      </c>
      <c r="F82" s="127">
        <v>0</v>
      </c>
      <c r="G82" s="127">
        <v>1</v>
      </c>
    </row>
    <row r="83" spans="1:7" x14ac:dyDescent="0.35">
      <c r="A83" s="115"/>
      <c r="B83" s="103" t="s">
        <v>126</v>
      </c>
      <c r="C83" s="136">
        <v>1.3039224174730267E-5</v>
      </c>
      <c r="E83" s="127">
        <v>0</v>
      </c>
      <c r="F83" s="127">
        <v>0</v>
      </c>
      <c r="G83" s="127">
        <v>1</v>
      </c>
    </row>
    <row r="84" spans="1:7" x14ac:dyDescent="0.35">
      <c r="A84" s="115"/>
      <c r="B84" s="103" t="s">
        <v>127</v>
      </c>
      <c r="C84" s="136">
        <v>6.0470264709999534E-5</v>
      </c>
      <c r="E84" s="127">
        <v>0</v>
      </c>
      <c r="F84" s="127">
        <v>0</v>
      </c>
      <c r="G84" s="127">
        <v>1</v>
      </c>
    </row>
    <row r="85" spans="1:7" x14ac:dyDescent="0.35">
      <c r="A85" s="115"/>
      <c r="B85" s="103" t="s">
        <v>128</v>
      </c>
      <c r="C85" s="136">
        <v>4.1932046587739083E-6</v>
      </c>
      <c r="E85" s="127">
        <v>0</v>
      </c>
      <c r="F85" s="127">
        <v>0</v>
      </c>
      <c r="G85" s="127">
        <v>1</v>
      </c>
    </row>
    <row r="86" spans="1:7" x14ac:dyDescent="0.35">
      <c r="A86" s="115"/>
      <c r="B86" s="103" t="s">
        <v>90</v>
      </c>
      <c r="C86" s="136">
        <v>0</v>
      </c>
      <c r="E86" s="127">
        <v>0</v>
      </c>
      <c r="F86" s="127">
        <v>0</v>
      </c>
      <c r="G86" s="127">
        <v>0</v>
      </c>
    </row>
    <row r="87" spans="1:7" x14ac:dyDescent="0.35">
      <c r="A87" s="115"/>
      <c r="B87" s="103" t="s">
        <v>129</v>
      </c>
      <c r="C87" s="136">
        <v>70624119.212741673</v>
      </c>
      <c r="E87" s="127">
        <v>0</v>
      </c>
      <c r="F87" s="127">
        <v>0</v>
      </c>
      <c r="G87" s="127">
        <v>0</v>
      </c>
    </row>
    <row r="88" spans="1:7" x14ac:dyDescent="0.35">
      <c r="A88" s="115"/>
      <c r="B88" s="103" t="s">
        <v>130</v>
      </c>
      <c r="C88" s="136">
        <v>1584028.394701893</v>
      </c>
      <c r="E88" s="127">
        <v>0</v>
      </c>
      <c r="F88" s="127">
        <v>0</v>
      </c>
      <c r="G88" s="127">
        <v>0</v>
      </c>
    </row>
    <row r="89" spans="1:7" x14ac:dyDescent="0.35">
      <c r="A89" s="115"/>
      <c r="B89" s="103" t="s">
        <v>90</v>
      </c>
      <c r="C89" s="136">
        <v>0</v>
      </c>
      <c r="E89" s="127">
        <v>0</v>
      </c>
      <c r="F89" s="127">
        <v>0</v>
      </c>
      <c r="G89" s="127">
        <v>0</v>
      </c>
    </row>
    <row r="90" spans="1:7" x14ac:dyDescent="0.35">
      <c r="A90" s="115"/>
      <c r="B90" s="103" t="s">
        <v>90</v>
      </c>
      <c r="C90" s="136">
        <v>0</v>
      </c>
      <c r="E90" s="127">
        <v>0</v>
      </c>
      <c r="F90" s="127">
        <v>0</v>
      </c>
      <c r="G90" s="127">
        <v>0</v>
      </c>
    </row>
    <row r="91" spans="1:7" x14ac:dyDescent="0.35">
      <c r="A91" s="115"/>
      <c r="B91" s="103" t="s">
        <v>90</v>
      </c>
      <c r="C91" s="136">
        <v>0</v>
      </c>
      <c r="E91" s="127">
        <v>0</v>
      </c>
      <c r="F91" s="127">
        <v>0</v>
      </c>
      <c r="G91" s="127">
        <v>0</v>
      </c>
    </row>
    <row r="92" spans="1:7" x14ac:dyDescent="0.35">
      <c r="A92" s="115"/>
      <c r="B92" s="103" t="s">
        <v>90</v>
      </c>
      <c r="C92" s="136">
        <v>0</v>
      </c>
      <c r="E92" s="127">
        <v>0</v>
      </c>
      <c r="F92" s="127">
        <v>0</v>
      </c>
      <c r="G92" s="127">
        <v>0</v>
      </c>
    </row>
    <row r="93" spans="1:7" x14ac:dyDescent="0.35">
      <c r="A93" s="115"/>
      <c r="B93" s="103" t="s">
        <v>90</v>
      </c>
      <c r="C93" s="136">
        <v>0</v>
      </c>
      <c r="E93" s="127">
        <v>0</v>
      </c>
      <c r="F93" s="127">
        <v>0</v>
      </c>
      <c r="G93" s="127">
        <v>0</v>
      </c>
    </row>
    <row r="94" spans="1:7" x14ac:dyDescent="0.35">
      <c r="A94" s="115"/>
      <c r="B94" s="103" t="s">
        <v>131</v>
      </c>
      <c r="C94" s="136">
        <v>1.7171145545629384E-5</v>
      </c>
      <c r="E94" s="127">
        <v>0</v>
      </c>
      <c r="F94" s="127">
        <v>1</v>
      </c>
      <c r="G94" s="127">
        <v>2</v>
      </c>
    </row>
    <row r="95" spans="1:7" x14ac:dyDescent="0.35">
      <c r="A95" s="115"/>
      <c r="B95" s="103" t="s">
        <v>132</v>
      </c>
      <c r="C95" s="136">
        <v>2.0767962913956204E-3</v>
      </c>
      <c r="E95" s="127">
        <v>0</v>
      </c>
      <c r="F95" s="127">
        <v>0</v>
      </c>
      <c r="G95" s="127">
        <v>0</v>
      </c>
    </row>
    <row r="96" spans="1:7" x14ac:dyDescent="0.35">
      <c r="A96" s="115"/>
      <c r="B96" s="103" t="s">
        <v>133</v>
      </c>
      <c r="C96" s="136">
        <v>9.0223145924757989E-7</v>
      </c>
      <c r="E96" s="127">
        <v>1</v>
      </c>
      <c r="F96" s="127">
        <v>1</v>
      </c>
      <c r="G96" s="127">
        <v>1</v>
      </c>
    </row>
    <row r="97" spans="1:7" x14ac:dyDescent="0.35">
      <c r="A97" s="115"/>
      <c r="B97" s="103" t="s">
        <v>134</v>
      </c>
      <c r="C97" s="136">
        <v>4.8716472285416042E-7</v>
      </c>
      <c r="E97" s="127">
        <v>0</v>
      </c>
      <c r="F97" s="127">
        <v>1</v>
      </c>
      <c r="G97" s="127">
        <v>2</v>
      </c>
    </row>
    <row r="98" spans="1:7" x14ac:dyDescent="0.35">
      <c r="A98" s="115"/>
      <c r="B98" s="103" t="s">
        <v>135</v>
      </c>
      <c r="C98" s="136">
        <v>4.5034832634741553E-5</v>
      </c>
      <c r="E98" s="127">
        <v>1</v>
      </c>
      <c r="F98" s="127">
        <v>1</v>
      </c>
      <c r="G98" s="127">
        <v>1</v>
      </c>
    </row>
    <row r="99" spans="1:7" x14ac:dyDescent="0.35">
      <c r="A99" s="115"/>
      <c r="B99" s="103" t="s">
        <v>136</v>
      </c>
      <c r="C99" s="136">
        <v>5.7228150897408147E-6</v>
      </c>
      <c r="E99" s="127">
        <v>0</v>
      </c>
      <c r="F99" s="127">
        <v>1</v>
      </c>
      <c r="G99" s="127">
        <v>2</v>
      </c>
    </row>
    <row r="100" spans="1:7" x14ac:dyDescent="0.35">
      <c r="A100" s="115"/>
      <c r="B100" s="103" t="s">
        <v>90</v>
      </c>
      <c r="C100" s="136">
        <v>0</v>
      </c>
      <c r="E100" s="127">
        <v>0</v>
      </c>
      <c r="F100" s="127">
        <v>0</v>
      </c>
      <c r="G100" s="127">
        <v>0</v>
      </c>
    </row>
    <row r="101" spans="1:7" x14ac:dyDescent="0.35">
      <c r="A101" s="115"/>
      <c r="B101" s="103" t="s">
        <v>90</v>
      </c>
      <c r="C101" s="136">
        <v>0</v>
      </c>
      <c r="E101" s="127">
        <v>0</v>
      </c>
      <c r="F101" s="127">
        <v>0</v>
      </c>
      <c r="G101" s="127">
        <v>0</v>
      </c>
    </row>
    <row r="102" spans="1:7" x14ac:dyDescent="0.35">
      <c r="A102" s="115"/>
      <c r="B102" s="103" t="s">
        <v>90</v>
      </c>
      <c r="C102" s="136">
        <v>0</v>
      </c>
      <c r="E102" s="127">
        <v>0</v>
      </c>
      <c r="F102" s="127">
        <v>0</v>
      </c>
      <c r="G102" s="127">
        <v>0</v>
      </c>
    </row>
    <row r="103" spans="1:7" x14ac:dyDescent="0.35">
      <c r="A103" s="115"/>
      <c r="B103" s="103" t="s">
        <v>90</v>
      </c>
      <c r="C103" s="136">
        <v>0</v>
      </c>
      <c r="E103" s="127">
        <v>0</v>
      </c>
      <c r="F103" s="127">
        <v>0</v>
      </c>
      <c r="G103" s="127">
        <v>0</v>
      </c>
    </row>
    <row r="104" spans="1:7" x14ac:dyDescent="0.35">
      <c r="A104" s="115"/>
      <c r="B104" s="103" t="s">
        <v>90</v>
      </c>
      <c r="C104" s="136">
        <v>0</v>
      </c>
      <c r="E104" s="127">
        <v>0</v>
      </c>
      <c r="F104" s="127">
        <v>0</v>
      </c>
      <c r="G104" s="127">
        <v>0</v>
      </c>
    </row>
    <row r="105" spans="1:7" x14ac:dyDescent="0.35">
      <c r="A105" s="115"/>
      <c r="B105" s="103" t="s">
        <v>137</v>
      </c>
      <c r="C105" s="136">
        <v>5.7686457083810515E-4</v>
      </c>
      <c r="E105" s="127">
        <v>0</v>
      </c>
      <c r="F105" s="127">
        <v>0</v>
      </c>
      <c r="G105" s="127">
        <v>0</v>
      </c>
    </row>
    <row r="106" spans="1:7" x14ac:dyDescent="0.35">
      <c r="A106" s="115"/>
      <c r="B106" s="103" t="s">
        <v>138</v>
      </c>
      <c r="C106" s="136">
        <v>8.5705339130208479E-4</v>
      </c>
      <c r="E106" s="127">
        <v>0</v>
      </c>
      <c r="F106" s="127">
        <v>0</v>
      </c>
      <c r="G106" s="127">
        <v>0</v>
      </c>
    </row>
    <row r="107" spans="1:7" x14ac:dyDescent="0.35">
      <c r="A107" s="115"/>
      <c r="B107" s="103" t="s">
        <v>139</v>
      </c>
      <c r="C107" s="136">
        <v>11.853842480814047</v>
      </c>
      <c r="E107" s="127">
        <v>0</v>
      </c>
      <c r="F107" s="127">
        <v>0</v>
      </c>
      <c r="G107" s="127">
        <v>0</v>
      </c>
    </row>
    <row r="108" spans="1:7" x14ac:dyDescent="0.35">
      <c r="A108" s="115"/>
      <c r="B108" s="103" t="s">
        <v>140</v>
      </c>
      <c r="C108" s="136">
        <v>64.132229643880677</v>
      </c>
      <c r="E108" s="127">
        <v>0</v>
      </c>
      <c r="F108" s="127">
        <v>0</v>
      </c>
      <c r="G108" s="127">
        <v>0</v>
      </c>
    </row>
    <row r="109" spans="1:7" x14ac:dyDescent="0.35">
      <c r="A109" s="115"/>
      <c r="B109" s="103" t="s">
        <v>141</v>
      </c>
      <c r="C109" s="136">
        <v>1.6700927119429748E-3</v>
      </c>
      <c r="E109" s="127">
        <v>0</v>
      </c>
      <c r="F109" s="127">
        <v>0</v>
      </c>
      <c r="G109" s="127">
        <v>0</v>
      </c>
    </row>
    <row r="110" spans="1:7" x14ac:dyDescent="0.35">
      <c r="A110" s="115"/>
      <c r="B110" s="103" t="s">
        <v>90</v>
      </c>
      <c r="C110" s="136">
        <v>0</v>
      </c>
      <c r="E110" s="127">
        <v>0</v>
      </c>
      <c r="F110" s="127">
        <v>0</v>
      </c>
      <c r="G110" s="127">
        <v>0</v>
      </c>
    </row>
    <row r="111" spans="1:7" x14ac:dyDescent="0.35">
      <c r="A111" s="115"/>
      <c r="B111" s="103" t="s">
        <v>90</v>
      </c>
      <c r="C111" s="136">
        <v>0</v>
      </c>
      <c r="E111" s="127">
        <v>0</v>
      </c>
      <c r="F111" s="127">
        <v>0</v>
      </c>
      <c r="G111" s="127">
        <v>0</v>
      </c>
    </row>
    <row r="112" spans="1:7" x14ac:dyDescent="0.35">
      <c r="A112" s="115"/>
      <c r="B112" s="103" t="s">
        <v>90</v>
      </c>
      <c r="C112" s="136">
        <v>0</v>
      </c>
      <c r="E112" s="127">
        <v>0</v>
      </c>
      <c r="F112" s="127">
        <v>0</v>
      </c>
      <c r="G112" s="127">
        <v>0</v>
      </c>
    </row>
    <row r="113" spans="1:7" x14ac:dyDescent="0.35">
      <c r="A113" s="115"/>
      <c r="B113" s="103" t="s">
        <v>90</v>
      </c>
      <c r="C113" s="136">
        <v>0</v>
      </c>
      <c r="E113" s="127">
        <v>0</v>
      </c>
      <c r="F113" s="127">
        <v>0</v>
      </c>
      <c r="G113" s="127">
        <v>0</v>
      </c>
    </row>
    <row r="114" spans="1:7" x14ac:dyDescent="0.35">
      <c r="A114" s="115"/>
      <c r="B114" s="103" t="s">
        <v>90</v>
      </c>
      <c r="C114" s="136">
        <v>0</v>
      </c>
      <c r="E114" s="127">
        <v>0</v>
      </c>
      <c r="F114" s="127">
        <v>0</v>
      </c>
      <c r="G114" s="127">
        <v>0</v>
      </c>
    </row>
    <row r="115" spans="1:7" x14ac:dyDescent="0.35">
      <c r="A115" s="115"/>
      <c r="B115" s="103" t="s">
        <v>142</v>
      </c>
      <c r="C115" s="136">
        <v>0</v>
      </c>
      <c r="E115" s="127">
        <v>0</v>
      </c>
      <c r="F115" s="127">
        <v>0</v>
      </c>
      <c r="G115" s="127">
        <v>0</v>
      </c>
    </row>
    <row r="116" spans="1:7" x14ac:dyDescent="0.35">
      <c r="A116" s="115"/>
      <c r="B116" s="103" t="s">
        <v>143</v>
      </c>
      <c r="C116" s="136">
        <v>0</v>
      </c>
      <c r="E116" s="127">
        <v>0</v>
      </c>
      <c r="F116" s="127">
        <v>0</v>
      </c>
      <c r="G116" s="127">
        <v>0</v>
      </c>
    </row>
    <row r="117" spans="1:7" x14ac:dyDescent="0.35">
      <c r="A117" s="115"/>
      <c r="B117" s="103" t="s">
        <v>90</v>
      </c>
      <c r="C117" s="136">
        <v>0</v>
      </c>
      <c r="E117" s="127">
        <v>0</v>
      </c>
      <c r="F117" s="127">
        <v>0</v>
      </c>
      <c r="G117" s="127">
        <v>0</v>
      </c>
    </row>
    <row r="118" spans="1:7" x14ac:dyDescent="0.35">
      <c r="A118" s="115"/>
      <c r="B118" s="103" t="s">
        <v>90</v>
      </c>
      <c r="C118" s="136">
        <v>0</v>
      </c>
      <c r="E118" s="127">
        <v>0</v>
      </c>
      <c r="F118" s="127">
        <v>0</v>
      </c>
      <c r="G118" s="127">
        <v>0</v>
      </c>
    </row>
    <row r="119" spans="1:7" x14ac:dyDescent="0.35">
      <c r="A119" s="115"/>
      <c r="B119" s="103" t="s">
        <v>90</v>
      </c>
      <c r="C119" s="136">
        <v>0</v>
      </c>
      <c r="E119" s="127">
        <v>0</v>
      </c>
      <c r="F119" s="127">
        <v>0</v>
      </c>
      <c r="G119" s="127">
        <v>0</v>
      </c>
    </row>
    <row r="120" spans="1:7" x14ac:dyDescent="0.35">
      <c r="A120" s="115"/>
      <c r="B120" s="103" t="s">
        <v>90</v>
      </c>
      <c r="C120" s="136">
        <v>0</v>
      </c>
      <c r="E120" s="127">
        <v>0</v>
      </c>
      <c r="F120" s="127">
        <v>0</v>
      </c>
      <c r="G120" s="127">
        <v>0</v>
      </c>
    </row>
    <row r="121" spans="1:7" x14ac:dyDescent="0.35">
      <c r="A121" s="115"/>
      <c r="B121" s="103" t="s">
        <v>90</v>
      </c>
      <c r="C121" s="136">
        <v>0</v>
      </c>
      <c r="E121" s="127">
        <v>0</v>
      </c>
      <c r="F121" s="127">
        <v>0</v>
      </c>
      <c r="G121" s="127">
        <v>0</v>
      </c>
    </row>
    <row r="122" spans="1:7" x14ac:dyDescent="0.35">
      <c r="A122" s="115"/>
      <c r="B122" s="103" t="s">
        <v>90</v>
      </c>
      <c r="C122" s="136">
        <v>0</v>
      </c>
      <c r="E122" s="127">
        <v>0</v>
      </c>
      <c r="F122" s="127">
        <v>0</v>
      </c>
      <c r="G122" s="127">
        <v>0</v>
      </c>
    </row>
    <row r="123" spans="1:7" x14ac:dyDescent="0.35">
      <c r="A123" s="115"/>
      <c r="B123" s="103" t="s">
        <v>90</v>
      </c>
      <c r="C123" s="136">
        <v>0</v>
      </c>
      <c r="E123" s="127">
        <v>0</v>
      </c>
      <c r="F123" s="127">
        <v>0</v>
      </c>
      <c r="G123" s="127">
        <v>0</v>
      </c>
    </row>
    <row r="124" spans="1:7" x14ac:dyDescent="0.35">
      <c r="A124" s="115"/>
      <c r="B124" s="103" t="s">
        <v>90</v>
      </c>
      <c r="C124" s="136">
        <v>0</v>
      </c>
      <c r="E124" s="127">
        <v>0</v>
      </c>
      <c r="F124" s="127">
        <v>0</v>
      </c>
      <c r="G124" s="127">
        <v>0</v>
      </c>
    </row>
    <row r="125" spans="1:7" x14ac:dyDescent="0.35">
      <c r="A125" s="115"/>
      <c r="B125" s="103" t="s">
        <v>90</v>
      </c>
      <c r="C125" s="136">
        <v>0</v>
      </c>
      <c r="E125" s="127">
        <v>0</v>
      </c>
      <c r="F125" s="127">
        <v>0</v>
      </c>
      <c r="G125" s="127">
        <v>0</v>
      </c>
    </row>
    <row r="126" spans="1:7" x14ac:dyDescent="0.35">
      <c r="A126" s="115"/>
      <c r="B126" s="103" t="s">
        <v>90</v>
      </c>
      <c r="C126" s="136">
        <v>0</v>
      </c>
      <c r="E126" s="127">
        <v>0</v>
      </c>
      <c r="F126" s="127">
        <v>0</v>
      </c>
      <c r="G126" s="127">
        <v>0</v>
      </c>
    </row>
    <row r="127" spans="1:7" x14ac:dyDescent="0.35">
      <c r="A127" s="115"/>
      <c r="B127" s="103" t="s">
        <v>90</v>
      </c>
      <c r="C127" s="136">
        <v>0</v>
      </c>
      <c r="E127" s="127">
        <v>0</v>
      </c>
      <c r="F127" s="127">
        <v>0</v>
      </c>
      <c r="G127" s="127">
        <v>0</v>
      </c>
    </row>
    <row r="128" spans="1:7" x14ac:dyDescent="0.35">
      <c r="A128" s="115"/>
      <c r="B128" s="103" t="s">
        <v>90</v>
      </c>
      <c r="C128" s="136">
        <v>0</v>
      </c>
      <c r="E128" s="127">
        <v>0</v>
      </c>
      <c r="F128" s="127">
        <v>0</v>
      </c>
      <c r="G128" s="127">
        <v>0</v>
      </c>
    </row>
    <row r="129" spans="1:7" x14ac:dyDescent="0.35">
      <c r="A129" s="115"/>
      <c r="B129" s="103" t="s">
        <v>90</v>
      </c>
      <c r="C129" s="136">
        <v>0</v>
      </c>
      <c r="E129" s="127">
        <v>0</v>
      </c>
      <c r="F129" s="127">
        <v>0</v>
      </c>
      <c r="G129" s="127">
        <v>0</v>
      </c>
    </row>
    <row r="130" spans="1:7" x14ac:dyDescent="0.35">
      <c r="A130" s="115"/>
      <c r="B130" s="103" t="s">
        <v>90</v>
      </c>
      <c r="C130" s="136">
        <v>0</v>
      </c>
      <c r="E130" s="127">
        <v>0</v>
      </c>
      <c r="F130" s="127">
        <v>0</v>
      </c>
      <c r="G130" s="127">
        <v>0</v>
      </c>
    </row>
    <row r="131" spans="1:7" x14ac:dyDescent="0.35">
      <c r="A131" s="115"/>
      <c r="B131" s="103" t="s">
        <v>90</v>
      </c>
      <c r="C131" s="136">
        <v>0</v>
      </c>
      <c r="E131" s="127">
        <v>0</v>
      </c>
      <c r="F131" s="127">
        <v>0</v>
      </c>
      <c r="G131" s="127">
        <v>0</v>
      </c>
    </row>
    <row r="132" spans="1:7" x14ac:dyDescent="0.35">
      <c r="A132" s="115"/>
      <c r="B132" s="103" t="s">
        <v>90</v>
      </c>
      <c r="C132" s="136">
        <v>0</v>
      </c>
      <c r="E132" s="127">
        <v>0</v>
      </c>
      <c r="F132" s="127">
        <v>0</v>
      </c>
      <c r="G132" s="127">
        <v>0</v>
      </c>
    </row>
    <row r="133" spans="1:7" x14ac:dyDescent="0.35">
      <c r="A133" s="115"/>
      <c r="B133" s="103" t="s">
        <v>90</v>
      </c>
      <c r="C133" s="136">
        <v>0</v>
      </c>
      <c r="E133" s="127">
        <v>0</v>
      </c>
      <c r="F133" s="127">
        <v>0</v>
      </c>
      <c r="G133" s="127">
        <v>0</v>
      </c>
    </row>
    <row r="134" spans="1:7" x14ac:dyDescent="0.35">
      <c r="A134" s="115"/>
      <c r="B134" s="103" t="s">
        <v>90</v>
      </c>
      <c r="C134" s="136">
        <v>0</v>
      </c>
      <c r="E134" s="127">
        <v>0</v>
      </c>
      <c r="F134" s="127">
        <v>0</v>
      </c>
      <c r="G134" s="127">
        <v>0</v>
      </c>
    </row>
    <row r="135" spans="1:7" x14ac:dyDescent="0.35">
      <c r="A135" s="115"/>
      <c r="B135" s="103" t="s">
        <v>90</v>
      </c>
      <c r="C135" s="136">
        <v>0</v>
      </c>
      <c r="E135" s="127">
        <v>0</v>
      </c>
      <c r="F135" s="127">
        <v>0</v>
      </c>
      <c r="G135" s="127">
        <v>0</v>
      </c>
    </row>
    <row r="136" spans="1:7" x14ac:dyDescent="0.35">
      <c r="A136" s="115"/>
      <c r="B136" s="103" t="s">
        <v>90</v>
      </c>
      <c r="C136" s="136">
        <v>0</v>
      </c>
      <c r="E136" s="127">
        <v>0</v>
      </c>
      <c r="F136" s="127">
        <v>0</v>
      </c>
      <c r="G136" s="127">
        <v>0</v>
      </c>
    </row>
    <row r="137" spans="1:7" x14ac:dyDescent="0.35">
      <c r="A137" s="115"/>
      <c r="B137" s="103" t="s">
        <v>90</v>
      </c>
      <c r="C137" s="136">
        <v>0</v>
      </c>
      <c r="E137" s="127">
        <v>0</v>
      </c>
      <c r="F137" s="127">
        <v>0</v>
      </c>
      <c r="G137" s="127">
        <v>0</v>
      </c>
    </row>
    <row r="138" spans="1:7" x14ac:dyDescent="0.35">
      <c r="A138" s="115"/>
      <c r="B138" s="103" t="s">
        <v>90</v>
      </c>
      <c r="C138" s="136">
        <v>0</v>
      </c>
      <c r="E138" s="127">
        <v>0</v>
      </c>
      <c r="F138" s="127">
        <v>0</v>
      </c>
      <c r="G138" s="127">
        <v>0</v>
      </c>
    </row>
    <row r="139" spans="1:7" x14ac:dyDescent="0.35">
      <c r="A139" s="115"/>
      <c r="B139" s="103" t="s">
        <v>90</v>
      </c>
      <c r="C139" s="136">
        <v>0</v>
      </c>
      <c r="E139" s="127">
        <v>0</v>
      </c>
      <c r="F139" s="127">
        <v>0</v>
      </c>
      <c r="G139" s="127">
        <v>0</v>
      </c>
    </row>
    <row r="140" spans="1:7" x14ac:dyDescent="0.35">
      <c r="A140" s="115"/>
      <c r="B140" s="103" t="s">
        <v>90</v>
      </c>
      <c r="C140" s="136">
        <v>0</v>
      </c>
      <c r="E140" s="127">
        <v>0</v>
      </c>
      <c r="F140" s="127">
        <v>0</v>
      </c>
      <c r="G140" s="127">
        <v>0</v>
      </c>
    </row>
    <row r="141" spans="1:7" x14ac:dyDescent="0.35">
      <c r="A141" s="115"/>
      <c r="B141" s="103" t="s">
        <v>90</v>
      </c>
      <c r="C141" s="136">
        <v>0</v>
      </c>
      <c r="E141" s="127">
        <v>0</v>
      </c>
      <c r="F141" s="127">
        <v>0</v>
      </c>
      <c r="G141" s="127">
        <v>0</v>
      </c>
    </row>
    <row r="142" spans="1:7" x14ac:dyDescent="0.35">
      <c r="A142" s="115"/>
      <c r="B142" s="103" t="s">
        <v>90</v>
      </c>
      <c r="C142" s="136">
        <v>0</v>
      </c>
      <c r="E142" s="127">
        <v>0</v>
      </c>
      <c r="F142" s="127">
        <v>0</v>
      </c>
      <c r="G142" s="127">
        <v>0</v>
      </c>
    </row>
    <row r="143" spans="1:7" x14ac:dyDescent="0.35">
      <c r="A143" s="115"/>
      <c r="B143" s="103" t="s">
        <v>90</v>
      </c>
      <c r="C143" s="136">
        <v>0</v>
      </c>
      <c r="E143" s="127">
        <v>0</v>
      </c>
      <c r="F143" s="127">
        <v>0</v>
      </c>
      <c r="G143" s="127">
        <v>0</v>
      </c>
    </row>
    <row r="144" spans="1:7" x14ac:dyDescent="0.35">
      <c r="A144" s="115"/>
      <c r="B144" s="103" t="s">
        <v>90</v>
      </c>
      <c r="C144" s="136">
        <v>0</v>
      </c>
      <c r="E144" s="127">
        <v>0</v>
      </c>
      <c r="F144" s="127">
        <v>0</v>
      </c>
      <c r="G144" s="127">
        <v>0</v>
      </c>
    </row>
    <row r="145" spans="1:7" x14ac:dyDescent="0.35">
      <c r="A145" s="115"/>
      <c r="B145" s="103" t="s">
        <v>90</v>
      </c>
      <c r="C145" s="136">
        <v>0</v>
      </c>
      <c r="E145" s="127">
        <v>0</v>
      </c>
      <c r="F145" s="127">
        <v>0</v>
      </c>
      <c r="G145" s="127">
        <v>0</v>
      </c>
    </row>
    <row r="146" spans="1:7" x14ac:dyDescent="0.35">
      <c r="A146" s="115"/>
      <c r="B146" s="103" t="s">
        <v>90</v>
      </c>
      <c r="C146" s="136">
        <v>0</v>
      </c>
      <c r="E146" s="127">
        <v>0</v>
      </c>
      <c r="F146" s="127">
        <v>0</v>
      </c>
      <c r="G146" s="127">
        <v>0</v>
      </c>
    </row>
    <row r="147" spans="1:7" x14ac:dyDescent="0.35">
      <c r="A147" s="115"/>
      <c r="B147" s="103" t="s">
        <v>90</v>
      </c>
      <c r="C147" s="136">
        <v>0</v>
      </c>
      <c r="E147" s="127">
        <v>0</v>
      </c>
      <c r="F147" s="127">
        <v>0</v>
      </c>
      <c r="G147" s="127">
        <v>0</v>
      </c>
    </row>
    <row r="148" spans="1:7" x14ac:dyDescent="0.35">
      <c r="A148" s="115"/>
      <c r="B148" s="103" t="s">
        <v>90</v>
      </c>
      <c r="C148" s="136">
        <v>0</v>
      </c>
      <c r="E148" s="127">
        <v>0</v>
      </c>
      <c r="F148" s="127">
        <v>0</v>
      </c>
      <c r="G148" s="127">
        <v>0</v>
      </c>
    </row>
    <row r="149" spans="1:7" x14ac:dyDescent="0.35">
      <c r="A149" s="115"/>
      <c r="B149" s="103" t="s">
        <v>90</v>
      </c>
      <c r="C149" s="136">
        <v>0</v>
      </c>
      <c r="E149" s="127">
        <v>0</v>
      </c>
      <c r="F149" s="127">
        <v>0</v>
      </c>
      <c r="G149" s="127">
        <v>0</v>
      </c>
    </row>
    <row r="150" spans="1:7" x14ac:dyDescent="0.35">
      <c r="A150" s="115"/>
      <c r="B150" s="103" t="s">
        <v>90</v>
      </c>
      <c r="C150" s="136">
        <v>0</v>
      </c>
      <c r="E150" s="127">
        <v>0</v>
      </c>
      <c r="F150" s="127">
        <v>0</v>
      </c>
      <c r="G150" s="127">
        <v>0</v>
      </c>
    </row>
    <row r="151" spans="1:7" x14ac:dyDescent="0.35">
      <c r="A151" s="115"/>
      <c r="B151" s="103" t="s">
        <v>90</v>
      </c>
      <c r="C151" s="136">
        <v>0</v>
      </c>
      <c r="E151" s="127">
        <v>0</v>
      </c>
      <c r="F151" s="127">
        <v>0</v>
      </c>
      <c r="G151" s="127">
        <v>0</v>
      </c>
    </row>
    <row r="152" spans="1:7" x14ac:dyDescent="0.35">
      <c r="A152" s="115"/>
      <c r="B152" s="103" t="s">
        <v>90</v>
      </c>
      <c r="C152" s="136">
        <v>0</v>
      </c>
      <c r="E152" s="127">
        <v>0</v>
      </c>
      <c r="F152" s="127">
        <v>0</v>
      </c>
      <c r="G152" s="127">
        <v>0</v>
      </c>
    </row>
    <row r="153" spans="1:7" x14ac:dyDescent="0.35">
      <c r="A153" s="115"/>
      <c r="B153" s="103" t="s">
        <v>90</v>
      </c>
      <c r="C153" s="136">
        <v>0</v>
      </c>
      <c r="E153" s="127">
        <v>0</v>
      </c>
      <c r="F153" s="127">
        <v>0</v>
      </c>
      <c r="G153" s="127">
        <v>0</v>
      </c>
    </row>
    <row r="154" spans="1:7" x14ac:dyDescent="0.35">
      <c r="A154" s="115"/>
      <c r="B154" s="103" t="s">
        <v>90</v>
      </c>
      <c r="C154" s="136">
        <v>0</v>
      </c>
      <c r="E154" s="127">
        <v>0</v>
      </c>
      <c r="F154" s="127">
        <v>0</v>
      </c>
      <c r="G154" s="127">
        <v>0</v>
      </c>
    </row>
    <row r="155" spans="1:7" x14ac:dyDescent="0.35">
      <c r="A155" s="115"/>
      <c r="B155" s="103" t="s">
        <v>90</v>
      </c>
      <c r="C155" s="136">
        <v>0</v>
      </c>
      <c r="E155" s="127">
        <v>0</v>
      </c>
      <c r="F155" s="127">
        <v>0</v>
      </c>
      <c r="G155" s="127">
        <v>0</v>
      </c>
    </row>
    <row r="156" spans="1:7" x14ac:dyDescent="0.35">
      <c r="A156" s="115"/>
      <c r="B156" s="103" t="s">
        <v>90</v>
      </c>
      <c r="C156" s="136">
        <v>0</v>
      </c>
      <c r="E156" s="127">
        <v>0</v>
      </c>
      <c r="F156" s="127">
        <v>0</v>
      </c>
      <c r="G156" s="127">
        <v>0</v>
      </c>
    </row>
    <row r="157" spans="1:7" x14ac:dyDescent="0.35">
      <c r="A157" s="115"/>
      <c r="B157" s="103" t="s">
        <v>90</v>
      </c>
      <c r="C157" s="136">
        <v>0</v>
      </c>
      <c r="E157" s="127">
        <v>0</v>
      </c>
      <c r="F157" s="127">
        <v>0</v>
      </c>
      <c r="G157" s="127">
        <v>0</v>
      </c>
    </row>
    <row r="158" spans="1:7" x14ac:dyDescent="0.35">
      <c r="A158" s="115"/>
      <c r="B158" s="103" t="s">
        <v>90</v>
      </c>
      <c r="C158" s="136">
        <v>0</v>
      </c>
      <c r="E158" s="127">
        <v>0</v>
      </c>
      <c r="F158" s="127">
        <v>0</v>
      </c>
      <c r="G158" s="127">
        <v>0</v>
      </c>
    </row>
    <row r="159" spans="1:7" x14ac:dyDescent="0.35">
      <c r="A159" s="115"/>
      <c r="B159" s="103" t="s">
        <v>90</v>
      </c>
      <c r="C159" s="136">
        <v>0</v>
      </c>
      <c r="E159" s="127">
        <v>0</v>
      </c>
      <c r="F159" s="127">
        <v>0</v>
      </c>
      <c r="G159" s="127">
        <v>0</v>
      </c>
    </row>
    <row r="160" spans="1:7" x14ac:dyDescent="0.35">
      <c r="A160" s="115"/>
      <c r="B160" s="103" t="s">
        <v>90</v>
      </c>
      <c r="C160" s="136">
        <v>0</v>
      </c>
      <c r="E160" s="127">
        <v>0</v>
      </c>
      <c r="F160" s="127">
        <v>0</v>
      </c>
      <c r="G160" s="127">
        <v>0</v>
      </c>
    </row>
    <row r="161" spans="1:7" x14ac:dyDescent="0.35">
      <c r="A161" s="115"/>
      <c r="B161" s="103" t="s">
        <v>90</v>
      </c>
      <c r="C161" s="136">
        <v>0</v>
      </c>
      <c r="E161" s="127">
        <v>0</v>
      </c>
      <c r="F161" s="127">
        <v>0</v>
      </c>
      <c r="G161" s="127">
        <v>0</v>
      </c>
    </row>
    <row r="162" spans="1:7" x14ac:dyDescent="0.35">
      <c r="A162" s="115"/>
      <c r="B162" s="103" t="s">
        <v>90</v>
      </c>
      <c r="C162" s="136">
        <v>0</v>
      </c>
      <c r="E162" s="127">
        <v>0</v>
      </c>
      <c r="F162" s="127">
        <v>0</v>
      </c>
      <c r="G162" s="127">
        <v>0</v>
      </c>
    </row>
    <row r="163" spans="1:7" x14ac:dyDescent="0.35">
      <c r="A163" s="115"/>
      <c r="B163" s="103" t="s">
        <v>90</v>
      </c>
      <c r="C163" s="136">
        <v>0</v>
      </c>
      <c r="E163" s="127">
        <v>0</v>
      </c>
      <c r="F163" s="127">
        <v>0</v>
      </c>
      <c r="G163" s="127">
        <v>0</v>
      </c>
    </row>
    <row r="164" spans="1:7" x14ac:dyDescent="0.35">
      <c r="A164" s="115"/>
      <c r="B164" s="103" t="s">
        <v>90</v>
      </c>
      <c r="C164" s="136">
        <v>0</v>
      </c>
      <c r="E164" s="127">
        <v>0</v>
      </c>
      <c r="F164" s="127">
        <v>0</v>
      </c>
      <c r="G164" s="127">
        <v>0</v>
      </c>
    </row>
    <row r="165" spans="1:7" x14ac:dyDescent="0.35">
      <c r="A165" s="115"/>
      <c r="B165" s="103" t="s">
        <v>144</v>
      </c>
      <c r="C165" s="136">
        <v>3.2903181903126797E-4</v>
      </c>
      <c r="E165" s="127">
        <v>0</v>
      </c>
      <c r="F165" s="127">
        <v>0</v>
      </c>
      <c r="G165" s="127">
        <v>0</v>
      </c>
    </row>
    <row r="166" spans="1:7" x14ac:dyDescent="0.35">
      <c r="A166" s="115"/>
      <c r="B166" s="103" t="s">
        <v>145</v>
      </c>
      <c r="C166" s="136">
        <v>0</v>
      </c>
      <c r="E166" s="127">
        <v>0</v>
      </c>
      <c r="F166" s="127">
        <v>0</v>
      </c>
      <c r="G166" s="127">
        <v>0</v>
      </c>
    </row>
  </sheetData>
  <mergeCells count="1">
    <mergeCell ref="B1:C1"/>
  </mergeCells>
  <conditionalFormatting sqref="B3:B9 B11:B20 B22:B30 B32:B62 B64:B166">
    <cfRule type="cellIs" dxfId="15" priority="14" stopIfTrue="1" operator="equal">
      <formula>"blank"</formula>
    </cfRule>
  </conditionalFormatting>
  <conditionalFormatting sqref="B10">
    <cfRule type="cellIs" dxfId="14" priority="13" stopIfTrue="1" operator="equal">
      <formula>"blank"</formula>
    </cfRule>
  </conditionalFormatting>
  <conditionalFormatting sqref="B21">
    <cfRule type="cellIs" dxfId="13" priority="12" stopIfTrue="1" operator="equal">
      <formula>"blank"</formula>
    </cfRule>
  </conditionalFormatting>
  <conditionalFormatting sqref="B31">
    <cfRule type="cellIs" dxfId="12" priority="11" stopIfTrue="1" operator="equal">
      <formula>"blank"</formula>
    </cfRule>
  </conditionalFormatting>
  <conditionalFormatting sqref="B63">
    <cfRule type="cellIs" dxfId="11" priority="10" stopIfTrue="1" operator="equal">
      <formula>"blank"</formula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28F67-BAD8-4AA0-B7C1-F9092CFD3842}">
  <sheetPr codeName="Hoja3"/>
  <dimension ref="A2:BD498"/>
  <sheetViews>
    <sheetView zoomScale="70" zoomScaleNormal="70" workbookViewId="0">
      <selection sqref="A1:XFD1048576"/>
    </sheetView>
  </sheetViews>
  <sheetFormatPr baseColWidth="10" defaultColWidth="11" defaultRowHeight="14.5" outlineLevelRow="1" x14ac:dyDescent="0.35"/>
  <cols>
    <col min="1" max="1" width="11" style="7"/>
    <col min="2" max="2" width="7" style="7" customWidth="1"/>
    <col min="3" max="3" width="26.3984375" style="7" customWidth="1"/>
    <col min="4" max="5" width="24" style="7" bestFit="1" customWidth="1"/>
    <col min="6" max="6" width="19.59765625" style="7" customWidth="1"/>
    <col min="7" max="7" width="24.09765625" style="7" bestFit="1" customWidth="1"/>
    <col min="8" max="8" width="28.8984375" style="7" bestFit="1" customWidth="1"/>
    <col min="9" max="9" width="24" style="7" bestFit="1" customWidth="1"/>
    <col min="10" max="10" width="19.8984375" style="7" customWidth="1"/>
    <col min="11" max="11" width="19.3984375" style="7" customWidth="1"/>
    <col min="12" max="12" width="18.3984375" style="7" bestFit="1" customWidth="1"/>
    <col min="13" max="13" width="24" style="7" bestFit="1" customWidth="1"/>
    <col min="14" max="14" width="13.8984375" style="7" bestFit="1" customWidth="1"/>
    <col min="15" max="15" width="13.59765625" style="7" bestFit="1" customWidth="1"/>
    <col min="16" max="16" width="18.3984375" style="7" bestFit="1" customWidth="1"/>
    <col min="17" max="17" width="24" style="7" bestFit="1" customWidth="1"/>
    <col min="18" max="18" width="13.8984375" style="7" bestFit="1" customWidth="1"/>
    <col min="19" max="19" width="13.59765625" style="7" bestFit="1" customWidth="1"/>
    <col min="20" max="20" width="18.3984375" style="7" bestFit="1" customWidth="1"/>
    <col min="21" max="21" width="24" style="7" bestFit="1" customWidth="1"/>
    <col min="22" max="22" width="13.8984375" style="7" bestFit="1" customWidth="1"/>
    <col min="23" max="23" width="13.59765625" style="7" bestFit="1" customWidth="1"/>
    <col min="24" max="24" width="18.3984375" style="7" bestFit="1" customWidth="1"/>
    <col min="25" max="25" width="24" style="7" bestFit="1" customWidth="1"/>
    <col min="26" max="26" width="13.8984375" style="7" bestFit="1" customWidth="1"/>
    <col min="27" max="27" width="13.59765625" style="7" bestFit="1" customWidth="1"/>
    <col min="28" max="28" width="3.59765625" style="7" customWidth="1"/>
    <col min="29" max="16384" width="11" style="7"/>
  </cols>
  <sheetData>
    <row r="2" spans="1:56" s="1" customFormat="1" ht="28" x14ac:dyDescent="0.25">
      <c r="B2" s="2" t="s">
        <v>0</v>
      </c>
      <c r="C2" s="2"/>
    </row>
    <row r="5" spans="1:56" s="5" customFormat="1" ht="18" x14ac:dyDescent="0.25">
      <c r="A5" s="3">
        <v>1</v>
      </c>
      <c r="B5" s="3" t="s">
        <v>1</v>
      </c>
      <c r="C5" s="3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</row>
    <row r="6" spans="1:56" ht="12" customHeight="1" x14ac:dyDescent="0.35">
      <c r="A6" s="6"/>
      <c r="B6" s="6"/>
      <c r="C6" s="6"/>
      <c r="D6" s="6"/>
      <c r="E6" s="6"/>
    </row>
    <row r="7" spans="1:56" ht="15" thickBot="1" x14ac:dyDescent="0.4">
      <c r="D7" s="244"/>
      <c r="E7" s="244"/>
      <c r="F7" s="244"/>
      <c r="G7" s="244"/>
      <c r="H7" s="244"/>
      <c r="I7" s="244"/>
      <c r="J7" s="244"/>
      <c r="K7" s="244"/>
      <c r="L7" s="244"/>
      <c r="M7" s="244"/>
      <c r="N7" s="244"/>
      <c r="O7" s="244"/>
      <c r="P7" s="244"/>
      <c r="Q7" s="244"/>
      <c r="R7" s="244"/>
      <c r="S7" s="244"/>
      <c r="T7" s="244"/>
      <c r="U7" s="244"/>
      <c r="V7" s="244"/>
      <c r="W7" s="244"/>
      <c r="X7" s="244"/>
      <c r="Y7" s="244"/>
      <c r="Z7" s="244"/>
      <c r="AA7" s="244"/>
      <c r="AB7" s="244"/>
      <c r="AC7" s="244"/>
    </row>
    <row r="8" spans="1:56" ht="15" thickBot="1" x14ac:dyDescent="0.4">
      <c r="C8" s="8" t="s">
        <v>2</v>
      </c>
      <c r="D8" s="245" t="s">
        <v>3</v>
      </c>
      <c r="E8" s="246"/>
      <c r="F8" s="246"/>
      <c r="G8" s="246"/>
      <c r="H8" s="246"/>
      <c r="I8" s="246"/>
      <c r="J8" s="246"/>
      <c r="K8" s="247"/>
      <c r="L8" s="248" t="s">
        <v>4</v>
      </c>
      <c r="M8" s="249"/>
      <c r="N8" s="249"/>
      <c r="O8" s="249"/>
      <c r="P8" s="249"/>
      <c r="Q8" s="249"/>
      <c r="R8" s="249"/>
      <c r="S8" s="250"/>
      <c r="T8" s="245" t="s">
        <v>5</v>
      </c>
      <c r="U8" s="246"/>
      <c r="V8" s="246"/>
      <c r="W8" s="246"/>
      <c r="X8" s="246"/>
      <c r="Y8" s="246"/>
      <c r="Z8" s="246"/>
      <c r="AA8" s="247"/>
      <c r="AC8" s="251" t="s">
        <v>6</v>
      </c>
    </row>
    <row r="9" spans="1:56" ht="15" thickBot="1" x14ac:dyDescent="0.4">
      <c r="C9" s="8" t="s">
        <v>7</v>
      </c>
      <c r="D9" s="253" t="s">
        <v>8</v>
      </c>
      <c r="E9" s="254"/>
      <c r="F9" s="254"/>
      <c r="G9" s="255"/>
      <c r="H9" s="234" t="s">
        <v>9</v>
      </c>
      <c r="I9" s="235"/>
      <c r="J9" s="235"/>
      <c r="K9" s="236"/>
      <c r="L9" s="253" t="s">
        <v>8</v>
      </c>
      <c r="M9" s="254"/>
      <c r="N9" s="254"/>
      <c r="O9" s="255"/>
      <c r="P9" s="234" t="s">
        <v>9</v>
      </c>
      <c r="Q9" s="235"/>
      <c r="R9" s="235"/>
      <c r="S9" s="236"/>
      <c r="T9" s="253" t="s">
        <v>8</v>
      </c>
      <c r="U9" s="254"/>
      <c r="V9" s="254"/>
      <c r="W9" s="255"/>
      <c r="X9" s="234" t="s">
        <v>9</v>
      </c>
      <c r="Y9" s="235"/>
      <c r="Z9" s="235"/>
      <c r="AA9" s="236"/>
      <c r="AC9" s="251"/>
    </row>
    <row r="10" spans="1:56" ht="15" thickBot="1" x14ac:dyDescent="0.4">
      <c r="C10" s="8" t="s">
        <v>10</v>
      </c>
      <c r="D10" s="9" t="s">
        <v>11</v>
      </c>
      <c r="E10" s="10" t="s">
        <v>12</v>
      </c>
      <c r="F10" s="11" t="s">
        <v>13</v>
      </c>
      <c r="G10" s="12" t="s">
        <v>14</v>
      </c>
      <c r="H10" s="13" t="s">
        <v>11</v>
      </c>
      <c r="I10" s="10" t="s">
        <v>12</v>
      </c>
      <c r="J10" s="11" t="s">
        <v>13</v>
      </c>
      <c r="K10" s="14" t="s">
        <v>14</v>
      </c>
      <c r="L10" s="9" t="s">
        <v>11</v>
      </c>
      <c r="M10" s="10" t="s">
        <v>12</v>
      </c>
      <c r="N10" s="11" t="s">
        <v>13</v>
      </c>
      <c r="O10" s="12" t="s">
        <v>14</v>
      </c>
      <c r="P10" s="13" t="s">
        <v>11</v>
      </c>
      <c r="Q10" s="10" t="s">
        <v>12</v>
      </c>
      <c r="R10" s="11" t="s">
        <v>13</v>
      </c>
      <c r="S10" s="14" t="s">
        <v>14</v>
      </c>
      <c r="T10" s="9" t="s">
        <v>11</v>
      </c>
      <c r="U10" s="10" t="s">
        <v>12</v>
      </c>
      <c r="V10" s="11" t="s">
        <v>13</v>
      </c>
      <c r="W10" s="12" t="s">
        <v>14</v>
      </c>
      <c r="X10" s="13" t="s">
        <v>11</v>
      </c>
      <c r="Y10" s="10" t="s">
        <v>12</v>
      </c>
      <c r="Z10" s="11" t="s">
        <v>13</v>
      </c>
      <c r="AA10" s="14" t="s">
        <v>14</v>
      </c>
      <c r="AC10" s="252"/>
    </row>
    <row r="11" spans="1:56" ht="6" hidden="1" customHeight="1" outlineLevel="1" x14ac:dyDescent="0.35">
      <c r="D11" s="15" t="s">
        <v>3</v>
      </c>
      <c r="E11" s="15" t="s">
        <v>3</v>
      </c>
      <c r="F11" s="15" t="s">
        <v>3</v>
      </c>
      <c r="G11" s="15" t="s">
        <v>3</v>
      </c>
      <c r="H11" s="15" t="s">
        <v>3</v>
      </c>
      <c r="I11" s="15" t="s">
        <v>3</v>
      </c>
      <c r="J11" s="15" t="s">
        <v>3</v>
      </c>
      <c r="K11" s="15" t="s">
        <v>3</v>
      </c>
      <c r="L11" s="15" t="s">
        <v>4</v>
      </c>
      <c r="M11" s="15" t="s">
        <v>4</v>
      </c>
      <c r="N11" s="15" t="s">
        <v>4</v>
      </c>
      <c r="O11" s="15" t="s">
        <v>4</v>
      </c>
      <c r="P11" s="15" t="s">
        <v>4</v>
      </c>
      <c r="Q11" s="15" t="s">
        <v>4</v>
      </c>
      <c r="R11" s="15" t="s">
        <v>4</v>
      </c>
      <c r="S11" s="15" t="s">
        <v>4</v>
      </c>
      <c r="T11" s="15" t="s">
        <v>5</v>
      </c>
      <c r="U11" s="15" t="s">
        <v>5</v>
      </c>
      <c r="V11" s="15" t="s">
        <v>5</v>
      </c>
      <c r="W11" s="15" t="s">
        <v>5</v>
      </c>
      <c r="X11" s="15" t="s">
        <v>5</v>
      </c>
      <c r="Y11" s="15" t="s">
        <v>5</v>
      </c>
      <c r="Z11" s="15" t="s">
        <v>5</v>
      </c>
      <c r="AA11" s="15" t="s">
        <v>5</v>
      </c>
    </row>
    <row r="12" spans="1:56" ht="6" hidden="1" customHeight="1" outlineLevel="1" x14ac:dyDescent="0.35">
      <c r="D12" s="15" t="s">
        <v>8</v>
      </c>
      <c r="E12" s="15" t="s">
        <v>8</v>
      </c>
      <c r="F12" s="15" t="s">
        <v>8</v>
      </c>
      <c r="G12" s="15" t="s">
        <v>8</v>
      </c>
      <c r="H12" s="15" t="s">
        <v>9</v>
      </c>
      <c r="I12" s="15" t="s">
        <v>9</v>
      </c>
      <c r="J12" s="15" t="s">
        <v>9</v>
      </c>
      <c r="K12" s="15" t="s">
        <v>9</v>
      </c>
      <c r="L12" s="15" t="s">
        <v>8</v>
      </c>
      <c r="M12" s="15" t="s">
        <v>8</v>
      </c>
      <c r="N12" s="15" t="s">
        <v>8</v>
      </c>
      <c r="O12" s="15" t="s">
        <v>8</v>
      </c>
      <c r="P12" s="15" t="s">
        <v>9</v>
      </c>
      <c r="Q12" s="15" t="s">
        <v>9</v>
      </c>
      <c r="R12" s="15" t="s">
        <v>9</v>
      </c>
      <c r="S12" s="15" t="s">
        <v>9</v>
      </c>
      <c r="T12" s="15" t="s">
        <v>8</v>
      </c>
      <c r="U12" s="15" t="s">
        <v>8</v>
      </c>
      <c r="V12" s="15" t="s">
        <v>8</v>
      </c>
      <c r="W12" s="15" t="s">
        <v>8</v>
      </c>
      <c r="X12" s="15" t="s">
        <v>9</v>
      </c>
      <c r="Y12" s="15" t="s">
        <v>9</v>
      </c>
      <c r="Z12" s="15" t="s">
        <v>9</v>
      </c>
      <c r="AA12" s="15" t="s">
        <v>9</v>
      </c>
    </row>
    <row r="13" spans="1:56" ht="6" hidden="1" customHeight="1" outlineLevel="1" x14ac:dyDescent="0.35">
      <c r="D13" s="15" t="str">
        <f>CONCATENATE(D11,D10,D12)</f>
        <v>LocalCalidad Best EffortAsimétricos</v>
      </c>
      <c r="E13" s="15" t="str">
        <f t="shared" ref="E13:AA13" si="0">CONCATENATE(E11,E10,E12)</f>
        <v>LocalCalidad Datos GeneralesAsimétricos</v>
      </c>
      <c r="F13" s="15" t="str">
        <f t="shared" si="0"/>
        <v>LocalCalidad DobleAsimétricos</v>
      </c>
      <c r="G13" s="15" t="str">
        <f t="shared" si="0"/>
        <v>LocalCalidad TripleAsimétricos</v>
      </c>
      <c r="H13" s="15" t="str">
        <f t="shared" si="0"/>
        <v>LocalCalidad Best EffortSimétricos</v>
      </c>
      <c r="I13" s="15" t="str">
        <f t="shared" si="0"/>
        <v>LocalCalidad Datos GeneralesSimétricos</v>
      </c>
      <c r="J13" s="15" t="str">
        <f t="shared" si="0"/>
        <v>LocalCalidad DobleSimétricos</v>
      </c>
      <c r="K13" s="15" t="str">
        <f t="shared" si="0"/>
        <v>LocalCalidad TripleSimétricos</v>
      </c>
      <c r="L13" s="15" t="str">
        <f t="shared" si="0"/>
        <v>RegionalCalidad Best EffortAsimétricos</v>
      </c>
      <c r="M13" s="15" t="str">
        <f t="shared" si="0"/>
        <v>RegionalCalidad Datos GeneralesAsimétricos</v>
      </c>
      <c r="N13" s="15" t="str">
        <f t="shared" si="0"/>
        <v>RegionalCalidad DobleAsimétricos</v>
      </c>
      <c r="O13" s="15" t="str">
        <f t="shared" si="0"/>
        <v>RegionalCalidad TripleAsimétricos</v>
      </c>
      <c r="P13" s="15" t="str">
        <f t="shared" si="0"/>
        <v>RegionalCalidad Best EffortSimétricos</v>
      </c>
      <c r="Q13" s="15" t="str">
        <f t="shared" si="0"/>
        <v>RegionalCalidad Datos GeneralesSimétricos</v>
      </c>
      <c r="R13" s="15" t="str">
        <f t="shared" si="0"/>
        <v>RegionalCalidad DobleSimétricos</v>
      </c>
      <c r="S13" s="15" t="str">
        <f t="shared" si="0"/>
        <v>RegionalCalidad TripleSimétricos</v>
      </c>
      <c r="T13" s="15" t="str">
        <f t="shared" si="0"/>
        <v>NacionalCalidad Best EffortAsimétricos</v>
      </c>
      <c r="U13" s="15" t="str">
        <f t="shared" si="0"/>
        <v>NacionalCalidad Datos GeneralesAsimétricos</v>
      </c>
      <c r="V13" s="15" t="str">
        <f t="shared" si="0"/>
        <v>NacionalCalidad DobleAsimétricos</v>
      </c>
      <c r="W13" s="15" t="str">
        <f t="shared" si="0"/>
        <v>NacionalCalidad TripleAsimétricos</v>
      </c>
      <c r="X13" s="15" t="str">
        <f t="shared" si="0"/>
        <v>NacionalCalidad Best EffortSimétricos</v>
      </c>
      <c r="Y13" s="15" t="str">
        <f t="shared" si="0"/>
        <v>NacionalCalidad Datos GeneralesSimétricos</v>
      </c>
      <c r="Z13" s="15" t="str">
        <f t="shared" si="0"/>
        <v>NacionalCalidad DobleSimétricos</v>
      </c>
      <c r="AA13" s="15" t="str">
        <f t="shared" si="0"/>
        <v>NacionalCalidad TripleSimétricos</v>
      </c>
    </row>
    <row r="14" spans="1:56" ht="9" customHeight="1" collapsed="1" thickBot="1" x14ac:dyDescent="0.4"/>
    <row r="15" spans="1:56" ht="15" customHeight="1" x14ac:dyDescent="0.35">
      <c r="B15" s="237" t="s">
        <v>15</v>
      </c>
      <c r="C15" s="16">
        <v>3</v>
      </c>
      <c r="D15" s="227">
        <v>0</v>
      </c>
      <c r="E15" s="227">
        <v>0</v>
      </c>
      <c r="F15" s="227">
        <v>0</v>
      </c>
      <c r="G15" s="227">
        <v>1</v>
      </c>
      <c r="H15" s="227">
        <v>0</v>
      </c>
      <c r="I15" s="227">
        <v>0</v>
      </c>
      <c r="J15" s="227">
        <v>0</v>
      </c>
      <c r="K15" s="227">
        <v>0</v>
      </c>
      <c r="L15" s="227">
        <v>452473</v>
      </c>
      <c r="M15" s="227">
        <v>0</v>
      </c>
      <c r="N15" s="227">
        <v>89885</v>
      </c>
      <c r="O15" s="227">
        <v>1</v>
      </c>
      <c r="P15" s="227">
        <v>10</v>
      </c>
      <c r="Q15" s="227">
        <v>0</v>
      </c>
      <c r="R15" s="227">
        <v>185</v>
      </c>
      <c r="S15" s="227">
        <v>0</v>
      </c>
      <c r="T15" s="227">
        <v>21</v>
      </c>
      <c r="U15" s="227">
        <v>53</v>
      </c>
      <c r="V15" s="227">
        <v>0</v>
      </c>
      <c r="W15" s="227">
        <v>1</v>
      </c>
      <c r="X15" s="227">
        <v>0</v>
      </c>
      <c r="Y15" s="227">
        <v>0</v>
      </c>
      <c r="Z15" s="227">
        <v>0</v>
      </c>
      <c r="AA15" s="227">
        <v>0</v>
      </c>
      <c r="AC15" s="17">
        <f>SUM(D15:AA15)</f>
        <v>542630</v>
      </c>
      <c r="AD15" s="224"/>
      <c r="AE15" s="225"/>
      <c r="AF15" s="225"/>
      <c r="AG15" s="225"/>
      <c r="AH15" s="225"/>
      <c r="AI15" s="225"/>
      <c r="AJ15" s="225"/>
      <c r="AK15" s="225"/>
      <c r="AL15" s="225"/>
      <c r="AM15" s="225"/>
      <c r="AN15" s="225"/>
      <c r="AO15" s="225"/>
      <c r="AP15" s="225"/>
      <c r="AQ15" s="225"/>
      <c r="AR15" s="225"/>
      <c r="AS15" s="225"/>
      <c r="AT15" s="225"/>
      <c r="AU15" s="225"/>
      <c r="AV15" s="225"/>
      <c r="AW15" s="225"/>
      <c r="AX15" s="225"/>
      <c r="AY15" s="225"/>
      <c r="AZ15" s="225"/>
      <c r="BA15" s="225"/>
      <c r="BB15" s="225"/>
    </row>
    <row r="16" spans="1:56" x14ac:dyDescent="0.35">
      <c r="B16" s="238"/>
      <c r="C16" s="16">
        <v>5</v>
      </c>
      <c r="D16" s="227">
        <v>0</v>
      </c>
      <c r="E16" s="227">
        <v>0</v>
      </c>
      <c r="F16" s="227">
        <v>0</v>
      </c>
      <c r="G16" s="227">
        <v>0</v>
      </c>
      <c r="H16" s="227">
        <v>0</v>
      </c>
      <c r="I16" s="227">
        <v>0</v>
      </c>
      <c r="J16" s="227">
        <v>0</v>
      </c>
      <c r="K16" s="227">
        <v>0</v>
      </c>
      <c r="L16" s="227">
        <v>388856</v>
      </c>
      <c r="M16" s="227">
        <v>0</v>
      </c>
      <c r="N16" s="227">
        <v>150538</v>
      </c>
      <c r="O16" s="227">
        <v>0</v>
      </c>
      <c r="P16" s="227">
        <v>28</v>
      </c>
      <c r="Q16" s="227">
        <v>0</v>
      </c>
      <c r="R16" s="227">
        <v>87</v>
      </c>
      <c r="S16" s="227">
        <v>0</v>
      </c>
      <c r="T16" s="227">
        <v>491</v>
      </c>
      <c r="U16" s="227">
        <v>66</v>
      </c>
      <c r="V16" s="227">
        <v>0</v>
      </c>
      <c r="W16" s="227">
        <v>0</v>
      </c>
      <c r="X16" s="227">
        <v>0</v>
      </c>
      <c r="Y16" s="227">
        <v>0</v>
      </c>
      <c r="Z16" s="227">
        <v>0</v>
      </c>
      <c r="AA16" s="227">
        <v>0</v>
      </c>
      <c r="AC16" s="17">
        <f t="shared" ref="AC16:AC34" si="1">SUM(D16:AA16)</f>
        <v>540066</v>
      </c>
      <c r="AD16" s="224"/>
      <c r="AE16" s="225"/>
      <c r="AF16" s="225"/>
      <c r="AG16" s="225"/>
      <c r="AH16" s="225"/>
      <c r="AI16" s="225"/>
      <c r="AJ16" s="225"/>
      <c r="AK16" s="225"/>
      <c r="AL16" s="225"/>
      <c r="AM16" s="225"/>
      <c r="AN16" s="225"/>
      <c r="AO16" s="225"/>
      <c r="AP16" s="225"/>
      <c r="AQ16" s="225"/>
      <c r="AR16" s="225"/>
      <c r="AS16" s="225"/>
      <c r="AT16" s="225"/>
      <c r="AU16" s="225"/>
      <c r="AV16" s="225"/>
      <c r="AW16" s="225"/>
      <c r="AX16" s="225"/>
      <c r="AY16" s="225"/>
      <c r="AZ16" s="225"/>
      <c r="BA16" s="225"/>
      <c r="BB16" s="225"/>
    </row>
    <row r="17" spans="2:54" x14ac:dyDescent="0.35">
      <c r="B17" s="238"/>
      <c r="C17" s="16">
        <v>10</v>
      </c>
      <c r="D17" s="227">
        <v>0</v>
      </c>
      <c r="E17" s="227">
        <v>0</v>
      </c>
      <c r="F17" s="227">
        <v>0</v>
      </c>
      <c r="G17" s="227">
        <v>0</v>
      </c>
      <c r="H17" s="227">
        <v>0</v>
      </c>
      <c r="I17" s="227">
        <v>0</v>
      </c>
      <c r="J17" s="227">
        <v>0</v>
      </c>
      <c r="K17" s="227">
        <v>0</v>
      </c>
      <c r="L17" s="227">
        <v>1664543</v>
      </c>
      <c r="M17" s="227">
        <v>0</v>
      </c>
      <c r="N17" s="227">
        <v>805745</v>
      </c>
      <c r="O17" s="227">
        <v>0</v>
      </c>
      <c r="P17" s="227">
        <v>190</v>
      </c>
      <c r="Q17" s="227">
        <v>0</v>
      </c>
      <c r="R17" s="227">
        <v>2776</v>
      </c>
      <c r="S17" s="227">
        <v>0</v>
      </c>
      <c r="T17" s="227">
        <v>197</v>
      </c>
      <c r="U17" s="227">
        <v>7</v>
      </c>
      <c r="V17" s="227">
        <v>0</v>
      </c>
      <c r="W17" s="227">
        <v>0</v>
      </c>
      <c r="X17" s="227">
        <v>0</v>
      </c>
      <c r="Y17" s="227">
        <v>0</v>
      </c>
      <c r="Z17" s="227">
        <v>0</v>
      </c>
      <c r="AA17" s="227">
        <v>0</v>
      </c>
      <c r="AC17" s="17">
        <f t="shared" si="1"/>
        <v>2473458</v>
      </c>
      <c r="AD17" s="224"/>
      <c r="AE17" s="225"/>
      <c r="AF17" s="225"/>
      <c r="AG17" s="225"/>
      <c r="AH17" s="225"/>
      <c r="AI17" s="225"/>
      <c r="AJ17" s="225"/>
      <c r="AK17" s="225"/>
      <c r="AL17" s="225"/>
      <c r="AM17" s="225"/>
      <c r="AN17" s="225"/>
      <c r="AO17" s="225"/>
      <c r="AP17" s="225"/>
      <c r="AQ17" s="225"/>
      <c r="AR17" s="225"/>
      <c r="AS17" s="225"/>
      <c r="AT17" s="225"/>
      <c r="AU17" s="225"/>
      <c r="AV17" s="225"/>
      <c r="AW17" s="225"/>
      <c r="AX17" s="225"/>
      <c r="AY17" s="225"/>
      <c r="AZ17" s="225"/>
      <c r="BA17" s="225"/>
      <c r="BB17" s="225"/>
    </row>
    <row r="18" spans="2:54" x14ac:dyDescent="0.35">
      <c r="B18" s="238"/>
      <c r="C18" s="16">
        <v>20</v>
      </c>
      <c r="D18" s="227">
        <v>0</v>
      </c>
      <c r="E18" s="227">
        <v>0</v>
      </c>
      <c r="F18" s="227">
        <v>0</v>
      </c>
      <c r="G18" s="227">
        <v>0</v>
      </c>
      <c r="H18" s="227">
        <v>0</v>
      </c>
      <c r="I18" s="227">
        <v>0</v>
      </c>
      <c r="J18" s="227">
        <v>0</v>
      </c>
      <c r="K18" s="227">
        <v>0</v>
      </c>
      <c r="L18" s="227">
        <v>543443</v>
      </c>
      <c r="M18" s="227">
        <v>0</v>
      </c>
      <c r="N18" s="227">
        <v>652121</v>
      </c>
      <c r="O18" s="227">
        <v>0</v>
      </c>
      <c r="P18" s="227">
        <v>50</v>
      </c>
      <c r="Q18" s="227">
        <v>0</v>
      </c>
      <c r="R18" s="227">
        <v>563</v>
      </c>
      <c r="S18" s="227">
        <v>0</v>
      </c>
      <c r="T18" s="227">
        <v>43</v>
      </c>
      <c r="U18" s="227">
        <v>10</v>
      </c>
      <c r="V18" s="227">
        <v>0</v>
      </c>
      <c r="W18" s="227">
        <v>0</v>
      </c>
      <c r="X18" s="227">
        <v>0</v>
      </c>
      <c r="Y18" s="227">
        <v>0</v>
      </c>
      <c r="Z18" s="227">
        <v>0</v>
      </c>
      <c r="AA18" s="227">
        <v>0</v>
      </c>
      <c r="AC18" s="17">
        <f t="shared" si="1"/>
        <v>1196230</v>
      </c>
      <c r="AD18" s="224"/>
      <c r="AE18" s="225"/>
      <c r="AF18" s="225"/>
      <c r="AG18" s="225"/>
      <c r="AH18" s="225"/>
      <c r="AI18" s="225"/>
      <c r="AJ18" s="225"/>
      <c r="AK18" s="225"/>
      <c r="AL18" s="225"/>
      <c r="AM18" s="225"/>
      <c r="AN18" s="225"/>
      <c r="AO18" s="225"/>
      <c r="AP18" s="225"/>
      <c r="AQ18" s="225"/>
      <c r="AR18" s="225"/>
      <c r="AS18" s="225"/>
      <c r="AT18" s="225"/>
      <c r="AU18" s="225"/>
      <c r="AV18" s="225"/>
      <c r="AW18" s="225"/>
      <c r="AX18" s="225"/>
      <c r="AY18" s="225"/>
      <c r="AZ18" s="225"/>
      <c r="BA18" s="225"/>
      <c r="BB18" s="225"/>
    </row>
    <row r="19" spans="2:54" x14ac:dyDescent="0.35">
      <c r="B19" s="238"/>
      <c r="C19" s="16">
        <v>30</v>
      </c>
      <c r="D19" s="227">
        <v>0</v>
      </c>
      <c r="E19" s="227">
        <v>0</v>
      </c>
      <c r="F19" s="227">
        <v>0</v>
      </c>
      <c r="G19" s="227">
        <v>0</v>
      </c>
      <c r="H19" s="227">
        <v>0</v>
      </c>
      <c r="I19" s="227">
        <v>0</v>
      </c>
      <c r="J19" s="227">
        <v>0</v>
      </c>
      <c r="K19" s="227">
        <v>0</v>
      </c>
      <c r="L19" s="227">
        <v>395529</v>
      </c>
      <c r="M19" s="227">
        <v>0</v>
      </c>
      <c r="N19" s="227">
        <v>1025013</v>
      </c>
      <c r="O19" s="227">
        <v>0</v>
      </c>
      <c r="P19" s="227">
        <v>414</v>
      </c>
      <c r="Q19" s="227">
        <v>0</v>
      </c>
      <c r="R19" s="227">
        <v>37545</v>
      </c>
      <c r="S19" s="227">
        <v>0</v>
      </c>
      <c r="T19" s="227">
        <v>0</v>
      </c>
      <c r="U19" s="227">
        <v>0</v>
      </c>
      <c r="V19" s="227">
        <v>0</v>
      </c>
      <c r="W19" s="227">
        <v>0</v>
      </c>
      <c r="X19" s="227">
        <v>0</v>
      </c>
      <c r="Y19" s="227">
        <v>0</v>
      </c>
      <c r="Z19" s="227">
        <v>0</v>
      </c>
      <c r="AA19" s="227">
        <v>0</v>
      </c>
      <c r="AC19" s="17">
        <f t="shared" si="1"/>
        <v>1458501</v>
      </c>
      <c r="AD19" s="224"/>
      <c r="AE19" s="225"/>
      <c r="AF19" s="225"/>
      <c r="AG19" s="225"/>
      <c r="AH19" s="225"/>
      <c r="AI19" s="225"/>
      <c r="AJ19" s="225"/>
      <c r="AK19" s="225"/>
      <c r="AL19" s="225"/>
      <c r="AM19" s="225"/>
      <c r="AN19" s="225"/>
      <c r="AO19" s="225"/>
      <c r="AP19" s="225"/>
      <c r="AQ19" s="225"/>
      <c r="AR19" s="225"/>
      <c r="AS19" s="225"/>
      <c r="AT19" s="225"/>
      <c r="AU19" s="225"/>
      <c r="AV19" s="225"/>
      <c r="AW19" s="225"/>
      <c r="AX19" s="225"/>
      <c r="AY19" s="225"/>
      <c r="AZ19" s="225"/>
      <c r="BA19" s="225"/>
      <c r="BB19" s="225"/>
    </row>
    <row r="20" spans="2:54" x14ac:dyDescent="0.35">
      <c r="B20" s="238"/>
      <c r="C20" s="16">
        <v>40</v>
      </c>
      <c r="D20" s="227">
        <v>0</v>
      </c>
      <c r="E20" s="227">
        <v>0</v>
      </c>
      <c r="F20" s="227">
        <v>0</v>
      </c>
      <c r="G20" s="227">
        <v>0</v>
      </c>
      <c r="H20" s="227">
        <v>0</v>
      </c>
      <c r="I20" s="227">
        <v>0</v>
      </c>
      <c r="J20" s="227">
        <v>0</v>
      </c>
      <c r="K20" s="227">
        <v>0</v>
      </c>
      <c r="L20" s="227">
        <v>291044</v>
      </c>
      <c r="M20" s="227">
        <v>0</v>
      </c>
      <c r="N20" s="227">
        <v>137807</v>
      </c>
      <c r="O20" s="227">
        <v>0</v>
      </c>
      <c r="P20" s="227">
        <v>16</v>
      </c>
      <c r="Q20" s="227">
        <v>0</v>
      </c>
      <c r="R20" s="227">
        <v>32</v>
      </c>
      <c r="S20" s="227">
        <v>0</v>
      </c>
      <c r="T20" s="227">
        <v>0</v>
      </c>
      <c r="U20" s="227">
        <v>0</v>
      </c>
      <c r="V20" s="227">
        <v>0</v>
      </c>
      <c r="W20" s="227">
        <v>0</v>
      </c>
      <c r="X20" s="227">
        <v>0</v>
      </c>
      <c r="Y20" s="227">
        <v>0</v>
      </c>
      <c r="Z20" s="227">
        <v>0</v>
      </c>
      <c r="AA20" s="227">
        <v>0</v>
      </c>
      <c r="AC20" s="17">
        <f t="shared" si="1"/>
        <v>428899</v>
      </c>
      <c r="AD20" s="224"/>
      <c r="AE20" s="225"/>
      <c r="AF20" s="225"/>
      <c r="AG20" s="225"/>
      <c r="AH20" s="225"/>
      <c r="AI20" s="225"/>
      <c r="AJ20" s="225"/>
      <c r="AK20" s="225"/>
      <c r="AL20" s="225"/>
      <c r="AM20" s="225"/>
      <c r="AN20" s="225"/>
      <c r="AO20" s="225"/>
      <c r="AP20" s="225"/>
      <c r="AQ20" s="225"/>
      <c r="AR20" s="225"/>
      <c r="AS20" s="225"/>
      <c r="AT20" s="225"/>
      <c r="AU20" s="225"/>
      <c r="AV20" s="225"/>
      <c r="AW20" s="225"/>
      <c r="AX20" s="225"/>
      <c r="AY20" s="225"/>
      <c r="AZ20" s="225"/>
      <c r="BA20" s="225"/>
      <c r="BB20" s="225"/>
    </row>
    <row r="21" spans="2:54" x14ac:dyDescent="0.35">
      <c r="B21" s="238"/>
      <c r="C21" s="16">
        <v>50</v>
      </c>
      <c r="D21" s="227">
        <v>0</v>
      </c>
      <c r="E21" s="227">
        <v>0</v>
      </c>
      <c r="F21" s="227">
        <v>0</v>
      </c>
      <c r="G21" s="227">
        <v>0</v>
      </c>
      <c r="H21" s="227">
        <v>0</v>
      </c>
      <c r="I21" s="227">
        <v>0</v>
      </c>
      <c r="J21" s="227">
        <v>0</v>
      </c>
      <c r="K21" s="227">
        <v>0</v>
      </c>
      <c r="L21" s="227">
        <v>439620</v>
      </c>
      <c r="M21" s="227">
        <v>0</v>
      </c>
      <c r="N21" s="227">
        <v>1501221</v>
      </c>
      <c r="O21" s="227">
        <v>0</v>
      </c>
      <c r="P21" s="227">
        <v>7918</v>
      </c>
      <c r="Q21" s="227">
        <v>0</v>
      </c>
      <c r="R21" s="227">
        <v>34886</v>
      </c>
      <c r="S21" s="227">
        <v>0</v>
      </c>
      <c r="T21" s="227">
        <v>14</v>
      </c>
      <c r="U21" s="227">
        <v>0</v>
      </c>
      <c r="V21" s="227">
        <v>0</v>
      </c>
      <c r="W21" s="227">
        <v>0</v>
      </c>
      <c r="X21" s="227">
        <v>0</v>
      </c>
      <c r="Y21" s="227">
        <v>0</v>
      </c>
      <c r="Z21" s="227">
        <v>0</v>
      </c>
      <c r="AA21" s="227">
        <v>0</v>
      </c>
      <c r="AC21" s="17">
        <f t="shared" si="1"/>
        <v>1983659</v>
      </c>
      <c r="AD21" s="224"/>
      <c r="AE21" s="225"/>
      <c r="AF21" s="225"/>
      <c r="AG21" s="225"/>
      <c r="AH21" s="225"/>
      <c r="AI21" s="225"/>
      <c r="AJ21" s="225"/>
      <c r="AK21" s="225"/>
      <c r="AL21" s="225"/>
      <c r="AM21" s="225"/>
      <c r="AN21" s="225"/>
      <c r="AO21" s="225"/>
      <c r="AP21" s="225"/>
      <c r="AQ21" s="225"/>
      <c r="AR21" s="225"/>
      <c r="AS21" s="225"/>
      <c r="AT21" s="225"/>
      <c r="AU21" s="225"/>
      <c r="AV21" s="225"/>
      <c r="AW21" s="225"/>
      <c r="AX21" s="225"/>
      <c r="AY21" s="225"/>
      <c r="AZ21" s="225"/>
      <c r="BA21" s="225"/>
      <c r="BB21" s="225"/>
    </row>
    <row r="22" spans="2:54" x14ac:dyDescent="0.35">
      <c r="B22" s="238"/>
      <c r="C22" s="16">
        <v>60</v>
      </c>
      <c r="D22" s="227">
        <v>0</v>
      </c>
      <c r="E22" s="227">
        <v>0</v>
      </c>
      <c r="F22" s="227">
        <v>0</v>
      </c>
      <c r="G22" s="227">
        <v>0</v>
      </c>
      <c r="H22" s="227">
        <v>0</v>
      </c>
      <c r="I22" s="227">
        <v>0</v>
      </c>
      <c r="J22" s="227">
        <v>0</v>
      </c>
      <c r="K22" s="227">
        <v>0</v>
      </c>
      <c r="L22" s="227">
        <v>360812</v>
      </c>
      <c r="M22" s="227">
        <v>0</v>
      </c>
      <c r="N22" s="227">
        <v>205893</v>
      </c>
      <c r="O22" s="227">
        <v>0</v>
      </c>
      <c r="P22" s="227">
        <v>1</v>
      </c>
      <c r="Q22" s="227">
        <v>0</v>
      </c>
      <c r="R22" s="227">
        <v>2</v>
      </c>
      <c r="S22" s="227">
        <v>0</v>
      </c>
      <c r="T22" s="227">
        <v>0</v>
      </c>
      <c r="U22" s="227">
        <v>0</v>
      </c>
      <c r="V22" s="227">
        <v>0</v>
      </c>
      <c r="W22" s="227">
        <v>0</v>
      </c>
      <c r="X22" s="227">
        <v>0</v>
      </c>
      <c r="Y22" s="227">
        <v>0</v>
      </c>
      <c r="Z22" s="227">
        <v>0</v>
      </c>
      <c r="AA22" s="227">
        <v>0</v>
      </c>
      <c r="AC22" s="17">
        <f t="shared" si="1"/>
        <v>566708</v>
      </c>
      <c r="AD22" s="224"/>
      <c r="AE22" s="225"/>
      <c r="AF22" s="225"/>
      <c r="AG22" s="225"/>
      <c r="AH22" s="225"/>
      <c r="AI22" s="225"/>
      <c r="AJ22" s="225"/>
      <c r="AK22" s="225"/>
      <c r="AL22" s="225"/>
      <c r="AM22" s="225"/>
      <c r="AN22" s="225"/>
      <c r="AO22" s="225"/>
      <c r="AP22" s="225"/>
      <c r="AQ22" s="225"/>
      <c r="AR22" s="225"/>
      <c r="AS22" s="225"/>
      <c r="AT22" s="225"/>
      <c r="AU22" s="225"/>
      <c r="AV22" s="225"/>
      <c r="AW22" s="225"/>
      <c r="AX22" s="225"/>
      <c r="AY22" s="225"/>
      <c r="AZ22" s="225"/>
      <c r="BA22" s="225"/>
      <c r="BB22" s="225"/>
    </row>
    <row r="23" spans="2:54" x14ac:dyDescent="0.35">
      <c r="B23" s="238"/>
      <c r="C23" s="16">
        <v>80</v>
      </c>
      <c r="D23" s="227">
        <v>0</v>
      </c>
      <c r="E23" s="227">
        <v>0</v>
      </c>
      <c r="F23" s="227">
        <v>0</v>
      </c>
      <c r="G23" s="227">
        <v>0</v>
      </c>
      <c r="H23" s="227">
        <v>0</v>
      </c>
      <c r="I23" s="227">
        <v>0</v>
      </c>
      <c r="J23" s="227">
        <v>0</v>
      </c>
      <c r="K23" s="227">
        <v>0</v>
      </c>
      <c r="L23" s="227">
        <v>8882</v>
      </c>
      <c r="M23" s="227">
        <v>0</v>
      </c>
      <c r="N23" s="227">
        <v>0</v>
      </c>
      <c r="O23" s="227">
        <v>0</v>
      </c>
      <c r="P23" s="227">
        <v>0</v>
      </c>
      <c r="Q23" s="227">
        <v>0</v>
      </c>
      <c r="R23" s="227">
        <v>0</v>
      </c>
      <c r="S23" s="227">
        <v>0</v>
      </c>
      <c r="T23" s="227">
        <v>0</v>
      </c>
      <c r="U23" s="227">
        <v>0</v>
      </c>
      <c r="V23" s="227">
        <v>0</v>
      </c>
      <c r="W23" s="227">
        <v>0</v>
      </c>
      <c r="X23" s="227">
        <v>0</v>
      </c>
      <c r="Y23" s="227">
        <v>0</v>
      </c>
      <c r="Z23" s="227">
        <v>0</v>
      </c>
      <c r="AA23" s="227">
        <v>0</v>
      </c>
      <c r="AC23" s="17">
        <f t="shared" si="1"/>
        <v>8882</v>
      </c>
      <c r="AD23" s="224"/>
      <c r="AE23" s="225"/>
      <c r="AF23" s="225"/>
      <c r="AG23" s="225"/>
      <c r="AH23" s="225"/>
      <c r="AI23" s="225"/>
      <c r="AJ23" s="225"/>
      <c r="AK23" s="225"/>
      <c r="AL23" s="225"/>
      <c r="AM23" s="225"/>
      <c r="AN23" s="225"/>
      <c r="AO23" s="225"/>
      <c r="AP23" s="225"/>
      <c r="AQ23" s="225"/>
      <c r="AR23" s="225"/>
      <c r="AS23" s="225"/>
      <c r="AT23" s="225"/>
      <c r="AU23" s="225"/>
      <c r="AV23" s="225"/>
      <c r="AW23" s="225"/>
      <c r="AX23" s="225"/>
      <c r="AY23" s="225"/>
      <c r="AZ23" s="225"/>
      <c r="BA23" s="225"/>
      <c r="BB23" s="225"/>
    </row>
    <row r="24" spans="2:54" x14ac:dyDescent="0.35">
      <c r="B24" s="238"/>
      <c r="C24" s="16">
        <v>100</v>
      </c>
      <c r="D24" s="227">
        <v>0</v>
      </c>
      <c r="E24" s="227">
        <v>0</v>
      </c>
      <c r="F24" s="227">
        <v>0</v>
      </c>
      <c r="G24" s="227">
        <v>0</v>
      </c>
      <c r="H24" s="227">
        <v>0</v>
      </c>
      <c r="I24" s="227">
        <v>0</v>
      </c>
      <c r="J24" s="227">
        <v>0</v>
      </c>
      <c r="K24" s="227">
        <v>0</v>
      </c>
      <c r="L24" s="227">
        <v>147373</v>
      </c>
      <c r="M24" s="227">
        <v>0</v>
      </c>
      <c r="N24" s="227">
        <v>459845</v>
      </c>
      <c r="O24" s="227">
        <v>0</v>
      </c>
      <c r="P24" s="227">
        <v>2547</v>
      </c>
      <c r="Q24" s="227">
        <v>0</v>
      </c>
      <c r="R24" s="227">
        <v>23824</v>
      </c>
      <c r="S24" s="227">
        <v>0</v>
      </c>
      <c r="T24" s="227">
        <v>5</v>
      </c>
      <c r="U24" s="227">
        <v>2</v>
      </c>
      <c r="V24" s="227">
        <v>0</v>
      </c>
      <c r="W24" s="227">
        <v>0</v>
      </c>
      <c r="X24" s="227">
        <v>0</v>
      </c>
      <c r="Y24" s="227">
        <v>0</v>
      </c>
      <c r="Z24" s="227">
        <v>0</v>
      </c>
      <c r="AA24" s="227">
        <v>0</v>
      </c>
      <c r="AC24" s="17">
        <f t="shared" si="1"/>
        <v>633596</v>
      </c>
      <c r="AD24" s="224"/>
      <c r="AE24" s="225"/>
      <c r="AF24" s="225"/>
      <c r="AG24" s="225"/>
      <c r="AH24" s="225"/>
      <c r="AI24" s="225"/>
      <c r="AJ24" s="225"/>
      <c r="AK24" s="225"/>
      <c r="AL24" s="225"/>
      <c r="AM24" s="225"/>
      <c r="AN24" s="225"/>
      <c r="AO24" s="225"/>
      <c r="AP24" s="225"/>
      <c r="AQ24" s="225"/>
      <c r="AR24" s="225"/>
      <c r="AS24" s="225"/>
      <c r="AT24" s="225"/>
      <c r="AU24" s="225"/>
      <c r="AV24" s="225"/>
      <c r="AW24" s="225"/>
      <c r="AX24" s="225"/>
      <c r="AY24" s="225"/>
      <c r="AZ24" s="225"/>
      <c r="BA24" s="225"/>
      <c r="BB24" s="225"/>
    </row>
    <row r="25" spans="2:54" x14ac:dyDescent="0.35">
      <c r="B25" s="238"/>
      <c r="C25" s="16">
        <v>150</v>
      </c>
      <c r="D25" s="227">
        <v>0</v>
      </c>
      <c r="E25" s="227">
        <v>0</v>
      </c>
      <c r="F25" s="227">
        <v>0</v>
      </c>
      <c r="G25" s="227">
        <v>0</v>
      </c>
      <c r="H25" s="227">
        <v>0</v>
      </c>
      <c r="I25" s="227">
        <v>0</v>
      </c>
      <c r="J25" s="227">
        <v>0</v>
      </c>
      <c r="K25" s="227">
        <v>0</v>
      </c>
      <c r="L25" s="227">
        <v>5590</v>
      </c>
      <c r="M25" s="227">
        <v>0</v>
      </c>
      <c r="N25" s="227">
        <v>127755</v>
      </c>
      <c r="O25" s="227">
        <v>0</v>
      </c>
      <c r="P25" s="227">
        <v>12202</v>
      </c>
      <c r="Q25" s="227">
        <v>0</v>
      </c>
      <c r="R25" s="227">
        <v>14468</v>
      </c>
      <c r="S25" s="227">
        <v>0</v>
      </c>
      <c r="T25" s="227">
        <v>1</v>
      </c>
      <c r="U25" s="227">
        <v>0</v>
      </c>
      <c r="V25" s="227">
        <v>0</v>
      </c>
      <c r="W25" s="227">
        <v>0</v>
      </c>
      <c r="X25" s="227">
        <v>0</v>
      </c>
      <c r="Y25" s="227">
        <v>0</v>
      </c>
      <c r="Z25" s="227">
        <v>0</v>
      </c>
      <c r="AA25" s="227">
        <v>0</v>
      </c>
      <c r="AC25" s="17">
        <f t="shared" si="1"/>
        <v>160016</v>
      </c>
      <c r="AD25" s="224"/>
      <c r="AE25" s="225"/>
      <c r="AF25" s="225"/>
      <c r="AG25" s="225"/>
      <c r="AH25" s="225"/>
      <c r="AI25" s="225"/>
      <c r="AJ25" s="225"/>
      <c r="AK25" s="225"/>
      <c r="AL25" s="225"/>
      <c r="AM25" s="225"/>
      <c r="AN25" s="225"/>
      <c r="AO25" s="225"/>
      <c r="AP25" s="225"/>
      <c r="AQ25" s="225"/>
      <c r="AR25" s="225"/>
      <c r="AS25" s="225"/>
      <c r="AT25" s="225"/>
      <c r="AU25" s="225"/>
      <c r="AV25" s="225"/>
      <c r="AW25" s="225"/>
      <c r="AX25" s="225"/>
      <c r="AY25" s="225"/>
      <c r="AZ25" s="225"/>
      <c r="BA25" s="225"/>
      <c r="BB25" s="225"/>
    </row>
    <row r="26" spans="2:54" x14ac:dyDescent="0.35">
      <c r="B26" s="238"/>
      <c r="C26" s="16">
        <v>200</v>
      </c>
      <c r="D26" s="227">
        <v>0</v>
      </c>
      <c r="E26" s="227">
        <v>0</v>
      </c>
      <c r="F26" s="227">
        <v>0</v>
      </c>
      <c r="G26" s="227">
        <v>0</v>
      </c>
      <c r="H26" s="227">
        <v>0</v>
      </c>
      <c r="I26" s="227">
        <v>0</v>
      </c>
      <c r="J26" s="227">
        <v>0</v>
      </c>
      <c r="K26" s="227">
        <v>1</v>
      </c>
      <c r="L26" s="227">
        <v>116903</v>
      </c>
      <c r="M26" s="227">
        <v>0</v>
      </c>
      <c r="N26" s="227">
        <v>562156</v>
      </c>
      <c r="O26" s="227">
        <v>0</v>
      </c>
      <c r="P26" s="227">
        <v>3446</v>
      </c>
      <c r="Q26" s="227">
        <v>0</v>
      </c>
      <c r="R26" s="227">
        <v>33834</v>
      </c>
      <c r="S26" s="227">
        <v>1</v>
      </c>
      <c r="T26" s="227">
        <v>5</v>
      </c>
      <c r="U26" s="227">
        <v>1</v>
      </c>
      <c r="V26" s="227">
        <v>0</v>
      </c>
      <c r="W26" s="227">
        <v>0</v>
      </c>
      <c r="X26" s="227">
        <v>0</v>
      </c>
      <c r="Y26" s="227">
        <v>0</v>
      </c>
      <c r="Z26" s="227">
        <v>0</v>
      </c>
      <c r="AA26" s="227">
        <v>1</v>
      </c>
      <c r="AC26" s="17">
        <f t="shared" si="1"/>
        <v>716348</v>
      </c>
      <c r="AD26" s="224"/>
      <c r="AE26" s="225"/>
      <c r="AF26" s="225"/>
      <c r="AG26" s="225"/>
      <c r="AH26" s="225"/>
      <c r="AI26" s="225"/>
      <c r="AJ26" s="225"/>
      <c r="AK26" s="225"/>
      <c r="AL26" s="225"/>
      <c r="AM26" s="225"/>
      <c r="AN26" s="225"/>
      <c r="AO26" s="225"/>
      <c r="AP26" s="225"/>
      <c r="AQ26" s="225"/>
      <c r="AR26" s="225"/>
      <c r="AS26" s="225"/>
      <c r="AT26" s="225"/>
      <c r="AU26" s="225"/>
      <c r="AV26" s="225"/>
      <c r="AW26" s="225"/>
      <c r="AX26" s="225"/>
      <c r="AY26" s="225"/>
      <c r="AZ26" s="225"/>
      <c r="BA26" s="225"/>
      <c r="BB26" s="225"/>
    </row>
    <row r="27" spans="2:54" x14ac:dyDescent="0.35">
      <c r="B27" s="238"/>
      <c r="C27" s="16">
        <v>250</v>
      </c>
      <c r="D27" s="227">
        <v>1</v>
      </c>
      <c r="E27" s="227">
        <v>0</v>
      </c>
      <c r="F27" s="227">
        <v>0</v>
      </c>
      <c r="G27" s="227">
        <v>0</v>
      </c>
      <c r="H27" s="227">
        <v>1</v>
      </c>
      <c r="I27" s="227">
        <v>0</v>
      </c>
      <c r="J27" s="227">
        <v>0</v>
      </c>
      <c r="K27" s="227">
        <v>0</v>
      </c>
      <c r="L27" s="227">
        <v>1</v>
      </c>
      <c r="M27" s="227">
        <v>0</v>
      </c>
      <c r="N27" s="227">
        <v>0</v>
      </c>
      <c r="O27" s="227">
        <v>0</v>
      </c>
      <c r="P27" s="227">
        <v>1</v>
      </c>
      <c r="Q27" s="227">
        <v>0</v>
      </c>
      <c r="R27" s="227">
        <v>0</v>
      </c>
      <c r="S27" s="227">
        <v>0</v>
      </c>
      <c r="T27" s="227">
        <v>1</v>
      </c>
      <c r="U27" s="227">
        <v>0</v>
      </c>
      <c r="V27" s="227">
        <v>0</v>
      </c>
      <c r="W27" s="227">
        <v>0</v>
      </c>
      <c r="X27" s="227">
        <v>1</v>
      </c>
      <c r="Y27" s="227">
        <v>0</v>
      </c>
      <c r="Z27" s="227">
        <v>0</v>
      </c>
      <c r="AA27" s="227">
        <v>0</v>
      </c>
      <c r="AC27" s="17">
        <f t="shared" si="1"/>
        <v>6</v>
      </c>
      <c r="AD27" s="224"/>
      <c r="AE27" s="225"/>
      <c r="AF27" s="225"/>
      <c r="AG27" s="225"/>
      <c r="AH27" s="225"/>
      <c r="AI27" s="225"/>
      <c r="AJ27" s="225"/>
      <c r="AK27" s="225"/>
      <c r="AL27" s="225"/>
      <c r="AM27" s="225"/>
      <c r="AN27" s="225"/>
      <c r="AO27" s="225"/>
      <c r="AP27" s="225"/>
      <c r="AQ27" s="225"/>
      <c r="AR27" s="225"/>
      <c r="AS27" s="225"/>
      <c r="AT27" s="225"/>
      <c r="AU27" s="225"/>
      <c r="AV27" s="225"/>
      <c r="AW27" s="225"/>
      <c r="AX27" s="225"/>
      <c r="AY27" s="225"/>
      <c r="AZ27" s="225"/>
      <c r="BA27" s="225"/>
      <c r="BB27" s="225"/>
    </row>
    <row r="28" spans="2:54" x14ac:dyDescent="0.35">
      <c r="B28" s="238"/>
      <c r="C28" s="16">
        <v>300</v>
      </c>
      <c r="D28" s="227">
        <v>0</v>
      </c>
      <c r="E28" s="227">
        <v>0</v>
      </c>
      <c r="F28" s="227">
        <v>0</v>
      </c>
      <c r="G28" s="227">
        <v>0</v>
      </c>
      <c r="H28" s="227">
        <v>0</v>
      </c>
      <c r="I28" s="227">
        <v>0</v>
      </c>
      <c r="J28" s="227">
        <v>0</v>
      </c>
      <c r="K28" s="227">
        <v>0</v>
      </c>
      <c r="L28" s="227">
        <v>47598</v>
      </c>
      <c r="M28" s="227">
        <v>0</v>
      </c>
      <c r="N28" s="227">
        <v>0</v>
      </c>
      <c r="O28" s="227">
        <v>0</v>
      </c>
      <c r="P28" s="227">
        <v>47</v>
      </c>
      <c r="Q28" s="227">
        <v>0</v>
      </c>
      <c r="R28" s="227">
        <v>2</v>
      </c>
      <c r="S28" s="227">
        <v>0</v>
      </c>
      <c r="T28" s="227">
        <v>0</v>
      </c>
      <c r="U28" s="227">
        <v>0</v>
      </c>
      <c r="V28" s="227">
        <v>0</v>
      </c>
      <c r="W28" s="227">
        <v>0</v>
      </c>
      <c r="X28" s="227">
        <v>0</v>
      </c>
      <c r="Y28" s="227">
        <v>0</v>
      </c>
      <c r="Z28" s="227">
        <v>0</v>
      </c>
      <c r="AA28" s="227">
        <v>0</v>
      </c>
      <c r="AC28" s="17">
        <f t="shared" si="1"/>
        <v>47647</v>
      </c>
      <c r="AD28" s="224"/>
      <c r="AE28" s="225"/>
      <c r="AF28" s="225"/>
      <c r="AG28" s="225"/>
      <c r="AH28" s="225"/>
      <c r="AI28" s="225"/>
      <c r="AJ28" s="225"/>
      <c r="AK28" s="225"/>
      <c r="AL28" s="225"/>
      <c r="AM28" s="225"/>
      <c r="AN28" s="225"/>
      <c r="AO28" s="225"/>
      <c r="AP28" s="225"/>
      <c r="AQ28" s="225"/>
      <c r="AR28" s="225"/>
      <c r="AS28" s="225"/>
      <c r="AT28" s="225"/>
      <c r="AU28" s="225"/>
      <c r="AV28" s="225"/>
      <c r="AW28" s="225"/>
      <c r="AX28" s="225"/>
      <c r="AY28" s="225"/>
      <c r="AZ28" s="225"/>
      <c r="BA28" s="225"/>
      <c r="BB28" s="225"/>
    </row>
    <row r="29" spans="2:54" x14ac:dyDescent="0.35">
      <c r="B29" s="238"/>
      <c r="C29" s="16">
        <v>350</v>
      </c>
      <c r="D29" s="227">
        <v>0</v>
      </c>
      <c r="E29" s="227">
        <v>0</v>
      </c>
      <c r="F29" s="227">
        <v>0</v>
      </c>
      <c r="G29" s="227">
        <v>0</v>
      </c>
      <c r="H29" s="227">
        <v>0</v>
      </c>
      <c r="I29" s="227">
        <v>0</v>
      </c>
      <c r="J29" s="227">
        <v>0</v>
      </c>
      <c r="K29" s="227">
        <v>0</v>
      </c>
      <c r="L29" s="227">
        <v>221</v>
      </c>
      <c r="M29" s="227">
        <v>0</v>
      </c>
      <c r="N29" s="227">
        <v>0</v>
      </c>
      <c r="O29" s="227">
        <v>0</v>
      </c>
      <c r="P29" s="227">
        <v>263</v>
      </c>
      <c r="Q29" s="227">
        <v>0</v>
      </c>
      <c r="R29" s="227">
        <v>0</v>
      </c>
      <c r="S29" s="227">
        <v>0</v>
      </c>
      <c r="T29" s="227">
        <v>0</v>
      </c>
      <c r="U29" s="227">
        <v>0</v>
      </c>
      <c r="V29" s="227">
        <v>0</v>
      </c>
      <c r="W29" s="227">
        <v>0</v>
      </c>
      <c r="X29" s="227">
        <v>0</v>
      </c>
      <c r="Y29" s="227">
        <v>0</v>
      </c>
      <c r="Z29" s="227">
        <v>0</v>
      </c>
      <c r="AA29" s="227">
        <v>0</v>
      </c>
      <c r="AC29" s="17">
        <f t="shared" si="1"/>
        <v>484</v>
      </c>
      <c r="AD29" s="224"/>
      <c r="AE29" s="225"/>
      <c r="AF29" s="225"/>
      <c r="AG29" s="225"/>
      <c r="AH29" s="225"/>
      <c r="AI29" s="225"/>
      <c r="AJ29" s="225"/>
      <c r="AK29" s="225"/>
      <c r="AL29" s="225"/>
      <c r="AM29" s="225"/>
      <c r="AN29" s="225"/>
      <c r="AO29" s="225"/>
      <c r="AP29" s="225"/>
      <c r="AQ29" s="225"/>
      <c r="AR29" s="225"/>
      <c r="AS29" s="225"/>
      <c r="AT29" s="225"/>
      <c r="AU29" s="225"/>
      <c r="AV29" s="225"/>
      <c r="AW29" s="225"/>
      <c r="AX29" s="225"/>
      <c r="AY29" s="225"/>
      <c r="AZ29" s="225"/>
      <c r="BA29" s="225"/>
      <c r="BB29" s="225"/>
    </row>
    <row r="30" spans="2:54" x14ac:dyDescent="0.35">
      <c r="B30" s="238"/>
      <c r="C30" s="16">
        <v>400</v>
      </c>
      <c r="D30" s="227">
        <v>0</v>
      </c>
      <c r="E30" s="227">
        <v>0</v>
      </c>
      <c r="F30" s="227">
        <v>0</v>
      </c>
      <c r="G30" s="227">
        <v>0</v>
      </c>
      <c r="H30" s="227">
        <v>0</v>
      </c>
      <c r="I30" s="227">
        <v>0</v>
      </c>
      <c r="J30" s="227">
        <v>0</v>
      </c>
      <c r="K30" s="227">
        <v>0</v>
      </c>
      <c r="L30" s="227">
        <v>43566</v>
      </c>
      <c r="M30" s="227">
        <v>0</v>
      </c>
      <c r="N30" s="227">
        <v>894</v>
      </c>
      <c r="O30" s="227">
        <v>0</v>
      </c>
      <c r="P30" s="227">
        <v>19356</v>
      </c>
      <c r="Q30" s="227">
        <v>0</v>
      </c>
      <c r="R30" s="227">
        <v>4349</v>
      </c>
      <c r="S30" s="227">
        <v>0</v>
      </c>
      <c r="T30" s="227">
        <v>0</v>
      </c>
      <c r="U30" s="227">
        <v>0</v>
      </c>
      <c r="V30" s="227">
        <v>0</v>
      </c>
      <c r="W30" s="227">
        <v>0</v>
      </c>
      <c r="X30" s="227">
        <v>0</v>
      </c>
      <c r="Y30" s="227">
        <v>0</v>
      </c>
      <c r="Z30" s="227">
        <v>0</v>
      </c>
      <c r="AA30" s="227">
        <v>0</v>
      </c>
      <c r="AC30" s="17">
        <f t="shared" si="1"/>
        <v>68165</v>
      </c>
      <c r="AD30" s="224"/>
      <c r="AE30" s="225"/>
      <c r="AF30" s="225"/>
      <c r="AG30" s="225"/>
      <c r="AH30" s="225"/>
      <c r="AI30" s="225"/>
      <c r="AJ30" s="225"/>
      <c r="AK30" s="225"/>
      <c r="AL30" s="225"/>
      <c r="AM30" s="225"/>
      <c r="AN30" s="225"/>
      <c r="AO30" s="225"/>
      <c r="AP30" s="225"/>
      <c r="AQ30" s="225"/>
      <c r="AR30" s="225"/>
      <c r="AS30" s="225"/>
      <c r="AT30" s="225"/>
      <c r="AU30" s="225"/>
      <c r="AV30" s="225"/>
      <c r="AW30" s="225"/>
      <c r="AX30" s="225"/>
      <c r="AY30" s="225"/>
      <c r="AZ30" s="225"/>
      <c r="BA30" s="225"/>
      <c r="BB30" s="225"/>
    </row>
    <row r="31" spans="2:54" x14ac:dyDescent="0.35">
      <c r="B31" s="238"/>
      <c r="C31" s="16">
        <v>500</v>
      </c>
      <c r="D31" s="227">
        <v>1</v>
      </c>
      <c r="E31" s="227">
        <v>0</v>
      </c>
      <c r="F31" s="227">
        <v>1</v>
      </c>
      <c r="G31" s="227">
        <v>0</v>
      </c>
      <c r="H31" s="227">
        <v>1</v>
      </c>
      <c r="I31" s="227">
        <v>0</v>
      </c>
      <c r="J31" s="227">
        <v>1</v>
      </c>
      <c r="K31" s="227">
        <v>0</v>
      </c>
      <c r="L31" s="227">
        <v>1</v>
      </c>
      <c r="M31" s="227">
        <v>0</v>
      </c>
      <c r="N31" s="227">
        <v>1</v>
      </c>
      <c r="O31" s="227">
        <v>0</v>
      </c>
      <c r="P31" s="227">
        <v>1</v>
      </c>
      <c r="Q31" s="227">
        <v>0</v>
      </c>
      <c r="R31" s="227">
        <v>1</v>
      </c>
      <c r="S31" s="227">
        <v>0</v>
      </c>
      <c r="T31" s="227">
        <v>1</v>
      </c>
      <c r="U31" s="227">
        <v>0</v>
      </c>
      <c r="V31" s="227">
        <v>1</v>
      </c>
      <c r="W31" s="227">
        <v>0</v>
      </c>
      <c r="X31" s="227">
        <v>1</v>
      </c>
      <c r="Y31" s="227">
        <v>0</v>
      </c>
      <c r="Z31" s="227">
        <v>1</v>
      </c>
      <c r="AA31" s="227">
        <v>0</v>
      </c>
      <c r="AC31" s="17">
        <f t="shared" si="1"/>
        <v>12</v>
      </c>
      <c r="AD31" s="224"/>
      <c r="AE31" s="225"/>
      <c r="AF31" s="225"/>
      <c r="AG31" s="225"/>
      <c r="AH31" s="225"/>
      <c r="AI31" s="225"/>
      <c r="AJ31" s="225"/>
      <c r="AK31" s="225"/>
      <c r="AL31" s="225"/>
      <c r="AM31" s="225"/>
      <c r="AN31" s="225"/>
      <c r="AO31" s="225"/>
      <c r="AP31" s="225"/>
      <c r="AQ31" s="225"/>
      <c r="AR31" s="225"/>
      <c r="AS31" s="225"/>
      <c r="AT31" s="225"/>
      <c r="AU31" s="225"/>
      <c r="AV31" s="225"/>
      <c r="AW31" s="225"/>
      <c r="AX31" s="225"/>
      <c r="AY31" s="225"/>
      <c r="AZ31" s="225"/>
      <c r="BA31" s="225"/>
      <c r="BB31" s="225"/>
    </row>
    <row r="32" spans="2:54" x14ac:dyDescent="0.35">
      <c r="B32" s="238"/>
      <c r="C32" s="16">
        <v>750</v>
      </c>
      <c r="D32" s="227">
        <v>1</v>
      </c>
      <c r="E32" s="227">
        <v>0</v>
      </c>
      <c r="F32" s="227">
        <v>1</v>
      </c>
      <c r="G32" s="227">
        <v>0</v>
      </c>
      <c r="H32" s="227">
        <v>1</v>
      </c>
      <c r="I32" s="227">
        <v>0</v>
      </c>
      <c r="J32" s="227">
        <v>1</v>
      </c>
      <c r="K32" s="227">
        <v>0</v>
      </c>
      <c r="L32" s="227">
        <v>1</v>
      </c>
      <c r="M32" s="227">
        <v>0</v>
      </c>
      <c r="N32" s="227">
        <v>1</v>
      </c>
      <c r="O32" s="227">
        <v>0</v>
      </c>
      <c r="P32" s="227">
        <v>1</v>
      </c>
      <c r="Q32" s="227">
        <v>0</v>
      </c>
      <c r="R32" s="227">
        <v>1</v>
      </c>
      <c r="S32" s="227">
        <v>0</v>
      </c>
      <c r="T32" s="227">
        <v>1</v>
      </c>
      <c r="U32" s="227">
        <v>0</v>
      </c>
      <c r="V32" s="227">
        <v>1</v>
      </c>
      <c r="W32" s="227">
        <v>0</v>
      </c>
      <c r="X32" s="227">
        <v>1</v>
      </c>
      <c r="Y32" s="227">
        <v>0</v>
      </c>
      <c r="Z32" s="227">
        <v>1</v>
      </c>
      <c r="AA32" s="227">
        <v>0</v>
      </c>
      <c r="AC32" s="17">
        <f t="shared" si="1"/>
        <v>12</v>
      </c>
      <c r="AD32" s="224"/>
      <c r="AE32" s="225"/>
      <c r="AF32" s="225"/>
      <c r="AG32" s="225"/>
      <c r="AH32" s="225"/>
      <c r="AI32" s="225"/>
      <c r="AJ32" s="225"/>
      <c r="AK32" s="225"/>
      <c r="AL32" s="225"/>
      <c r="AM32" s="225"/>
      <c r="AN32" s="225"/>
      <c r="AO32" s="225"/>
      <c r="AP32" s="225"/>
      <c r="AQ32" s="225"/>
      <c r="AR32" s="225"/>
      <c r="AS32" s="225"/>
      <c r="AT32" s="225"/>
      <c r="AU32" s="225"/>
      <c r="AV32" s="225"/>
      <c r="AW32" s="225"/>
      <c r="AX32" s="225"/>
      <c r="AY32" s="225"/>
      <c r="AZ32" s="225"/>
      <c r="BA32" s="225"/>
      <c r="BB32" s="225"/>
    </row>
    <row r="33" spans="1:56" x14ac:dyDescent="0.35">
      <c r="B33" s="238"/>
      <c r="C33" s="16">
        <v>1000</v>
      </c>
      <c r="D33" s="227">
        <v>1</v>
      </c>
      <c r="E33" s="227">
        <v>0</v>
      </c>
      <c r="F33" s="227">
        <v>1</v>
      </c>
      <c r="G33" s="227">
        <v>0</v>
      </c>
      <c r="H33" s="227">
        <v>1</v>
      </c>
      <c r="I33" s="227">
        <v>0</v>
      </c>
      <c r="J33" s="227">
        <v>1</v>
      </c>
      <c r="K33" s="227">
        <v>0</v>
      </c>
      <c r="L33" s="227">
        <v>1</v>
      </c>
      <c r="M33" s="227">
        <v>0</v>
      </c>
      <c r="N33" s="227">
        <v>1</v>
      </c>
      <c r="O33" s="227">
        <v>0</v>
      </c>
      <c r="P33" s="227">
        <v>1</v>
      </c>
      <c r="Q33" s="227">
        <v>0</v>
      </c>
      <c r="R33" s="227">
        <v>1</v>
      </c>
      <c r="S33" s="227">
        <v>0</v>
      </c>
      <c r="T33" s="227">
        <v>1</v>
      </c>
      <c r="U33" s="227">
        <v>0</v>
      </c>
      <c r="V33" s="227">
        <v>1</v>
      </c>
      <c r="W33" s="227">
        <v>0</v>
      </c>
      <c r="X33" s="227">
        <v>1</v>
      </c>
      <c r="Y33" s="227">
        <v>0</v>
      </c>
      <c r="Z33" s="227">
        <v>1</v>
      </c>
      <c r="AA33" s="227">
        <v>0</v>
      </c>
      <c r="AC33" s="17">
        <f t="shared" si="1"/>
        <v>12</v>
      </c>
      <c r="AD33" s="224"/>
      <c r="AE33" s="225"/>
      <c r="AF33" s="225"/>
      <c r="AG33" s="225"/>
      <c r="AH33" s="225"/>
      <c r="AI33" s="225"/>
      <c r="AJ33" s="225"/>
      <c r="AK33" s="225"/>
      <c r="AL33" s="225"/>
      <c r="AM33" s="225"/>
      <c r="AN33" s="225"/>
      <c r="AO33" s="225"/>
      <c r="AP33" s="225"/>
      <c r="AQ33" s="225"/>
      <c r="AR33" s="225"/>
      <c r="AS33" s="225"/>
      <c r="AT33" s="225"/>
      <c r="AU33" s="225"/>
      <c r="AV33" s="225"/>
      <c r="AW33" s="225"/>
      <c r="AX33" s="225"/>
      <c r="AY33" s="225"/>
      <c r="AZ33" s="225"/>
      <c r="BA33" s="225"/>
      <c r="BB33" s="225"/>
    </row>
    <row r="34" spans="1:56" ht="4.4000000000000004" customHeight="1" x14ac:dyDescent="0.35">
      <c r="AC34" s="19">
        <f t="shared" si="1"/>
        <v>0</v>
      </c>
      <c r="AD34" s="226"/>
      <c r="AE34" s="226"/>
      <c r="AF34" s="226"/>
      <c r="AG34" s="226"/>
      <c r="AH34" s="226"/>
      <c r="AI34" s="226"/>
      <c r="AJ34" s="226"/>
      <c r="AK34" s="226"/>
      <c r="AL34" s="226"/>
      <c r="AM34" s="226"/>
      <c r="AN34" s="226"/>
      <c r="AO34" s="226"/>
      <c r="AP34" s="226"/>
      <c r="AQ34" s="226"/>
      <c r="AR34" s="226"/>
      <c r="AS34" s="226"/>
      <c r="AT34" s="226"/>
      <c r="AU34" s="226"/>
      <c r="AV34" s="226"/>
      <c r="AW34" s="226"/>
      <c r="AX34" s="226"/>
      <c r="AY34" s="226"/>
      <c r="AZ34" s="226"/>
      <c r="BA34" s="226"/>
      <c r="BB34" s="226"/>
    </row>
    <row r="35" spans="1:56" x14ac:dyDescent="0.35">
      <c r="C35" s="18" t="s">
        <v>6</v>
      </c>
      <c r="D35" s="19">
        <f t="shared" ref="D35:AA35" si="2">SUM(D15:D33)</f>
        <v>4</v>
      </c>
      <c r="E35" s="20">
        <f t="shared" si="2"/>
        <v>0</v>
      </c>
      <c r="F35" s="20">
        <f t="shared" si="2"/>
        <v>3</v>
      </c>
      <c r="G35" s="20">
        <f t="shared" si="2"/>
        <v>1</v>
      </c>
      <c r="H35" s="20">
        <f t="shared" si="2"/>
        <v>4</v>
      </c>
      <c r="I35" s="20">
        <f t="shared" si="2"/>
        <v>0</v>
      </c>
      <c r="J35" s="20">
        <f t="shared" si="2"/>
        <v>3</v>
      </c>
      <c r="K35" s="20">
        <f t="shared" si="2"/>
        <v>1</v>
      </c>
      <c r="L35" s="20">
        <f t="shared" si="2"/>
        <v>4906457</v>
      </c>
      <c r="M35" s="20">
        <f t="shared" si="2"/>
        <v>0</v>
      </c>
      <c r="N35" s="20">
        <f t="shared" si="2"/>
        <v>5718876</v>
      </c>
      <c r="O35" s="20">
        <f t="shared" si="2"/>
        <v>1</v>
      </c>
      <c r="P35" s="20">
        <f t="shared" si="2"/>
        <v>46492</v>
      </c>
      <c r="Q35" s="20">
        <f t="shared" si="2"/>
        <v>0</v>
      </c>
      <c r="R35" s="20">
        <f t="shared" si="2"/>
        <v>152556</v>
      </c>
      <c r="S35" s="20">
        <f t="shared" si="2"/>
        <v>1</v>
      </c>
      <c r="T35" s="20">
        <f t="shared" si="2"/>
        <v>781</v>
      </c>
      <c r="U35" s="20">
        <f t="shared" si="2"/>
        <v>139</v>
      </c>
      <c r="V35" s="20">
        <f t="shared" si="2"/>
        <v>3</v>
      </c>
      <c r="W35" s="20">
        <f t="shared" si="2"/>
        <v>1</v>
      </c>
      <c r="X35" s="20">
        <f t="shared" si="2"/>
        <v>4</v>
      </c>
      <c r="Y35" s="20">
        <f t="shared" si="2"/>
        <v>0</v>
      </c>
      <c r="Z35" s="20">
        <f t="shared" si="2"/>
        <v>3</v>
      </c>
      <c r="AA35" s="21">
        <f t="shared" si="2"/>
        <v>1</v>
      </c>
      <c r="AC35" s="17">
        <f>SUM(AC15:AC33)</f>
        <v>10825331</v>
      </c>
      <c r="AD35" s="226"/>
      <c r="AE35" s="226"/>
      <c r="AF35" s="226"/>
      <c r="AG35" s="226"/>
      <c r="AH35" s="226"/>
      <c r="AI35" s="226"/>
      <c r="AJ35" s="226"/>
      <c r="AK35" s="226"/>
      <c r="AL35" s="226"/>
      <c r="AM35" s="226"/>
      <c r="AN35" s="226"/>
      <c r="AO35" s="226"/>
      <c r="AP35" s="226"/>
      <c r="AQ35" s="226"/>
      <c r="AR35" s="226"/>
      <c r="AS35" s="226"/>
      <c r="AT35" s="226"/>
      <c r="AU35" s="226"/>
      <c r="AV35" s="226"/>
      <c r="AW35" s="226"/>
      <c r="AX35" s="226"/>
      <c r="AY35" s="226"/>
      <c r="AZ35" s="226"/>
      <c r="BA35" s="226"/>
      <c r="BB35" s="226"/>
    </row>
    <row r="37" spans="1:56" ht="27" customHeight="1" x14ac:dyDescent="0.35">
      <c r="D37" s="18"/>
      <c r="E37" s="22" t="s">
        <v>207</v>
      </c>
      <c r="L37" s="23"/>
      <c r="M37" s="23"/>
      <c r="N37" s="23"/>
      <c r="O37" s="23"/>
      <c r="P37" s="23"/>
      <c r="Q37" s="23"/>
      <c r="R37" s="23"/>
      <c r="S37" s="23"/>
    </row>
    <row r="38" spans="1:56" ht="30" customHeight="1" x14ac:dyDescent="0.35">
      <c r="C38" s="18" t="s">
        <v>208</v>
      </c>
      <c r="D38" s="24">
        <f>E38</f>
        <v>10825331</v>
      </c>
      <c r="E38" s="25">
        <f>SUM(D15:AA33)</f>
        <v>10825331</v>
      </c>
      <c r="F38" s="26" t="str">
        <f>IF(ABS(E38-D38)/D38&lt;0.001,"OK","Tenga en cuenta que la cantidad de suscriptores completados en la tabla no corresponde a los datos de 2021 del modelo de interconexión")</f>
        <v>OK</v>
      </c>
    </row>
    <row r="41" spans="1:56" s="5" customFormat="1" ht="18" x14ac:dyDescent="0.25">
      <c r="A41" s="3">
        <v>2</v>
      </c>
      <c r="B41" s="3" t="s">
        <v>16</v>
      </c>
      <c r="C41" s="3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</row>
    <row r="42" spans="1:56" ht="7.4" customHeight="1" x14ac:dyDescent="0.35"/>
    <row r="43" spans="1:56" ht="15.5" x14ac:dyDescent="0.35">
      <c r="B43" s="27" t="s">
        <v>17</v>
      </c>
      <c r="C43" s="27" t="s">
        <v>18</v>
      </c>
    </row>
    <row r="44" spans="1:56" x14ac:dyDescent="0.35">
      <c r="H44" s="28"/>
      <c r="I44" s="239"/>
      <c r="J44" s="239"/>
      <c r="K44" s="239"/>
    </row>
    <row r="45" spans="1:56" ht="23" x14ac:dyDescent="0.35">
      <c r="C45" s="29" t="s">
        <v>10</v>
      </c>
      <c r="D45" s="18" t="s">
        <v>19</v>
      </c>
      <c r="E45" s="18" t="s">
        <v>20</v>
      </c>
      <c r="F45" s="18" t="s">
        <v>21</v>
      </c>
      <c r="G45" s="18" t="s">
        <v>22</v>
      </c>
      <c r="H45" s="18" t="s">
        <v>23</v>
      </c>
      <c r="I45" s="28"/>
      <c r="J45" s="28"/>
      <c r="K45" s="28"/>
    </row>
    <row r="46" spans="1:56" ht="39" x14ac:dyDescent="0.35">
      <c r="C46" s="30" t="s">
        <v>11</v>
      </c>
      <c r="D46" s="139">
        <v>1</v>
      </c>
      <c r="E46" s="31">
        <f>D46/SUM($D$46:$D$49)</f>
        <v>0.20820694692832664</v>
      </c>
      <c r="F46" s="32">
        <f>SUMIFS($D$35:$AA$35,$D$10:$AA$10,$C46)/$E$38</f>
        <v>0.45760651568067529</v>
      </c>
      <c r="G46" s="33">
        <f>E46*F46/SUMPRODUCT($E$46:$E$49,$F$46:$F$49)</f>
        <v>0.39863165835125347</v>
      </c>
      <c r="H46" s="34" t="s">
        <v>24</v>
      </c>
      <c r="I46" s="35"/>
      <c r="J46" s="36"/>
      <c r="K46" s="37"/>
    </row>
    <row r="47" spans="1:56" ht="39" x14ac:dyDescent="0.35">
      <c r="C47" s="38" t="s">
        <v>12</v>
      </c>
      <c r="D47" s="140">
        <v>1.1101500319478763</v>
      </c>
      <c r="E47" s="31">
        <f>D47/SUM($D$46:$D$49)</f>
        <v>0.23114094878425159</v>
      </c>
      <c r="F47" s="39">
        <f>SUMIFS($D$35:$AA$35,$D$10:$AA$10,$C47)/$E$38</f>
        <v>1.2840254030107717E-5</v>
      </c>
      <c r="G47" s="40">
        <f>E47*F47/SUMPRODUCT($E$46:$E$49,$F$46:$F$49)</f>
        <v>1.2417520292198698E-5</v>
      </c>
      <c r="H47" s="41" t="s">
        <v>24</v>
      </c>
      <c r="I47" s="35"/>
      <c r="J47" s="36"/>
      <c r="K47" s="37"/>
    </row>
    <row r="48" spans="1:56" ht="39" x14ac:dyDescent="0.35">
      <c r="C48" s="42" t="s">
        <v>13</v>
      </c>
      <c r="D48" s="140">
        <v>1.2727636784397074</v>
      </c>
      <c r="E48" s="31">
        <f>D48/SUM($D$46:$D$49)</f>
        <v>0.26499823964919794</v>
      </c>
      <c r="F48" s="31">
        <f>SUMIFS($D$35:$AA$35,$D$10:$AA$10,$C48)/$E$38</f>
        <v>0.54238008980972496</v>
      </c>
      <c r="G48" s="43">
        <f>E48*F48/SUMPRODUCT($E$46:$E$49,$F$46:$F$49)</f>
        <v>0.60135523851710648</v>
      </c>
      <c r="H48" s="41" t="s">
        <v>24</v>
      </c>
      <c r="I48" s="35"/>
      <c r="J48" s="36"/>
      <c r="K48" s="37"/>
    </row>
    <row r="49" spans="2:11" ht="39" x14ac:dyDescent="0.35">
      <c r="C49" s="44" t="s">
        <v>14</v>
      </c>
      <c r="D49" s="141">
        <v>1.42</v>
      </c>
      <c r="E49" s="31">
        <f>D49/SUM($D$46:$D$49)</f>
        <v>0.2956538646382238</v>
      </c>
      <c r="F49" s="45">
        <f>SUMIFS($D$35:$AA$35,$D$10:$AA$10,$C49)/$E$38</f>
        <v>5.5425556964493746E-7</v>
      </c>
      <c r="G49" s="46">
        <f>E49*F49/SUMPRODUCT($E$46:$E$49,$F$46:$F$49)</f>
        <v>6.8561134777561666E-7</v>
      </c>
      <c r="H49" s="41" t="s">
        <v>24</v>
      </c>
      <c r="I49" s="35"/>
      <c r="J49" s="36"/>
      <c r="K49" s="47"/>
    </row>
    <row r="51" spans="2:11" ht="15.5" x14ac:dyDescent="0.35">
      <c r="B51" s="27" t="s">
        <v>25</v>
      </c>
      <c r="C51" s="27" t="s">
        <v>26</v>
      </c>
    </row>
    <row r="52" spans="2:11" x14ac:dyDescent="0.35">
      <c r="I52" s="239"/>
      <c r="J52" s="239"/>
      <c r="K52" s="239"/>
    </row>
    <row r="53" spans="2:11" ht="23" x14ac:dyDescent="0.35">
      <c r="C53" s="29" t="s">
        <v>7</v>
      </c>
      <c r="D53" s="18" t="s">
        <v>19</v>
      </c>
      <c r="E53" s="18" t="s">
        <v>20</v>
      </c>
      <c r="F53" s="18" t="s">
        <v>21</v>
      </c>
      <c r="G53" s="18" t="s">
        <v>22</v>
      </c>
      <c r="H53" s="48" t="s">
        <v>27</v>
      </c>
      <c r="I53" s="28"/>
      <c r="J53" s="28"/>
      <c r="K53" s="28"/>
    </row>
    <row r="54" spans="2:11" ht="22.5" customHeight="1" x14ac:dyDescent="0.35">
      <c r="C54" s="49" t="s">
        <v>8</v>
      </c>
      <c r="D54" s="139">
        <v>1</v>
      </c>
      <c r="E54" s="31">
        <f>D54/SUM($D$54:$D$55)</f>
        <v>0.35900033554050959</v>
      </c>
      <c r="F54" s="32">
        <f>SUMIFS($D$35:$AA$35,$D$12:$AA$12,$C54)/$E$38</f>
        <v>0.98161118583810514</v>
      </c>
      <c r="G54" s="32">
        <f>E54*F54/SUMPRODUCT($E$54:$E$55,$F$54:$F$55)</f>
        <v>0.96763405315525186</v>
      </c>
      <c r="H54" s="240" t="s">
        <v>28</v>
      </c>
      <c r="I54" s="35"/>
      <c r="J54" s="36"/>
      <c r="K54" s="242"/>
    </row>
    <row r="55" spans="2:11" ht="22.5" customHeight="1" x14ac:dyDescent="0.35">
      <c r="C55" s="50" t="s">
        <v>9</v>
      </c>
      <c r="D55" s="141">
        <v>1.785512716845804</v>
      </c>
      <c r="E55" s="31">
        <f>D55/SUM($D$54:$D$55)</f>
        <v>0.64099966445949053</v>
      </c>
      <c r="F55" s="31">
        <f>SUMIFS($D$35:$AA$35,$D$12:$AA$12,$C55)/$E$38</f>
        <v>1.8388814161894911E-2</v>
      </c>
      <c r="G55" s="31">
        <f>E55*F55/SUMPRODUCT($E$54:$E$55,$F$54:$F$55)</f>
        <v>3.2365946844748097E-2</v>
      </c>
      <c r="H55" s="241"/>
      <c r="I55" s="35"/>
      <c r="J55" s="36"/>
      <c r="K55" s="242"/>
    </row>
    <row r="57" spans="2:11" ht="15.5" x14ac:dyDescent="0.35">
      <c r="B57" s="27" t="s">
        <v>29</v>
      </c>
      <c r="C57" s="27" t="s">
        <v>30</v>
      </c>
    </row>
    <row r="58" spans="2:11" x14ac:dyDescent="0.35">
      <c r="F58" s="239"/>
      <c r="G58" s="239"/>
      <c r="H58" s="239"/>
      <c r="I58" s="239"/>
    </row>
    <row r="59" spans="2:11" ht="35.15" customHeight="1" x14ac:dyDescent="0.35">
      <c r="C59" s="29" t="s">
        <v>2</v>
      </c>
      <c r="D59" s="29" t="s">
        <v>31</v>
      </c>
      <c r="E59" s="48" t="s">
        <v>27</v>
      </c>
      <c r="F59" s="51"/>
      <c r="G59" s="51"/>
      <c r="H59" s="51"/>
      <c r="I59" s="51"/>
    </row>
    <row r="60" spans="2:11" ht="21" x14ac:dyDescent="0.35">
      <c r="C60" s="52" t="s">
        <v>3</v>
      </c>
      <c r="D60" s="142">
        <v>1.0000000000000001E-5</v>
      </c>
      <c r="E60" s="53" t="s">
        <v>32</v>
      </c>
      <c r="F60" s="54"/>
      <c r="G60" s="55"/>
      <c r="H60" s="54"/>
      <c r="I60" s="243"/>
    </row>
    <row r="61" spans="2:11" ht="21" x14ac:dyDescent="0.35">
      <c r="C61" s="56" t="s">
        <v>4</v>
      </c>
      <c r="D61" s="143">
        <v>0.99993297843378859</v>
      </c>
      <c r="E61" s="53" t="s">
        <v>32</v>
      </c>
      <c r="F61" s="54"/>
      <c r="G61" s="57"/>
      <c r="H61" s="54"/>
      <c r="I61" s="243"/>
    </row>
    <row r="62" spans="2:11" ht="21" x14ac:dyDescent="0.35">
      <c r="C62" s="58" t="s">
        <v>5</v>
      </c>
      <c r="D62" s="144">
        <v>5.7021566211459786E-5</v>
      </c>
      <c r="E62" s="53" t="s">
        <v>32</v>
      </c>
      <c r="F62" s="54"/>
      <c r="G62" s="57"/>
      <c r="H62" s="54"/>
      <c r="I62" s="243"/>
    </row>
    <row r="64" spans="2:11" ht="15.5" x14ac:dyDescent="0.35">
      <c r="B64" s="27" t="s">
        <v>33</v>
      </c>
      <c r="C64" s="27" t="s">
        <v>34</v>
      </c>
    </row>
    <row r="65" spans="3:22" x14ac:dyDescent="0.35">
      <c r="H65" s="239"/>
      <c r="I65" s="239"/>
      <c r="J65" s="239"/>
      <c r="K65" s="239"/>
      <c r="L65" s="239"/>
      <c r="M65" s="239"/>
      <c r="N65" s="239"/>
      <c r="O65" s="239"/>
    </row>
    <row r="66" spans="3:22" ht="49.5" customHeight="1" x14ac:dyDescent="0.35">
      <c r="C66" s="29" t="s">
        <v>15</v>
      </c>
      <c r="D66" s="29" t="s">
        <v>35</v>
      </c>
      <c r="E66" s="29" t="s">
        <v>21</v>
      </c>
      <c r="F66" s="29" t="s">
        <v>22</v>
      </c>
      <c r="G66" s="48" t="s">
        <v>27</v>
      </c>
      <c r="H66" s="28"/>
      <c r="I66" s="28"/>
      <c r="J66" s="28"/>
      <c r="K66" s="28"/>
      <c r="L66" s="28"/>
      <c r="M66" s="28"/>
      <c r="N66" s="28"/>
      <c r="O66" s="28"/>
      <c r="P66" s="28"/>
      <c r="Q66" s="28"/>
      <c r="S66" s="233"/>
      <c r="T66" s="233"/>
      <c r="U66" s="233"/>
      <c r="V66" s="233"/>
    </row>
    <row r="67" spans="3:22" ht="14.15" customHeight="1" x14ac:dyDescent="0.35">
      <c r="C67" s="59">
        <v>3</v>
      </c>
      <c r="D67" s="124">
        <v>1</v>
      </c>
      <c r="E67" s="60">
        <f t="shared" ref="E67:E83" si="3">SUMIFS($AC$15:$AC$33,$C$15:$C$33,$C67)/$E$38</f>
        <v>5.0125949959405398E-2</v>
      </c>
      <c r="F67" s="60">
        <f t="shared" ref="F67:F83" si="4">E67*D67/SUMPRODUCT($D$67:$D$83,$E$67:$E$83)</f>
        <v>1.4230178542998545E-2</v>
      </c>
      <c r="G67" s="231" t="s">
        <v>36</v>
      </c>
      <c r="H67" s="61"/>
      <c r="I67" s="62"/>
      <c r="J67" s="62"/>
      <c r="K67" s="62"/>
      <c r="L67" s="63"/>
      <c r="M67" s="64"/>
      <c r="N67" s="62"/>
      <c r="O67" s="232"/>
      <c r="P67" s="61"/>
      <c r="Q67" s="65"/>
      <c r="R67" s="66"/>
      <c r="S67" s="1"/>
      <c r="T67" s="67"/>
      <c r="U67" s="1"/>
      <c r="V67" s="1"/>
    </row>
    <row r="68" spans="3:22" x14ac:dyDescent="0.35">
      <c r="C68" s="68">
        <v>5</v>
      </c>
      <c r="D68" s="124">
        <v>1.2945897262411625</v>
      </c>
      <c r="E68" s="31">
        <f t="shared" si="3"/>
        <v>4.9889098079310461E-2</v>
      </c>
      <c r="F68" s="31">
        <f t="shared" si="4"/>
        <v>1.833519535959998E-2</v>
      </c>
      <c r="G68" s="231"/>
      <c r="H68" s="61"/>
      <c r="I68" s="35"/>
      <c r="J68" s="35"/>
      <c r="K68" s="35"/>
      <c r="L68" s="63"/>
      <c r="M68" s="64"/>
      <c r="N68" s="62"/>
      <c r="O68" s="232"/>
      <c r="P68" s="61"/>
      <c r="Q68" s="65"/>
      <c r="R68" s="66"/>
      <c r="S68" s="1"/>
      <c r="T68" s="67"/>
      <c r="U68" s="1"/>
      <c r="V68" s="1"/>
    </row>
    <row r="69" spans="3:22" x14ac:dyDescent="0.35">
      <c r="C69" s="68">
        <v>10</v>
      </c>
      <c r="D69" s="124">
        <v>1.8377482217605599</v>
      </c>
      <c r="E69" s="31">
        <f t="shared" si="3"/>
        <v>0.22848797879713795</v>
      </c>
      <c r="F69" s="31">
        <f t="shared" si="4"/>
        <v>0.11920572131776097</v>
      </c>
      <c r="G69" s="231"/>
      <c r="H69" s="61"/>
      <c r="I69" s="35"/>
      <c r="J69" s="35"/>
      <c r="K69" s="35"/>
      <c r="L69" s="63"/>
      <c r="M69" s="64"/>
      <c r="N69" s="62"/>
      <c r="O69" s="232"/>
      <c r="P69" s="61"/>
      <c r="Q69" s="65"/>
      <c r="R69" s="66"/>
      <c r="S69" s="1"/>
      <c r="T69" s="1"/>
      <c r="U69" s="1"/>
      <c r="V69" s="1"/>
    </row>
    <row r="70" spans="3:22" x14ac:dyDescent="0.35">
      <c r="C70" s="68">
        <v>20</v>
      </c>
      <c r="D70" s="124">
        <v>2.6087944760616422</v>
      </c>
      <c r="E70" s="31">
        <f t="shared" si="3"/>
        <v>0.11050285667939391</v>
      </c>
      <c r="F70" s="31">
        <f t="shared" si="4"/>
        <v>8.1839148955051857E-2</v>
      </c>
      <c r="G70" s="231"/>
      <c r="H70" s="61"/>
      <c r="I70" s="35"/>
      <c r="J70" s="35"/>
      <c r="K70" s="35"/>
      <c r="L70" s="63"/>
      <c r="M70" s="64"/>
      <c r="N70" s="62"/>
      <c r="O70" s="232"/>
      <c r="P70" s="61"/>
      <c r="Q70" s="65"/>
      <c r="R70" s="66"/>
      <c r="S70" s="1"/>
      <c r="T70" s="69"/>
      <c r="U70" s="70"/>
      <c r="V70" s="1"/>
    </row>
    <row r="71" spans="3:22" x14ac:dyDescent="0.35">
      <c r="C71" s="68">
        <v>30</v>
      </c>
      <c r="D71" s="124">
        <v>3.2021683873445181</v>
      </c>
      <c r="E71" s="31">
        <f t="shared" si="3"/>
        <v>0.13473038376378516</v>
      </c>
      <c r="F71" s="31">
        <f t="shared" si="4"/>
        <v>0.12247781937145734</v>
      </c>
      <c r="G71" s="231"/>
      <c r="H71" s="61"/>
      <c r="I71" s="35"/>
      <c r="J71" s="35"/>
      <c r="K71" s="35"/>
      <c r="L71" s="63"/>
      <c r="M71" s="64"/>
      <c r="N71" s="62"/>
      <c r="O71" s="232"/>
      <c r="P71" s="61"/>
      <c r="Q71" s="65"/>
      <c r="R71" s="66"/>
      <c r="S71" s="233"/>
      <c r="T71" s="233"/>
      <c r="U71" s="233"/>
      <c r="V71" s="233"/>
    </row>
    <row r="72" spans="3:22" x14ac:dyDescent="0.35">
      <c r="C72" s="68">
        <v>40</v>
      </c>
      <c r="D72" s="124">
        <v>3.7033411529081968</v>
      </c>
      <c r="E72" s="31">
        <f t="shared" si="3"/>
        <v>3.9619943260857333E-2</v>
      </c>
      <c r="F72" s="31">
        <f t="shared" si="4"/>
        <v>4.1653864831200149E-2</v>
      </c>
      <c r="G72" s="231"/>
      <c r="H72" s="61"/>
      <c r="I72" s="35"/>
      <c r="J72" s="35"/>
      <c r="K72" s="35"/>
      <c r="L72" s="63"/>
      <c r="M72" s="64"/>
      <c r="N72" s="62"/>
      <c r="O72" s="232"/>
      <c r="P72" s="61"/>
      <c r="Q72" s="65"/>
      <c r="R72" s="66"/>
      <c r="S72" s="1"/>
      <c r="T72" s="71"/>
      <c r="U72" s="70"/>
      <c r="V72" s="1"/>
    </row>
    <row r="73" spans="3:22" x14ac:dyDescent="0.35">
      <c r="C73" s="68">
        <v>50</v>
      </c>
      <c r="D73" s="124">
        <v>4.1454942959504431</v>
      </c>
      <c r="E73" s="31">
        <f t="shared" si="3"/>
        <v>0.18324234150438448</v>
      </c>
      <c r="F73" s="31">
        <f t="shared" si="4"/>
        <v>0.21565021101625548</v>
      </c>
      <c r="G73" s="231"/>
      <c r="H73" s="61"/>
      <c r="I73" s="35"/>
      <c r="J73" s="35"/>
      <c r="K73" s="35"/>
      <c r="L73" s="63"/>
      <c r="M73" s="64"/>
      <c r="N73" s="62"/>
      <c r="O73" s="232"/>
      <c r="P73" s="61"/>
      <c r="Q73" s="65"/>
      <c r="R73" s="66"/>
      <c r="S73" s="1"/>
      <c r="T73" s="72"/>
      <c r="U73" s="1"/>
      <c r="V73" s="1"/>
    </row>
    <row r="74" spans="3:22" x14ac:dyDescent="0.35">
      <c r="C74" s="68">
        <v>60</v>
      </c>
      <c r="D74" s="124">
        <v>4.5456712194887423</v>
      </c>
      <c r="E74" s="31">
        <f t="shared" si="3"/>
        <v>5.235017756039053E-2</v>
      </c>
      <c r="F74" s="31">
        <f t="shared" si="4"/>
        <v>6.7555997773362686E-2</v>
      </c>
      <c r="G74" s="231"/>
      <c r="H74" s="61"/>
      <c r="I74" s="35"/>
      <c r="J74" s="35"/>
      <c r="K74" s="35"/>
      <c r="L74" s="63"/>
      <c r="M74" s="64"/>
      <c r="N74" s="62"/>
      <c r="O74" s="232"/>
      <c r="P74" s="61"/>
      <c r="Q74" s="65"/>
      <c r="R74" s="66"/>
    </row>
    <row r="75" spans="3:22" x14ac:dyDescent="0.35">
      <c r="C75" s="68">
        <v>100</v>
      </c>
      <c r="D75" s="124">
        <v>5.8847792596202684</v>
      </c>
      <c r="E75" s="32">
        <f t="shared" si="3"/>
        <v>5.8529018650792297E-2</v>
      </c>
      <c r="F75" s="31">
        <f t="shared" si="4"/>
        <v>9.7779801716415204E-2</v>
      </c>
      <c r="G75" s="231"/>
      <c r="H75" s="61"/>
      <c r="I75" s="62"/>
      <c r="J75" s="62"/>
      <c r="K75" s="62"/>
      <c r="L75" s="63"/>
      <c r="M75" s="64"/>
      <c r="N75" s="62"/>
      <c r="O75" s="232"/>
      <c r="P75" s="61"/>
      <c r="Q75" s="65"/>
      <c r="R75" s="66"/>
    </row>
    <row r="76" spans="3:22" x14ac:dyDescent="0.35">
      <c r="C76" s="68">
        <v>150</v>
      </c>
      <c r="D76" s="124">
        <v>7.2232804402838795</v>
      </c>
      <c r="E76" s="32">
        <f t="shared" si="3"/>
        <v>1.4781626538717384E-2</v>
      </c>
      <c r="F76" s="31">
        <f t="shared" si="4"/>
        <v>3.0311291064164352E-2</v>
      </c>
      <c r="G76" s="231"/>
      <c r="H76" s="61"/>
      <c r="I76" s="62"/>
      <c r="J76" s="62"/>
      <c r="K76" s="62"/>
      <c r="L76" s="63"/>
      <c r="M76" s="64"/>
      <c r="N76" s="62"/>
      <c r="O76" s="232"/>
      <c r="P76" s="61"/>
      <c r="Q76" s="65"/>
      <c r="R76" s="66"/>
    </row>
    <row r="77" spans="3:22" x14ac:dyDescent="0.35">
      <c r="C77" s="68">
        <v>200</v>
      </c>
      <c r="D77" s="124">
        <v>8.3537992003235946</v>
      </c>
      <c r="E77" s="32">
        <f t="shared" si="3"/>
        <v>6.6173311467335266E-2</v>
      </c>
      <c r="F77" s="31">
        <f t="shared" si="4"/>
        <v>0.15693312869918719</v>
      </c>
      <c r="G77" s="231"/>
      <c r="H77" s="61"/>
      <c r="I77" s="62"/>
      <c r="J77" s="62"/>
      <c r="K77" s="62"/>
      <c r="L77" s="63"/>
      <c r="M77" s="64"/>
      <c r="N77" s="62"/>
      <c r="O77" s="232"/>
      <c r="P77" s="61"/>
      <c r="Q77" s="65"/>
      <c r="R77" s="66"/>
    </row>
    <row r="78" spans="3:22" x14ac:dyDescent="0.35">
      <c r="C78" s="68">
        <v>250</v>
      </c>
      <c r="D78" s="124">
        <v>9.3511846477502498</v>
      </c>
      <c r="E78" s="32">
        <f t="shared" si="3"/>
        <v>5.5425556964493746E-7</v>
      </c>
      <c r="F78" s="31">
        <f t="shared" si="4"/>
        <v>1.4713785871702599E-6</v>
      </c>
      <c r="G78" s="231"/>
      <c r="H78" s="61"/>
      <c r="I78" s="35"/>
      <c r="J78" s="35"/>
      <c r="K78" s="35"/>
      <c r="L78" s="63"/>
      <c r="M78" s="64"/>
      <c r="N78" s="62"/>
      <c r="O78" s="232"/>
      <c r="P78" s="61"/>
      <c r="Q78" s="65"/>
      <c r="R78" s="66"/>
    </row>
    <row r="79" spans="3:22" x14ac:dyDescent="0.35">
      <c r="C79" s="68">
        <v>300</v>
      </c>
      <c r="D79" s="124">
        <v>10.253882380908589</v>
      </c>
      <c r="E79" s="32">
        <f t="shared" si="3"/>
        <v>4.4014358544787226E-3</v>
      </c>
      <c r="F79" s="31">
        <f t="shared" si="4"/>
        <v>1.2812398599761328E-2</v>
      </c>
      <c r="G79" s="231"/>
      <c r="H79" s="61"/>
      <c r="I79" s="62"/>
      <c r="J79" s="62"/>
      <c r="K79" s="62"/>
      <c r="L79" s="63"/>
      <c r="M79" s="64"/>
      <c r="N79" s="62"/>
      <c r="O79" s="232"/>
      <c r="P79" s="61"/>
      <c r="Q79" s="65"/>
      <c r="R79" s="66"/>
    </row>
    <row r="80" spans="3:22" x14ac:dyDescent="0.35">
      <c r="C80" s="68">
        <v>400</v>
      </c>
      <c r="D80" s="124">
        <v>11.858721967394626</v>
      </c>
      <c r="E80" s="32">
        <f t="shared" si="3"/>
        <v>6.2968051508078601E-3</v>
      </c>
      <c r="F80" s="31">
        <f t="shared" si="4"/>
        <v>2.1198536269589216E-2</v>
      </c>
      <c r="G80" s="231"/>
      <c r="H80" s="61"/>
      <c r="I80" s="62"/>
      <c r="J80" s="62"/>
      <c r="K80" s="62"/>
      <c r="L80" s="63"/>
      <c r="M80" s="61"/>
      <c r="N80" s="35"/>
      <c r="O80" s="63"/>
      <c r="P80" s="61"/>
      <c r="Q80" s="65"/>
      <c r="R80" s="66"/>
    </row>
    <row r="81" spans="1:56" x14ac:dyDescent="0.35">
      <c r="C81" s="68">
        <v>500</v>
      </c>
      <c r="D81" s="124">
        <v>13.274570784409528</v>
      </c>
      <c r="E81" s="32">
        <f t="shared" si="3"/>
        <v>1.1085111392898749E-6</v>
      </c>
      <c r="F81" s="31">
        <f t="shared" si="4"/>
        <v>4.1774213517974282E-6</v>
      </c>
      <c r="G81" s="231"/>
      <c r="H81" s="61"/>
      <c r="I81" s="35"/>
      <c r="J81" s="35"/>
      <c r="K81" s="35"/>
      <c r="L81" s="63"/>
      <c r="M81" s="61"/>
      <c r="N81" s="35"/>
      <c r="O81" s="63"/>
      <c r="P81" s="61"/>
      <c r="Q81" s="65"/>
      <c r="R81" s="66"/>
    </row>
    <row r="82" spans="1:56" x14ac:dyDescent="0.35">
      <c r="C82" s="68">
        <v>750</v>
      </c>
      <c r="D82" s="124">
        <v>16.293890266731349</v>
      </c>
      <c r="E82" s="32">
        <f t="shared" si="3"/>
        <v>1.1085111392898749E-6</v>
      </c>
      <c r="F82" s="31">
        <f t="shared" si="4"/>
        <v>5.1275816152209788E-6</v>
      </c>
      <c r="G82" s="231"/>
      <c r="H82" s="61"/>
      <c r="I82" s="35"/>
      <c r="J82" s="35"/>
      <c r="K82" s="35"/>
      <c r="L82" s="63"/>
      <c r="M82" s="61"/>
      <c r="N82" s="35"/>
      <c r="O82" s="63"/>
      <c r="P82" s="61"/>
      <c r="Q82" s="65"/>
      <c r="R82" s="66"/>
    </row>
    <row r="83" spans="1:56" x14ac:dyDescent="0.35">
      <c r="C83" s="73">
        <v>1000</v>
      </c>
      <c r="D83" s="124">
        <v>18.844054111656689</v>
      </c>
      <c r="E83" s="32">
        <f t="shared" si="3"/>
        <v>1.1085111392898749E-6</v>
      </c>
      <c r="F83" s="31">
        <f t="shared" si="4"/>
        <v>5.93010164162248E-6</v>
      </c>
      <c r="G83" s="231"/>
      <c r="H83" s="61"/>
      <c r="I83" s="62"/>
      <c r="J83" s="62"/>
      <c r="K83" s="62"/>
      <c r="L83" s="63"/>
      <c r="M83" s="61"/>
      <c r="N83" s="35"/>
      <c r="O83" s="63"/>
      <c r="P83" s="61"/>
      <c r="Q83" s="65"/>
      <c r="R83" s="66"/>
    </row>
    <row r="86" spans="1:56" s="5" customFormat="1" ht="18" x14ac:dyDescent="0.25">
      <c r="A86" s="3">
        <v>3</v>
      </c>
      <c r="B86" s="3" t="s">
        <v>37</v>
      </c>
      <c r="C86" s="3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</row>
    <row r="89" spans="1:56" ht="23" x14ac:dyDescent="0.35">
      <c r="C89" s="29" t="s">
        <v>2</v>
      </c>
      <c r="D89" s="29" t="s">
        <v>10</v>
      </c>
      <c r="E89" s="29" t="s">
        <v>7</v>
      </c>
      <c r="F89" s="29" t="s">
        <v>15</v>
      </c>
      <c r="G89" s="28" t="s">
        <v>38</v>
      </c>
      <c r="H89" s="29" t="s">
        <v>21</v>
      </c>
      <c r="I89" s="29" t="s">
        <v>31</v>
      </c>
    </row>
    <row r="90" spans="1:56" x14ac:dyDescent="0.35">
      <c r="C90" s="74"/>
      <c r="D90" s="74"/>
      <c r="E90" s="74"/>
      <c r="F90" s="75" t="s">
        <v>39</v>
      </c>
      <c r="G90" s="74"/>
      <c r="H90" s="76" t="s">
        <v>40</v>
      </c>
      <c r="I90" s="77" t="s">
        <v>40</v>
      </c>
    </row>
    <row r="91" spans="1:56" x14ac:dyDescent="0.35">
      <c r="C91" s="78" t="s">
        <v>3</v>
      </c>
      <c r="D91" s="79" t="s">
        <v>11</v>
      </c>
      <c r="E91" s="80" t="s">
        <v>8</v>
      </c>
      <c r="F91" s="81">
        <v>3</v>
      </c>
      <c r="G91" s="82"/>
      <c r="H91" s="83">
        <f t="shared" ref="H91:H154" si="5">SUMIFS($D$60:$D$62,$C$60:$C$62,$C91)*SUMIFS($F$46:$F$49,$C$46:$C$49,$D91)*SUMIFS($F$54:$F$55,$C$54:$C$55,$E91)*SUMIFS($E$67:$E$83,$C$67:$C$83,$F91)</f>
        <v>2.2516159398396651E-7</v>
      </c>
      <c r="I91" s="84">
        <f t="shared" ref="I91:I154" si="6">SUMIFS($D$60:$D$62,$C$60:$C$62,$C91)*SUMIFS($G$46:$G$49,$C$46:$C$49,$D91)*SUMIFS($G$54:$G$55,$C$54:$C$55,$E91)*SUMIFS($F$67:$F$83,$C$67:$C$83,$F91)</f>
        <v>5.4890006117993714E-8</v>
      </c>
      <c r="J91" s="23"/>
    </row>
    <row r="92" spans="1:56" x14ac:dyDescent="0.35">
      <c r="C92" s="85" t="s">
        <v>3</v>
      </c>
      <c r="D92" s="86" t="s">
        <v>11</v>
      </c>
      <c r="E92" s="87" t="s">
        <v>8</v>
      </c>
      <c r="F92" s="88">
        <v>5</v>
      </c>
      <c r="G92" s="82"/>
      <c r="H92" s="89">
        <f t="shared" si="5"/>
        <v>2.2409767505767255E-7</v>
      </c>
      <c r="I92" s="90">
        <f t="shared" si="6"/>
        <v>7.0724269721705332E-8</v>
      </c>
      <c r="J92" s="23"/>
    </row>
    <row r="93" spans="1:56" x14ac:dyDescent="0.35">
      <c r="C93" s="85" t="s">
        <v>3</v>
      </c>
      <c r="D93" s="86" t="s">
        <v>11</v>
      </c>
      <c r="E93" s="87" t="s">
        <v>8</v>
      </c>
      <c r="F93" s="88">
        <v>10</v>
      </c>
      <c r="G93" s="82"/>
      <c r="H93" s="89">
        <f t="shared" si="5"/>
        <v>1.0263489780004678E-6</v>
      </c>
      <c r="I93" s="90">
        <f t="shared" si="6"/>
        <v>4.5981171301965879E-7</v>
      </c>
      <c r="J93" s="23"/>
    </row>
    <row r="94" spans="1:56" x14ac:dyDescent="0.35">
      <c r="C94" s="85" t="s">
        <v>3</v>
      </c>
      <c r="D94" s="86" t="s">
        <v>11</v>
      </c>
      <c r="E94" s="87" t="s">
        <v>8</v>
      </c>
      <c r="F94" s="88">
        <v>20</v>
      </c>
      <c r="G94" s="82"/>
      <c r="H94" s="89">
        <f t="shared" si="5"/>
        <v>4.9636963229353385E-7</v>
      </c>
      <c r="I94" s="90">
        <f t="shared" si="6"/>
        <v>3.156777951352128E-7</v>
      </c>
      <c r="J94" s="23"/>
    </row>
    <row r="95" spans="1:56" x14ac:dyDescent="0.35">
      <c r="C95" s="85" t="s">
        <v>3</v>
      </c>
      <c r="D95" s="86" t="s">
        <v>11</v>
      </c>
      <c r="E95" s="87" t="s">
        <v>8</v>
      </c>
      <c r="F95" s="88">
        <v>30</v>
      </c>
      <c r="G95" s="82"/>
      <c r="H95" s="89">
        <f t="shared" si="5"/>
        <v>6.0519766689495452E-7</v>
      </c>
      <c r="I95" s="90">
        <f t="shared" si="6"/>
        <v>4.7243316268336928E-7</v>
      </c>
      <c r="J95" s="23"/>
    </row>
    <row r="96" spans="1:56" x14ac:dyDescent="0.35">
      <c r="C96" s="85" t="s">
        <v>3</v>
      </c>
      <c r="D96" s="86" t="s">
        <v>11</v>
      </c>
      <c r="E96" s="87" t="s">
        <v>8</v>
      </c>
      <c r="F96" s="88">
        <v>40</v>
      </c>
      <c r="G96" s="82"/>
      <c r="H96" s="89">
        <f t="shared" si="5"/>
        <v>1.7796948657119814E-7</v>
      </c>
      <c r="I96" s="90">
        <f t="shared" si="6"/>
        <v>1.6067127257145991E-7</v>
      </c>
      <c r="J96" s="23"/>
    </row>
    <row r="97" spans="3:10" x14ac:dyDescent="0.35">
      <c r="C97" s="85" t="s">
        <v>3</v>
      </c>
      <c r="D97" s="86" t="s">
        <v>11</v>
      </c>
      <c r="E97" s="87" t="s">
        <v>8</v>
      </c>
      <c r="F97" s="88">
        <v>50</v>
      </c>
      <c r="G97" s="82"/>
      <c r="H97" s="89">
        <f t="shared" si="5"/>
        <v>8.2310934220489294E-7</v>
      </c>
      <c r="I97" s="90">
        <f t="shared" si="6"/>
        <v>8.3182662580526061E-7</v>
      </c>
      <c r="J97" s="23"/>
    </row>
    <row r="98" spans="3:10" x14ac:dyDescent="0.35">
      <c r="C98" s="85" t="s">
        <v>3</v>
      </c>
      <c r="D98" s="86" t="s">
        <v>11</v>
      </c>
      <c r="E98" s="87" t="s">
        <v>8</v>
      </c>
      <c r="F98" s="88">
        <v>60</v>
      </c>
      <c r="G98" s="82"/>
      <c r="H98" s="89">
        <f t="shared" si="5"/>
        <v>2.3515263918962405E-7</v>
      </c>
      <c r="I98" s="90">
        <f t="shared" si="6"/>
        <v>2.6058345788721753E-7</v>
      </c>
      <c r="J98" s="23"/>
    </row>
    <row r="99" spans="3:10" x14ac:dyDescent="0.35">
      <c r="C99" s="85" t="s">
        <v>3</v>
      </c>
      <c r="D99" s="86" t="s">
        <v>11</v>
      </c>
      <c r="E99" s="87" t="s">
        <v>8</v>
      </c>
      <c r="F99" s="88">
        <v>100</v>
      </c>
      <c r="G99" s="82"/>
      <c r="H99" s="89">
        <f t="shared" si="5"/>
        <v>2.6290747894857502E-7</v>
      </c>
      <c r="I99" s="90">
        <f t="shared" si="6"/>
        <v>3.7716560605425085E-7</v>
      </c>
      <c r="J99" s="23"/>
    </row>
    <row r="100" spans="3:10" x14ac:dyDescent="0.35">
      <c r="C100" s="85" t="s">
        <v>3</v>
      </c>
      <c r="D100" s="86" t="s">
        <v>11</v>
      </c>
      <c r="E100" s="87" t="s">
        <v>8</v>
      </c>
      <c r="F100" s="88">
        <v>150</v>
      </c>
      <c r="G100" s="82"/>
      <c r="H100" s="89">
        <f t="shared" si="5"/>
        <v>6.6397835768273753E-8</v>
      </c>
      <c r="I100" s="90">
        <f t="shared" si="6"/>
        <v>1.1691961186072939E-7</v>
      </c>
      <c r="J100" s="23"/>
    </row>
    <row r="101" spans="3:10" x14ac:dyDescent="0.35">
      <c r="C101" s="85" t="s">
        <v>3</v>
      </c>
      <c r="D101" s="86" t="s">
        <v>11</v>
      </c>
      <c r="E101" s="87" t="s">
        <v>8</v>
      </c>
      <c r="F101" s="88">
        <v>200</v>
      </c>
      <c r="G101" s="82"/>
      <c r="H101" s="89">
        <f t="shared" si="5"/>
        <v>2.9724500585523549E-7</v>
      </c>
      <c r="I101" s="90">
        <f t="shared" si="6"/>
        <v>6.0533747826042023E-7</v>
      </c>
      <c r="J101" s="23"/>
    </row>
    <row r="102" spans="3:10" x14ac:dyDescent="0.35">
      <c r="C102" s="85" t="s">
        <v>3</v>
      </c>
      <c r="D102" s="86" t="s">
        <v>11</v>
      </c>
      <c r="E102" s="87" t="s">
        <v>8</v>
      </c>
      <c r="F102" s="88">
        <v>250</v>
      </c>
      <c r="G102" s="82"/>
      <c r="H102" s="89">
        <f t="shared" si="5"/>
        <v>2.4896698743228337E-12</v>
      </c>
      <c r="I102" s="90">
        <f t="shared" si="6"/>
        <v>5.6755422574369292E-12</v>
      </c>
      <c r="J102" s="23"/>
    </row>
    <row r="103" spans="3:10" x14ac:dyDescent="0.35">
      <c r="C103" s="85" t="s">
        <v>3</v>
      </c>
      <c r="D103" s="86" t="s">
        <v>11</v>
      </c>
      <c r="E103" s="87" t="s">
        <v>8</v>
      </c>
      <c r="F103" s="88">
        <v>300</v>
      </c>
      <c r="G103" s="82"/>
      <c r="H103" s="89">
        <f t="shared" si="5"/>
        <v>1.9770883416976676E-8</v>
      </c>
      <c r="I103" s="90">
        <f t="shared" si="6"/>
        <v>4.9421209677871104E-8</v>
      </c>
      <c r="J103" s="23"/>
    </row>
    <row r="104" spans="3:10" x14ac:dyDescent="0.35">
      <c r="C104" s="85" t="s">
        <v>3</v>
      </c>
      <c r="D104" s="86" t="s">
        <v>11</v>
      </c>
      <c r="E104" s="87" t="s">
        <v>8</v>
      </c>
      <c r="F104" s="88">
        <v>400</v>
      </c>
      <c r="G104" s="82"/>
      <c r="H104" s="89">
        <f t="shared" si="5"/>
        <v>2.8284724497202658E-8</v>
      </c>
      <c r="I104" s="90">
        <f t="shared" si="6"/>
        <v>8.1769022223741936E-8</v>
      </c>
      <c r="J104" s="23"/>
    </row>
    <row r="105" spans="3:10" x14ac:dyDescent="0.35">
      <c r="C105" s="85" t="s">
        <v>3</v>
      </c>
      <c r="D105" s="86" t="s">
        <v>11</v>
      </c>
      <c r="E105" s="87" t="s">
        <v>8</v>
      </c>
      <c r="F105" s="88">
        <v>500</v>
      </c>
      <c r="G105" s="82"/>
      <c r="H105" s="89">
        <f t="shared" si="5"/>
        <v>4.9793397486456674E-12</v>
      </c>
      <c r="I105" s="90">
        <f t="shared" si="6"/>
        <v>1.6113549304018867E-11</v>
      </c>
      <c r="J105" s="23"/>
    </row>
    <row r="106" spans="3:10" x14ac:dyDescent="0.35">
      <c r="C106" s="85" t="s">
        <v>3</v>
      </c>
      <c r="D106" s="86" t="s">
        <v>11</v>
      </c>
      <c r="E106" s="87" t="s">
        <v>8</v>
      </c>
      <c r="F106" s="88">
        <v>750</v>
      </c>
      <c r="G106" s="82"/>
      <c r="H106" s="89">
        <f t="shared" si="5"/>
        <v>4.9793397486456674E-12</v>
      </c>
      <c r="I106" s="90">
        <f t="shared" si="6"/>
        <v>1.9778598376650065E-11</v>
      </c>
      <c r="J106" s="23"/>
    </row>
    <row r="107" spans="3:10" x14ac:dyDescent="0.35">
      <c r="C107" s="85" t="s">
        <v>3</v>
      </c>
      <c r="D107" s="86" t="s">
        <v>11</v>
      </c>
      <c r="E107" s="87" t="s">
        <v>8</v>
      </c>
      <c r="F107" s="88">
        <v>1000</v>
      </c>
      <c r="G107" s="82"/>
      <c r="H107" s="89">
        <f t="shared" si="5"/>
        <v>4.9793397486456674E-12</v>
      </c>
      <c r="I107" s="90">
        <f t="shared" si="6"/>
        <v>2.2874155401875466E-11</v>
      </c>
      <c r="J107" s="23"/>
    </row>
    <row r="108" spans="3:10" x14ac:dyDescent="0.35">
      <c r="C108" s="85" t="s">
        <v>3</v>
      </c>
      <c r="D108" s="91" t="s">
        <v>12</v>
      </c>
      <c r="E108" s="87" t="s">
        <v>8</v>
      </c>
      <c r="F108" s="88">
        <v>3</v>
      </c>
      <c r="G108" s="82"/>
      <c r="H108" s="89">
        <f t="shared" si="5"/>
        <v>6.3179433978942267E-12</v>
      </c>
      <c r="I108" s="90">
        <f t="shared" si="6"/>
        <v>1.7098435373351836E-12</v>
      </c>
      <c r="J108" s="23"/>
    </row>
    <row r="109" spans="3:10" x14ac:dyDescent="0.35">
      <c r="C109" s="85" t="s">
        <v>3</v>
      </c>
      <c r="D109" s="91" t="s">
        <v>12</v>
      </c>
      <c r="E109" s="87" t="s">
        <v>8</v>
      </c>
      <c r="F109" s="88">
        <v>5</v>
      </c>
      <c r="G109" s="82"/>
      <c r="H109" s="89">
        <f t="shared" si="5"/>
        <v>6.2880902624756158E-12</v>
      </c>
      <c r="I109" s="90">
        <f t="shared" si="6"/>
        <v>2.2030865738374648E-12</v>
      </c>
      <c r="J109" s="23"/>
    </row>
    <row r="110" spans="3:10" x14ac:dyDescent="0.35">
      <c r="C110" s="85" t="s">
        <v>3</v>
      </c>
      <c r="D110" s="91" t="s">
        <v>12</v>
      </c>
      <c r="E110" s="87" t="s">
        <v>8</v>
      </c>
      <c r="F110" s="88">
        <v>10</v>
      </c>
      <c r="G110" s="82"/>
      <c r="H110" s="89">
        <f t="shared" si="5"/>
        <v>2.8798937841749735E-11</v>
      </c>
      <c r="I110" s="90">
        <f t="shared" si="6"/>
        <v>1.4323301116192703E-11</v>
      </c>
      <c r="J110" s="23"/>
    </row>
    <row r="111" spans="3:10" x14ac:dyDescent="0.35">
      <c r="C111" s="85" t="s">
        <v>3</v>
      </c>
      <c r="D111" s="91" t="s">
        <v>12</v>
      </c>
      <c r="E111" s="87" t="s">
        <v>8</v>
      </c>
      <c r="F111" s="88">
        <v>20</v>
      </c>
      <c r="G111" s="82"/>
      <c r="H111" s="89">
        <f t="shared" si="5"/>
        <v>1.3927931428161012E-11</v>
      </c>
      <c r="I111" s="90">
        <f t="shared" si="6"/>
        <v>9.8334774591184246E-12</v>
      </c>
      <c r="J111" s="23"/>
    </row>
    <row r="112" spans="3:10" x14ac:dyDescent="0.35">
      <c r="C112" s="85" t="s">
        <v>3</v>
      </c>
      <c r="D112" s="91" t="s">
        <v>12</v>
      </c>
      <c r="E112" s="87" t="s">
        <v>8</v>
      </c>
      <c r="F112" s="88">
        <v>30</v>
      </c>
      <c r="G112" s="82"/>
      <c r="H112" s="89">
        <f t="shared" si="5"/>
        <v>1.6981602129945134E-11</v>
      </c>
      <c r="I112" s="90">
        <f t="shared" si="6"/>
        <v>1.4716463836796266E-11</v>
      </c>
      <c r="J112" s="23"/>
    </row>
    <row r="113" spans="3:10" x14ac:dyDescent="0.35">
      <c r="C113" s="85" t="s">
        <v>3</v>
      </c>
      <c r="D113" s="91" t="s">
        <v>12</v>
      </c>
      <c r="E113" s="87" t="s">
        <v>8</v>
      </c>
      <c r="F113" s="88">
        <v>40</v>
      </c>
      <c r="G113" s="82"/>
      <c r="H113" s="89">
        <f t="shared" si="5"/>
        <v>4.9937519219605173E-12</v>
      </c>
      <c r="I113" s="90">
        <f t="shared" si="6"/>
        <v>5.0049682350403765E-12</v>
      </c>
      <c r="J113" s="23"/>
    </row>
    <row r="114" spans="3:10" x14ac:dyDescent="0.35">
      <c r="C114" s="85" t="s">
        <v>3</v>
      </c>
      <c r="D114" s="91" t="s">
        <v>12</v>
      </c>
      <c r="E114" s="87" t="s">
        <v>8</v>
      </c>
      <c r="F114" s="88">
        <v>50</v>
      </c>
      <c r="G114" s="82"/>
      <c r="H114" s="89">
        <f t="shared" si="5"/>
        <v>2.3096115737654502E-11</v>
      </c>
      <c r="I114" s="90">
        <f t="shared" si="6"/>
        <v>2.591170016011729E-11</v>
      </c>
      <c r="J114" s="23"/>
    </row>
    <row r="115" spans="3:10" x14ac:dyDescent="0.35">
      <c r="C115" s="85" t="s">
        <v>3</v>
      </c>
      <c r="D115" s="91" t="s">
        <v>12</v>
      </c>
      <c r="E115" s="87" t="s">
        <v>8</v>
      </c>
      <c r="F115" s="88">
        <v>60</v>
      </c>
      <c r="G115" s="82"/>
      <c r="H115" s="89">
        <f t="shared" si="5"/>
        <v>6.598288091579605E-12</v>
      </c>
      <c r="I115" s="90">
        <f t="shared" si="6"/>
        <v>8.1172689332030156E-12</v>
      </c>
      <c r="J115" s="23"/>
    </row>
    <row r="116" spans="3:10" x14ac:dyDescent="0.35">
      <c r="C116" s="85" t="s">
        <v>3</v>
      </c>
      <c r="D116" s="91" t="s">
        <v>12</v>
      </c>
      <c r="E116" s="87" t="s">
        <v>8</v>
      </c>
      <c r="F116" s="88">
        <v>100</v>
      </c>
      <c r="G116" s="82"/>
      <c r="H116" s="89">
        <f t="shared" si="5"/>
        <v>7.3770776866966265E-12</v>
      </c>
      <c r="I116" s="90">
        <f t="shared" si="6"/>
        <v>1.1748845001596079E-11</v>
      </c>
      <c r="J116" s="23"/>
    </row>
    <row r="117" spans="3:10" x14ac:dyDescent="0.35">
      <c r="C117" s="85" t="s">
        <v>3</v>
      </c>
      <c r="D117" s="91" t="s">
        <v>12</v>
      </c>
      <c r="E117" s="87" t="s">
        <v>8</v>
      </c>
      <c r="F117" s="88">
        <v>150</v>
      </c>
      <c r="G117" s="82"/>
      <c r="H117" s="89">
        <f t="shared" si="5"/>
        <v>1.8630964575446299E-12</v>
      </c>
      <c r="I117" s="90">
        <f t="shared" si="6"/>
        <v>3.64208818446955E-12</v>
      </c>
      <c r="J117" s="23"/>
    </row>
    <row r="118" spans="3:10" x14ac:dyDescent="0.35">
      <c r="C118" s="85" t="s">
        <v>3</v>
      </c>
      <c r="D118" s="91" t="s">
        <v>12</v>
      </c>
      <c r="E118" s="87" t="s">
        <v>8</v>
      </c>
      <c r="F118" s="88">
        <v>200</v>
      </c>
      <c r="G118" s="82"/>
      <c r="H118" s="89">
        <f t="shared" si="5"/>
        <v>8.3405748248248948E-12</v>
      </c>
      <c r="I118" s="90">
        <f t="shared" si="6"/>
        <v>1.8856481321671022E-11</v>
      </c>
      <c r="J118" s="23"/>
    </row>
    <row r="119" spans="3:10" x14ac:dyDescent="0.35">
      <c r="C119" s="85" t="s">
        <v>3</v>
      </c>
      <c r="D119" s="91" t="s">
        <v>12</v>
      </c>
      <c r="E119" s="87" t="s">
        <v>8</v>
      </c>
      <c r="F119" s="88">
        <v>250</v>
      </c>
      <c r="G119" s="82"/>
      <c r="H119" s="89">
        <f t="shared" si="5"/>
        <v>6.985913124479915E-17</v>
      </c>
      <c r="I119" s="90">
        <f t="shared" si="6"/>
        <v>1.7679519344360338E-16</v>
      </c>
      <c r="J119" s="23"/>
    </row>
    <row r="120" spans="3:10" x14ac:dyDescent="0.35">
      <c r="C120" s="85" t="s">
        <v>3</v>
      </c>
      <c r="D120" s="91" t="s">
        <v>12</v>
      </c>
      <c r="E120" s="87" t="s">
        <v>8</v>
      </c>
      <c r="F120" s="88">
        <v>300</v>
      </c>
      <c r="G120" s="82"/>
      <c r="H120" s="89">
        <f t="shared" si="5"/>
        <v>5.5476300440349081E-13</v>
      </c>
      <c r="I120" s="90">
        <f t="shared" si="6"/>
        <v>1.5394885508546849E-12</v>
      </c>
      <c r="J120" s="23"/>
    </row>
    <row r="121" spans="3:10" x14ac:dyDescent="0.35">
      <c r="C121" s="85" t="s">
        <v>3</v>
      </c>
      <c r="D121" s="91" t="s">
        <v>12</v>
      </c>
      <c r="E121" s="87" t="s">
        <v>8</v>
      </c>
      <c r="F121" s="88">
        <v>400</v>
      </c>
      <c r="G121" s="82"/>
      <c r="H121" s="89">
        <f t="shared" si="5"/>
        <v>7.9365794688362229E-13</v>
      </c>
      <c r="I121" s="90">
        <f t="shared" si="6"/>
        <v>2.54713460776332E-12</v>
      </c>
      <c r="J121" s="23"/>
    </row>
    <row r="122" spans="3:10" x14ac:dyDescent="0.35">
      <c r="C122" s="85" t="s">
        <v>3</v>
      </c>
      <c r="D122" s="91" t="s">
        <v>12</v>
      </c>
      <c r="E122" s="87" t="s">
        <v>8</v>
      </c>
      <c r="F122" s="88">
        <v>500</v>
      </c>
      <c r="G122" s="82"/>
      <c r="H122" s="89">
        <f t="shared" si="5"/>
        <v>1.397182624895983E-16</v>
      </c>
      <c r="I122" s="90">
        <f t="shared" si="6"/>
        <v>5.0194288704909953E-16</v>
      </c>
      <c r="J122" s="23"/>
    </row>
    <row r="123" spans="3:10" x14ac:dyDescent="0.35">
      <c r="C123" s="85" t="s">
        <v>3</v>
      </c>
      <c r="D123" s="91" t="s">
        <v>12</v>
      </c>
      <c r="E123" s="87" t="s">
        <v>8</v>
      </c>
      <c r="F123" s="88">
        <v>750</v>
      </c>
      <c r="G123" s="82"/>
      <c r="H123" s="89">
        <f t="shared" si="5"/>
        <v>1.397182624895983E-16</v>
      </c>
      <c r="I123" s="90">
        <f t="shared" si="6"/>
        <v>6.1611049084538454E-16</v>
      </c>
      <c r="J123" s="23"/>
    </row>
    <row r="124" spans="3:10" x14ac:dyDescent="0.35">
      <c r="C124" s="85" t="s">
        <v>3</v>
      </c>
      <c r="D124" s="91" t="s">
        <v>12</v>
      </c>
      <c r="E124" s="87" t="s">
        <v>8</v>
      </c>
      <c r="F124" s="88">
        <v>1000</v>
      </c>
      <c r="G124" s="82"/>
      <c r="H124" s="89">
        <f t="shared" si="5"/>
        <v>1.397182624895983E-16</v>
      </c>
      <c r="I124" s="90">
        <f t="shared" si="6"/>
        <v>7.1253821145186996E-16</v>
      </c>
      <c r="J124" s="23"/>
    </row>
    <row r="125" spans="3:10" x14ac:dyDescent="0.35">
      <c r="C125" s="85" t="s">
        <v>3</v>
      </c>
      <c r="D125" s="92" t="s">
        <v>13</v>
      </c>
      <c r="E125" s="87" t="s">
        <v>8</v>
      </c>
      <c r="F125" s="88">
        <v>3</v>
      </c>
      <c r="G125" s="82"/>
      <c r="H125" s="89">
        <f t="shared" si="5"/>
        <v>2.6687374716478893E-7</v>
      </c>
      <c r="I125" s="90">
        <f t="shared" si="6"/>
        <v>8.2804243039337983E-8</v>
      </c>
      <c r="J125" s="23"/>
    </row>
    <row r="126" spans="3:10" x14ac:dyDescent="0.35">
      <c r="C126" s="85" t="s">
        <v>3</v>
      </c>
      <c r="D126" s="92" t="s">
        <v>13</v>
      </c>
      <c r="E126" s="87" t="s">
        <v>8</v>
      </c>
      <c r="F126" s="88">
        <v>5</v>
      </c>
      <c r="G126" s="82"/>
      <c r="H126" s="89">
        <f t="shared" si="5"/>
        <v>2.6561273268396308E-7</v>
      </c>
      <c r="I126" s="90">
        <f t="shared" si="6"/>
        <v>1.0669099956423602E-7</v>
      </c>
      <c r="J126" s="23"/>
    </row>
    <row r="127" spans="3:10" x14ac:dyDescent="0.35">
      <c r="C127" s="85" t="s">
        <v>3</v>
      </c>
      <c r="D127" s="92" t="s">
        <v>13</v>
      </c>
      <c r="E127" s="87" t="s">
        <v>8</v>
      </c>
      <c r="F127" s="88">
        <v>10</v>
      </c>
      <c r="G127" s="82"/>
      <c r="H127" s="89">
        <f t="shared" si="5"/>
        <v>1.2164845381101756E-6</v>
      </c>
      <c r="I127" s="90">
        <f t="shared" si="6"/>
        <v>6.9364832562357547E-7</v>
      </c>
      <c r="J127" s="23"/>
    </row>
    <row r="128" spans="3:10" x14ac:dyDescent="0.35">
      <c r="C128" s="85" t="s">
        <v>3</v>
      </c>
      <c r="D128" s="92" t="s">
        <v>13</v>
      </c>
      <c r="E128" s="87" t="s">
        <v>8</v>
      </c>
      <c r="F128" s="88">
        <v>20</v>
      </c>
      <c r="G128" s="82"/>
      <c r="H128" s="89">
        <f t="shared" si="5"/>
        <v>5.8832424040494527E-7</v>
      </c>
      <c r="I128" s="90">
        <f t="shared" si="6"/>
        <v>4.7621530255085217E-7</v>
      </c>
      <c r="J128" s="23"/>
    </row>
    <row r="129" spans="3:10" x14ac:dyDescent="0.35">
      <c r="C129" s="85" t="s">
        <v>3</v>
      </c>
      <c r="D129" s="92" t="s">
        <v>13</v>
      </c>
      <c r="E129" s="87" t="s">
        <v>8</v>
      </c>
      <c r="F129" s="88">
        <v>30</v>
      </c>
      <c r="G129" s="82"/>
      <c r="H129" s="89">
        <f t="shared" si="5"/>
        <v>7.1731313623204002E-7</v>
      </c>
      <c r="I129" s="90">
        <f t="shared" si="6"/>
        <v>7.1268839610955875E-7</v>
      </c>
      <c r="J129" s="23"/>
    </row>
    <row r="130" spans="3:10" x14ac:dyDescent="0.35">
      <c r="C130" s="85" t="s">
        <v>3</v>
      </c>
      <c r="D130" s="92" t="s">
        <v>13</v>
      </c>
      <c r="E130" s="87" t="s">
        <v>8</v>
      </c>
      <c r="F130" s="88">
        <v>40</v>
      </c>
      <c r="G130" s="82"/>
      <c r="H130" s="89">
        <f t="shared" si="5"/>
        <v>2.1093909899052911E-7</v>
      </c>
      <c r="I130" s="90">
        <f t="shared" si="6"/>
        <v>2.4238042668181741E-7</v>
      </c>
      <c r="J130" s="23"/>
    </row>
    <row r="131" spans="3:10" x14ac:dyDescent="0.35">
      <c r="C131" s="85" t="s">
        <v>3</v>
      </c>
      <c r="D131" s="92" t="s">
        <v>13</v>
      </c>
      <c r="E131" s="87" t="s">
        <v>8</v>
      </c>
      <c r="F131" s="88">
        <v>50</v>
      </c>
      <c r="G131" s="82"/>
      <c r="H131" s="89">
        <f t="shared" si="5"/>
        <v>9.7559388612343227E-7</v>
      </c>
      <c r="I131" s="90">
        <f t="shared" si="6"/>
        <v>1.2548509093204823E-6</v>
      </c>
      <c r="J131" s="23"/>
    </row>
    <row r="132" spans="3:10" x14ac:dyDescent="0.35">
      <c r="C132" s="85" t="s">
        <v>3</v>
      </c>
      <c r="D132" s="92" t="s">
        <v>13</v>
      </c>
      <c r="E132" s="87" t="s">
        <v>8</v>
      </c>
      <c r="F132" s="88">
        <v>60</v>
      </c>
      <c r="G132" s="82"/>
      <c r="H132" s="89">
        <f t="shared" si="5"/>
        <v>2.7871567644299652E-7</v>
      </c>
      <c r="I132" s="90">
        <f t="shared" si="6"/>
        <v>3.9310281606711046E-7</v>
      </c>
      <c r="J132" s="23"/>
    </row>
    <row r="133" spans="3:10" x14ac:dyDescent="0.35">
      <c r="C133" s="85" t="s">
        <v>3</v>
      </c>
      <c r="D133" s="92" t="s">
        <v>13</v>
      </c>
      <c r="E133" s="87" t="s">
        <v>8</v>
      </c>
      <c r="F133" s="88">
        <v>100</v>
      </c>
      <c r="G133" s="82"/>
      <c r="H133" s="89">
        <f t="shared" si="5"/>
        <v>3.1161221957617831E-7</v>
      </c>
      <c r="I133" s="90">
        <f t="shared" si="6"/>
        <v>5.689726549248363E-7</v>
      </c>
      <c r="J133" s="23"/>
    </row>
    <row r="134" spans="3:10" x14ac:dyDescent="0.35">
      <c r="C134" s="85" t="s">
        <v>3</v>
      </c>
      <c r="D134" s="92" t="s">
        <v>13</v>
      </c>
      <c r="E134" s="87" t="s">
        <v>8</v>
      </c>
      <c r="F134" s="88">
        <v>150</v>
      </c>
      <c r="G134" s="82"/>
      <c r="H134" s="89">
        <f t="shared" si="5"/>
        <v>7.8698320266702661E-8</v>
      </c>
      <c r="I134" s="90">
        <f t="shared" si="6"/>
        <v>1.7637891924750919E-7</v>
      </c>
      <c r="J134" s="23"/>
    </row>
    <row r="135" spans="3:10" x14ac:dyDescent="0.35">
      <c r="C135" s="85" t="s">
        <v>3</v>
      </c>
      <c r="D135" s="92" t="s">
        <v>13</v>
      </c>
      <c r="E135" s="87" t="s">
        <v>8</v>
      </c>
      <c r="F135" s="88">
        <v>200</v>
      </c>
      <c r="G135" s="82"/>
      <c r="H135" s="89">
        <f t="shared" si="5"/>
        <v>3.523109209479797E-7</v>
      </c>
      <c r="I135" s="90">
        <f t="shared" si="6"/>
        <v>9.1318101810639598E-7</v>
      </c>
      <c r="J135" s="23"/>
    </row>
    <row r="136" spans="3:10" x14ac:dyDescent="0.35">
      <c r="C136" s="85" t="s">
        <v>3</v>
      </c>
      <c r="D136" s="92" t="s">
        <v>13</v>
      </c>
      <c r="E136" s="87" t="s">
        <v>8</v>
      </c>
      <c r="F136" s="88">
        <v>250</v>
      </c>
      <c r="G136" s="82"/>
      <c r="H136" s="89">
        <f t="shared" si="5"/>
        <v>2.9508919208092692E-12</v>
      </c>
      <c r="I136" s="90">
        <f t="shared" si="6"/>
        <v>8.5618314462308155E-12</v>
      </c>
      <c r="J136" s="23"/>
    </row>
    <row r="137" spans="3:10" x14ac:dyDescent="0.35">
      <c r="C137" s="85" t="s">
        <v>3</v>
      </c>
      <c r="D137" s="92" t="s">
        <v>13</v>
      </c>
      <c r="E137" s="87" t="s">
        <v>8</v>
      </c>
      <c r="F137" s="88">
        <v>300</v>
      </c>
      <c r="G137" s="82"/>
      <c r="H137" s="89">
        <f t="shared" si="5"/>
        <v>2.3433524558466541E-8</v>
      </c>
      <c r="I137" s="90">
        <f t="shared" si="6"/>
        <v>7.4554297710726843E-8</v>
      </c>
      <c r="J137" s="23"/>
    </row>
    <row r="138" spans="3:10" x14ac:dyDescent="0.35">
      <c r="C138" s="85" t="s">
        <v>3</v>
      </c>
      <c r="D138" s="92" t="s">
        <v>13</v>
      </c>
      <c r="E138" s="87" t="s">
        <v>8</v>
      </c>
      <c r="F138" s="88">
        <v>400</v>
      </c>
      <c r="G138" s="82"/>
      <c r="H138" s="89">
        <f t="shared" si="5"/>
        <v>3.3524591296993974E-8</v>
      </c>
      <c r="I138" s="90">
        <f t="shared" si="6"/>
        <v>1.2335254572114513E-7</v>
      </c>
      <c r="J138" s="23"/>
    </row>
    <row r="139" spans="3:10" x14ac:dyDescent="0.35">
      <c r="C139" s="85" t="s">
        <v>3</v>
      </c>
      <c r="D139" s="92" t="s">
        <v>13</v>
      </c>
      <c r="E139" s="87" t="s">
        <v>8</v>
      </c>
      <c r="F139" s="88">
        <v>500</v>
      </c>
      <c r="G139" s="82"/>
      <c r="H139" s="89">
        <f t="shared" si="5"/>
        <v>5.9017838416185384E-12</v>
      </c>
      <c r="I139" s="90">
        <f t="shared" si="6"/>
        <v>2.4308072582978652E-11</v>
      </c>
      <c r="J139" s="23"/>
    </row>
    <row r="140" spans="3:10" x14ac:dyDescent="0.35">
      <c r="C140" s="85" t="s">
        <v>3</v>
      </c>
      <c r="D140" s="92" t="s">
        <v>13</v>
      </c>
      <c r="E140" s="87" t="s">
        <v>8</v>
      </c>
      <c r="F140" s="88">
        <v>750</v>
      </c>
      <c r="G140" s="82"/>
      <c r="H140" s="89">
        <f t="shared" si="5"/>
        <v>5.9017838416185384E-12</v>
      </c>
      <c r="I140" s="90">
        <f t="shared" si="6"/>
        <v>2.9836977307617927E-11</v>
      </c>
      <c r="J140" s="23"/>
    </row>
    <row r="141" spans="3:10" x14ac:dyDescent="0.35">
      <c r="C141" s="85" t="s">
        <v>3</v>
      </c>
      <c r="D141" s="92" t="s">
        <v>13</v>
      </c>
      <c r="E141" s="87" t="s">
        <v>8</v>
      </c>
      <c r="F141" s="88">
        <v>1000</v>
      </c>
      <c r="G141" s="82"/>
      <c r="H141" s="89">
        <f t="shared" si="5"/>
        <v>5.9017838416185384E-12</v>
      </c>
      <c r="I141" s="90">
        <f t="shared" si="6"/>
        <v>3.4506775589437885E-11</v>
      </c>
      <c r="J141" s="23"/>
    </row>
    <row r="142" spans="3:10" x14ac:dyDescent="0.35">
      <c r="C142" s="85" t="s">
        <v>3</v>
      </c>
      <c r="D142" s="93" t="s">
        <v>14</v>
      </c>
      <c r="E142" s="87" t="s">
        <v>8</v>
      </c>
      <c r="F142" s="88">
        <v>3</v>
      </c>
      <c r="G142" s="82"/>
      <c r="H142" s="89">
        <f t="shared" si="5"/>
        <v>2.7271698120406734E-13</v>
      </c>
      <c r="I142" s="90">
        <f t="shared" si="6"/>
        <v>9.4405976759650841E-14</v>
      </c>
      <c r="J142" s="23"/>
    </row>
    <row r="143" spans="3:10" x14ac:dyDescent="0.35">
      <c r="C143" s="85" t="s">
        <v>3</v>
      </c>
      <c r="D143" s="93" t="s">
        <v>14</v>
      </c>
      <c r="E143" s="87" t="s">
        <v>8</v>
      </c>
      <c r="F143" s="88">
        <v>5</v>
      </c>
      <c r="G143" s="82"/>
      <c r="H143" s="89">
        <f t="shared" si="5"/>
        <v>2.7142835665362369E-13</v>
      </c>
      <c r="I143" s="90">
        <f t="shared" si="6"/>
        <v>1.2163951574969573E-13</v>
      </c>
      <c r="J143" s="23"/>
    </row>
    <row r="144" spans="3:10" x14ac:dyDescent="0.35">
      <c r="C144" s="85" t="s">
        <v>3</v>
      </c>
      <c r="D144" s="93" t="s">
        <v>14</v>
      </c>
      <c r="E144" s="87" t="s">
        <v>8</v>
      </c>
      <c r="F144" s="88">
        <v>10</v>
      </c>
      <c r="G144" s="82"/>
      <c r="H144" s="89">
        <f t="shared" si="5"/>
        <v>1.2431196190683339E-12</v>
      </c>
      <c r="I144" s="90">
        <f t="shared" si="6"/>
        <v>7.9083565412318436E-13</v>
      </c>
      <c r="J144" s="23"/>
    </row>
    <row r="145" spans="3:10" x14ac:dyDescent="0.35">
      <c r="C145" s="85" t="s">
        <v>3</v>
      </c>
      <c r="D145" s="93" t="s">
        <v>14</v>
      </c>
      <c r="E145" s="87" t="s">
        <v>8</v>
      </c>
      <c r="F145" s="88">
        <v>20</v>
      </c>
      <c r="G145" s="82"/>
      <c r="H145" s="89">
        <f t="shared" si="5"/>
        <v>6.0120567315802937E-13</v>
      </c>
      <c r="I145" s="90">
        <f t="shared" si="6"/>
        <v>5.4293800818694475E-13</v>
      </c>
      <c r="J145" s="23"/>
    </row>
    <row r="146" spans="3:10" x14ac:dyDescent="0.35">
      <c r="C146" s="85" t="s">
        <v>3</v>
      </c>
      <c r="D146" s="93" t="s">
        <v>14</v>
      </c>
      <c r="E146" s="87" t="s">
        <v>8</v>
      </c>
      <c r="F146" s="88">
        <v>30</v>
      </c>
      <c r="G146" s="82"/>
      <c r="H146" s="89">
        <f t="shared" si="5"/>
        <v>7.3301879697604897E-13</v>
      </c>
      <c r="I146" s="90">
        <f t="shared" si="6"/>
        <v>8.1254343606556517E-13</v>
      </c>
      <c r="J146" s="23"/>
    </row>
    <row r="147" spans="3:10" x14ac:dyDescent="0.35">
      <c r="C147" s="85" t="s">
        <v>3</v>
      </c>
      <c r="D147" s="93" t="s">
        <v>14</v>
      </c>
      <c r="E147" s="87" t="s">
        <v>8</v>
      </c>
      <c r="F147" s="88">
        <v>40</v>
      </c>
      <c r="G147" s="82"/>
      <c r="H147" s="89">
        <f t="shared" si="5"/>
        <v>2.1555763691915906E-13</v>
      </c>
      <c r="I147" s="90">
        <f t="shared" si="6"/>
        <v>2.7634043967345049E-13</v>
      </c>
      <c r="J147" s="23"/>
    </row>
    <row r="148" spans="3:10" x14ac:dyDescent="0.35">
      <c r="C148" s="85" t="s">
        <v>3</v>
      </c>
      <c r="D148" s="93" t="s">
        <v>14</v>
      </c>
      <c r="E148" s="87" t="s">
        <v>8</v>
      </c>
      <c r="F148" s="88">
        <v>50</v>
      </c>
      <c r="G148" s="82"/>
      <c r="H148" s="89">
        <f t="shared" si="5"/>
        <v>9.9695463615774836E-13</v>
      </c>
      <c r="I148" s="90">
        <f t="shared" si="6"/>
        <v>1.4306685434689205E-12</v>
      </c>
      <c r="J148" s="23"/>
    </row>
    <row r="149" spans="3:10" x14ac:dyDescent="0.35">
      <c r="C149" s="85" t="s">
        <v>3</v>
      </c>
      <c r="D149" s="93" t="s">
        <v>14</v>
      </c>
      <c r="E149" s="87" t="s">
        <v>8</v>
      </c>
      <c r="F149" s="88">
        <v>60</v>
      </c>
      <c r="G149" s="82"/>
      <c r="H149" s="89">
        <f t="shared" si="5"/>
        <v>2.848181910034362E-13</v>
      </c>
      <c r="I149" s="90">
        <f t="shared" si="6"/>
        <v>4.4818059987764655E-13</v>
      </c>
      <c r="J149" s="23"/>
    </row>
    <row r="150" spans="3:10" x14ac:dyDescent="0.35">
      <c r="C150" s="85" t="s">
        <v>3</v>
      </c>
      <c r="D150" s="93" t="s">
        <v>14</v>
      </c>
      <c r="E150" s="87" t="s">
        <v>8</v>
      </c>
      <c r="F150" s="88">
        <v>100</v>
      </c>
      <c r="G150" s="82"/>
      <c r="H150" s="89">
        <f t="shared" si="5"/>
        <v>3.184350080588472E-13</v>
      </c>
      <c r="I150" s="90">
        <f t="shared" si="6"/>
        <v>6.4869162818374807E-13</v>
      </c>
      <c r="J150" s="23"/>
    </row>
    <row r="151" spans="3:10" x14ac:dyDescent="0.35">
      <c r="C151" s="85" t="s">
        <v>3</v>
      </c>
      <c r="D151" s="93" t="s">
        <v>14</v>
      </c>
      <c r="E151" s="87" t="s">
        <v>8</v>
      </c>
      <c r="F151" s="88">
        <v>150</v>
      </c>
      <c r="G151" s="82"/>
      <c r="H151" s="89">
        <f t="shared" si="5"/>
        <v>8.042142982207036E-14</v>
      </c>
      <c r="I151" s="90">
        <f t="shared" si="6"/>
        <v>2.0109143614128754E-13</v>
      </c>
      <c r="J151" s="23"/>
    </row>
    <row r="152" spans="3:10" x14ac:dyDescent="0.35">
      <c r="C152" s="85" t="s">
        <v>3</v>
      </c>
      <c r="D152" s="93" t="s">
        <v>14</v>
      </c>
      <c r="E152" s="87" t="s">
        <v>8</v>
      </c>
      <c r="F152" s="88">
        <v>200</v>
      </c>
      <c r="G152" s="82"/>
      <c r="H152" s="89">
        <f t="shared" si="5"/>
        <v>3.6002481258236962E-13</v>
      </c>
      <c r="I152" s="90">
        <f t="shared" si="6"/>
        <v>1.0411271549424209E-12</v>
      </c>
      <c r="J152" s="23"/>
    </row>
    <row r="153" spans="3:10" x14ac:dyDescent="0.35">
      <c r="C153" s="85" t="s">
        <v>3</v>
      </c>
      <c r="D153" s="93" t="s">
        <v>14</v>
      </c>
      <c r="E153" s="87" t="s">
        <v>8</v>
      </c>
      <c r="F153" s="88">
        <v>250</v>
      </c>
      <c r="G153" s="82"/>
      <c r="H153" s="89">
        <f t="shared" si="5"/>
        <v>3.0155020681208267E-18</v>
      </c>
      <c r="I153" s="94">
        <f t="shared" si="6"/>
        <v>9.761432879096776E-18</v>
      </c>
      <c r="J153" s="23"/>
    </row>
    <row r="154" spans="3:10" x14ac:dyDescent="0.35">
      <c r="C154" s="85" t="s">
        <v>3</v>
      </c>
      <c r="D154" s="93" t="s">
        <v>14</v>
      </c>
      <c r="E154" s="87" t="s">
        <v>8</v>
      </c>
      <c r="F154" s="88">
        <v>300</v>
      </c>
      <c r="G154" s="82"/>
      <c r="H154" s="89">
        <f t="shared" si="5"/>
        <v>2.3946604506625508E-14</v>
      </c>
      <c r="I154" s="94">
        <f t="shared" si="6"/>
        <v>8.5000128479735454E-14</v>
      </c>
      <c r="J154" s="23"/>
    </row>
    <row r="155" spans="3:10" x14ac:dyDescent="0.35">
      <c r="C155" s="85" t="s">
        <v>3</v>
      </c>
      <c r="D155" s="93" t="s">
        <v>14</v>
      </c>
      <c r="E155" s="87" t="s">
        <v>8</v>
      </c>
      <c r="F155" s="88">
        <v>400</v>
      </c>
      <c r="G155" s="82"/>
      <c r="H155" s="89">
        <f t="shared" ref="H155:H218" si="7">SUMIFS($D$60:$D$62,$C$60:$C$62,$C155)*SUMIFS($F$46:$F$49,$C$46:$C$49,$D155)*SUMIFS($F$54:$F$55,$C$54:$C$55,$E155)*SUMIFS($E$67:$E$83,$C$67:$C$83,$F155)</f>
        <v>3.4258616412242692E-14</v>
      </c>
      <c r="I155" s="94">
        <f t="shared" ref="I155:I218" si="8">SUMIFS($D$60:$D$62,$C$60:$C$62,$C155)*SUMIFS($G$46:$G$49,$C$46:$C$49,$D155)*SUMIFS($G$54:$G$55,$C$54:$C$55,$E155)*SUMIFS($F$67:$F$83,$C$67:$C$83,$F155)</f>
        <v>1.4063551742223982E-13</v>
      </c>
      <c r="J155" s="23"/>
    </row>
    <row r="156" spans="3:10" x14ac:dyDescent="0.35">
      <c r="C156" s="85" t="s">
        <v>3</v>
      </c>
      <c r="D156" s="93" t="s">
        <v>14</v>
      </c>
      <c r="E156" s="87" t="s">
        <v>8</v>
      </c>
      <c r="F156" s="88">
        <v>500</v>
      </c>
      <c r="G156" s="82"/>
      <c r="H156" s="89">
        <f t="shared" si="7"/>
        <v>6.0310041362416533E-18</v>
      </c>
      <c r="I156" s="94">
        <f t="shared" si="8"/>
        <v>2.7713885799914629E-17</v>
      </c>
      <c r="J156" s="23"/>
    </row>
    <row r="157" spans="3:10" x14ac:dyDescent="0.35">
      <c r="C157" s="85" t="s">
        <v>3</v>
      </c>
      <c r="D157" s="93" t="s">
        <v>14</v>
      </c>
      <c r="E157" s="87" t="s">
        <v>8</v>
      </c>
      <c r="F157" s="88">
        <v>750</v>
      </c>
      <c r="G157" s="82"/>
      <c r="H157" s="89">
        <f t="shared" si="7"/>
        <v>6.0310041362416533E-18</v>
      </c>
      <c r="I157" s="94">
        <f t="shared" si="8"/>
        <v>3.40174474506461E-17</v>
      </c>
      <c r="J157" s="23"/>
    </row>
    <row r="158" spans="3:10" x14ac:dyDescent="0.35">
      <c r="C158" s="85" t="s">
        <v>3</v>
      </c>
      <c r="D158" s="93" t="s">
        <v>14</v>
      </c>
      <c r="E158" s="87" t="s">
        <v>8</v>
      </c>
      <c r="F158" s="88">
        <v>1000</v>
      </c>
      <c r="G158" s="82"/>
      <c r="H158" s="89">
        <f t="shared" si="7"/>
        <v>6.0310041362416533E-18</v>
      </c>
      <c r="I158" s="94">
        <f t="shared" si="8"/>
        <v>3.9341532930858912E-17</v>
      </c>
      <c r="J158" s="23"/>
    </row>
    <row r="159" spans="3:10" x14ac:dyDescent="0.35">
      <c r="C159" s="85" t="s">
        <v>3</v>
      </c>
      <c r="D159" s="86" t="s">
        <v>11</v>
      </c>
      <c r="E159" s="95" t="s">
        <v>9</v>
      </c>
      <c r="F159" s="88">
        <v>3</v>
      </c>
      <c r="G159" s="82"/>
      <c r="H159" s="89">
        <f t="shared" si="7"/>
        <v>4.2180190771074511E-9</v>
      </c>
      <c r="I159" s="94">
        <f t="shared" si="8"/>
        <v>1.8359905943056361E-9</v>
      </c>
      <c r="J159" s="23"/>
    </row>
    <row r="160" spans="3:10" x14ac:dyDescent="0.35">
      <c r="C160" s="85" t="s">
        <v>3</v>
      </c>
      <c r="D160" s="86" t="s">
        <v>11</v>
      </c>
      <c r="E160" s="95" t="s">
        <v>9</v>
      </c>
      <c r="F160" s="88">
        <v>5</v>
      </c>
      <c r="G160" s="82"/>
      <c r="H160" s="89">
        <f t="shared" si="7"/>
        <v>4.1980883675747977E-9</v>
      </c>
      <c r="I160" s="94">
        <f t="shared" si="8"/>
        <v>2.3656236022101574E-9</v>
      </c>
      <c r="J160" s="23"/>
    </row>
    <row r="161" spans="3:10" x14ac:dyDescent="0.35">
      <c r="C161" s="85" t="s">
        <v>3</v>
      </c>
      <c r="D161" s="86" t="s">
        <v>11</v>
      </c>
      <c r="E161" s="95" t="s">
        <v>9</v>
      </c>
      <c r="F161" s="88">
        <v>10</v>
      </c>
      <c r="G161" s="82"/>
      <c r="H161" s="89">
        <f t="shared" si="7"/>
        <v>1.9226900522315467E-8</v>
      </c>
      <c r="I161" s="94">
        <f t="shared" si="8"/>
        <v>1.5380030718905531E-8</v>
      </c>
      <c r="J161" s="23"/>
    </row>
    <row r="162" spans="3:10" x14ac:dyDescent="0.35">
      <c r="C162" s="85" t="s">
        <v>3</v>
      </c>
      <c r="D162" s="86" t="s">
        <v>11</v>
      </c>
      <c r="E162" s="95" t="s">
        <v>9</v>
      </c>
      <c r="F162" s="88">
        <v>20</v>
      </c>
      <c r="G162" s="82"/>
      <c r="H162" s="89">
        <f t="shared" si="7"/>
        <v>9.2986398846511364E-9</v>
      </c>
      <c r="I162" s="94">
        <f t="shared" si="8"/>
        <v>1.0558961524863032E-8</v>
      </c>
      <c r="J162" s="23"/>
    </row>
    <row r="163" spans="3:10" x14ac:dyDescent="0.35">
      <c r="C163" s="85" t="s">
        <v>3</v>
      </c>
      <c r="D163" s="86" t="s">
        <v>11</v>
      </c>
      <c r="E163" s="95" t="s">
        <v>9</v>
      </c>
      <c r="F163" s="88">
        <v>30</v>
      </c>
      <c r="G163" s="82"/>
      <c r="H163" s="89">
        <f t="shared" si="7"/>
        <v>1.1337347809705131E-8</v>
      </c>
      <c r="I163" s="94">
        <f t="shared" si="8"/>
        <v>1.5802199789523982E-8</v>
      </c>
      <c r="J163" s="23"/>
    </row>
    <row r="164" spans="3:10" x14ac:dyDescent="0.35">
      <c r="C164" s="85" t="s">
        <v>3</v>
      </c>
      <c r="D164" s="86" t="s">
        <v>11</v>
      </c>
      <c r="E164" s="95" t="s">
        <v>9</v>
      </c>
      <c r="F164" s="88">
        <v>40</v>
      </c>
      <c r="G164" s="82"/>
      <c r="H164" s="89">
        <f t="shared" si="7"/>
        <v>3.3339552994716633E-9</v>
      </c>
      <c r="I164" s="94">
        <f t="shared" si="8"/>
        <v>5.3742195725428302E-9</v>
      </c>
      <c r="J164" s="23"/>
    </row>
    <row r="165" spans="3:10" x14ac:dyDescent="0.35">
      <c r="C165" s="85" t="s">
        <v>3</v>
      </c>
      <c r="D165" s="86" t="s">
        <v>11</v>
      </c>
      <c r="E165" s="95" t="s">
        <v>9</v>
      </c>
      <c r="F165" s="88">
        <v>50</v>
      </c>
      <c r="G165" s="82"/>
      <c r="H165" s="89">
        <f t="shared" si="7"/>
        <v>1.5419552005005049E-8</v>
      </c>
      <c r="I165" s="94">
        <f t="shared" si="8"/>
        <v>2.782338660681632E-8</v>
      </c>
      <c r="J165" s="23"/>
    </row>
    <row r="166" spans="3:10" x14ac:dyDescent="0.35">
      <c r="C166" s="85" t="s">
        <v>3</v>
      </c>
      <c r="D166" s="86" t="s">
        <v>11</v>
      </c>
      <c r="E166" s="95" t="s">
        <v>9</v>
      </c>
      <c r="F166" s="88">
        <v>60</v>
      </c>
      <c r="G166" s="82"/>
      <c r="H166" s="89">
        <f t="shared" si="7"/>
        <v>4.4051842971258671E-9</v>
      </c>
      <c r="I166" s="94">
        <f t="shared" si="8"/>
        <v>8.7161363524740887E-9</v>
      </c>
      <c r="J166" s="23"/>
    </row>
    <row r="167" spans="3:10" x14ac:dyDescent="0.35">
      <c r="C167" s="85" t="s">
        <v>3</v>
      </c>
      <c r="D167" s="86" t="s">
        <v>11</v>
      </c>
      <c r="E167" s="95" t="s">
        <v>9</v>
      </c>
      <c r="F167" s="88">
        <v>100</v>
      </c>
      <c r="G167" s="82"/>
      <c r="H167" s="89">
        <f t="shared" si="7"/>
        <v>4.9251239614082757E-9</v>
      </c>
      <c r="I167" s="94">
        <f t="shared" si="8"/>
        <v>1.2615639060462543E-8</v>
      </c>
      <c r="J167" s="23"/>
    </row>
    <row r="168" spans="3:10" x14ac:dyDescent="0.35">
      <c r="C168" s="85" t="s">
        <v>3</v>
      </c>
      <c r="D168" s="86" t="s">
        <v>11</v>
      </c>
      <c r="E168" s="95" t="s">
        <v>9</v>
      </c>
      <c r="F168" s="88">
        <v>150</v>
      </c>
      <c r="G168" s="82"/>
      <c r="H168" s="89">
        <f t="shared" si="7"/>
        <v>1.2438503964808909E-9</v>
      </c>
      <c r="I168" s="94">
        <f t="shared" si="8"/>
        <v>3.9107903760243011E-9</v>
      </c>
      <c r="J168" s="23"/>
    </row>
    <row r="169" spans="3:10" x14ac:dyDescent="0.35">
      <c r="C169" s="85" t="s">
        <v>3</v>
      </c>
      <c r="D169" s="86" t="s">
        <v>11</v>
      </c>
      <c r="E169" s="95" t="s">
        <v>9</v>
      </c>
      <c r="F169" s="88">
        <v>200</v>
      </c>
      <c r="G169" s="82"/>
      <c r="H169" s="89">
        <f t="shared" si="7"/>
        <v>5.5683790609582372E-9</v>
      </c>
      <c r="I169" s="94">
        <f t="shared" si="8"/>
        <v>2.024765517565671E-8</v>
      </c>
      <c r="J169" s="23"/>
    </row>
    <row r="170" spans="3:10" x14ac:dyDescent="0.35">
      <c r="C170" s="85" t="s">
        <v>3</v>
      </c>
      <c r="D170" s="86" t="s">
        <v>11</v>
      </c>
      <c r="E170" s="95" t="s">
        <v>9</v>
      </c>
      <c r="F170" s="88">
        <v>250</v>
      </c>
      <c r="G170" s="82"/>
      <c r="H170" s="89">
        <f t="shared" si="7"/>
        <v>4.6639725895443873E-14</v>
      </c>
      <c r="I170" s="94">
        <f t="shared" si="8"/>
        <v>1.898386052251227E-13</v>
      </c>
      <c r="J170" s="23"/>
    </row>
    <row r="171" spans="3:10" x14ac:dyDescent="0.35">
      <c r="C171" s="85" t="s">
        <v>3</v>
      </c>
      <c r="D171" s="86" t="s">
        <v>11</v>
      </c>
      <c r="E171" s="95" t="s">
        <v>9</v>
      </c>
      <c r="F171" s="88">
        <v>300</v>
      </c>
      <c r="G171" s="82"/>
      <c r="H171" s="89">
        <f t="shared" si="7"/>
        <v>3.7037383662336905E-10</v>
      </c>
      <c r="I171" s="94">
        <f t="shared" si="8"/>
        <v>1.6530673349302689E-9</v>
      </c>
      <c r="J171" s="23"/>
    </row>
    <row r="172" spans="3:10" x14ac:dyDescent="0.35">
      <c r="C172" s="85" t="s">
        <v>3</v>
      </c>
      <c r="D172" s="86" t="s">
        <v>11</v>
      </c>
      <c r="E172" s="95" t="s">
        <v>9</v>
      </c>
      <c r="F172" s="88">
        <v>400</v>
      </c>
      <c r="G172" s="82"/>
      <c r="H172" s="89">
        <f t="shared" si="7"/>
        <v>5.2986615261048861E-10</v>
      </c>
      <c r="I172" s="94">
        <f t="shared" si="8"/>
        <v>2.7350544539135136E-9</v>
      </c>
      <c r="J172" s="23"/>
    </row>
    <row r="173" spans="3:10" x14ac:dyDescent="0.35">
      <c r="C173" s="85" t="s">
        <v>3</v>
      </c>
      <c r="D173" s="86" t="s">
        <v>11</v>
      </c>
      <c r="E173" s="95" t="s">
        <v>9</v>
      </c>
      <c r="F173" s="88">
        <v>500</v>
      </c>
      <c r="G173" s="82"/>
      <c r="H173" s="89">
        <f t="shared" si="7"/>
        <v>9.3279451790887747E-14</v>
      </c>
      <c r="I173" s="94">
        <f t="shared" si="8"/>
        <v>5.3897470697057566E-13</v>
      </c>
      <c r="J173" s="23"/>
    </row>
    <row r="174" spans="3:10" x14ac:dyDescent="0.35">
      <c r="C174" s="85" t="s">
        <v>3</v>
      </c>
      <c r="D174" s="86" t="s">
        <v>11</v>
      </c>
      <c r="E174" s="95" t="s">
        <v>9</v>
      </c>
      <c r="F174" s="88">
        <v>750</v>
      </c>
      <c r="G174" s="82"/>
      <c r="H174" s="89">
        <f t="shared" si="7"/>
        <v>9.3279451790887747E-14</v>
      </c>
      <c r="I174" s="94">
        <f t="shared" si="8"/>
        <v>6.6156524941931503E-13</v>
      </c>
      <c r="J174" s="23"/>
    </row>
    <row r="175" spans="3:10" x14ac:dyDescent="0.35">
      <c r="C175" s="85" t="s">
        <v>3</v>
      </c>
      <c r="D175" s="86" t="s">
        <v>11</v>
      </c>
      <c r="E175" s="95" t="s">
        <v>9</v>
      </c>
      <c r="F175" s="88">
        <v>1000</v>
      </c>
      <c r="G175" s="82"/>
      <c r="H175" s="89">
        <f t="shared" si="7"/>
        <v>9.3279451790887747E-14</v>
      </c>
      <c r="I175" s="94">
        <f t="shared" si="8"/>
        <v>7.6510711403913816E-13</v>
      </c>
      <c r="J175" s="23"/>
    </row>
    <row r="176" spans="3:10" x14ac:dyDescent="0.35">
      <c r="C176" s="85" t="s">
        <v>3</v>
      </c>
      <c r="D176" s="91" t="s">
        <v>12</v>
      </c>
      <c r="E176" s="95" t="s">
        <v>9</v>
      </c>
      <c r="F176" s="88">
        <v>3</v>
      </c>
      <c r="G176" s="82"/>
      <c r="H176" s="89">
        <f t="shared" si="7"/>
        <v>1.1835591189810362E-13</v>
      </c>
      <c r="I176" s="94">
        <f t="shared" si="8"/>
        <v>5.7191770857766079E-14</v>
      </c>
      <c r="J176" s="23"/>
    </row>
    <row r="177" spans="3:10" x14ac:dyDescent="0.35">
      <c r="C177" s="85" t="s">
        <v>3</v>
      </c>
      <c r="D177" s="91" t="s">
        <v>12</v>
      </c>
      <c r="E177" s="95" t="s">
        <v>9</v>
      </c>
      <c r="F177" s="88">
        <v>5</v>
      </c>
      <c r="G177" s="82"/>
      <c r="H177" s="89">
        <f t="shared" si="7"/>
        <v>1.1779666423743846E-13</v>
      </c>
      <c r="I177" s="94">
        <f t="shared" si="8"/>
        <v>7.3690030555137026E-14</v>
      </c>
      <c r="J177" s="23"/>
    </row>
    <row r="178" spans="3:10" x14ac:dyDescent="0.35">
      <c r="C178" s="85" t="s">
        <v>3</v>
      </c>
      <c r="D178" s="91" t="s">
        <v>12</v>
      </c>
      <c r="E178" s="95" t="s">
        <v>9</v>
      </c>
      <c r="F178" s="88">
        <v>10</v>
      </c>
      <c r="G178" s="82"/>
      <c r="H178" s="89">
        <f t="shared" si="7"/>
        <v>5.3949906406144077E-13</v>
      </c>
      <c r="I178" s="94">
        <f t="shared" si="8"/>
        <v>4.790935179020968E-13</v>
      </c>
      <c r="J178" s="23"/>
    </row>
    <row r="179" spans="3:10" x14ac:dyDescent="0.35">
      <c r="C179" s="85" t="s">
        <v>3</v>
      </c>
      <c r="D179" s="91" t="s">
        <v>12</v>
      </c>
      <c r="E179" s="95" t="s">
        <v>9</v>
      </c>
      <c r="F179" s="88">
        <v>20</v>
      </c>
      <c r="G179" s="82"/>
      <c r="H179" s="89">
        <f t="shared" si="7"/>
        <v>2.6091607999902051E-13</v>
      </c>
      <c r="I179" s="94">
        <f t="shared" si="8"/>
        <v>3.2891546933786009E-13</v>
      </c>
      <c r="J179" s="23"/>
    </row>
    <row r="180" spans="3:10" x14ac:dyDescent="0.35">
      <c r="C180" s="85" t="s">
        <v>3</v>
      </c>
      <c r="D180" s="91" t="s">
        <v>12</v>
      </c>
      <c r="E180" s="95" t="s">
        <v>9</v>
      </c>
      <c r="F180" s="88">
        <v>30</v>
      </c>
      <c r="G180" s="82"/>
      <c r="H180" s="89">
        <f t="shared" si="7"/>
        <v>3.1812140106388524E-13</v>
      </c>
      <c r="I180" s="94">
        <f t="shared" si="8"/>
        <v>4.9224423709691803E-13</v>
      </c>
      <c r="J180" s="23"/>
    </row>
    <row r="181" spans="3:10" x14ac:dyDescent="0.35">
      <c r="C181" s="85" t="s">
        <v>3</v>
      </c>
      <c r="D181" s="91" t="s">
        <v>12</v>
      </c>
      <c r="E181" s="95" t="s">
        <v>9</v>
      </c>
      <c r="F181" s="88">
        <v>40</v>
      </c>
      <c r="G181" s="82"/>
      <c r="H181" s="89">
        <f t="shared" si="7"/>
        <v>9.3549439318107626E-14</v>
      </c>
      <c r="I181" s="94">
        <f t="shared" si="8"/>
        <v>1.6740888285891999E-13</v>
      </c>
      <c r="J181" s="23"/>
    </row>
    <row r="182" spans="3:10" x14ac:dyDescent="0.35">
      <c r="C182" s="85" t="s">
        <v>3</v>
      </c>
      <c r="D182" s="91" t="s">
        <v>12</v>
      </c>
      <c r="E182" s="95" t="s">
        <v>9</v>
      </c>
      <c r="F182" s="88">
        <v>50</v>
      </c>
      <c r="G182" s="82"/>
      <c r="H182" s="89">
        <f t="shared" si="7"/>
        <v>4.3266640222597413E-13</v>
      </c>
      <c r="I182" s="94">
        <f t="shared" si="8"/>
        <v>8.6670855299554949E-13</v>
      </c>
      <c r="J182" s="23"/>
    </row>
    <row r="183" spans="3:10" x14ac:dyDescent="0.35">
      <c r="C183" s="85" t="s">
        <v>3</v>
      </c>
      <c r="D183" s="91" t="s">
        <v>12</v>
      </c>
      <c r="E183" s="95" t="s">
        <v>9</v>
      </c>
      <c r="F183" s="88">
        <v>60</v>
      </c>
      <c r="G183" s="82"/>
      <c r="H183" s="96">
        <f t="shared" si="7"/>
        <v>1.2360769238698654E-13</v>
      </c>
      <c r="I183" s="94">
        <f t="shared" si="8"/>
        <v>2.7151079890159813E-13</v>
      </c>
      <c r="J183" s="23"/>
    </row>
    <row r="184" spans="3:10" x14ac:dyDescent="0.35">
      <c r="C184" s="85" t="s">
        <v>3</v>
      </c>
      <c r="D184" s="91" t="s">
        <v>12</v>
      </c>
      <c r="E184" s="95" t="s">
        <v>9</v>
      </c>
      <c r="F184" s="88">
        <v>100</v>
      </c>
      <c r="G184" s="82"/>
      <c r="H184" s="89">
        <f t="shared" si="7"/>
        <v>1.381969893942297E-13</v>
      </c>
      <c r="I184" s="94">
        <f t="shared" si="8"/>
        <v>3.9298171821143205E-13</v>
      </c>
      <c r="J184" s="23"/>
    </row>
    <row r="185" spans="3:10" x14ac:dyDescent="0.35">
      <c r="C185" s="85" t="s">
        <v>3</v>
      </c>
      <c r="D185" s="91" t="s">
        <v>12</v>
      </c>
      <c r="E185" s="95" t="s">
        <v>9</v>
      </c>
      <c r="F185" s="88">
        <v>150</v>
      </c>
      <c r="G185" s="82"/>
      <c r="H185" s="89">
        <f t="shared" si="7"/>
        <v>3.4901939808501093E-14</v>
      </c>
      <c r="I185" s="94">
        <f t="shared" si="8"/>
        <v>1.2182253425046977E-13</v>
      </c>
      <c r="J185" s="23"/>
    </row>
    <row r="186" spans="3:10" x14ac:dyDescent="0.35">
      <c r="C186" s="85" t="s">
        <v>3</v>
      </c>
      <c r="D186" s="91" t="s">
        <v>12</v>
      </c>
      <c r="E186" s="95" t="s">
        <v>9</v>
      </c>
      <c r="F186" s="88">
        <v>200</v>
      </c>
      <c r="G186" s="82"/>
      <c r="H186" s="89">
        <f t="shared" si="7"/>
        <v>1.5624646771535434E-13</v>
      </c>
      <c r="I186" s="94">
        <f t="shared" si="8"/>
        <v>6.3072177973284795E-13</v>
      </c>
      <c r="J186" s="23"/>
    </row>
    <row r="187" spans="3:10" x14ac:dyDescent="0.35">
      <c r="C187" s="85" t="s">
        <v>3</v>
      </c>
      <c r="D187" s="91" t="s">
        <v>12</v>
      </c>
      <c r="E187" s="95" t="s">
        <v>9</v>
      </c>
      <c r="F187" s="88">
        <v>250</v>
      </c>
      <c r="G187" s="82"/>
      <c r="H187" s="89">
        <f t="shared" si="7"/>
        <v>1.308691873631428E-18</v>
      </c>
      <c r="I187" s="94">
        <f t="shared" si="8"/>
        <v>5.9135411933301774E-18</v>
      </c>
      <c r="J187" s="23"/>
    </row>
    <row r="188" spans="3:10" x14ac:dyDescent="0.35">
      <c r="C188" s="85" t="s">
        <v>3</v>
      </c>
      <c r="D188" s="91" t="s">
        <v>12</v>
      </c>
      <c r="E188" s="95" t="s">
        <v>9</v>
      </c>
      <c r="F188" s="88">
        <v>300</v>
      </c>
      <c r="G188" s="82"/>
      <c r="H188" s="89">
        <f t="shared" si="7"/>
        <v>1.0392540283819443E-14</v>
      </c>
      <c r="I188" s="94">
        <f t="shared" si="8"/>
        <v>5.1493645188060082E-14</v>
      </c>
      <c r="J188" s="23"/>
    </row>
    <row r="189" spans="3:10" x14ac:dyDescent="0.35">
      <c r="C189" s="85" t="s">
        <v>3</v>
      </c>
      <c r="D189" s="91" t="s">
        <v>12</v>
      </c>
      <c r="E189" s="95" t="s">
        <v>9</v>
      </c>
      <c r="F189" s="88">
        <v>400</v>
      </c>
      <c r="G189" s="82"/>
      <c r="H189" s="89">
        <f t="shared" si="7"/>
        <v>1.486783026101438E-14</v>
      </c>
      <c r="I189" s="94">
        <f t="shared" si="8"/>
        <v>8.5197935162022215E-14</v>
      </c>
      <c r="J189" s="23"/>
    </row>
    <row r="190" spans="3:10" x14ac:dyDescent="0.35">
      <c r="C190" s="85" t="s">
        <v>3</v>
      </c>
      <c r="D190" s="91" t="s">
        <v>12</v>
      </c>
      <c r="E190" s="95" t="s">
        <v>9</v>
      </c>
      <c r="F190" s="88">
        <v>500</v>
      </c>
      <c r="G190" s="82"/>
      <c r="H190" s="89">
        <f t="shared" si="7"/>
        <v>2.6173837472628559E-18</v>
      </c>
      <c r="I190" s="94">
        <f t="shared" si="8"/>
        <v>1.6789257000987326E-17</v>
      </c>
      <c r="J190" s="23"/>
    </row>
    <row r="191" spans="3:10" x14ac:dyDescent="0.35">
      <c r="C191" s="85" t="s">
        <v>3</v>
      </c>
      <c r="D191" s="91" t="s">
        <v>12</v>
      </c>
      <c r="E191" s="95" t="s">
        <v>9</v>
      </c>
      <c r="F191" s="88">
        <v>750</v>
      </c>
      <c r="G191" s="82"/>
      <c r="H191" s="89">
        <f t="shared" si="7"/>
        <v>2.6173837472628559E-18</v>
      </c>
      <c r="I191" s="94">
        <f t="shared" si="8"/>
        <v>2.0607996723730375E-17</v>
      </c>
      <c r="J191" s="23"/>
    </row>
    <row r="192" spans="3:10" x14ac:dyDescent="0.35">
      <c r="C192" s="85" t="s">
        <v>3</v>
      </c>
      <c r="D192" s="91" t="s">
        <v>12</v>
      </c>
      <c r="E192" s="95" t="s">
        <v>9</v>
      </c>
      <c r="F192" s="88">
        <v>1000</v>
      </c>
      <c r="G192" s="82"/>
      <c r="H192" s="89">
        <f t="shared" si="7"/>
        <v>2.6173837472628559E-18</v>
      </c>
      <c r="I192" s="94">
        <f t="shared" si="8"/>
        <v>2.3833363244609715E-17</v>
      </c>
      <c r="J192" s="23"/>
    </row>
    <row r="193" spans="3:10" x14ac:dyDescent="0.35">
      <c r="C193" s="85" t="s">
        <v>3</v>
      </c>
      <c r="D193" s="92" t="s">
        <v>13</v>
      </c>
      <c r="E193" s="95" t="s">
        <v>9</v>
      </c>
      <c r="F193" s="88">
        <v>3</v>
      </c>
      <c r="G193" s="82"/>
      <c r="H193" s="89">
        <f t="shared" si="7"/>
        <v>4.9994252430118637E-9</v>
      </c>
      <c r="I193" s="94">
        <f t="shared" si="8"/>
        <v>2.7696810793210247E-9</v>
      </c>
      <c r="J193" s="23"/>
    </row>
    <row r="194" spans="3:10" x14ac:dyDescent="0.35">
      <c r="C194" s="85" t="s">
        <v>3</v>
      </c>
      <c r="D194" s="92" t="s">
        <v>13</v>
      </c>
      <c r="E194" s="95" t="s">
        <v>9</v>
      </c>
      <c r="F194" s="88">
        <v>5</v>
      </c>
      <c r="G194" s="82"/>
      <c r="H194" s="89">
        <f t="shared" si="7"/>
        <v>4.9758022838627518E-9</v>
      </c>
      <c r="I194" s="94">
        <f t="shared" si="8"/>
        <v>3.5686582230638645E-9</v>
      </c>
      <c r="J194" s="23"/>
    </row>
    <row r="195" spans="3:10" x14ac:dyDescent="0.35">
      <c r="C195" s="85" t="s">
        <v>3</v>
      </c>
      <c r="D195" s="92" t="s">
        <v>13</v>
      </c>
      <c r="E195" s="95" t="s">
        <v>9</v>
      </c>
      <c r="F195" s="88">
        <v>10</v>
      </c>
      <c r="G195" s="82"/>
      <c r="H195" s="89">
        <f t="shared" si="7"/>
        <v>2.2788766494166629E-8</v>
      </c>
      <c r="I195" s="94">
        <f t="shared" si="8"/>
        <v>2.3201524132883202E-8</v>
      </c>
      <c r="J195" s="23"/>
    </row>
    <row r="196" spans="3:10" x14ac:dyDescent="0.35">
      <c r="C196" s="85" t="s">
        <v>3</v>
      </c>
      <c r="D196" s="92" t="s">
        <v>13</v>
      </c>
      <c r="E196" s="95" t="s">
        <v>9</v>
      </c>
      <c r="F196" s="88">
        <v>20</v>
      </c>
      <c r="G196" s="82"/>
      <c r="H196" s="89">
        <f t="shared" si="7"/>
        <v>1.1021252895063084E-8</v>
      </c>
      <c r="I196" s="94">
        <f t="shared" si="8"/>
        <v>1.5928706848169959E-8</v>
      </c>
      <c r="J196" s="23"/>
    </row>
    <row r="197" spans="3:10" x14ac:dyDescent="0.35">
      <c r="C197" s="85" t="s">
        <v>3</v>
      </c>
      <c r="D197" s="92" t="s">
        <v>13</v>
      </c>
      <c r="E197" s="95" t="s">
        <v>9</v>
      </c>
      <c r="F197" s="88">
        <v>30</v>
      </c>
      <c r="G197" s="82"/>
      <c r="H197" s="89">
        <f t="shared" si="7"/>
        <v>1.3437640226965053E-8</v>
      </c>
      <c r="I197" s="94">
        <f t="shared" si="8"/>
        <v>2.3838386702219339E-8</v>
      </c>
      <c r="J197" s="23"/>
    </row>
    <row r="198" spans="3:10" x14ac:dyDescent="0.35">
      <c r="C198" s="85" t="s">
        <v>3</v>
      </c>
      <c r="D198" s="92" t="s">
        <v>13</v>
      </c>
      <c r="E198" s="95" t="s">
        <v>9</v>
      </c>
      <c r="F198" s="88">
        <v>40</v>
      </c>
      <c r="G198" s="82"/>
      <c r="H198" s="89">
        <f t="shared" si="7"/>
        <v>3.9515848502709864E-9</v>
      </c>
      <c r="I198" s="94">
        <f t="shared" si="8"/>
        <v>8.1072715254393772E-9</v>
      </c>
      <c r="J198" s="23"/>
    </row>
    <row r="199" spans="3:10" x14ac:dyDescent="0.35">
      <c r="C199" s="85" t="s">
        <v>3</v>
      </c>
      <c r="D199" s="92" t="s">
        <v>13</v>
      </c>
      <c r="E199" s="95" t="s">
        <v>9</v>
      </c>
      <c r="F199" s="88">
        <v>50</v>
      </c>
      <c r="G199" s="82"/>
      <c r="H199" s="89">
        <f t="shared" si="7"/>
        <v>1.8276090297491239E-8</v>
      </c>
      <c r="I199" s="94">
        <f t="shared" si="8"/>
        <v>4.1972931498964275E-8</v>
      </c>
      <c r="J199" s="23"/>
    </row>
    <row r="200" spans="3:10" x14ac:dyDescent="0.35">
      <c r="C200" s="85" t="s">
        <v>3</v>
      </c>
      <c r="D200" s="92" t="s">
        <v>13</v>
      </c>
      <c r="E200" s="95" t="s">
        <v>9</v>
      </c>
      <c r="F200" s="88">
        <v>60</v>
      </c>
      <c r="G200" s="82"/>
      <c r="H200" s="89">
        <f t="shared" si="7"/>
        <v>5.2212636246001278E-9</v>
      </c>
      <c r="I200" s="94">
        <f t="shared" si="8"/>
        <v>1.3148715475505825E-8</v>
      </c>
      <c r="J200" s="23"/>
    </row>
    <row r="201" spans="3:10" x14ac:dyDescent="0.35">
      <c r="C201" s="85" t="s">
        <v>3</v>
      </c>
      <c r="D201" s="92" t="s">
        <v>13</v>
      </c>
      <c r="E201" s="95" t="s">
        <v>9</v>
      </c>
      <c r="F201" s="88">
        <v>100</v>
      </c>
      <c r="G201" s="82"/>
      <c r="H201" s="89">
        <f t="shared" si="7"/>
        <v>5.8375243467396656E-9</v>
      </c>
      <c r="I201" s="94">
        <f t="shared" si="8"/>
        <v>1.9031304908466061E-8</v>
      </c>
      <c r="J201" s="23"/>
    </row>
    <row r="202" spans="3:10" x14ac:dyDescent="0.35">
      <c r="C202" s="85" t="s">
        <v>3</v>
      </c>
      <c r="D202" s="92" t="s">
        <v>13</v>
      </c>
      <c r="E202" s="95" t="s">
        <v>9</v>
      </c>
      <c r="F202" s="88">
        <v>150</v>
      </c>
      <c r="G202" s="82"/>
      <c r="H202" s="89">
        <f t="shared" si="7"/>
        <v>1.4742790293308264E-9</v>
      </c>
      <c r="I202" s="94">
        <f t="shared" si="8"/>
        <v>5.8996174290107101E-9</v>
      </c>
      <c r="J202" s="23"/>
    </row>
    <row r="203" spans="3:10" x14ac:dyDescent="0.35">
      <c r="C203" s="85" t="s">
        <v>3</v>
      </c>
      <c r="D203" s="92" t="s">
        <v>13</v>
      </c>
      <c r="E203" s="95" t="s">
        <v>9</v>
      </c>
      <c r="F203" s="88">
        <v>200</v>
      </c>
      <c r="G203" s="82"/>
      <c r="H203" s="89">
        <f t="shared" si="7"/>
        <v>6.5999452186223803E-9</v>
      </c>
      <c r="I203" s="94">
        <f t="shared" si="8"/>
        <v>3.0544572294958765E-8</v>
      </c>
      <c r="J203" s="23"/>
    </row>
    <row r="204" spans="3:10" x14ac:dyDescent="0.35">
      <c r="C204" s="85" t="s">
        <v>3</v>
      </c>
      <c r="D204" s="92" t="s">
        <v>13</v>
      </c>
      <c r="E204" s="95" t="s">
        <v>9</v>
      </c>
      <c r="F204" s="88">
        <v>250</v>
      </c>
      <c r="G204" s="82"/>
      <c r="H204" s="89">
        <f t="shared" si="7"/>
        <v>5.5279935606345362E-14</v>
      </c>
      <c r="I204" s="94">
        <f t="shared" si="8"/>
        <v>2.8638076613653258E-13</v>
      </c>
      <c r="J204" s="23"/>
    </row>
    <row r="205" spans="3:10" x14ac:dyDescent="0.35">
      <c r="C205" s="85" t="s">
        <v>3</v>
      </c>
      <c r="D205" s="92" t="s">
        <v>13</v>
      </c>
      <c r="E205" s="95" t="s">
        <v>9</v>
      </c>
      <c r="F205" s="88">
        <v>300</v>
      </c>
      <c r="G205" s="82"/>
      <c r="H205" s="89">
        <f t="shared" si="7"/>
        <v>4.389871819725896E-10</v>
      </c>
      <c r="I205" s="94">
        <f t="shared" si="8"/>
        <v>2.4937324486303016E-9</v>
      </c>
      <c r="J205" s="23"/>
    </row>
    <row r="206" spans="3:10" x14ac:dyDescent="0.35">
      <c r="C206" s="85" t="s">
        <v>3</v>
      </c>
      <c r="D206" s="92" t="s">
        <v>13</v>
      </c>
      <c r="E206" s="95" t="s">
        <v>9</v>
      </c>
      <c r="F206" s="88">
        <v>400</v>
      </c>
      <c r="G206" s="82"/>
      <c r="H206" s="89">
        <f t="shared" si="7"/>
        <v>6.2802613510108861E-10</v>
      </c>
      <c r="I206" s="94">
        <f t="shared" si="8"/>
        <v>4.1259626249784115E-9</v>
      </c>
      <c r="J206" s="23"/>
    </row>
    <row r="207" spans="3:10" x14ac:dyDescent="0.35">
      <c r="C207" s="85" t="s">
        <v>3</v>
      </c>
      <c r="D207" s="92" t="s">
        <v>13</v>
      </c>
      <c r="E207" s="95" t="s">
        <v>9</v>
      </c>
      <c r="F207" s="88">
        <v>500</v>
      </c>
      <c r="G207" s="82"/>
      <c r="H207" s="89">
        <f t="shared" si="7"/>
        <v>1.1055987121269072E-13</v>
      </c>
      <c r="I207" s="94">
        <f t="shared" si="8"/>
        <v>8.1306955098730401E-13</v>
      </c>
      <c r="J207" s="23"/>
    </row>
    <row r="208" spans="3:10" x14ac:dyDescent="0.35">
      <c r="C208" s="85" t="s">
        <v>3</v>
      </c>
      <c r="D208" s="92" t="s">
        <v>13</v>
      </c>
      <c r="E208" s="95" t="s">
        <v>9</v>
      </c>
      <c r="F208" s="88">
        <v>750</v>
      </c>
      <c r="G208" s="82"/>
      <c r="H208" s="89">
        <f t="shared" si="7"/>
        <v>1.1055987121269072E-13</v>
      </c>
      <c r="I208" s="94">
        <f t="shared" si="8"/>
        <v>9.9800334475348933E-13</v>
      </c>
      <c r="J208" s="23"/>
    </row>
    <row r="209" spans="3:10" x14ac:dyDescent="0.35">
      <c r="C209" s="85" t="s">
        <v>3</v>
      </c>
      <c r="D209" s="92" t="s">
        <v>13</v>
      </c>
      <c r="E209" s="95" t="s">
        <v>9</v>
      </c>
      <c r="F209" s="88">
        <v>1000</v>
      </c>
      <c r="G209" s="82"/>
      <c r="H209" s="89">
        <f t="shared" si="7"/>
        <v>1.1055987121269072E-13</v>
      </c>
      <c r="I209" s="94">
        <f t="shared" si="8"/>
        <v>1.1542012818478246E-12</v>
      </c>
      <c r="J209" s="23"/>
    </row>
    <row r="210" spans="3:10" x14ac:dyDescent="0.35">
      <c r="C210" s="85" t="s">
        <v>3</v>
      </c>
      <c r="D210" s="93" t="s">
        <v>14</v>
      </c>
      <c r="E210" s="95" t="s">
        <v>9</v>
      </c>
      <c r="F210" s="88">
        <v>3</v>
      </c>
      <c r="G210" s="82"/>
      <c r="H210" s="89">
        <f t="shared" si="7"/>
        <v>5.1088882833713805E-15</v>
      </c>
      <c r="I210" s="94">
        <f t="shared" si="8"/>
        <v>3.1577421398780992E-15</v>
      </c>
      <c r="J210" s="23"/>
    </row>
    <row r="211" spans="3:10" x14ac:dyDescent="0.35">
      <c r="C211" s="85" t="s">
        <v>3</v>
      </c>
      <c r="D211" s="93" t="s">
        <v>14</v>
      </c>
      <c r="E211" s="95" t="s">
        <v>9</v>
      </c>
      <c r="F211" s="88">
        <v>5</v>
      </c>
      <c r="G211" s="82"/>
      <c r="H211" s="89">
        <f t="shared" si="7"/>
        <v>5.0847480965800781E-15</v>
      </c>
      <c r="I211" s="94">
        <f t="shared" si="8"/>
        <v>4.0686642725500309E-15</v>
      </c>
      <c r="J211" s="23"/>
    </row>
    <row r="212" spans="3:10" x14ac:dyDescent="0.35">
      <c r="C212" s="85" t="s">
        <v>3</v>
      </c>
      <c r="D212" s="93" t="s">
        <v>14</v>
      </c>
      <c r="E212" s="95" t="s">
        <v>9</v>
      </c>
      <c r="F212" s="88">
        <v>10</v>
      </c>
      <c r="G212" s="82"/>
      <c r="H212" s="89">
        <f t="shared" si="7"/>
        <v>2.3287729383947087E-14</v>
      </c>
      <c r="I212" s="94">
        <f t="shared" si="8"/>
        <v>2.6452298429162256E-14</v>
      </c>
      <c r="J212" s="23"/>
    </row>
    <row r="213" spans="3:10" x14ac:dyDescent="0.35">
      <c r="C213" s="85" t="s">
        <v>3</v>
      </c>
      <c r="D213" s="93" t="s">
        <v>14</v>
      </c>
      <c r="E213" s="95" t="s">
        <v>9</v>
      </c>
      <c r="F213" s="88">
        <v>20</v>
      </c>
      <c r="G213" s="82"/>
      <c r="H213" s="89">
        <f t="shared" si="7"/>
        <v>1.1262564604274269E-14</v>
      </c>
      <c r="I213" s="94">
        <f t="shared" si="8"/>
        <v>1.8160483971880857E-14</v>
      </c>
      <c r="J213" s="23"/>
    </row>
    <row r="214" spans="3:10" x14ac:dyDescent="0.35">
      <c r="C214" s="85" t="s">
        <v>3</v>
      </c>
      <c r="D214" s="93" t="s">
        <v>14</v>
      </c>
      <c r="E214" s="95" t="s">
        <v>9</v>
      </c>
      <c r="F214" s="88">
        <v>30</v>
      </c>
      <c r="G214" s="82"/>
      <c r="H214" s="89">
        <f t="shared" si="7"/>
        <v>1.3731859038728863E-14</v>
      </c>
      <c r="I214" s="94">
        <f t="shared" si="8"/>
        <v>2.717839205326888E-14</v>
      </c>
      <c r="J214" s="23"/>
    </row>
    <row r="215" spans="3:10" x14ac:dyDescent="0.35">
      <c r="C215" s="85" t="s">
        <v>3</v>
      </c>
      <c r="D215" s="93" t="s">
        <v>14</v>
      </c>
      <c r="E215" s="95" t="s">
        <v>9</v>
      </c>
      <c r="F215" s="88">
        <v>40</v>
      </c>
      <c r="G215" s="82"/>
      <c r="H215" s="89">
        <f t="shared" si="7"/>
        <v>4.0381052943068048E-15</v>
      </c>
      <c r="I215" s="94">
        <f t="shared" si="8"/>
        <v>9.2431843963744785E-15</v>
      </c>
      <c r="J215" s="23"/>
    </row>
    <row r="216" spans="3:10" x14ac:dyDescent="0.35">
      <c r="C216" s="85" t="s">
        <v>3</v>
      </c>
      <c r="D216" s="93" t="s">
        <v>14</v>
      </c>
      <c r="E216" s="95" t="s">
        <v>9</v>
      </c>
      <c r="F216" s="88">
        <v>50</v>
      </c>
      <c r="G216" s="82"/>
      <c r="H216" s="89">
        <f t="shared" si="7"/>
        <v>1.8676247578099605E-14</v>
      </c>
      <c r="I216" s="94">
        <f t="shared" si="8"/>
        <v>4.7853774760590076E-14</v>
      </c>
      <c r="J216" s="23"/>
    </row>
    <row r="217" spans="3:10" x14ac:dyDescent="0.35">
      <c r="C217" s="85" t="s">
        <v>3</v>
      </c>
      <c r="D217" s="93" t="s">
        <v>14</v>
      </c>
      <c r="E217" s="95" t="s">
        <v>9</v>
      </c>
      <c r="F217" s="88">
        <v>60</v>
      </c>
      <c r="G217" s="82"/>
      <c r="H217" s="89">
        <f t="shared" si="7"/>
        <v>5.3355838440425855E-15</v>
      </c>
      <c r="I217" s="94">
        <f t="shared" si="8"/>
        <v>1.4990986959571011E-14</v>
      </c>
      <c r="J217" s="23"/>
    </row>
    <row r="218" spans="3:10" x14ac:dyDescent="0.35">
      <c r="C218" s="85" t="s">
        <v>3</v>
      </c>
      <c r="D218" s="93" t="s">
        <v>14</v>
      </c>
      <c r="E218" s="95" t="s">
        <v>9</v>
      </c>
      <c r="F218" s="88">
        <v>100</v>
      </c>
      <c r="G218" s="82"/>
      <c r="H218" s="89">
        <f t="shared" si="7"/>
        <v>5.96533767169337E-15</v>
      </c>
      <c r="I218" s="94">
        <f t="shared" si="8"/>
        <v>2.1697788216491862E-14</v>
      </c>
      <c r="J218" s="23"/>
    </row>
    <row r="219" spans="3:10" x14ac:dyDescent="0.35">
      <c r="C219" s="85" t="s">
        <v>3</v>
      </c>
      <c r="D219" s="93" t="s">
        <v>14</v>
      </c>
      <c r="E219" s="95" t="s">
        <v>9</v>
      </c>
      <c r="F219" s="88">
        <v>150</v>
      </c>
      <c r="G219" s="82"/>
      <c r="H219" s="89">
        <f t="shared" ref="H219:H282" si="9">SUMIFS($D$60:$D$62,$C$60:$C$62,$C219)*SUMIFS($F$46:$F$49,$C$46:$C$49,$D219)*SUMIFS($F$54:$F$55,$C$54:$C$55,$E219)*SUMIFS($E$67:$E$83,$C$67:$C$83,$F219)</f>
        <v>1.5065585528849397E-15</v>
      </c>
      <c r="I219" s="94">
        <f t="shared" ref="I219:I282" si="10">SUMIFS($D$60:$D$62,$C$60:$C$62,$C219)*SUMIFS($G$46:$G$49,$C$46:$C$49,$D219)*SUMIFS($G$54:$G$55,$C$54:$C$55,$E219)*SUMIFS($F$67:$F$83,$C$67:$C$83,$F219)</f>
        <v>6.7262150519197482E-15</v>
      </c>
      <c r="J219" s="23"/>
    </row>
    <row r="220" spans="3:10" x14ac:dyDescent="0.35">
      <c r="C220" s="85" t="s">
        <v>3</v>
      </c>
      <c r="D220" s="93" t="s">
        <v>14</v>
      </c>
      <c r="E220" s="95" t="s">
        <v>9</v>
      </c>
      <c r="F220" s="88">
        <v>200</v>
      </c>
      <c r="G220" s="82"/>
      <c r="H220" s="89">
        <f t="shared" si="9"/>
        <v>6.7444518438282464E-15</v>
      </c>
      <c r="I220" s="94">
        <f t="shared" si="10"/>
        <v>3.4824183838519473E-14</v>
      </c>
      <c r="J220" s="23"/>
    </row>
    <row r="221" spans="3:10" x14ac:dyDescent="0.35">
      <c r="C221" s="85" t="s">
        <v>3</v>
      </c>
      <c r="D221" s="93" t="s">
        <v>14</v>
      </c>
      <c r="E221" s="95" t="s">
        <v>9</v>
      </c>
      <c r="F221" s="88">
        <v>250</v>
      </c>
      <c r="G221" s="82"/>
      <c r="H221" s="89">
        <f t="shared" si="9"/>
        <v>5.6490296703514889E-20</v>
      </c>
      <c r="I221" s="94">
        <f t="shared" si="10"/>
        <v>3.2650568328307067E-19</v>
      </c>
      <c r="J221" s="23"/>
    </row>
    <row r="222" spans="3:10" x14ac:dyDescent="0.35">
      <c r="C222" s="85" t="s">
        <v>3</v>
      </c>
      <c r="D222" s="93" t="s">
        <v>14</v>
      </c>
      <c r="E222" s="95" t="s">
        <v>9</v>
      </c>
      <c r="F222" s="88">
        <v>300</v>
      </c>
      <c r="G222" s="82"/>
      <c r="H222" s="89">
        <f t="shared" si="9"/>
        <v>4.4859886117206236E-16</v>
      </c>
      <c r="I222" s="94">
        <f t="shared" si="10"/>
        <v>2.8431302424724353E-15</v>
      </c>
      <c r="J222" s="23"/>
    </row>
    <row r="223" spans="3:10" x14ac:dyDescent="0.35">
      <c r="C223" s="85" t="s">
        <v>3</v>
      </c>
      <c r="D223" s="93" t="s">
        <v>14</v>
      </c>
      <c r="E223" s="95" t="s">
        <v>9</v>
      </c>
      <c r="F223" s="88">
        <v>400</v>
      </c>
      <c r="G223" s="82"/>
      <c r="H223" s="89">
        <f t="shared" si="9"/>
        <v>6.4177684579918209E-16</v>
      </c>
      <c r="I223" s="94">
        <f t="shared" si="10"/>
        <v>4.7040528043937555E-15</v>
      </c>
      <c r="J223" s="23"/>
    </row>
    <row r="224" spans="3:10" x14ac:dyDescent="0.35">
      <c r="C224" s="85" t="s">
        <v>3</v>
      </c>
      <c r="D224" s="93" t="s">
        <v>14</v>
      </c>
      <c r="E224" s="95" t="s">
        <v>9</v>
      </c>
      <c r="F224" s="88">
        <v>500</v>
      </c>
      <c r="G224" s="82"/>
      <c r="H224" s="89">
        <f t="shared" si="9"/>
        <v>1.1298059340702978E-19</v>
      </c>
      <c r="I224" s="94">
        <f t="shared" si="10"/>
        <v>9.2698903241010602E-19</v>
      </c>
      <c r="J224" s="23"/>
    </row>
    <row r="225" spans="3:10" x14ac:dyDescent="0.35">
      <c r="C225" s="85" t="s">
        <v>3</v>
      </c>
      <c r="D225" s="93" t="s">
        <v>14</v>
      </c>
      <c r="E225" s="95" t="s">
        <v>9</v>
      </c>
      <c r="F225" s="88">
        <v>750</v>
      </c>
      <c r="G225" s="82"/>
      <c r="H225" s="89">
        <f t="shared" si="9"/>
        <v>1.1298059340702978E-19</v>
      </c>
      <c r="I225" s="94">
        <f t="shared" si="10"/>
        <v>1.1378339697651923E-18</v>
      </c>
      <c r="J225" s="23"/>
    </row>
    <row r="226" spans="3:10" x14ac:dyDescent="0.35">
      <c r="C226" s="85" t="s">
        <v>3</v>
      </c>
      <c r="D226" s="93" t="s">
        <v>14</v>
      </c>
      <c r="E226" s="95" t="s">
        <v>9</v>
      </c>
      <c r="F226" s="88">
        <v>1000</v>
      </c>
      <c r="G226" s="82"/>
      <c r="H226" s="89">
        <f t="shared" si="9"/>
        <v>1.1298059340702978E-19</v>
      </c>
      <c r="I226" s="94">
        <f t="shared" si="10"/>
        <v>1.3159168587329448E-18</v>
      </c>
      <c r="J226" s="23"/>
    </row>
    <row r="227" spans="3:10" x14ac:dyDescent="0.35">
      <c r="C227" s="97" t="s">
        <v>4</v>
      </c>
      <c r="D227" s="86" t="s">
        <v>11</v>
      </c>
      <c r="E227" s="87" t="s">
        <v>8</v>
      </c>
      <c r="F227" s="88">
        <v>3</v>
      </c>
      <c r="G227" s="82"/>
      <c r="H227" s="89">
        <f t="shared" si="9"/>
        <v>2.2514650330128699E-2</v>
      </c>
      <c r="I227" s="94">
        <f t="shared" si="10"/>
        <v>5.4886327303814318E-3</v>
      </c>
      <c r="J227" s="23"/>
    </row>
    <row r="228" spans="3:10" x14ac:dyDescent="0.35">
      <c r="C228" s="97" t="s">
        <v>4</v>
      </c>
      <c r="D228" s="86" t="s">
        <v>11</v>
      </c>
      <c r="E228" s="87" t="s">
        <v>8</v>
      </c>
      <c r="F228" s="88">
        <v>5</v>
      </c>
      <c r="G228" s="82"/>
      <c r="H228" s="89">
        <f t="shared" si="9"/>
        <v>2.2408265568050579E-2</v>
      </c>
      <c r="I228" s="94">
        <f t="shared" si="10"/>
        <v>7.0719529670379413E-3</v>
      </c>
      <c r="J228" s="23"/>
    </row>
    <row r="229" spans="3:10" x14ac:dyDescent="0.35">
      <c r="C229" s="97" t="s">
        <v>4</v>
      </c>
      <c r="D229" s="86" t="s">
        <v>11</v>
      </c>
      <c r="E229" s="87" t="s">
        <v>8</v>
      </c>
      <c r="F229" s="88">
        <v>10</v>
      </c>
      <c r="G229" s="82"/>
      <c r="H229" s="89">
        <f t="shared" si="9"/>
        <v>0.10262801904844825</v>
      </c>
      <c r="I229" s="94">
        <f t="shared" si="10"/>
        <v>4.5978089571848978E-2</v>
      </c>
      <c r="J229" s="23"/>
    </row>
    <row r="230" spans="3:10" x14ac:dyDescent="0.35">
      <c r="C230" s="97" t="s">
        <v>4</v>
      </c>
      <c r="D230" s="86" t="s">
        <v>11</v>
      </c>
      <c r="E230" s="87" t="s">
        <v>8</v>
      </c>
      <c r="F230" s="88">
        <v>20</v>
      </c>
      <c r="G230" s="82"/>
      <c r="H230" s="89">
        <f t="shared" si="9"/>
        <v>4.9633636482335756E-2</v>
      </c>
      <c r="I230" s="94">
        <f t="shared" si="10"/>
        <v>3.1565663791496459E-2</v>
      </c>
      <c r="J230" s="23"/>
    </row>
    <row r="231" spans="3:10" x14ac:dyDescent="0.35">
      <c r="C231" s="97" t="s">
        <v>4</v>
      </c>
      <c r="D231" s="86" t="s">
        <v>11</v>
      </c>
      <c r="E231" s="87" t="s">
        <v>8</v>
      </c>
      <c r="F231" s="88">
        <v>30</v>
      </c>
      <c r="G231" s="82"/>
      <c r="H231" s="89">
        <f t="shared" si="9"/>
        <v>6.0515710559945153E-2</v>
      </c>
      <c r="I231" s="94">
        <f t="shared" si="10"/>
        <v>4.7240149947287591E-2</v>
      </c>
      <c r="J231" s="23"/>
    </row>
    <row r="232" spans="3:10" x14ac:dyDescent="0.35">
      <c r="C232" s="97" t="s">
        <v>4</v>
      </c>
      <c r="D232" s="86" t="s">
        <v>11</v>
      </c>
      <c r="E232" s="87" t="s">
        <v>8</v>
      </c>
      <c r="F232" s="88">
        <v>40</v>
      </c>
      <c r="G232" s="82"/>
      <c r="H232" s="89">
        <f t="shared" si="9"/>
        <v>1.7795755877747024E-2</v>
      </c>
      <c r="I232" s="94">
        <f t="shared" si="10"/>
        <v>1.6066050413112695E-2</v>
      </c>
      <c r="J232" s="23"/>
    </row>
    <row r="233" spans="3:10" x14ac:dyDescent="0.35">
      <c r="C233" s="97" t="s">
        <v>4</v>
      </c>
      <c r="D233" s="86" t="s">
        <v>11</v>
      </c>
      <c r="E233" s="87" t="s">
        <v>8</v>
      </c>
      <c r="F233" s="88">
        <v>50</v>
      </c>
      <c r="G233" s="82"/>
      <c r="H233" s="89">
        <f t="shared" si="9"/>
        <v>8.2305417612761486E-2</v>
      </c>
      <c r="I233" s="94">
        <f t="shared" si="10"/>
        <v>8.3177087548198261E-2</v>
      </c>
      <c r="J233" s="23"/>
    </row>
    <row r="234" spans="3:10" x14ac:dyDescent="0.35">
      <c r="C234" s="97" t="s">
        <v>4</v>
      </c>
      <c r="D234" s="86" t="s">
        <v>11</v>
      </c>
      <c r="E234" s="87" t="s">
        <v>8</v>
      </c>
      <c r="F234" s="88">
        <v>60</v>
      </c>
      <c r="G234" s="82"/>
      <c r="H234" s="89">
        <f t="shared" si="9"/>
        <v>2.3513687889144673E-2</v>
      </c>
      <c r="I234" s="94">
        <f t="shared" si="10"/>
        <v>2.6056599317574106E-2</v>
      </c>
      <c r="J234" s="23"/>
    </row>
    <row r="235" spans="3:10" x14ac:dyDescent="0.35">
      <c r="C235" s="97" t="s">
        <v>4</v>
      </c>
      <c r="D235" s="86" t="s">
        <v>11</v>
      </c>
      <c r="E235" s="87" t="s">
        <v>8</v>
      </c>
      <c r="F235" s="88">
        <v>100</v>
      </c>
      <c r="G235" s="82"/>
      <c r="H235" s="89">
        <f t="shared" si="9"/>
        <v>2.6288985847756709E-2</v>
      </c>
      <c r="I235" s="94">
        <f t="shared" si="10"/>
        <v>3.7714032782461195E-2</v>
      </c>
      <c r="J235" s="23"/>
    </row>
    <row r="236" spans="3:10" x14ac:dyDescent="0.35">
      <c r="C236" s="97" t="s">
        <v>4</v>
      </c>
      <c r="D236" s="86" t="s">
        <v>11</v>
      </c>
      <c r="E236" s="87" t="s">
        <v>8</v>
      </c>
      <c r="F236" s="88">
        <v>150</v>
      </c>
      <c r="G236" s="82"/>
      <c r="H236" s="89">
        <f t="shared" si="9"/>
        <v>6.639338568132749E-3</v>
      </c>
      <c r="I236" s="94">
        <f t="shared" si="10"/>
        <v>1.1691177572522162E-2</v>
      </c>
      <c r="J236" s="23"/>
    </row>
    <row r="237" spans="3:10" x14ac:dyDescent="0.35">
      <c r="C237" s="97" t="s">
        <v>4</v>
      </c>
      <c r="D237" s="86" t="s">
        <v>11</v>
      </c>
      <c r="E237" s="87" t="s">
        <v>8</v>
      </c>
      <c r="F237" s="88">
        <v>200</v>
      </c>
      <c r="G237" s="82"/>
      <c r="H237" s="89">
        <f t="shared" si="9"/>
        <v>2.9722508402939447E-2</v>
      </c>
      <c r="I237" s="94">
        <f t="shared" si="10"/>
        <v>6.0529690759454059E-2</v>
      </c>
      <c r="J237" s="23"/>
    </row>
    <row r="238" spans="3:10" x14ac:dyDescent="0.35">
      <c r="C238" s="97" t="s">
        <v>4</v>
      </c>
      <c r="D238" s="86" t="s">
        <v>11</v>
      </c>
      <c r="E238" s="87" t="s">
        <v>8</v>
      </c>
      <c r="F238" s="88">
        <v>250</v>
      </c>
      <c r="G238" s="82"/>
      <c r="H238" s="89">
        <f t="shared" si="9"/>
        <v>2.4895030127485065E-7</v>
      </c>
      <c r="I238" s="94">
        <f t="shared" si="10"/>
        <v>5.6751618737057355E-7</v>
      </c>
      <c r="J238" s="23"/>
    </row>
    <row r="239" spans="3:10" x14ac:dyDescent="0.35">
      <c r="C239" s="97" t="s">
        <v>4</v>
      </c>
      <c r="D239" s="86" t="s">
        <v>11</v>
      </c>
      <c r="E239" s="87" t="s">
        <v>8</v>
      </c>
      <c r="F239" s="88">
        <v>300</v>
      </c>
      <c r="G239" s="82"/>
      <c r="H239" s="89">
        <f t="shared" si="9"/>
        <v>1.9769558341404679E-3</v>
      </c>
      <c r="I239" s="94">
        <f t="shared" si="10"/>
        <v>4.9417897390994416E-3</v>
      </c>
      <c r="J239" s="23"/>
    </row>
    <row r="240" spans="3:10" x14ac:dyDescent="0.35">
      <c r="C240" s="97" t="s">
        <v>4</v>
      </c>
      <c r="D240" s="86" t="s">
        <v>11</v>
      </c>
      <c r="E240" s="87" t="s">
        <v>8</v>
      </c>
      <c r="F240" s="88">
        <v>400</v>
      </c>
      <c r="G240" s="82"/>
      <c r="H240" s="89">
        <f t="shared" si="9"/>
        <v>2.8282828810666989E-3</v>
      </c>
      <c r="I240" s="94">
        <f t="shared" si="10"/>
        <v>8.1763541935804904E-3</v>
      </c>
      <c r="J240" s="23"/>
    </row>
    <row r="241" spans="3:10" x14ac:dyDescent="0.35">
      <c r="C241" s="97" t="s">
        <v>4</v>
      </c>
      <c r="D241" s="86" t="s">
        <v>11</v>
      </c>
      <c r="E241" s="87" t="s">
        <v>8</v>
      </c>
      <c r="F241" s="88">
        <v>500</v>
      </c>
      <c r="G241" s="82"/>
      <c r="H241" s="89">
        <f t="shared" si="9"/>
        <v>4.9790060254970129E-7</v>
      </c>
      <c r="I241" s="94">
        <f t="shared" si="10"/>
        <v>1.6112469348707282E-6</v>
      </c>
      <c r="J241" s="23"/>
    </row>
    <row r="242" spans="3:10" x14ac:dyDescent="0.35">
      <c r="C242" s="97" t="s">
        <v>4</v>
      </c>
      <c r="D242" s="86" t="s">
        <v>11</v>
      </c>
      <c r="E242" s="87" t="s">
        <v>8</v>
      </c>
      <c r="F242" s="88">
        <v>750</v>
      </c>
      <c r="G242" s="82"/>
      <c r="H242" s="89">
        <f t="shared" si="9"/>
        <v>4.9790060254970129E-7</v>
      </c>
      <c r="I242" s="94">
        <f t="shared" si="10"/>
        <v>1.977727278400939E-6</v>
      </c>
      <c r="J242" s="23"/>
    </row>
    <row r="243" spans="3:10" x14ac:dyDescent="0.35">
      <c r="C243" s="97" t="s">
        <v>4</v>
      </c>
      <c r="D243" s="86" t="s">
        <v>11</v>
      </c>
      <c r="E243" s="87" t="s">
        <v>8</v>
      </c>
      <c r="F243" s="88">
        <v>1000</v>
      </c>
      <c r="G243" s="82"/>
      <c r="H243" s="89">
        <f t="shared" si="9"/>
        <v>4.9790060254970129E-7</v>
      </c>
      <c r="I243" s="94">
        <f t="shared" si="10"/>
        <v>2.2872622340154665E-6</v>
      </c>
      <c r="J243" s="23"/>
    </row>
    <row r="244" spans="3:10" x14ac:dyDescent="0.35">
      <c r="C244" s="97" t="s">
        <v>4</v>
      </c>
      <c r="D244" s="91" t="s">
        <v>12</v>
      </c>
      <c r="E244" s="87" t="s">
        <v>8</v>
      </c>
      <c r="F244" s="88">
        <v>3</v>
      </c>
      <c r="G244" s="82"/>
      <c r="H244" s="89">
        <f t="shared" si="9"/>
        <v>6.3175199594324643E-7</v>
      </c>
      <c r="I244" s="94">
        <f t="shared" si="10"/>
        <v>1.7097289409433347E-7</v>
      </c>
      <c r="J244" s="23"/>
    </row>
    <row r="245" spans="3:10" x14ac:dyDescent="0.35">
      <c r="C245" s="97" t="s">
        <v>4</v>
      </c>
      <c r="D245" s="91" t="s">
        <v>12</v>
      </c>
      <c r="E245" s="87" t="s">
        <v>8</v>
      </c>
      <c r="F245" s="88">
        <v>5</v>
      </c>
      <c r="G245" s="82"/>
      <c r="H245" s="89">
        <f t="shared" si="9"/>
        <v>6.287668824817745E-7</v>
      </c>
      <c r="I245" s="94">
        <f t="shared" si="10"/>
        <v>2.2029389195247868E-7</v>
      </c>
      <c r="J245" s="23"/>
    </row>
    <row r="246" spans="3:10" x14ac:dyDescent="0.35">
      <c r="C246" s="97" t="s">
        <v>4</v>
      </c>
      <c r="D246" s="91" t="s">
        <v>12</v>
      </c>
      <c r="E246" s="87" t="s">
        <v>8</v>
      </c>
      <c r="F246" s="88">
        <v>10</v>
      </c>
      <c r="G246" s="82"/>
      <c r="H246" s="89">
        <f t="shared" si="9"/>
        <v>2.8797007691830352E-6</v>
      </c>
      <c r="I246" s="94">
        <f t="shared" si="10"/>
        <v>1.4322341146118577E-6</v>
      </c>
      <c r="J246" s="23"/>
    </row>
    <row r="247" spans="3:10" x14ac:dyDescent="0.35">
      <c r="C247" s="97" t="s">
        <v>4</v>
      </c>
      <c r="D247" s="91" t="s">
        <v>12</v>
      </c>
      <c r="E247" s="87" t="s">
        <v>8</v>
      </c>
      <c r="F247" s="88">
        <v>20</v>
      </c>
      <c r="G247" s="82"/>
      <c r="H247" s="89">
        <f t="shared" si="9"/>
        <v>1.3926997956382612E-6</v>
      </c>
      <c r="I247" s="94">
        <f t="shared" si="10"/>
        <v>9.8328184040578083E-7</v>
      </c>
      <c r="J247" s="23"/>
    </row>
    <row r="248" spans="3:10" x14ac:dyDescent="0.35">
      <c r="C248" s="97" t="s">
        <v>4</v>
      </c>
      <c r="D248" s="91" t="s">
        <v>12</v>
      </c>
      <c r="E248" s="87" t="s">
        <v>8</v>
      </c>
      <c r="F248" s="88">
        <v>30</v>
      </c>
      <c r="G248" s="82"/>
      <c r="H248" s="89">
        <f t="shared" si="9"/>
        <v>1.6980463996373605E-6</v>
      </c>
      <c r="I248" s="94">
        <f t="shared" si="10"/>
        <v>1.4715477516340831E-6</v>
      </c>
      <c r="J248" s="23"/>
    </row>
    <row r="249" spans="3:10" x14ac:dyDescent="0.35">
      <c r="C249" s="97" t="s">
        <v>4</v>
      </c>
      <c r="D249" s="91" t="s">
        <v>12</v>
      </c>
      <c r="E249" s="87" t="s">
        <v>8</v>
      </c>
      <c r="F249" s="88">
        <v>40</v>
      </c>
      <c r="G249" s="82"/>
      <c r="H249" s="89">
        <f t="shared" si="9"/>
        <v>4.9934172328854365E-7</v>
      </c>
      <c r="I249" s="94">
        <f t="shared" si="10"/>
        <v>5.0046327942304246E-7</v>
      </c>
      <c r="J249" s="23"/>
    </row>
    <row r="250" spans="3:10" x14ac:dyDescent="0.35">
      <c r="C250" s="97" t="s">
        <v>4</v>
      </c>
      <c r="D250" s="91" t="s">
        <v>12</v>
      </c>
      <c r="E250" s="87" t="s">
        <v>8</v>
      </c>
      <c r="F250" s="88">
        <v>50</v>
      </c>
      <c r="G250" s="82"/>
      <c r="H250" s="89">
        <f t="shared" si="9"/>
        <v>2.3094567799804365E-6</v>
      </c>
      <c r="I250" s="94">
        <f t="shared" si="10"/>
        <v>2.5909963517389357E-6</v>
      </c>
      <c r="J250" s="23"/>
    </row>
    <row r="251" spans="3:10" x14ac:dyDescent="0.35">
      <c r="C251" s="97" t="s">
        <v>4</v>
      </c>
      <c r="D251" s="91" t="s">
        <v>12</v>
      </c>
      <c r="E251" s="87" t="s">
        <v>8</v>
      </c>
      <c r="F251" s="88">
        <v>60</v>
      </c>
      <c r="G251" s="82"/>
      <c r="H251" s="89">
        <f t="shared" si="9"/>
        <v>6.5978458639773926E-7</v>
      </c>
      <c r="I251" s="94">
        <f t="shared" si="10"/>
        <v>8.1167249011257517E-7</v>
      </c>
      <c r="J251" s="23"/>
    </row>
    <row r="252" spans="3:10" x14ac:dyDescent="0.35">
      <c r="C252" s="97" t="s">
        <v>4</v>
      </c>
      <c r="D252" s="91" t="s">
        <v>12</v>
      </c>
      <c r="E252" s="87" t="s">
        <v>8</v>
      </c>
      <c r="F252" s="88">
        <v>100</v>
      </c>
      <c r="G252" s="82"/>
      <c r="H252" s="89">
        <f t="shared" si="9"/>
        <v>7.3765832633960004E-7</v>
      </c>
      <c r="I252" s="94">
        <f t="shared" si="10"/>
        <v>1.1748057575602896E-6</v>
      </c>
      <c r="J252" s="23"/>
    </row>
    <row r="253" spans="3:10" x14ac:dyDescent="0.35">
      <c r="C253" s="97" t="s">
        <v>4</v>
      </c>
      <c r="D253" s="91" t="s">
        <v>12</v>
      </c>
      <c r="E253" s="87" t="s">
        <v>8</v>
      </c>
      <c r="F253" s="88">
        <v>150</v>
      </c>
      <c r="G253" s="82"/>
      <c r="H253" s="89">
        <f t="shared" si="9"/>
        <v>1.8629715899020421E-7</v>
      </c>
      <c r="I253" s="94">
        <f t="shared" si="10"/>
        <v>3.641844086015146E-7</v>
      </c>
      <c r="J253" s="23"/>
    </row>
    <row r="254" spans="3:10" x14ac:dyDescent="0.35">
      <c r="C254" s="97" t="s">
        <v>4</v>
      </c>
      <c r="D254" s="91" t="s">
        <v>12</v>
      </c>
      <c r="E254" s="87" t="s">
        <v>8</v>
      </c>
      <c r="F254" s="88">
        <v>200</v>
      </c>
      <c r="G254" s="82"/>
      <c r="H254" s="89">
        <f t="shared" si="9"/>
        <v>8.3400158264370311E-7</v>
      </c>
      <c r="I254" s="94">
        <f t="shared" si="10"/>
        <v>1.8855217530759607E-6</v>
      </c>
      <c r="J254" s="23"/>
    </row>
    <row r="255" spans="3:10" x14ac:dyDescent="0.35">
      <c r="C255" s="97" t="s">
        <v>4</v>
      </c>
      <c r="D255" s="91" t="s">
        <v>12</v>
      </c>
      <c r="E255" s="87" t="s">
        <v>8</v>
      </c>
      <c r="F255" s="88">
        <v>250</v>
      </c>
      <c r="G255" s="82"/>
      <c r="H255" s="89">
        <f t="shared" si="9"/>
        <v>6.9854449176408946E-12</v>
      </c>
      <c r="I255" s="94">
        <f t="shared" si="10"/>
        <v>1.7678334435284011E-11</v>
      </c>
      <c r="J255" s="23"/>
    </row>
    <row r="256" spans="3:10" x14ac:dyDescent="0.35">
      <c r="C256" s="97" t="s">
        <v>4</v>
      </c>
      <c r="D256" s="91" t="s">
        <v>12</v>
      </c>
      <c r="E256" s="87" t="s">
        <v>8</v>
      </c>
      <c r="F256" s="88">
        <v>300</v>
      </c>
      <c r="G256" s="82"/>
      <c r="H256" s="89">
        <f t="shared" si="9"/>
        <v>5.5472582331805949E-8</v>
      </c>
      <c r="I256" s="94">
        <f t="shared" si="10"/>
        <v>1.539385371920842E-7</v>
      </c>
      <c r="J256" s="23"/>
    </row>
    <row r="257" spans="3:10" x14ac:dyDescent="0.35">
      <c r="C257" s="97" t="s">
        <v>4</v>
      </c>
      <c r="D257" s="91" t="s">
        <v>12</v>
      </c>
      <c r="E257" s="87" t="s">
        <v>8</v>
      </c>
      <c r="F257" s="88">
        <v>400</v>
      </c>
      <c r="G257" s="82"/>
      <c r="H257" s="89">
        <f t="shared" si="9"/>
        <v>7.9360475468498588E-8</v>
      </c>
      <c r="I257" s="94">
        <f t="shared" si="10"/>
        <v>2.5469638948125559E-7</v>
      </c>
      <c r="J257" s="23"/>
    </row>
    <row r="258" spans="3:10" x14ac:dyDescent="0.35">
      <c r="C258" s="97" t="s">
        <v>4</v>
      </c>
      <c r="D258" s="91" t="s">
        <v>12</v>
      </c>
      <c r="E258" s="87" t="s">
        <v>8</v>
      </c>
      <c r="F258" s="88">
        <v>500</v>
      </c>
      <c r="G258" s="82"/>
      <c r="H258" s="89">
        <f t="shared" si="9"/>
        <v>1.3970889835281789E-11</v>
      </c>
      <c r="I258" s="94">
        <f t="shared" si="10"/>
        <v>5.0190924605066081E-11</v>
      </c>
      <c r="J258" s="23"/>
    </row>
    <row r="259" spans="3:10" x14ac:dyDescent="0.35">
      <c r="C259" s="97" t="s">
        <v>4</v>
      </c>
      <c r="D259" s="91" t="s">
        <v>12</v>
      </c>
      <c r="E259" s="87" t="s">
        <v>8</v>
      </c>
      <c r="F259" s="88">
        <v>750</v>
      </c>
      <c r="G259" s="82"/>
      <c r="H259" s="89">
        <f t="shared" si="9"/>
        <v>1.3970889835281789E-11</v>
      </c>
      <c r="I259" s="94">
        <f t="shared" si="10"/>
        <v>6.1606919815532869E-11</v>
      </c>
      <c r="J259" s="23"/>
    </row>
    <row r="260" spans="3:10" x14ac:dyDescent="0.35">
      <c r="C260" s="97" t="s">
        <v>4</v>
      </c>
      <c r="D260" s="91" t="s">
        <v>12</v>
      </c>
      <c r="E260" s="87" t="s">
        <v>8</v>
      </c>
      <c r="F260" s="88">
        <v>1000</v>
      </c>
      <c r="G260" s="82"/>
      <c r="H260" s="89">
        <f t="shared" si="9"/>
        <v>1.3970889835281789E-11</v>
      </c>
      <c r="I260" s="94">
        <f t="shared" si="10"/>
        <v>7.1249045602495285E-11</v>
      </c>
      <c r="J260" s="23"/>
    </row>
    <row r="261" spans="3:10" x14ac:dyDescent="0.35">
      <c r="C261" s="97" t="s">
        <v>4</v>
      </c>
      <c r="D261" s="92" t="s">
        <v>13</v>
      </c>
      <c r="E261" s="87" t="s">
        <v>8</v>
      </c>
      <c r="F261" s="88">
        <v>3</v>
      </c>
      <c r="G261" s="82"/>
      <c r="H261" s="89">
        <f t="shared" si="9"/>
        <v>2.6685586086827324E-2</v>
      </c>
      <c r="I261" s="94">
        <f t="shared" si="10"/>
        <v>8.2798693369280536E-3</v>
      </c>
      <c r="J261" s="23"/>
    </row>
    <row r="262" spans="3:10" x14ac:dyDescent="0.35">
      <c r="C262" s="97" t="s">
        <v>4</v>
      </c>
      <c r="D262" s="92" t="s">
        <v>13</v>
      </c>
      <c r="E262" s="87" t="s">
        <v>8</v>
      </c>
      <c r="F262" s="88">
        <v>5</v>
      </c>
      <c r="G262" s="82"/>
      <c r="H262" s="89">
        <f t="shared" si="9"/>
        <v>2.6559493090261291E-2</v>
      </c>
      <c r="I262" s="94">
        <f t="shared" si="10"/>
        <v>1.0668384896634457E-2</v>
      </c>
      <c r="J262" s="23"/>
    </row>
    <row r="263" spans="3:10" x14ac:dyDescent="0.35">
      <c r="C263" s="97" t="s">
        <v>4</v>
      </c>
      <c r="D263" s="92" t="s">
        <v>13</v>
      </c>
      <c r="E263" s="87" t="s">
        <v>8</v>
      </c>
      <c r="F263" s="88">
        <v>10</v>
      </c>
      <c r="G263" s="82"/>
      <c r="H263" s="89">
        <f t="shared" si="9"/>
        <v>0.12164030074111594</v>
      </c>
      <c r="I263" s="94">
        <f t="shared" si="10"/>
        <v>6.9360183622639224E-2</v>
      </c>
      <c r="J263" s="23"/>
    </row>
    <row r="264" spans="3:10" x14ac:dyDescent="0.35">
      <c r="C264" s="97" t="s">
        <v>4</v>
      </c>
      <c r="D264" s="92" t="s">
        <v>13</v>
      </c>
      <c r="E264" s="87" t="s">
        <v>8</v>
      </c>
      <c r="F264" s="88">
        <v>20</v>
      </c>
      <c r="G264" s="82"/>
      <c r="H264" s="89">
        <f t="shared" si="9"/>
        <v>5.8828480999291319E-2</v>
      </c>
      <c r="I264" s="94">
        <f t="shared" si="10"/>
        <v>4.7618338585542139E-2</v>
      </c>
      <c r="J264" s="23"/>
    </row>
    <row r="265" spans="3:10" x14ac:dyDescent="0.35">
      <c r="C265" s="97" t="s">
        <v>4</v>
      </c>
      <c r="D265" s="92" t="s">
        <v>13</v>
      </c>
      <c r="E265" s="87" t="s">
        <v>8</v>
      </c>
      <c r="F265" s="88">
        <v>30</v>
      </c>
      <c r="G265" s="82"/>
      <c r="H265" s="89">
        <f t="shared" si="9"/>
        <v>7.1726506078218566E-2</v>
      </c>
      <c r="I265" s="94">
        <f t="shared" si="10"/>
        <v>7.1264063061703076E-2</v>
      </c>
      <c r="J265" s="23"/>
    </row>
    <row r="266" spans="3:10" x14ac:dyDescent="0.35">
      <c r="C266" s="97" t="s">
        <v>4</v>
      </c>
      <c r="D266" s="92" t="s">
        <v>13</v>
      </c>
      <c r="E266" s="87" t="s">
        <v>8</v>
      </c>
      <c r="F266" s="88">
        <v>40</v>
      </c>
      <c r="G266" s="82"/>
      <c r="H266" s="89">
        <f t="shared" si="9"/>
        <v>2.1092496152173953E-2</v>
      </c>
      <c r="I266" s="94">
        <f t="shared" si="10"/>
        <v>2.4236418196600221E-2</v>
      </c>
      <c r="J266" s="23"/>
    </row>
    <row r="267" spans="3:10" x14ac:dyDescent="0.35">
      <c r="C267" s="97" t="s">
        <v>4</v>
      </c>
      <c r="D267" s="92" t="s">
        <v>13</v>
      </c>
      <c r="E267" s="87" t="s">
        <v>8</v>
      </c>
      <c r="F267" s="88">
        <v>50</v>
      </c>
      <c r="G267" s="82"/>
      <c r="H267" s="89">
        <f t="shared" si="9"/>
        <v>9.7552850029319793E-2</v>
      </c>
      <c r="I267" s="94">
        <f t="shared" si="10"/>
        <v>0.12547668072471777</v>
      </c>
      <c r="J267" s="23"/>
    </row>
    <row r="268" spans="3:10" x14ac:dyDescent="0.35">
      <c r="C268" s="97" t="s">
        <v>4</v>
      </c>
      <c r="D268" s="92" t="s">
        <v>13</v>
      </c>
      <c r="E268" s="87" t="s">
        <v>8</v>
      </c>
      <c r="F268" s="88">
        <v>60</v>
      </c>
      <c r="G268" s="82"/>
      <c r="H268" s="89">
        <f t="shared" si="9"/>
        <v>2.7869699648183362E-2</v>
      </c>
      <c r="I268" s="94">
        <f t="shared" si="10"/>
        <v>3.9307646970069554E-2</v>
      </c>
      <c r="J268" s="23"/>
    </row>
    <row r="269" spans="3:10" x14ac:dyDescent="0.35">
      <c r="C269" s="97" t="s">
        <v>4</v>
      </c>
      <c r="D269" s="92" t="s">
        <v>13</v>
      </c>
      <c r="E269" s="87" t="s">
        <v>8</v>
      </c>
      <c r="F269" s="88">
        <v>100</v>
      </c>
      <c r="G269" s="82"/>
      <c r="H269" s="89">
        <f t="shared" si="9"/>
        <v>3.1159133483717166E-2</v>
      </c>
      <c r="I269" s="94">
        <f t="shared" si="10"/>
        <v>5.6893452148637183E-2</v>
      </c>
      <c r="J269" s="23"/>
    </row>
    <row r="270" spans="3:10" x14ac:dyDescent="0.35">
      <c r="C270" s="97" t="s">
        <v>4</v>
      </c>
      <c r="D270" s="92" t="s">
        <v>13</v>
      </c>
      <c r="E270" s="87" t="s">
        <v>8</v>
      </c>
      <c r="F270" s="88">
        <v>150</v>
      </c>
      <c r="G270" s="82"/>
      <c r="H270" s="89">
        <f t="shared" si="9"/>
        <v>7.8693045782020181E-3</v>
      </c>
      <c r="I270" s="94">
        <f t="shared" si="10"/>
        <v>1.7636709805609455E-2</v>
      </c>
      <c r="J270" s="23"/>
    </row>
    <row r="271" spans="3:10" x14ac:dyDescent="0.35">
      <c r="C271" s="97" t="s">
        <v>4</v>
      </c>
      <c r="D271" s="92" t="s">
        <v>13</v>
      </c>
      <c r="E271" s="87" t="s">
        <v>8</v>
      </c>
      <c r="F271" s="88">
        <v>200</v>
      </c>
      <c r="G271" s="82"/>
      <c r="H271" s="89">
        <f t="shared" si="9"/>
        <v>3.5228730851826436E-2</v>
      </c>
      <c r="I271" s="94">
        <f t="shared" si="10"/>
        <v>9.1311981528432798E-2</v>
      </c>
      <c r="J271" s="23"/>
    </row>
    <row r="272" spans="3:10" x14ac:dyDescent="0.35">
      <c r="C272" s="97" t="s">
        <v>4</v>
      </c>
      <c r="D272" s="92" t="s">
        <v>13</v>
      </c>
      <c r="E272" s="87" t="s">
        <v>8</v>
      </c>
      <c r="F272" s="88">
        <v>250</v>
      </c>
      <c r="G272" s="82"/>
      <c r="H272" s="89">
        <f t="shared" si="9"/>
        <v>2.9506941474110158E-7</v>
      </c>
      <c r="I272" s="94">
        <f t="shared" si="10"/>
        <v>8.5612576188776507E-7</v>
      </c>
      <c r="J272" s="23"/>
    </row>
    <row r="273" spans="3:10" x14ac:dyDescent="0.35">
      <c r="C273" s="97" t="s">
        <v>4</v>
      </c>
      <c r="D273" s="92" t="s">
        <v>13</v>
      </c>
      <c r="E273" s="87" t="s">
        <v>8</v>
      </c>
      <c r="F273" s="88">
        <v>300</v>
      </c>
      <c r="G273" s="82"/>
      <c r="H273" s="89">
        <f t="shared" si="9"/>
        <v>2.3431954006948781E-3</v>
      </c>
      <c r="I273" s="94">
        <f t="shared" si="10"/>
        <v>7.4549300964926474E-3</v>
      </c>
      <c r="J273" s="23"/>
    </row>
    <row r="274" spans="3:10" x14ac:dyDescent="0.35">
      <c r="C274" s="97" t="s">
        <v>4</v>
      </c>
      <c r="D274" s="92" t="s">
        <v>13</v>
      </c>
      <c r="E274" s="87" t="s">
        <v>8</v>
      </c>
      <c r="F274" s="88">
        <v>400</v>
      </c>
      <c r="G274" s="82"/>
      <c r="H274" s="89">
        <f t="shared" si="9"/>
        <v>3.3522344426378651E-3</v>
      </c>
      <c r="I274" s="94">
        <f t="shared" si="10"/>
        <v>1.2334427844033475E-2</v>
      </c>
      <c r="J274" s="23"/>
    </row>
    <row r="275" spans="3:10" x14ac:dyDescent="0.35">
      <c r="C275" s="97" t="s">
        <v>4</v>
      </c>
      <c r="D275" s="92" t="s">
        <v>13</v>
      </c>
      <c r="E275" s="87" t="s">
        <v>8</v>
      </c>
      <c r="F275" s="88">
        <v>500</v>
      </c>
      <c r="G275" s="82"/>
      <c r="H275" s="89">
        <f t="shared" si="9"/>
        <v>5.9013882948220315E-7</v>
      </c>
      <c r="I275" s="94">
        <f t="shared" si="10"/>
        <v>2.4306443417882564E-6</v>
      </c>
      <c r="J275" s="23"/>
    </row>
    <row r="276" spans="3:10" x14ac:dyDescent="0.35">
      <c r="C276" s="97" t="s">
        <v>4</v>
      </c>
      <c r="D276" s="92" t="s">
        <v>13</v>
      </c>
      <c r="E276" s="87" t="s">
        <v>8</v>
      </c>
      <c r="F276" s="88">
        <v>750</v>
      </c>
      <c r="G276" s="82"/>
      <c r="H276" s="89">
        <f t="shared" si="9"/>
        <v>5.9013882948220315E-7</v>
      </c>
      <c r="I276" s="94">
        <f t="shared" si="10"/>
        <v>2.9834977586667759E-6</v>
      </c>
      <c r="J276" s="23"/>
    </row>
    <row r="277" spans="3:10" x14ac:dyDescent="0.35">
      <c r="C277" s="97" t="s">
        <v>4</v>
      </c>
      <c r="D277" s="92" t="s">
        <v>13</v>
      </c>
      <c r="E277" s="87" t="s">
        <v>8</v>
      </c>
      <c r="F277" s="88">
        <v>1000</v>
      </c>
      <c r="G277" s="82"/>
      <c r="H277" s="89">
        <f t="shared" si="9"/>
        <v>5.9013882948220315E-7</v>
      </c>
      <c r="I277" s="94">
        <f t="shared" si="10"/>
        <v>3.4504462891292976E-6</v>
      </c>
      <c r="J277" s="23"/>
    </row>
    <row r="278" spans="3:10" x14ac:dyDescent="0.35">
      <c r="C278" s="97" t="s">
        <v>4</v>
      </c>
      <c r="D278" s="93" t="s">
        <v>14</v>
      </c>
      <c r="E278" s="87" t="s">
        <v>8</v>
      </c>
      <c r="F278" s="88">
        <v>3</v>
      </c>
      <c r="G278" s="82"/>
      <c r="H278" s="89">
        <f t="shared" si="9"/>
        <v>2.7269870328485459E-8</v>
      </c>
      <c r="I278" s="94">
        <f t="shared" si="10"/>
        <v>9.4399649523228688E-9</v>
      </c>
      <c r="J278" s="23"/>
    </row>
    <row r="279" spans="3:10" x14ac:dyDescent="0.35">
      <c r="C279" s="97" t="s">
        <v>4</v>
      </c>
      <c r="D279" s="93" t="s">
        <v>14</v>
      </c>
      <c r="E279" s="87" t="s">
        <v>8</v>
      </c>
      <c r="F279" s="88">
        <v>5</v>
      </c>
      <c r="G279" s="82"/>
      <c r="H279" s="89">
        <f t="shared" si="9"/>
        <v>2.7141016510004658E-8</v>
      </c>
      <c r="I279" s="94">
        <f t="shared" si="10"/>
        <v>1.2163136327883698E-8</v>
      </c>
      <c r="J279" s="23"/>
    </row>
    <row r="280" spans="3:10" x14ac:dyDescent="0.35">
      <c r="C280" s="97" t="s">
        <v>4</v>
      </c>
      <c r="D280" s="93" t="s">
        <v>14</v>
      </c>
      <c r="E280" s="87" t="s">
        <v>8</v>
      </c>
      <c r="F280" s="88">
        <v>10</v>
      </c>
      <c r="G280" s="82"/>
      <c r="H280" s="89">
        <f t="shared" si="9"/>
        <v>1.2430363032444759E-7</v>
      </c>
      <c r="I280" s="94">
        <f t="shared" si="10"/>
        <v>7.9078265107902915E-8</v>
      </c>
      <c r="J280" s="23"/>
    </row>
    <row r="281" spans="3:10" x14ac:dyDescent="0.35">
      <c r="C281" s="97" t="s">
        <v>4</v>
      </c>
      <c r="D281" s="93" t="s">
        <v>14</v>
      </c>
      <c r="E281" s="87" t="s">
        <v>8</v>
      </c>
      <c r="F281" s="88">
        <v>20</v>
      </c>
      <c r="G281" s="82"/>
      <c r="H281" s="89">
        <f t="shared" si="9"/>
        <v>6.011653794121991E-8</v>
      </c>
      <c r="I281" s="94">
        <f t="shared" si="10"/>
        <v>5.4290161963128031E-8</v>
      </c>
      <c r="J281" s="23"/>
    </row>
    <row r="282" spans="3:10" x14ac:dyDescent="0.35">
      <c r="C282" s="97" t="s">
        <v>4</v>
      </c>
      <c r="D282" s="93" t="s">
        <v>14</v>
      </c>
      <c r="E282" s="87" t="s">
        <v>8</v>
      </c>
      <c r="F282" s="88">
        <v>30</v>
      </c>
      <c r="G282" s="82"/>
      <c r="H282" s="89">
        <f t="shared" si="9"/>
        <v>7.3296966890821315E-8</v>
      </c>
      <c r="I282" s="94">
        <f t="shared" si="10"/>
        <v>8.1248897813186515E-8</v>
      </c>
      <c r="J282" s="23"/>
    </row>
    <row r="283" spans="3:10" x14ac:dyDescent="0.35">
      <c r="C283" s="97" t="s">
        <v>4</v>
      </c>
      <c r="D283" s="93" t="s">
        <v>14</v>
      </c>
      <c r="E283" s="87" t="s">
        <v>8</v>
      </c>
      <c r="F283" s="88">
        <v>40</v>
      </c>
      <c r="G283" s="82"/>
      <c r="H283" s="89">
        <f t="shared" ref="H283:H346" si="11">SUMIFS($D$60:$D$62,$C$60:$C$62,$C283)*SUMIFS($F$46:$F$49,$C$46:$C$49,$D283)*SUMIFS($F$54:$F$55,$C$54:$C$55,$E283)*SUMIFS($E$67:$E$83,$C$67:$C$83,$F283)</f>
        <v>2.1554318990872388E-8</v>
      </c>
      <c r="I283" s="94">
        <f t="shared" ref="I283:I346" si="12">SUMIFS($D$60:$D$62,$C$60:$C$62,$C283)*SUMIFS($G$46:$G$49,$C$46:$C$49,$D283)*SUMIFS($G$54:$G$55,$C$54:$C$55,$E283)*SUMIFS($F$67:$F$83,$C$67:$C$83,$F283)</f>
        <v>2.7632191890437599E-8</v>
      </c>
      <c r="J283" s="23"/>
    </row>
    <row r="284" spans="3:10" x14ac:dyDescent="0.35">
      <c r="C284" s="97" t="s">
        <v>4</v>
      </c>
      <c r="D284" s="93" t="s">
        <v>14</v>
      </c>
      <c r="E284" s="87" t="s">
        <v>8</v>
      </c>
      <c r="F284" s="88">
        <v>50</v>
      </c>
      <c r="G284" s="82"/>
      <c r="H284" s="89">
        <f t="shared" si="11"/>
        <v>9.9688781869659129E-8</v>
      </c>
      <c r="I284" s="94">
        <f t="shared" si="12"/>
        <v>1.4305726578224077E-7</v>
      </c>
      <c r="J284" s="23"/>
    </row>
    <row r="285" spans="3:10" x14ac:dyDescent="0.35">
      <c r="C285" s="97" t="s">
        <v>4</v>
      </c>
      <c r="D285" s="93" t="s">
        <v>14</v>
      </c>
      <c r="E285" s="87" t="s">
        <v>8</v>
      </c>
      <c r="F285" s="88">
        <v>60</v>
      </c>
      <c r="G285" s="82"/>
      <c r="H285" s="89">
        <f t="shared" si="11"/>
        <v>2.8479910204218964E-8</v>
      </c>
      <c r="I285" s="94">
        <f t="shared" si="12"/>
        <v>4.4815056211189712E-8</v>
      </c>
      <c r="J285" s="23"/>
    </row>
    <row r="286" spans="3:10" x14ac:dyDescent="0.35">
      <c r="C286" s="97" t="s">
        <v>4</v>
      </c>
      <c r="D286" s="93" t="s">
        <v>14</v>
      </c>
      <c r="E286" s="87" t="s">
        <v>8</v>
      </c>
      <c r="F286" s="88">
        <v>100</v>
      </c>
      <c r="G286" s="82"/>
      <c r="H286" s="89">
        <f t="shared" si="11"/>
        <v>3.1841366604587055E-8</v>
      </c>
      <c r="I286" s="94">
        <f t="shared" si="12"/>
        <v>6.4864815185483893E-8</v>
      </c>
      <c r="J286" s="23"/>
    </row>
    <row r="287" spans="3:10" x14ac:dyDescent="0.35">
      <c r="C287" s="97" t="s">
        <v>4</v>
      </c>
      <c r="D287" s="93" t="s">
        <v>14</v>
      </c>
      <c r="E287" s="87" t="s">
        <v>8</v>
      </c>
      <c r="F287" s="88">
        <v>150</v>
      </c>
      <c r="G287" s="82"/>
      <c r="H287" s="89">
        <f t="shared" si="11"/>
        <v>8.0416039851886723E-9</v>
      </c>
      <c r="I287" s="94">
        <f t="shared" si="12"/>
        <v>2.0107795867828564E-8</v>
      </c>
      <c r="J287" s="23"/>
    </row>
    <row r="288" spans="3:10" x14ac:dyDescent="0.35">
      <c r="C288" s="97" t="s">
        <v>4</v>
      </c>
      <c r="D288" s="93" t="s">
        <v>14</v>
      </c>
      <c r="E288" s="87" t="s">
        <v>8</v>
      </c>
      <c r="F288" s="88">
        <v>200</v>
      </c>
      <c r="G288" s="82"/>
      <c r="H288" s="89">
        <f t="shared" si="11"/>
        <v>3.6000068315555533E-8</v>
      </c>
      <c r="I288" s="94">
        <f t="shared" si="12"/>
        <v>1.0410573769698714E-7</v>
      </c>
      <c r="J288" s="23"/>
    </row>
    <row r="289" spans="3:10" x14ac:dyDescent="0.35">
      <c r="C289" s="97" t="s">
        <v>4</v>
      </c>
      <c r="D289" s="93" t="s">
        <v>14</v>
      </c>
      <c r="E289" s="87" t="s">
        <v>8</v>
      </c>
      <c r="F289" s="88">
        <v>250</v>
      </c>
      <c r="G289" s="82"/>
      <c r="H289" s="89">
        <f t="shared" si="11"/>
        <v>3.0152999644493073E-13</v>
      </c>
      <c r="I289" s="94">
        <f t="shared" si="12"/>
        <v>9.7607786525767496E-13</v>
      </c>
      <c r="J289" s="23"/>
    </row>
    <row r="290" spans="3:10" x14ac:dyDescent="0.35">
      <c r="C290" s="97" t="s">
        <v>4</v>
      </c>
      <c r="D290" s="93" t="s">
        <v>14</v>
      </c>
      <c r="E290" s="87" t="s">
        <v>8</v>
      </c>
      <c r="F290" s="88">
        <v>300</v>
      </c>
      <c r="G290" s="82"/>
      <c r="H290" s="89">
        <f t="shared" si="11"/>
        <v>2.3944999567686026E-9</v>
      </c>
      <c r="I290" s="94">
        <f t="shared" si="12"/>
        <v>8.499443163799656E-9</v>
      </c>
      <c r="J290" s="23"/>
    </row>
    <row r="291" spans="3:10" x14ac:dyDescent="0.35">
      <c r="C291" s="97" t="s">
        <v>4</v>
      </c>
      <c r="D291" s="93" t="s">
        <v>14</v>
      </c>
      <c r="E291" s="87" t="s">
        <v>8</v>
      </c>
      <c r="F291" s="88">
        <v>400</v>
      </c>
      <c r="G291" s="82"/>
      <c r="H291" s="89">
        <f t="shared" si="11"/>
        <v>3.4256320346114505E-9</v>
      </c>
      <c r="I291" s="94">
        <f t="shared" si="12"/>
        <v>1.4062609180959721E-8</v>
      </c>
      <c r="J291" s="23"/>
    </row>
    <row r="292" spans="3:10" x14ac:dyDescent="0.35">
      <c r="C292" s="97" t="s">
        <v>4</v>
      </c>
      <c r="D292" s="93" t="s">
        <v>14</v>
      </c>
      <c r="E292" s="87" t="s">
        <v>8</v>
      </c>
      <c r="F292" s="88">
        <v>500</v>
      </c>
      <c r="G292" s="82"/>
      <c r="H292" s="89">
        <f t="shared" si="11"/>
        <v>6.0305999288986146E-13</v>
      </c>
      <c r="I292" s="94">
        <f t="shared" si="12"/>
        <v>2.7712028371882512E-12</v>
      </c>
      <c r="J292" s="23"/>
    </row>
    <row r="293" spans="3:10" x14ac:dyDescent="0.35">
      <c r="C293" s="97" t="s">
        <v>4</v>
      </c>
      <c r="D293" s="93" t="s">
        <v>14</v>
      </c>
      <c r="E293" s="87" t="s">
        <v>8</v>
      </c>
      <c r="F293" s="88">
        <v>750</v>
      </c>
      <c r="G293" s="82"/>
      <c r="H293" s="89">
        <f t="shared" si="11"/>
        <v>6.0305999288986146E-13</v>
      </c>
      <c r="I293" s="94">
        <f t="shared" si="12"/>
        <v>3.4015167548039439E-12</v>
      </c>
      <c r="J293" s="23"/>
    </row>
    <row r="294" spans="3:10" x14ac:dyDescent="0.35">
      <c r="C294" s="97" t="s">
        <v>4</v>
      </c>
      <c r="D294" s="93" t="s">
        <v>14</v>
      </c>
      <c r="E294" s="87" t="s">
        <v>8</v>
      </c>
      <c r="F294" s="88">
        <v>1000</v>
      </c>
      <c r="G294" s="82"/>
      <c r="H294" s="89">
        <f t="shared" si="11"/>
        <v>6.0305999288986146E-13</v>
      </c>
      <c r="I294" s="94">
        <f t="shared" si="12"/>
        <v>3.9338896199704722E-12</v>
      </c>
      <c r="J294" s="23"/>
    </row>
    <row r="295" spans="3:10" x14ac:dyDescent="0.35">
      <c r="C295" s="97" t="s">
        <v>4</v>
      </c>
      <c r="D295" s="86" t="s">
        <v>11</v>
      </c>
      <c r="E295" s="95" t="s">
        <v>9</v>
      </c>
      <c r="F295" s="88">
        <v>3</v>
      </c>
      <c r="G295" s="82"/>
      <c r="H295" s="89">
        <f t="shared" si="11"/>
        <v>4.2177363788625929E-4</v>
      </c>
      <c r="I295" s="94">
        <f t="shared" si="12"/>
        <v>1.835867543340456E-4</v>
      </c>
      <c r="J295" s="23"/>
    </row>
    <row r="296" spans="3:10" x14ac:dyDescent="0.35">
      <c r="C296" s="97" t="s">
        <v>4</v>
      </c>
      <c r="D296" s="86" t="s">
        <v>11</v>
      </c>
      <c r="E296" s="95" t="s">
        <v>9</v>
      </c>
      <c r="F296" s="88">
        <v>5</v>
      </c>
      <c r="G296" s="82"/>
      <c r="H296" s="89">
        <f t="shared" si="11"/>
        <v>4.1978070051173084E-4</v>
      </c>
      <c r="I296" s="94">
        <f t="shared" si="12"/>
        <v>2.3654650544112702E-4</v>
      </c>
      <c r="J296" s="23"/>
    </row>
    <row r="297" spans="3:10" x14ac:dyDescent="0.35">
      <c r="C297" s="97" t="s">
        <v>4</v>
      </c>
      <c r="D297" s="86" t="s">
        <v>11</v>
      </c>
      <c r="E297" s="95" t="s">
        <v>9</v>
      </c>
      <c r="F297" s="88">
        <v>10</v>
      </c>
      <c r="G297" s="82"/>
      <c r="H297" s="89">
        <f t="shared" si="11"/>
        <v>1.9225611905329069E-3</v>
      </c>
      <c r="I297" s="94">
        <f t="shared" si="12"/>
        <v>1.5378999925158368E-3</v>
      </c>
      <c r="J297" s="23"/>
    </row>
    <row r="298" spans="3:10" x14ac:dyDescent="0.35">
      <c r="C298" s="97" t="s">
        <v>4</v>
      </c>
      <c r="D298" s="86" t="s">
        <v>11</v>
      </c>
      <c r="E298" s="95" t="s">
        <v>9</v>
      </c>
      <c r="F298" s="88">
        <v>20</v>
      </c>
      <c r="G298" s="82"/>
      <c r="H298" s="89">
        <f t="shared" si="11"/>
        <v>9.2980166752424298E-4</v>
      </c>
      <c r="I298" s="94">
        <f t="shared" si="12"/>
        <v>1.0558253846724068E-3</v>
      </c>
      <c r="J298" s="23"/>
    </row>
    <row r="299" spans="3:10" x14ac:dyDescent="0.35">
      <c r="C299" s="97" t="s">
        <v>4</v>
      </c>
      <c r="D299" s="86" t="s">
        <v>11</v>
      </c>
      <c r="E299" s="95" t="s">
        <v>9</v>
      </c>
      <c r="F299" s="88">
        <v>30</v>
      </c>
      <c r="G299" s="82"/>
      <c r="H299" s="89">
        <f t="shared" si="11"/>
        <v>1.1336587962898239E-3</v>
      </c>
      <c r="I299" s="94">
        <f t="shared" si="12"/>
        <v>1.58011407013445E-3</v>
      </c>
      <c r="J299" s="23"/>
    </row>
    <row r="300" spans="3:10" x14ac:dyDescent="0.35">
      <c r="C300" s="97" t="s">
        <v>4</v>
      </c>
      <c r="D300" s="86" t="s">
        <v>11</v>
      </c>
      <c r="E300" s="95" t="s">
        <v>9</v>
      </c>
      <c r="F300" s="88">
        <v>40</v>
      </c>
      <c r="G300" s="82"/>
      <c r="H300" s="89">
        <f t="shared" si="11"/>
        <v>3.3337318525658132E-4</v>
      </c>
      <c r="I300" s="94">
        <f t="shared" si="12"/>
        <v>5.3738593839299138E-4</v>
      </c>
      <c r="J300" s="23"/>
    </row>
    <row r="301" spans="3:10" x14ac:dyDescent="0.35">
      <c r="C301" s="97" t="s">
        <v>4</v>
      </c>
      <c r="D301" s="86" t="s">
        <v>11</v>
      </c>
      <c r="E301" s="95" t="s">
        <v>9</v>
      </c>
      <c r="F301" s="88">
        <v>50</v>
      </c>
      <c r="G301" s="82"/>
      <c r="H301" s="89">
        <f t="shared" si="11"/>
        <v>1.5418518562479392E-3</v>
      </c>
      <c r="I301" s="94">
        <f t="shared" si="12"/>
        <v>2.7821521839868622E-3</v>
      </c>
      <c r="J301" s="23"/>
    </row>
    <row r="302" spans="3:10" x14ac:dyDescent="0.35">
      <c r="C302" s="97" t="s">
        <v>4</v>
      </c>
      <c r="D302" s="86" t="s">
        <v>11</v>
      </c>
      <c r="E302" s="95" t="s">
        <v>9</v>
      </c>
      <c r="F302" s="88">
        <v>60</v>
      </c>
      <c r="G302" s="82"/>
      <c r="H302" s="89">
        <f t="shared" si="11"/>
        <v>4.4048890547748233E-4</v>
      </c>
      <c r="I302" s="94">
        <f t="shared" si="12"/>
        <v>8.715552183364432E-4</v>
      </c>
      <c r="J302" s="23"/>
    </row>
    <row r="303" spans="3:10" x14ac:dyDescent="0.35">
      <c r="C303" s="97" t="s">
        <v>4</v>
      </c>
      <c r="D303" s="86" t="s">
        <v>11</v>
      </c>
      <c r="E303" s="95" t="s">
        <v>9</v>
      </c>
      <c r="F303" s="88">
        <v>100</v>
      </c>
      <c r="G303" s="82"/>
      <c r="H303" s="89">
        <f t="shared" si="11"/>
        <v>4.9247938718865959E-4</v>
      </c>
      <c r="I303" s="94">
        <f t="shared" si="12"/>
        <v>1.261479354057395E-3</v>
      </c>
      <c r="J303" s="23"/>
    </row>
    <row r="304" spans="3:10" x14ac:dyDescent="0.35">
      <c r="C304" s="97" t="s">
        <v>4</v>
      </c>
      <c r="D304" s="86" t="s">
        <v>11</v>
      </c>
      <c r="E304" s="95" t="s">
        <v>9</v>
      </c>
      <c r="F304" s="88">
        <v>150</v>
      </c>
      <c r="G304" s="82"/>
      <c r="H304" s="89">
        <f t="shared" si="11"/>
        <v>1.243767031679186E-4</v>
      </c>
      <c r="I304" s="94">
        <f t="shared" si="12"/>
        <v>3.9105282687281747E-4</v>
      </c>
      <c r="J304" s="23"/>
    </row>
    <row r="305" spans="3:10" x14ac:dyDescent="0.35">
      <c r="C305" s="97" t="s">
        <v>4</v>
      </c>
      <c r="D305" s="86" t="s">
        <v>11</v>
      </c>
      <c r="E305" s="95" t="s">
        <v>9</v>
      </c>
      <c r="F305" s="88">
        <v>200</v>
      </c>
      <c r="G305" s="82"/>
      <c r="H305" s="89">
        <f t="shared" si="11"/>
        <v>5.5680058594723115E-4</v>
      </c>
      <c r="I305" s="94">
        <f t="shared" si="12"/>
        <v>2.0246298146094723E-3</v>
      </c>
      <c r="J305" s="23"/>
    </row>
    <row r="306" spans="3:10" x14ac:dyDescent="0.35">
      <c r="C306" s="97" t="s">
        <v>4</v>
      </c>
      <c r="D306" s="86" t="s">
        <v>11</v>
      </c>
      <c r="E306" s="95" t="s">
        <v>9</v>
      </c>
      <c r="F306" s="88">
        <v>250</v>
      </c>
      <c r="G306" s="82"/>
      <c r="H306" s="89">
        <f t="shared" si="11"/>
        <v>4.6636600027966683E-9</v>
      </c>
      <c r="I306" s="94">
        <f t="shared" si="12"/>
        <v>1.8982588194447308E-8</v>
      </c>
      <c r="J306" s="23"/>
    </row>
    <row r="307" spans="3:10" x14ac:dyDescent="0.35">
      <c r="C307" s="97" t="s">
        <v>4</v>
      </c>
      <c r="D307" s="86" t="s">
        <v>11</v>
      </c>
      <c r="E307" s="95" t="s">
        <v>9</v>
      </c>
      <c r="F307" s="88">
        <v>300</v>
      </c>
      <c r="G307" s="82"/>
      <c r="H307" s="89">
        <f t="shared" si="11"/>
        <v>3.7034901358875476E-5</v>
      </c>
      <c r="I307" s="94">
        <f t="shared" si="12"/>
        <v>1.6529565437684284E-4</v>
      </c>
      <c r="J307" s="23"/>
    </row>
    <row r="308" spans="3:10" x14ac:dyDescent="0.35">
      <c r="C308" s="97" t="s">
        <v>4</v>
      </c>
      <c r="D308" s="86" t="s">
        <v>11</v>
      </c>
      <c r="E308" s="95" t="s">
        <v>9</v>
      </c>
      <c r="F308" s="88">
        <v>400</v>
      </c>
      <c r="G308" s="82"/>
      <c r="H308" s="89">
        <f t="shared" si="11"/>
        <v>5.2983064015105815E-5</v>
      </c>
      <c r="I308" s="94">
        <f t="shared" si="12"/>
        <v>2.7348711462803384E-4</v>
      </c>
      <c r="J308" s="23"/>
    </row>
    <row r="309" spans="3:10" x14ac:dyDescent="0.35">
      <c r="C309" s="97" t="s">
        <v>4</v>
      </c>
      <c r="D309" s="86" t="s">
        <v>11</v>
      </c>
      <c r="E309" s="95" t="s">
        <v>9</v>
      </c>
      <c r="F309" s="88">
        <v>500</v>
      </c>
      <c r="G309" s="82"/>
      <c r="H309" s="89">
        <f t="shared" si="11"/>
        <v>9.3273200055933366E-9</v>
      </c>
      <c r="I309" s="94">
        <f t="shared" si="12"/>
        <v>5.3893858404156603E-8</v>
      </c>
      <c r="J309" s="23"/>
    </row>
    <row r="310" spans="3:10" x14ac:dyDescent="0.35">
      <c r="C310" s="97" t="s">
        <v>4</v>
      </c>
      <c r="D310" s="86" t="s">
        <v>11</v>
      </c>
      <c r="E310" s="95" t="s">
        <v>9</v>
      </c>
      <c r="F310" s="88">
        <v>750</v>
      </c>
      <c r="G310" s="82"/>
      <c r="H310" s="89">
        <f t="shared" si="11"/>
        <v>9.3273200055933366E-9</v>
      </c>
      <c r="I310" s="94">
        <f t="shared" si="12"/>
        <v>6.6152091028014789E-8</v>
      </c>
      <c r="J310" s="23"/>
    </row>
    <row r="311" spans="3:10" x14ac:dyDescent="0.35">
      <c r="C311" s="97" t="s">
        <v>4</v>
      </c>
      <c r="D311" s="86" t="s">
        <v>11</v>
      </c>
      <c r="E311" s="95" t="s">
        <v>9</v>
      </c>
      <c r="F311" s="88">
        <v>1000</v>
      </c>
      <c r="G311" s="82"/>
      <c r="H311" s="89">
        <f t="shared" si="11"/>
        <v>9.3273200055933366E-9</v>
      </c>
      <c r="I311" s="94">
        <f t="shared" si="12"/>
        <v>7.650558353620356E-8</v>
      </c>
      <c r="J311" s="23"/>
    </row>
    <row r="312" spans="3:10" x14ac:dyDescent="0.35">
      <c r="C312" s="97" t="s">
        <v>4</v>
      </c>
      <c r="D312" s="91" t="s">
        <v>12</v>
      </c>
      <c r="E312" s="95" t="s">
        <v>9</v>
      </c>
      <c r="F312" s="88">
        <v>3</v>
      </c>
      <c r="G312" s="82"/>
      <c r="H312" s="89">
        <f t="shared" si="11"/>
        <v>1.1834797949951784E-8</v>
      </c>
      <c r="I312" s="94">
        <f t="shared" si="12"/>
        <v>5.718793777570878E-9</v>
      </c>
      <c r="J312" s="23"/>
    </row>
    <row r="313" spans="3:10" x14ac:dyDescent="0.35">
      <c r="C313" s="97" t="s">
        <v>4</v>
      </c>
      <c r="D313" s="91" t="s">
        <v>12</v>
      </c>
      <c r="E313" s="95" t="s">
        <v>9</v>
      </c>
      <c r="F313" s="88">
        <v>5</v>
      </c>
      <c r="G313" s="82"/>
      <c r="H313" s="89">
        <f t="shared" si="11"/>
        <v>1.1778876932050679E-8</v>
      </c>
      <c r="I313" s="94">
        <f t="shared" si="12"/>
        <v>7.368509173387504E-9</v>
      </c>
      <c r="J313" s="23"/>
    </row>
    <row r="314" spans="3:10" x14ac:dyDescent="0.35">
      <c r="C314" s="97" t="s">
        <v>4</v>
      </c>
      <c r="D314" s="91" t="s">
        <v>12</v>
      </c>
      <c r="E314" s="95" t="s">
        <v>9</v>
      </c>
      <c r="F314" s="88">
        <v>10</v>
      </c>
      <c r="G314" s="82"/>
      <c r="H314" s="89">
        <f t="shared" si="11"/>
        <v>5.3946290598919777E-8</v>
      </c>
      <c r="I314" s="94">
        <f t="shared" si="12"/>
        <v>4.7906140830416521E-8</v>
      </c>
      <c r="J314" s="23"/>
    </row>
    <row r="315" spans="3:10" x14ac:dyDescent="0.35">
      <c r="C315" s="97" t="s">
        <v>4</v>
      </c>
      <c r="D315" s="91" t="s">
        <v>12</v>
      </c>
      <c r="E315" s="95" t="s">
        <v>9</v>
      </c>
      <c r="F315" s="88">
        <v>20</v>
      </c>
      <c r="G315" s="82"/>
      <c r="H315" s="89">
        <f t="shared" si="11"/>
        <v>2.6089859299468924E-8</v>
      </c>
      <c r="I315" s="94">
        <f t="shared" si="12"/>
        <v>3.2889342490795382E-8</v>
      </c>
      <c r="J315" s="23"/>
    </row>
    <row r="316" spans="3:10" x14ac:dyDescent="0.35">
      <c r="C316" s="97" t="s">
        <v>4</v>
      </c>
      <c r="D316" s="91" t="s">
        <v>12</v>
      </c>
      <c r="E316" s="95" t="s">
        <v>9</v>
      </c>
      <c r="F316" s="88">
        <v>30</v>
      </c>
      <c r="G316" s="82"/>
      <c r="H316" s="89">
        <f t="shared" si="11"/>
        <v>3.1810008006934057E-8</v>
      </c>
      <c r="I316" s="94">
        <f t="shared" si="12"/>
        <v>4.9221124611718924E-8</v>
      </c>
      <c r="J316" s="23"/>
    </row>
    <row r="317" spans="3:10" x14ac:dyDescent="0.35">
      <c r="C317" s="97" t="s">
        <v>4</v>
      </c>
      <c r="D317" s="91" t="s">
        <v>12</v>
      </c>
      <c r="E317" s="95" t="s">
        <v>9</v>
      </c>
      <c r="F317" s="88">
        <v>40</v>
      </c>
      <c r="G317" s="82"/>
      <c r="H317" s="89">
        <f t="shared" si="11"/>
        <v>9.3543169488166336E-9</v>
      </c>
      <c r="I317" s="94">
        <f t="shared" si="12"/>
        <v>1.6739766285339305E-8</v>
      </c>
      <c r="J317" s="23"/>
    </row>
    <row r="318" spans="3:10" x14ac:dyDescent="0.35">
      <c r="C318" s="97" t="s">
        <v>4</v>
      </c>
      <c r="D318" s="91" t="s">
        <v>12</v>
      </c>
      <c r="E318" s="95" t="s">
        <v>9</v>
      </c>
      <c r="F318" s="88">
        <v>50</v>
      </c>
      <c r="G318" s="82"/>
      <c r="H318" s="89">
        <f t="shared" si="11"/>
        <v>4.326374042460499E-8</v>
      </c>
      <c r="I318" s="94">
        <f t="shared" si="12"/>
        <v>8.6665046483087874E-8</v>
      </c>
      <c r="J318" s="23"/>
    </row>
    <row r="319" spans="3:10" x14ac:dyDescent="0.35">
      <c r="C319" s="97" t="s">
        <v>4</v>
      </c>
      <c r="D319" s="91" t="s">
        <v>12</v>
      </c>
      <c r="E319" s="95" t="s">
        <v>9</v>
      </c>
      <c r="F319" s="88">
        <v>60</v>
      </c>
      <c r="G319" s="82"/>
      <c r="H319" s="89">
        <f t="shared" si="11"/>
        <v>1.2359940800584698E-8</v>
      </c>
      <c r="I319" s="94">
        <f t="shared" si="12"/>
        <v>2.7149260182261238E-8</v>
      </c>
      <c r="J319" s="23"/>
    </row>
    <row r="320" spans="3:10" x14ac:dyDescent="0.35">
      <c r="C320" s="97" t="s">
        <v>4</v>
      </c>
      <c r="D320" s="91" t="s">
        <v>12</v>
      </c>
      <c r="E320" s="95" t="s">
        <v>9</v>
      </c>
      <c r="F320" s="88">
        <v>100</v>
      </c>
      <c r="G320" s="82"/>
      <c r="H320" s="89">
        <f t="shared" si="11"/>
        <v>1.3818772721555481E-8</v>
      </c>
      <c r="I320" s="94">
        <f t="shared" si="12"/>
        <v>3.92955379961185E-8</v>
      </c>
      <c r="J320" s="23"/>
    </row>
    <row r="321" spans="3:10" x14ac:dyDescent="0.35">
      <c r="C321" s="97" t="s">
        <v>4</v>
      </c>
      <c r="D321" s="91" t="s">
        <v>12</v>
      </c>
      <c r="E321" s="95" t="s">
        <v>9</v>
      </c>
      <c r="F321" s="88">
        <v>150</v>
      </c>
      <c r="G321" s="82"/>
      <c r="H321" s="89">
        <f t="shared" si="11"/>
        <v>3.4899600625831313E-9</v>
      </c>
      <c r="I321" s="94">
        <f t="shared" si="12"/>
        <v>1.2181436951342444E-8</v>
      </c>
      <c r="J321" s="23"/>
    </row>
    <row r="322" spans="3:10" x14ac:dyDescent="0.35">
      <c r="C322" s="97" t="s">
        <v>4</v>
      </c>
      <c r="D322" s="91" t="s">
        <v>12</v>
      </c>
      <c r="E322" s="95" t="s">
        <v>9</v>
      </c>
      <c r="F322" s="88">
        <v>200</v>
      </c>
      <c r="G322" s="82"/>
      <c r="H322" s="89">
        <f t="shared" si="11"/>
        <v>1.5623599583237307E-8</v>
      </c>
      <c r="I322" s="94">
        <f t="shared" si="12"/>
        <v>6.3067950777132648E-8</v>
      </c>
      <c r="J322" s="23"/>
    </row>
    <row r="323" spans="3:10" x14ac:dyDescent="0.35">
      <c r="C323" s="97" t="s">
        <v>4</v>
      </c>
      <c r="D323" s="91" t="s">
        <v>12</v>
      </c>
      <c r="E323" s="95" t="s">
        <v>9</v>
      </c>
      <c r="F323" s="88">
        <v>250</v>
      </c>
      <c r="G323" s="82"/>
      <c r="H323" s="89">
        <f t="shared" si="11"/>
        <v>1.308604163052369E-13</v>
      </c>
      <c r="I323" s="94">
        <f t="shared" si="12"/>
        <v>5.9131448585375437E-13</v>
      </c>
      <c r="J323" s="23"/>
    </row>
    <row r="324" spans="3:10" x14ac:dyDescent="0.35">
      <c r="C324" s="97" t="s">
        <v>4</v>
      </c>
      <c r="D324" s="91" t="s">
        <v>12</v>
      </c>
      <c r="E324" s="95" t="s">
        <v>9</v>
      </c>
      <c r="F324" s="88">
        <v>300</v>
      </c>
      <c r="G324" s="82"/>
      <c r="H324" s="89">
        <f t="shared" si="11"/>
        <v>1.0391843759492705E-9</v>
      </c>
      <c r="I324" s="94">
        <f t="shared" si="12"/>
        <v>5.1490194003309639E-9</v>
      </c>
      <c r="J324" s="23"/>
    </row>
    <row r="325" spans="3:10" x14ac:dyDescent="0.35">
      <c r="C325" s="97" t="s">
        <v>4</v>
      </c>
      <c r="D325" s="91" t="s">
        <v>12</v>
      </c>
      <c r="E325" s="95" t="s">
        <v>9</v>
      </c>
      <c r="F325" s="88">
        <v>400</v>
      </c>
      <c r="G325" s="82"/>
      <c r="H325" s="89">
        <f t="shared" si="11"/>
        <v>1.4866833795744123E-9</v>
      </c>
      <c r="I325" s="94">
        <f t="shared" si="12"/>
        <v>8.5192225062969668E-9</v>
      </c>
      <c r="J325" s="23"/>
    </row>
    <row r="326" spans="3:10" x14ac:dyDescent="0.35">
      <c r="C326" s="97" t="s">
        <v>4</v>
      </c>
      <c r="D326" s="91" t="s">
        <v>12</v>
      </c>
      <c r="E326" s="95" t="s">
        <v>9</v>
      </c>
      <c r="F326" s="88">
        <v>500</v>
      </c>
      <c r="G326" s="82"/>
      <c r="H326" s="89">
        <f t="shared" si="11"/>
        <v>2.617208326104738E-13</v>
      </c>
      <c r="I326" s="94">
        <f t="shared" si="12"/>
        <v>1.6788131758687592E-12</v>
      </c>
      <c r="J326" s="23"/>
    </row>
    <row r="327" spans="3:10" x14ac:dyDescent="0.35">
      <c r="C327" s="97" t="s">
        <v>4</v>
      </c>
      <c r="D327" s="91" t="s">
        <v>12</v>
      </c>
      <c r="E327" s="95" t="s">
        <v>9</v>
      </c>
      <c r="F327" s="88">
        <v>750</v>
      </c>
      <c r="G327" s="82"/>
      <c r="H327" s="89">
        <f t="shared" si="11"/>
        <v>2.617208326104738E-13</v>
      </c>
      <c r="I327" s="94">
        <f t="shared" si="12"/>
        <v>2.0606615543513468E-12</v>
      </c>
      <c r="J327" s="23"/>
    </row>
    <row r="328" spans="3:10" x14ac:dyDescent="0.35">
      <c r="C328" s="97" t="s">
        <v>4</v>
      </c>
      <c r="D328" s="91" t="s">
        <v>12</v>
      </c>
      <c r="E328" s="95" t="s">
        <v>9</v>
      </c>
      <c r="F328" s="88">
        <v>1000</v>
      </c>
      <c r="G328" s="82"/>
      <c r="H328" s="89">
        <f t="shared" si="11"/>
        <v>2.617208326104738E-13</v>
      </c>
      <c r="I328" s="94">
        <f t="shared" si="12"/>
        <v>2.3831765895276972E-12</v>
      </c>
      <c r="J328" s="23"/>
    </row>
    <row r="329" spans="3:10" x14ac:dyDescent="0.35">
      <c r="C329" s="97" t="s">
        <v>4</v>
      </c>
      <c r="D329" s="92" t="s">
        <v>13</v>
      </c>
      <c r="E329" s="95" t="s">
        <v>9</v>
      </c>
      <c r="F329" s="88">
        <v>3</v>
      </c>
      <c r="G329" s="82"/>
      <c r="H329" s="89">
        <f t="shared" si="11"/>
        <v>4.9990901737019208E-4</v>
      </c>
      <c r="I329" s="94">
        <f t="shared" si="12"/>
        <v>2.7694954509571826E-4</v>
      </c>
      <c r="J329" s="23"/>
    </row>
    <row r="330" spans="3:10" x14ac:dyDescent="0.35">
      <c r="C330" s="97" t="s">
        <v>4</v>
      </c>
      <c r="D330" s="92" t="s">
        <v>13</v>
      </c>
      <c r="E330" s="95" t="s">
        <v>9</v>
      </c>
      <c r="F330" s="88">
        <v>5</v>
      </c>
      <c r="G330" s="82"/>
      <c r="H330" s="89">
        <f t="shared" si="11"/>
        <v>4.9754687978005292E-4</v>
      </c>
      <c r="I330" s="94">
        <f t="shared" si="12"/>
        <v>3.5684190460004818E-4</v>
      </c>
      <c r="J330" s="23"/>
    </row>
    <row r="331" spans="3:10" x14ac:dyDescent="0.35">
      <c r="C331" s="97" t="s">
        <v>4</v>
      </c>
      <c r="D331" s="92" t="s">
        <v>13</v>
      </c>
      <c r="E331" s="95" t="s">
        <v>9</v>
      </c>
      <c r="F331" s="88">
        <v>10</v>
      </c>
      <c r="G331" s="82"/>
      <c r="H331" s="89">
        <f t="shared" si="11"/>
        <v>2.2787239155344168E-3</v>
      </c>
      <c r="I331" s="94">
        <f t="shared" si="12"/>
        <v>2.3199969130397327E-3</v>
      </c>
      <c r="J331" s="23"/>
    </row>
    <row r="332" spans="3:10" x14ac:dyDescent="0.35">
      <c r="C332" s="97" t="s">
        <v>4</v>
      </c>
      <c r="D332" s="92" t="s">
        <v>13</v>
      </c>
      <c r="E332" s="95" t="s">
        <v>9</v>
      </c>
      <c r="F332" s="88">
        <v>20</v>
      </c>
      <c r="G332" s="82"/>
      <c r="H332" s="89">
        <f t="shared" si="11"/>
        <v>1.1020514233432445E-3</v>
      </c>
      <c r="I332" s="94">
        <f t="shared" si="12"/>
        <v>1.5927639281289275E-3</v>
      </c>
      <c r="J332" s="23"/>
    </row>
    <row r="333" spans="3:10" x14ac:dyDescent="0.35">
      <c r="C333" s="97" t="s">
        <v>4</v>
      </c>
      <c r="D333" s="92" t="s">
        <v>13</v>
      </c>
      <c r="E333" s="95" t="s">
        <v>9</v>
      </c>
      <c r="F333" s="88">
        <v>30</v>
      </c>
      <c r="G333" s="82"/>
      <c r="H333" s="89">
        <f t="shared" si="11"/>
        <v>1.3436739615270857E-3</v>
      </c>
      <c r="I333" s="94">
        <f t="shared" si="12"/>
        <v>2.3836789016206603E-3</v>
      </c>
      <c r="J333" s="23"/>
    </row>
    <row r="334" spans="3:10" x14ac:dyDescent="0.35">
      <c r="C334" s="97" t="s">
        <v>4</v>
      </c>
      <c r="D334" s="92" t="s">
        <v>13</v>
      </c>
      <c r="E334" s="95" t="s">
        <v>9</v>
      </c>
      <c r="F334" s="88">
        <v>40</v>
      </c>
      <c r="G334" s="82"/>
      <c r="H334" s="89">
        <f t="shared" si="11"/>
        <v>3.951320008865304E-4</v>
      </c>
      <c r="I334" s="94">
        <f t="shared" si="12"/>
        <v>8.1067281634040415E-4</v>
      </c>
      <c r="J334" s="23"/>
    </row>
    <row r="335" spans="3:10" x14ac:dyDescent="0.35">
      <c r="C335" s="97" t="s">
        <v>4</v>
      </c>
      <c r="D335" s="92" t="s">
        <v>13</v>
      </c>
      <c r="E335" s="95" t="s">
        <v>9</v>
      </c>
      <c r="F335" s="88">
        <v>50</v>
      </c>
      <c r="G335" s="82"/>
      <c r="H335" s="89">
        <f t="shared" si="11"/>
        <v>1.8274865405295279E-3</v>
      </c>
      <c r="I335" s="94">
        <f t="shared" si="12"/>
        <v>4.1970118407356734E-3</v>
      </c>
      <c r="J335" s="23"/>
    </row>
    <row r="336" spans="3:10" x14ac:dyDescent="0.35">
      <c r="C336" s="97" t="s">
        <v>4</v>
      </c>
      <c r="D336" s="92" t="s">
        <v>13</v>
      </c>
      <c r="E336" s="95" t="s">
        <v>9</v>
      </c>
      <c r="F336" s="88">
        <v>60</v>
      </c>
      <c r="G336" s="82"/>
      <c r="H336" s="89">
        <f t="shared" si="11"/>
        <v>5.220913687334404E-4</v>
      </c>
      <c r="I336" s="94">
        <f t="shared" si="12"/>
        <v>1.3147834228000991E-3</v>
      </c>
      <c r="J336" s="23"/>
    </row>
    <row r="337" spans="3:10" x14ac:dyDescent="0.35">
      <c r="C337" s="97" t="s">
        <v>4</v>
      </c>
      <c r="D337" s="92" t="s">
        <v>13</v>
      </c>
      <c r="E337" s="95" t="s">
        <v>9</v>
      </c>
      <c r="F337" s="88">
        <v>100</v>
      </c>
      <c r="G337" s="82"/>
      <c r="H337" s="89">
        <f t="shared" si="11"/>
        <v>5.8371331067151502E-4</v>
      </c>
      <c r="I337" s="94">
        <f t="shared" si="12"/>
        <v>1.9030029400604052E-3</v>
      </c>
      <c r="J337" s="23"/>
    </row>
    <row r="338" spans="3:10" x14ac:dyDescent="0.35">
      <c r="C338" s="97" t="s">
        <v>4</v>
      </c>
      <c r="D338" s="92" t="s">
        <v>13</v>
      </c>
      <c r="E338" s="95" t="s">
        <v>9</v>
      </c>
      <c r="F338" s="88">
        <v>150</v>
      </c>
      <c r="G338" s="82"/>
      <c r="H338" s="89">
        <f t="shared" si="11"/>
        <v>1.4741802208412483E-4</v>
      </c>
      <c r="I338" s="94">
        <f t="shared" si="12"/>
        <v>5.8992220274105701E-4</v>
      </c>
      <c r="J338" s="23"/>
    </row>
    <row r="339" spans="3:10" x14ac:dyDescent="0.35">
      <c r="C339" s="97" t="s">
        <v>4</v>
      </c>
      <c r="D339" s="92" t="s">
        <v>13</v>
      </c>
      <c r="E339" s="95" t="s">
        <v>9</v>
      </c>
      <c r="F339" s="88">
        <v>200</v>
      </c>
      <c r="G339" s="82"/>
      <c r="H339" s="89">
        <f t="shared" si="11"/>
        <v>6.5995028799569193E-4</v>
      </c>
      <c r="I339" s="94">
        <f t="shared" si="12"/>
        <v>3.0542525149884303E-3</v>
      </c>
      <c r="J339" s="23"/>
    </row>
    <row r="340" spans="3:10" x14ac:dyDescent="0.35">
      <c r="C340" s="97" t="s">
        <v>4</v>
      </c>
      <c r="D340" s="92" t="s">
        <v>13</v>
      </c>
      <c r="E340" s="95" t="s">
        <v>9</v>
      </c>
      <c r="F340" s="88">
        <v>250</v>
      </c>
      <c r="G340" s="82"/>
      <c r="H340" s="89">
        <f t="shared" si="11"/>
        <v>5.5276230658480962E-9</v>
      </c>
      <c r="I340" s="94">
        <f t="shared" si="12"/>
        <v>2.8636157244905329E-8</v>
      </c>
      <c r="J340" s="23"/>
    </row>
    <row r="341" spans="3:10" x14ac:dyDescent="0.35">
      <c r="C341" s="97" t="s">
        <v>4</v>
      </c>
      <c r="D341" s="92" t="s">
        <v>13</v>
      </c>
      <c r="E341" s="95" t="s">
        <v>9</v>
      </c>
      <c r="F341" s="88">
        <v>300</v>
      </c>
      <c r="G341" s="82"/>
      <c r="H341" s="89">
        <f t="shared" si="11"/>
        <v>4.3895776036410709E-5</v>
      </c>
      <c r="I341" s="94">
        <f t="shared" si="12"/>
        <v>2.4935653147758823E-4</v>
      </c>
      <c r="J341" s="23"/>
    </row>
    <row r="342" spans="3:10" x14ac:dyDescent="0.35">
      <c r="C342" s="97" t="s">
        <v>4</v>
      </c>
      <c r="D342" s="92" t="s">
        <v>13</v>
      </c>
      <c r="E342" s="95" t="s">
        <v>9</v>
      </c>
      <c r="F342" s="88">
        <v>400</v>
      </c>
      <c r="G342" s="82"/>
      <c r="H342" s="89">
        <f t="shared" si="11"/>
        <v>6.279840438058924E-5</v>
      </c>
      <c r="I342" s="94">
        <f t="shared" si="12"/>
        <v>4.1256860965011564E-4</v>
      </c>
      <c r="J342" s="23"/>
    </row>
    <row r="343" spans="3:10" x14ac:dyDescent="0.35">
      <c r="C343" s="97" t="s">
        <v>4</v>
      </c>
      <c r="D343" s="92" t="s">
        <v>13</v>
      </c>
      <c r="E343" s="95" t="s">
        <v>9</v>
      </c>
      <c r="F343" s="88">
        <v>500</v>
      </c>
      <c r="G343" s="82"/>
      <c r="H343" s="89">
        <f t="shared" si="11"/>
        <v>1.1055246131696192E-8</v>
      </c>
      <c r="I343" s="94">
        <f t="shared" si="12"/>
        <v>8.1301505779255806E-8</v>
      </c>
      <c r="J343" s="23"/>
    </row>
    <row r="344" spans="3:10" x14ac:dyDescent="0.35">
      <c r="C344" s="97" t="s">
        <v>4</v>
      </c>
      <c r="D344" s="92" t="s">
        <v>13</v>
      </c>
      <c r="E344" s="95" t="s">
        <v>9</v>
      </c>
      <c r="F344" s="88">
        <v>750</v>
      </c>
      <c r="G344" s="82"/>
      <c r="H344" s="89">
        <f t="shared" si="11"/>
        <v>1.1055246131696192E-8</v>
      </c>
      <c r="I344" s="94">
        <f t="shared" si="12"/>
        <v>9.9793645700623987E-8</v>
      </c>
      <c r="J344" s="23"/>
    </row>
    <row r="345" spans="3:10" x14ac:dyDescent="0.35">
      <c r="C345" s="97" t="s">
        <v>4</v>
      </c>
      <c r="D345" s="92" t="s">
        <v>13</v>
      </c>
      <c r="E345" s="95" t="s">
        <v>9</v>
      </c>
      <c r="F345" s="88">
        <v>1000</v>
      </c>
      <c r="G345" s="82"/>
      <c r="H345" s="89">
        <f t="shared" si="11"/>
        <v>1.1055246131696192E-8</v>
      </c>
      <c r="I345" s="94">
        <f t="shared" si="12"/>
        <v>1.1541239254701922E-7</v>
      </c>
      <c r="J345" s="23"/>
    </row>
    <row r="346" spans="3:10" x14ac:dyDescent="0.35">
      <c r="C346" s="97" t="s">
        <v>4</v>
      </c>
      <c r="D346" s="93" t="s">
        <v>14</v>
      </c>
      <c r="E346" s="95" t="s">
        <v>9</v>
      </c>
      <c r="F346" s="88">
        <v>3</v>
      </c>
      <c r="G346" s="82"/>
      <c r="H346" s="89">
        <f t="shared" si="11"/>
        <v>5.1085458776770291E-10</v>
      </c>
      <c r="I346" s="94">
        <f t="shared" si="12"/>
        <v>3.1575305030541924E-10</v>
      </c>
      <c r="J346" s="23"/>
    </row>
    <row r="347" spans="3:10" x14ac:dyDescent="0.35">
      <c r="C347" s="97" t="s">
        <v>4</v>
      </c>
      <c r="D347" s="93" t="s">
        <v>14</v>
      </c>
      <c r="E347" s="95" t="s">
        <v>9</v>
      </c>
      <c r="F347" s="88">
        <v>5</v>
      </c>
      <c r="G347" s="82"/>
      <c r="H347" s="89">
        <f t="shared" ref="H347:H410" si="13">SUMIFS($D$60:$D$62,$C$60:$C$62,$C347)*SUMIFS($F$46:$F$49,$C$46:$C$49,$D347)*SUMIFS($F$54:$F$55,$C$54:$C$55,$E347)*SUMIFS($E$67:$E$83,$C$67:$C$83,$F347)</f>
        <v>5.0844073087988535E-10</v>
      </c>
      <c r="I347" s="94">
        <f t="shared" ref="I347:I410" si="14">SUMIFS($D$60:$D$62,$C$60:$C$62,$C347)*SUMIFS($G$46:$G$49,$C$46:$C$49,$D347)*SUMIFS($G$54:$G$55,$C$54:$C$55,$E347)*SUMIFS($F$67:$F$83,$C$67:$C$83,$F347)</f>
        <v>4.0683915842980962E-10</v>
      </c>
      <c r="J347" s="23"/>
    </row>
    <row r="348" spans="3:10" x14ac:dyDescent="0.35">
      <c r="C348" s="97" t="s">
        <v>4</v>
      </c>
      <c r="D348" s="93" t="s">
        <v>14</v>
      </c>
      <c r="E348" s="95" t="s">
        <v>9</v>
      </c>
      <c r="F348" s="88">
        <v>10</v>
      </c>
      <c r="G348" s="82"/>
      <c r="H348" s="89">
        <f t="shared" si="13"/>
        <v>2.3286168603850264E-9</v>
      </c>
      <c r="I348" s="94">
        <f t="shared" si="14"/>
        <v>2.645052555469164E-9</v>
      </c>
      <c r="J348" s="23"/>
    </row>
    <row r="349" spans="3:10" x14ac:dyDescent="0.35">
      <c r="C349" s="97" t="s">
        <v>4</v>
      </c>
      <c r="D349" s="93" t="s">
        <v>14</v>
      </c>
      <c r="E349" s="95" t="s">
        <v>9</v>
      </c>
      <c r="F349" s="88">
        <v>20</v>
      </c>
      <c r="G349" s="82"/>
      <c r="H349" s="89">
        <f t="shared" si="13"/>
        <v>1.1261809769554931E-9</v>
      </c>
      <c r="I349" s="94">
        <f t="shared" si="14"/>
        <v>1.8159266827801903E-9</v>
      </c>
      <c r="J349" s="23"/>
    </row>
    <row r="350" spans="3:10" x14ac:dyDescent="0.35">
      <c r="C350" s="97" t="s">
        <v>4</v>
      </c>
      <c r="D350" s="93" t="s">
        <v>14</v>
      </c>
      <c r="E350" s="95" t="s">
        <v>9</v>
      </c>
      <c r="F350" s="88">
        <v>30</v>
      </c>
      <c r="G350" s="82"/>
      <c r="H350" s="89">
        <f t="shared" si="13"/>
        <v>1.3730938708029088E-9</v>
      </c>
      <c r="I350" s="94">
        <f t="shared" si="14"/>
        <v>2.7176570514866361E-9</v>
      </c>
      <c r="J350" s="23"/>
    </row>
    <row r="351" spans="3:10" x14ac:dyDescent="0.35">
      <c r="C351" s="97" t="s">
        <v>4</v>
      </c>
      <c r="D351" s="93" t="s">
        <v>14</v>
      </c>
      <c r="E351" s="95" t="s">
        <v>9</v>
      </c>
      <c r="F351" s="88">
        <v>40</v>
      </c>
      <c r="G351" s="82"/>
      <c r="H351" s="89">
        <f t="shared" si="13"/>
        <v>4.0378346541654531E-10</v>
      </c>
      <c r="I351" s="94">
        <f t="shared" si="14"/>
        <v>9.2425649036794519E-10</v>
      </c>
      <c r="J351" s="23"/>
    </row>
    <row r="352" spans="3:10" x14ac:dyDescent="0.35">
      <c r="C352" s="97" t="s">
        <v>4</v>
      </c>
      <c r="D352" s="93" t="s">
        <v>14</v>
      </c>
      <c r="E352" s="95" t="s">
        <v>9</v>
      </c>
      <c r="F352" s="88">
        <v>50</v>
      </c>
      <c r="G352" s="82"/>
      <c r="H352" s="89">
        <f t="shared" si="13"/>
        <v>1.8674995866735966E-9</v>
      </c>
      <c r="I352" s="94">
        <f t="shared" si="14"/>
        <v>4.785056752565649E-9</v>
      </c>
      <c r="J352" s="23"/>
    </row>
    <row r="353" spans="3:10" x14ac:dyDescent="0.35">
      <c r="C353" s="97" t="s">
        <v>4</v>
      </c>
      <c r="D353" s="93" t="s">
        <v>14</v>
      </c>
      <c r="E353" s="95" t="s">
        <v>9</v>
      </c>
      <c r="F353" s="88">
        <v>60</v>
      </c>
      <c r="G353" s="82"/>
      <c r="H353" s="89">
        <f t="shared" si="13"/>
        <v>5.3352262448567041E-10</v>
      </c>
      <c r="I353" s="94">
        <f t="shared" si="14"/>
        <v>1.4989982240145925E-9</v>
      </c>
      <c r="J353" s="23"/>
    </row>
    <row r="354" spans="3:10" x14ac:dyDescent="0.35">
      <c r="C354" s="97" t="s">
        <v>4</v>
      </c>
      <c r="D354" s="93" t="s">
        <v>14</v>
      </c>
      <c r="E354" s="95" t="s">
        <v>9</v>
      </c>
      <c r="F354" s="88">
        <v>100</v>
      </c>
      <c r="G354" s="82"/>
      <c r="H354" s="89">
        <f t="shared" si="13"/>
        <v>5.9649378654196318E-10</v>
      </c>
      <c r="I354" s="94">
        <f t="shared" si="14"/>
        <v>2.1696333996742268E-9</v>
      </c>
      <c r="J354" s="23"/>
    </row>
    <row r="355" spans="3:10" x14ac:dyDescent="0.35">
      <c r="C355" s="97" t="s">
        <v>4</v>
      </c>
      <c r="D355" s="93" t="s">
        <v>14</v>
      </c>
      <c r="E355" s="95" t="s">
        <v>9</v>
      </c>
      <c r="F355" s="88">
        <v>150</v>
      </c>
      <c r="G355" s="82"/>
      <c r="H355" s="89">
        <f t="shared" si="13"/>
        <v>1.5064575809711357E-10</v>
      </c>
      <c r="I355" s="94">
        <f t="shared" si="14"/>
        <v>6.7257642504522937E-10</v>
      </c>
      <c r="J355" s="23"/>
    </row>
    <row r="356" spans="3:10" x14ac:dyDescent="0.35">
      <c r="C356" s="97" t="s">
        <v>4</v>
      </c>
      <c r="D356" s="93" t="s">
        <v>14</v>
      </c>
      <c r="E356" s="95" t="s">
        <v>9</v>
      </c>
      <c r="F356" s="88">
        <v>200</v>
      </c>
      <c r="G356" s="82"/>
      <c r="H356" s="89">
        <f t="shared" si="13"/>
        <v>6.7439998201024336E-10</v>
      </c>
      <c r="I356" s="94">
        <f t="shared" si="14"/>
        <v>3.4821849867176577E-9</v>
      </c>
      <c r="J356" s="23"/>
    </row>
    <row r="357" spans="3:10" x14ac:dyDescent="0.35">
      <c r="C357" s="97" t="s">
        <v>4</v>
      </c>
      <c r="D357" s="93" t="s">
        <v>14</v>
      </c>
      <c r="E357" s="95" t="s">
        <v>9</v>
      </c>
      <c r="F357" s="88">
        <v>250</v>
      </c>
      <c r="G357" s="82"/>
      <c r="H357" s="89">
        <f t="shared" si="13"/>
        <v>5.6486510635354062E-15</v>
      </c>
      <c r="I357" s="94">
        <f t="shared" si="14"/>
        <v>3.2648380036080005E-14</v>
      </c>
      <c r="J357" s="23"/>
    </row>
    <row r="358" spans="3:10" x14ac:dyDescent="0.35">
      <c r="C358" s="97" t="s">
        <v>4</v>
      </c>
      <c r="D358" s="93" t="s">
        <v>14</v>
      </c>
      <c r="E358" s="95" t="s">
        <v>9</v>
      </c>
      <c r="F358" s="88">
        <v>300</v>
      </c>
      <c r="G358" s="82"/>
      <c r="H358" s="89">
        <f t="shared" si="13"/>
        <v>4.4856879537378585E-11</v>
      </c>
      <c r="I358" s="94">
        <f t="shared" si="14"/>
        <v>2.8429396914306416E-10</v>
      </c>
      <c r="J358" s="23"/>
    </row>
    <row r="359" spans="3:10" x14ac:dyDescent="0.35">
      <c r="C359" s="97" t="s">
        <v>4</v>
      </c>
      <c r="D359" s="93" t="s">
        <v>14</v>
      </c>
      <c r="E359" s="95" t="s">
        <v>9</v>
      </c>
      <c r="F359" s="88">
        <v>400</v>
      </c>
      <c r="G359" s="82"/>
      <c r="H359" s="89">
        <f t="shared" si="13"/>
        <v>6.4173383290981826E-11</v>
      </c>
      <c r="I359" s="94">
        <f t="shared" si="14"/>
        <v>4.7037375314072637E-10</v>
      </c>
      <c r="J359" s="23"/>
    </row>
    <row r="360" spans="3:10" x14ac:dyDescent="0.35">
      <c r="C360" s="97" t="s">
        <v>4</v>
      </c>
      <c r="D360" s="93" t="s">
        <v>14</v>
      </c>
      <c r="E360" s="95" t="s">
        <v>9</v>
      </c>
      <c r="F360" s="88">
        <v>500</v>
      </c>
      <c r="G360" s="82"/>
      <c r="H360" s="89">
        <f t="shared" si="13"/>
        <v>1.1297302127070812E-14</v>
      </c>
      <c r="I360" s="94">
        <f t="shared" si="14"/>
        <v>9.2692690415329299E-14</v>
      </c>
      <c r="J360" s="23"/>
    </row>
    <row r="361" spans="3:10" x14ac:dyDescent="0.35">
      <c r="C361" s="97" t="s">
        <v>4</v>
      </c>
      <c r="D361" s="93" t="s">
        <v>14</v>
      </c>
      <c r="E361" s="95" t="s">
        <v>9</v>
      </c>
      <c r="F361" s="88">
        <v>750</v>
      </c>
      <c r="G361" s="82"/>
      <c r="H361" s="89">
        <f t="shared" si="13"/>
        <v>1.1297302127070812E-14</v>
      </c>
      <c r="I361" s="94">
        <f t="shared" si="14"/>
        <v>1.1377577103504499E-13</v>
      </c>
      <c r="J361" s="23"/>
    </row>
    <row r="362" spans="3:10" x14ac:dyDescent="0.35">
      <c r="C362" s="97" t="s">
        <v>4</v>
      </c>
      <c r="D362" s="93" t="s">
        <v>14</v>
      </c>
      <c r="E362" s="95" t="s">
        <v>9</v>
      </c>
      <c r="F362" s="88">
        <v>1000</v>
      </c>
      <c r="G362" s="82"/>
      <c r="H362" s="89">
        <f t="shared" si="13"/>
        <v>1.1297302127070812E-14</v>
      </c>
      <c r="I362" s="94">
        <f t="shared" si="14"/>
        <v>1.3158286639240684E-13</v>
      </c>
      <c r="J362" s="23"/>
    </row>
    <row r="363" spans="3:10" x14ac:dyDescent="0.35">
      <c r="C363" s="98" t="s">
        <v>5</v>
      </c>
      <c r="D363" s="86" t="s">
        <v>11</v>
      </c>
      <c r="E363" s="87" t="s">
        <v>8</v>
      </c>
      <c r="F363" s="88">
        <v>3</v>
      </c>
      <c r="G363" s="82"/>
      <c r="H363" s="89">
        <f t="shared" si="13"/>
        <v>1.2839066739634571E-6</v>
      </c>
      <c r="I363" s="94">
        <f t="shared" si="14"/>
        <v>3.1299141182046108E-7</v>
      </c>
      <c r="J363" s="23"/>
    </row>
    <row r="364" spans="3:10" x14ac:dyDescent="0.35">
      <c r="C364" s="98" t="s">
        <v>5</v>
      </c>
      <c r="D364" s="86" t="s">
        <v>11</v>
      </c>
      <c r="E364" s="87" t="s">
        <v>8</v>
      </c>
      <c r="F364" s="88">
        <v>5</v>
      </c>
      <c r="G364" s="82"/>
      <c r="H364" s="89">
        <f t="shared" si="13"/>
        <v>1.2778400416135275E-6</v>
      </c>
      <c r="I364" s="94">
        <f t="shared" si="14"/>
        <v>4.0328086286933606E-7</v>
      </c>
      <c r="J364" s="23"/>
    </row>
    <row r="365" spans="3:10" x14ac:dyDescent="0.35">
      <c r="C365" s="98" t="s">
        <v>5</v>
      </c>
      <c r="D365" s="86" t="s">
        <v>11</v>
      </c>
      <c r="E365" s="87" t="s">
        <v>8</v>
      </c>
      <c r="F365" s="88">
        <v>10</v>
      </c>
      <c r="G365" s="82"/>
      <c r="H365" s="89">
        <f t="shared" si="13"/>
        <v>5.8524026205117755E-6</v>
      </c>
      <c r="I365" s="94">
        <f t="shared" si="14"/>
        <v>2.6219184038755218E-6</v>
      </c>
      <c r="J365" s="23"/>
    </row>
    <row r="366" spans="3:10" x14ac:dyDescent="0.35">
      <c r="C366" s="98" t="s">
        <v>5</v>
      </c>
      <c r="D366" s="86" t="s">
        <v>11</v>
      </c>
      <c r="E366" s="87" t="s">
        <v>8</v>
      </c>
      <c r="F366" s="88">
        <v>20</v>
      </c>
      <c r="G366" s="82"/>
      <c r="H366" s="89">
        <f t="shared" si="13"/>
        <v>2.8303773853183684E-6</v>
      </c>
      <c r="I366" s="94">
        <f t="shared" si="14"/>
        <v>1.8000442296790171E-6</v>
      </c>
      <c r="J366" s="23"/>
    </row>
    <row r="367" spans="3:10" x14ac:dyDescent="0.35">
      <c r="C367" s="98" t="s">
        <v>5</v>
      </c>
      <c r="D367" s="86" t="s">
        <v>11</v>
      </c>
      <c r="E367" s="87" t="s">
        <v>8</v>
      </c>
      <c r="F367" s="88">
        <v>30</v>
      </c>
      <c r="G367" s="82"/>
      <c r="H367" s="89">
        <f t="shared" si="13"/>
        <v>3.4509318833871631E-6</v>
      </c>
      <c r="I367" s="94">
        <f t="shared" si="14"/>
        <v>2.693887886643909E-6</v>
      </c>
      <c r="J367" s="23"/>
    </row>
    <row r="368" spans="3:10" x14ac:dyDescent="0.35">
      <c r="C368" s="98" t="s">
        <v>5</v>
      </c>
      <c r="D368" s="86" t="s">
        <v>11</v>
      </c>
      <c r="E368" s="87" t="s">
        <v>8</v>
      </c>
      <c r="F368" s="88">
        <v>40</v>
      </c>
      <c r="G368" s="82"/>
      <c r="H368" s="89">
        <f t="shared" si="13"/>
        <v>1.0148098862139077E-6</v>
      </c>
      <c r="I368" s="94">
        <f t="shared" si="14"/>
        <v>9.1617276072130031E-7</v>
      </c>
      <c r="J368" s="23"/>
    </row>
    <row r="369" spans="3:10" x14ac:dyDescent="0.35">
      <c r="C369" s="98" t="s">
        <v>5</v>
      </c>
      <c r="D369" s="86" t="s">
        <v>11</v>
      </c>
      <c r="E369" s="87" t="s">
        <v>8</v>
      </c>
      <c r="F369" s="88">
        <v>50</v>
      </c>
      <c r="G369" s="82"/>
      <c r="H369" s="89">
        <f t="shared" si="13"/>
        <v>4.6934983855807406E-6</v>
      </c>
      <c r="I369" s="94">
        <f t="shared" si="14"/>
        <v>4.7432057019809844E-6</v>
      </c>
      <c r="J369" s="23"/>
    </row>
    <row r="370" spans="3:10" x14ac:dyDescent="0.35">
      <c r="C370" s="98" t="s">
        <v>5</v>
      </c>
      <c r="D370" s="86" t="s">
        <v>11</v>
      </c>
      <c r="E370" s="87" t="s">
        <v>8</v>
      </c>
      <c r="F370" s="88">
        <v>60</v>
      </c>
      <c r="G370" s="82"/>
      <c r="H370" s="89">
        <f t="shared" si="13"/>
        <v>1.3408771785350658E-6</v>
      </c>
      <c r="I370" s="94">
        <f t="shared" si="14"/>
        <v>1.4858876897527115E-6</v>
      </c>
      <c r="J370" s="23"/>
    </row>
    <row r="371" spans="3:10" x14ac:dyDescent="0.35">
      <c r="C371" s="98" t="s">
        <v>5</v>
      </c>
      <c r="D371" s="86" t="s">
        <v>11</v>
      </c>
      <c r="E371" s="87" t="s">
        <v>8</v>
      </c>
      <c r="F371" s="88">
        <v>100</v>
      </c>
      <c r="G371" s="82"/>
      <c r="H371" s="89">
        <f t="shared" si="13"/>
        <v>1.4991396218354138E-6</v>
      </c>
      <c r="I371" s="94">
        <f t="shared" si="14"/>
        <v>2.150657357830782E-6</v>
      </c>
      <c r="J371" s="23"/>
    </row>
    <row r="372" spans="3:10" x14ac:dyDescent="0.35">
      <c r="C372" s="98" t="s">
        <v>5</v>
      </c>
      <c r="D372" s="86" t="s">
        <v>11</v>
      </c>
      <c r="E372" s="87" t="s">
        <v>8</v>
      </c>
      <c r="F372" s="88">
        <v>150</v>
      </c>
      <c r="G372" s="82"/>
      <c r="H372" s="89">
        <f t="shared" si="13"/>
        <v>3.7861085885582543E-7</v>
      </c>
      <c r="I372" s="94">
        <f t="shared" si="14"/>
        <v>6.6669393891347584E-7</v>
      </c>
      <c r="J372" s="23"/>
    </row>
    <row r="373" spans="3:10" x14ac:dyDescent="0.35">
      <c r="C373" s="98" t="s">
        <v>5</v>
      </c>
      <c r="D373" s="86" t="s">
        <v>11</v>
      </c>
      <c r="E373" s="87" t="s">
        <v>8</v>
      </c>
      <c r="F373" s="88">
        <v>200</v>
      </c>
      <c r="G373" s="82"/>
      <c r="H373" s="89">
        <f t="shared" si="13"/>
        <v>1.6949375782400059E-6</v>
      </c>
      <c r="I373" s="94">
        <f t="shared" si="14"/>
        <v>3.4517291096904644E-6</v>
      </c>
      <c r="J373" s="23"/>
    </row>
    <row r="374" spans="3:10" x14ac:dyDescent="0.35">
      <c r="C374" s="98" t="s">
        <v>5</v>
      </c>
      <c r="D374" s="86" t="s">
        <v>11</v>
      </c>
      <c r="E374" s="87" t="s">
        <v>8</v>
      </c>
      <c r="F374" s="88">
        <v>250</v>
      </c>
      <c r="G374" s="82"/>
      <c r="H374" s="89">
        <f t="shared" si="13"/>
        <v>1.419648755833762E-11</v>
      </c>
      <c r="I374" s="94">
        <f t="shared" si="14"/>
        <v>3.2362830861837778E-11</v>
      </c>
      <c r="J374" s="23"/>
    </row>
    <row r="375" spans="3:10" x14ac:dyDescent="0.35">
      <c r="C375" s="98" t="s">
        <v>5</v>
      </c>
      <c r="D375" s="86" t="s">
        <v>11</v>
      </c>
      <c r="E375" s="87" t="s">
        <v>8</v>
      </c>
      <c r="F375" s="88">
        <v>300</v>
      </c>
      <c r="G375" s="82"/>
      <c r="H375" s="89">
        <f t="shared" si="13"/>
        <v>1.1273667378201877E-7</v>
      </c>
      <c r="I375" s="94">
        <f t="shared" si="14"/>
        <v>2.818074779897164E-7</v>
      </c>
      <c r="J375" s="23"/>
    </row>
    <row r="376" spans="3:10" x14ac:dyDescent="0.35">
      <c r="C376" s="98" t="s">
        <v>5</v>
      </c>
      <c r="D376" s="86" t="s">
        <v>11</v>
      </c>
      <c r="E376" s="87" t="s">
        <v>8</v>
      </c>
      <c r="F376" s="88">
        <v>400</v>
      </c>
      <c r="G376" s="82"/>
      <c r="H376" s="89">
        <f t="shared" si="13"/>
        <v>1.6128392906901398E-7</v>
      </c>
      <c r="I376" s="94">
        <f t="shared" si="14"/>
        <v>4.6625977147774274E-7</v>
      </c>
      <c r="J376" s="23"/>
    </row>
    <row r="377" spans="3:10" x14ac:dyDescent="0.35">
      <c r="C377" s="98" t="s">
        <v>5</v>
      </c>
      <c r="D377" s="86" t="s">
        <v>11</v>
      </c>
      <c r="E377" s="87" t="s">
        <v>8</v>
      </c>
      <c r="F377" s="88">
        <v>500</v>
      </c>
      <c r="G377" s="82"/>
      <c r="H377" s="89">
        <f t="shared" si="13"/>
        <v>2.8392975116675241E-11</v>
      </c>
      <c r="I377" s="94">
        <f t="shared" si="14"/>
        <v>9.188198185407335E-11</v>
      </c>
      <c r="J377" s="23"/>
    </row>
    <row r="378" spans="3:10" x14ac:dyDescent="0.35">
      <c r="C378" s="98" t="s">
        <v>5</v>
      </c>
      <c r="D378" s="86" t="s">
        <v>11</v>
      </c>
      <c r="E378" s="87" t="s">
        <v>8</v>
      </c>
      <c r="F378" s="88">
        <v>750</v>
      </c>
      <c r="G378" s="82"/>
      <c r="H378" s="89">
        <f t="shared" si="13"/>
        <v>2.8392975116675241E-11</v>
      </c>
      <c r="I378" s="94">
        <f t="shared" si="14"/>
        <v>1.1278066569040227E-10</v>
      </c>
      <c r="J378" s="23"/>
    </row>
    <row r="379" spans="3:10" x14ac:dyDescent="0.35">
      <c r="C379" s="98" t="s">
        <v>5</v>
      </c>
      <c r="D379" s="86" t="s">
        <v>11</v>
      </c>
      <c r="E379" s="87" t="s">
        <v>8</v>
      </c>
      <c r="F379" s="88">
        <v>1000</v>
      </c>
      <c r="G379" s="82"/>
      <c r="H379" s="89">
        <f t="shared" si="13"/>
        <v>2.8392975116675241E-11</v>
      </c>
      <c r="I379" s="94">
        <f t="shared" si="14"/>
        <v>1.3043201667792622E-10</v>
      </c>
      <c r="J379" s="23"/>
    </row>
    <row r="380" spans="3:10" x14ac:dyDescent="0.35">
      <c r="C380" s="98" t="s">
        <v>5</v>
      </c>
      <c r="D380" s="91" t="s">
        <v>12</v>
      </c>
      <c r="E380" s="87" t="s">
        <v>8</v>
      </c>
      <c r="F380" s="88">
        <v>3</v>
      </c>
      <c r="G380" s="82"/>
      <c r="H380" s="89">
        <f t="shared" si="13"/>
        <v>3.6025902778328085E-11</v>
      </c>
      <c r="I380" s="94">
        <f t="shared" si="14"/>
        <v>9.7497956475394772E-12</v>
      </c>
      <c r="J380" s="23"/>
    </row>
    <row r="381" spans="3:10" x14ac:dyDescent="0.35">
      <c r="C381" s="98" t="s">
        <v>5</v>
      </c>
      <c r="D381" s="91" t="s">
        <v>12</v>
      </c>
      <c r="E381" s="87" t="s">
        <v>8</v>
      </c>
      <c r="F381" s="88">
        <v>5</v>
      </c>
      <c r="G381" s="82"/>
      <c r="H381" s="89">
        <f t="shared" si="13"/>
        <v>3.5855675524538882E-11</v>
      </c>
      <c r="I381" s="94">
        <f t="shared" si="14"/>
        <v>1.2562344693965108E-11</v>
      </c>
      <c r="J381" s="23"/>
    </row>
    <row r="382" spans="3:10" x14ac:dyDescent="0.35">
      <c r="C382" s="98" t="s">
        <v>5</v>
      </c>
      <c r="D382" s="91" t="s">
        <v>12</v>
      </c>
      <c r="E382" s="87" t="s">
        <v>8</v>
      </c>
      <c r="F382" s="88">
        <v>10</v>
      </c>
      <c r="G382" s="82"/>
      <c r="H382" s="89">
        <f t="shared" si="13"/>
        <v>1.6421605409630472E-10</v>
      </c>
      <c r="I382" s="94">
        <f t="shared" si="14"/>
        <v>8.1673706296365806E-11</v>
      </c>
      <c r="J382" s="23"/>
    </row>
    <row r="383" spans="3:10" x14ac:dyDescent="0.35">
      <c r="C383" s="98" t="s">
        <v>5</v>
      </c>
      <c r="D383" s="91" t="s">
        <v>12</v>
      </c>
      <c r="E383" s="87" t="s">
        <v>8</v>
      </c>
      <c r="F383" s="88">
        <v>20</v>
      </c>
      <c r="G383" s="82"/>
      <c r="H383" s="89">
        <f t="shared" si="13"/>
        <v>7.9419246411955487E-11</v>
      </c>
      <c r="I383" s="94">
        <f t="shared" si="14"/>
        <v>5.6072028602401856E-11</v>
      </c>
      <c r="J383" s="23"/>
    </row>
    <row r="384" spans="3:10" x14ac:dyDescent="0.35">
      <c r="C384" s="98" t="s">
        <v>5</v>
      </c>
      <c r="D384" s="91" t="s">
        <v>12</v>
      </c>
      <c r="E384" s="87" t="s">
        <v>8</v>
      </c>
      <c r="F384" s="88">
        <v>30</v>
      </c>
      <c r="G384" s="82"/>
      <c r="H384" s="89">
        <f t="shared" si="13"/>
        <v>9.68317550229333E-11</v>
      </c>
      <c r="I384" s="94">
        <f t="shared" si="14"/>
        <v>8.3915581706843173E-11</v>
      </c>
      <c r="J384" s="23"/>
    </row>
    <row r="385" spans="3:10" x14ac:dyDescent="0.35">
      <c r="C385" s="98" t="s">
        <v>5</v>
      </c>
      <c r="D385" s="91" t="s">
        <v>12</v>
      </c>
      <c r="E385" s="87" t="s">
        <v>8</v>
      </c>
      <c r="F385" s="88">
        <v>40</v>
      </c>
      <c r="G385" s="82"/>
      <c r="H385" s="89">
        <f t="shared" si="13"/>
        <v>2.8475155586167621E-11</v>
      </c>
      <c r="I385" s="94">
        <f t="shared" si="14"/>
        <v>2.853911276006078E-11</v>
      </c>
      <c r="J385" s="23"/>
    </row>
    <row r="386" spans="3:10" x14ac:dyDescent="0.35">
      <c r="C386" s="98" t="s">
        <v>5</v>
      </c>
      <c r="D386" s="91" t="s">
        <v>12</v>
      </c>
      <c r="E386" s="87" t="s">
        <v>8</v>
      </c>
      <c r="F386" s="88">
        <v>50</v>
      </c>
      <c r="G386" s="82"/>
      <c r="H386" s="89">
        <f t="shared" si="13"/>
        <v>1.3169766927622046E-10</v>
      </c>
      <c r="I386" s="94">
        <f t="shared" si="14"/>
        <v>1.4775257263316211E-10</v>
      </c>
      <c r="J386" s="23"/>
    </row>
    <row r="387" spans="3:10" x14ac:dyDescent="0.35">
      <c r="C387" s="98" t="s">
        <v>5</v>
      </c>
      <c r="D387" s="91" t="s">
        <v>12</v>
      </c>
      <c r="E387" s="87" t="s">
        <v>8</v>
      </c>
      <c r="F387" s="88">
        <v>60</v>
      </c>
      <c r="G387" s="82"/>
      <c r="H387" s="89">
        <f t="shared" si="13"/>
        <v>3.7624472129629307E-11</v>
      </c>
      <c r="I387" s="94">
        <f t="shared" si="14"/>
        <v>4.6285938793086125E-11</v>
      </c>
      <c r="J387" s="23"/>
    </row>
    <row r="388" spans="3:10" x14ac:dyDescent="0.35">
      <c r="C388" s="98" t="s">
        <v>5</v>
      </c>
      <c r="D388" s="91" t="s">
        <v>12</v>
      </c>
      <c r="E388" s="87" t="s">
        <v>8</v>
      </c>
      <c r="F388" s="88">
        <v>100</v>
      </c>
      <c r="G388" s="82"/>
      <c r="H388" s="89">
        <f t="shared" si="13"/>
        <v>4.2065252375905427E-11</v>
      </c>
      <c r="I388" s="94">
        <f t="shared" si="14"/>
        <v>6.6993754316668909E-11</v>
      </c>
      <c r="J388" s="23"/>
    </row>
    <row r="389" spans="3:10" x14ac:dyDescent="0.35">
      <c r="C389" s="98" t="s">
        <v>5</v>
      </c>
      <c r="D389" s="91" t="s">
        <v>12</v>
      </c>
      <c r="E389" s="87" t="s">
        <v>8</v>
      </c>
      <c r="F389" s="88">
        <v>150</v>
      </c>
      <c r="G389" s="82"/>
      <c r="H389" s="89">
        <f t="shared" si="13"/>
        <v>1.0623667801221728E-11</v>
      </c>
      <c r="I389" s="94">
        <f t="shared" si="14"/>
        <v>2.0767757255870578E-11</v>
      </c>
      <c r="J389" s="23"/>
    </row>
    <row r="390" spans="3:10" x14ac:dyDescent="0.35">
      <c r="C390" s="98" t="s">
        <v>5</v>
      </c>
      <c r="D390" s="91" t="s">
        <v>12</v>
      </c>
      <c r="E390" s="87" t="s">
        <v>8</v>
      </c>
      <c r="F390" s="88">
        <v>200</v>
      </c>
      <c r="G390" s="82"/>
      <c r="H390" s="89">
        <f t="shared" si="13"/>
        <v>4.7559263961538735E-11</v>
      </c>
      <c r="I390" s="94">
        <f t="shared" si="14"/>
        <v>1.0752260981988189E-10</v>
      </c>
      <c r="J390" s="23"/>
    </row>
    <row r="391" spans="3:10" x14ac:dyDescent="0.35">
      <c r="C391" s="98" t="s">
        <v>5</v>
      </c>
      <c r="D391" s="91" t="s">
        <v>12</v>
      </c>
      <c r="E391" s="87" t="s">
        <v>8</v>
      </c>
      <c r="F391" s="88">
        <v>250</v>
      </c>
      <c r="G391" s="82"/>
      <c r="H391" s="89">
        <f t="shared" si="13"/>
        <v>3.9834770777503736E-16</v>
      </c>
      <c r="I391" s="94">
        <f t="shared" si="14"/>
        <v>1.0081138828812271E-15</v>
      </c>
      <c r="J391" s="23"/>
    </row>
    <row r="392" spans="3:10" x14ac:dyDescent="0.35">
      <c r="C392" s="98" t="s">
        <v>5</v>
      </c>
      <c r="D392" s="91" t="s">
        <v>12</v>
      </c>
      <c r="E392" s="87" t="s">
        <v>8</v>
      </c>
      <c r="F392" s="88">
        <v>300</v>
      </c>
      <c r="G392" s="82"/>
      <c r="H392" s="89">
        <f t="shared" si="13"/>
        <v>3.1633455387262008E-12</v>
      </c>
      <c r="I392" s="94">
        <f t="shared" si="14"/>
        <v>8.7784048334344685E-12</v>
      </c>
      <c r="J392" s="23"/>
    </row>
    <row r="393" spans="3:10" x14ac:dyDescent="0.35">
      <c r="C393" s="98" t="s">
        <v>5</v>
      </c>
      <c r="D393" s="91" t="s">
        <v>12</v>
      </c>
      <c r="E393" s="87" t="s">
        <v>8</v>
      </c>
      <c r="F393" s="88">
        <v>400</v>
      </c>
      <c r="G393" s="82"/>
      <c r="H393" s="89">
        <f t="shared" si="13"/>
        <v>4.5255619167475703E-12</v>
      </c>
      <c r="I393" s="94">
        <f t="shared" si="14"/>
        <v>1.4524160468607678E-11</v>
      </c>
      <c r="J393" s="23"/>
    </row>
    <row r="394" spans="3:10" x14ac:dyDescent="0.35">
      <c r="C394" s="98" t="s">
        <v>5</v>
      </c>
      <c r="D394" s="91" t="s">
        <v>12</v>
      </c>
      <c r="E394" s="87" t="s">
        <v>8</v>
      </c>
      <c r="F394" s="88">
        <v>500</v>
      </c>
      <c r="G394" s="82"/>
      <c r="H394" s="89">
        <f t="shared" si="13"/>
        <v>7.9669541555007473E-16</v>
      </c>
      <c r="I394" s="94">
        <f t="shared" si="14"/>
        <v>2.862156956824151E-15</v>
      </c>
      <c r="J394" s="23"/>
    </row>
    <row r="395" spans="3:10" x14ac:dyDescent="0.35">
      <c r="C395" s="98" t="s">
        <v>5</v>
      </c>
      <c r="D395" s="91" t="s">
        <v>12</v>
      </c>
      <c r="E395" s="87" t="s">
        <v>8</v>
      </c>
      <c r="F395" s="88">
        <v>750</v>
      </c>
      <c r="G395" s="82"/>
      <c r="H395" s="89">
        <f t="shared" si="13"/>
        <v>7.9669541555007473E-16</v>
      </c>
      <c r="I395" s="94">
        <f t="shared" si="14"/>
        <v>3.513158514731508E-15</v>
      </c>
      <c r="J395" s="23"/>
    </row>
    <row r="396" spans="3:10" x14ac:dyDescent="0.35">
      <c r="C396" s="98" t="s">
        <v>5</v>
      </c>
      <c r="D396" s="91" t="s">
        <v>12</v>
      </c>
      <c r="E396" s="87" t="s">
        <v>8</v>
      </c>
      <c r="F396" s="88">
        <v>1000</v>
      </c>
      <c r="G396" s="82"/>
      <c r="H396" s="89">
        <f t="shared" si="13"/>
        <v>7.9669541555007473E-16</v>
      </c>
      <c r="I396" s="94">
        <f t="shared" si="14"/>
        <v>4.0630044802497935E-15</v>
      </c>
      <c r="J396" s="23"/>
    </row>
    <row r="397" spans="3:10" x14ac:dyDescent="0.35">
      <c r="C397" s="98" t="s">
        <v>5</v>
      </c>
      <c r="D397" s="92" t="s">
        <v>13</v>
      </c>
      <c r="E397" s="87" t="s">
        <v>8</v>
      </c>
      <c r="F397" s="88">
        <v>3</v>
      </c>
      <c r="G397" s="82"/>
      <c r="H397" s="89">
        <f t="shared" si="13"/>
        <v>1.5217559044057391E-6</v>
      </c>
      <c r="I397" s="94">
        <f t="shared" si="14"/>
        <v>4.721627627057419E-7</v>
      </c>
      <c r="J397" s="23"/>
    </row>
    <row r="398" spans="3:10" x14ac:dyDescent="0.35">
      <c r="C398" s="98" t="s">
        <v>5</v>
      </c>
      <c r="D398" s="92" t="s">
        <v>13</v>
      </c>
      <c r="E398" s="87" t="s">
        <v>8</v>
      </c>
      <c r="F398" s="88">
        <v>5</v>
      </c>
      <c r="G398" s="82"/>
      <c r="H398" s="89">
        <f t="shared" si="13"/>
        <v>1.5145654023345371E-6</v>
      </c>
      <c r="I398" s="94">
        <f t="shared" si="14"/>
        <v>6.0836878958189124E-7</v>
      </c>
      <c r="J398" s="23"/>
    </row>
    <row r="399" spans="3:10" x14ac:dyDescent="0.35">
      <c r="C399" s="98" t="s">
        <v>5</v>
      </c>
      <c r="D399" s="92" t="s">
        <v>13</v>
      </c>
      <c r="E399" s="87" t="s">
        <v>8</v>
      </c>
      <c r="F399" s="88">
        <v>10</v>
      </c>
      <c r="G399" s="82"/>
      <c r="H399" s="89">
        <f t="shared" si="13"/>
        <v>6.9365853635066453E-6</v>
      </c>
      <c r="I399" s="94">
        <f t="shared" si="14"/>
        <v>3.9552913927012926E-6</v>
      </c>
      <c r="J399" s="23"/>
    </row>
    <row r="400" spans="3:10" x14ac:dyDescent="0.35">
      <c r="C400" s="98" t="s">
        <v>5</v>
      </c>
      <c r="D400" s="92" t="s">
        <v>13</v>
      </c>
      <c r="E400" s="87" t="s">
        <v>8</v>
      </c>
      <c r="F400" s="88">
        <v>20</v>
      </c>
      <c r="G400" s="82"/>
      <c r="H400" s="89">
        <f t="shared" si="13"/>
        <v>3.3547169628057373E-6</v>
      </c>
      <c r="I400" s="94">
        <f t="shared" si="14"/>
        <v>2.7154542405313773E-6</v>
      </c>
      <c r="J400" s="23"/>
    </row>
    <row r="401" spans="3:10" x14ac:dyDescent="0.35">
      <c r="C401" s="98" t="s">
        <v>5</v>
      </c>
      <c r="D401" s="92" t="s">
        <v>13</v>
      </c>
      <c r="E401" s="87" t="s">
        <v>8</v>
      </c>
      <c r="F401" s="88">
        <v>30</v>
      </c>
      <c r="G401" s="82"/>
      <c r="H401" s="89">
        <f t="shared" si="13"/>
        <v>4.0902318492005148E-6</v>
      </c>
      <c r="I401" s="94">
        <f t="shared" si="14"/>
        <v>4.0638608566900282E-6</v>
      </c>
      <c r="J401" s="23"/>
    </row>
    <row r="402" spans="3:10" x14ac:dyDescent="0.35">
      <c r="C402" s="98" t="s">
        <v>5</v>
      </c>
      <c r="D402" s="92" t="s">
        <v>13</v>
      </c>
      <c r="E402" s="87" t="s">
        <v>8</v>
      </c>
      <c r="F402" s="88">
        <v>40</v>
      </c>
      <c r="G402" s="82"/>
      <c r="H402" s="89">
        <f t="shared" si="13"/>
        <v>1.2028077799674125E-6</v>
      </c>
      <c r="I402" s="94">
        <f t="shared" si="14"/>
        <v>1.3820911548399125E-6</v>
      </c>
      <c r="J402" s="23"/>
    </row>
    <row r="403" spans="3:10" x14ac:dyDescent="0.35">
      <c r="C403" s="98" t="s">
        <v>5</v>
      </c>
      <c r="D403" s="92" t="s">
        <v>13</v>
      </c>
      <c r="E403" s="87" t="s">
        <v>8</v>
      </c>
      <c r="F403" s="88">
        <v>50</v>
      </c>
      <c r="G403" s="82"/>
      <c r="H403" s="89">
        <f t="shared" si="13"/>
        <v>5.5629891373082656E-6</v>
      </c>
      <c r="I403" s="94">
        <f t="shared" si="14"/>
        <v>7.1553564211328397E-6</v>
      </c>
      <c r="J403" s="23"/>
    </row>
    <row r="404" spans="3:10" x14ac:dyDescent="0.35">
      <c r="C404" s="98" t="s">
        <v>5</v>
      </c>
      <c r="D404" s="92" t="s">
        <v>13</v>
      </c>
      <c r="E404" s="87" t="s">
        <v>8</v>
      </c>
      <c r="F404" s="88">
        <v>60</v>
      </c>
      <c r="G404" s="82"/>
      <c r="H404" s="89">
        <f t="shared" si="13"/>
        <v>1.5892804398466129E-6</v>
      </c>
      <c r="I404" s="94">
        <f t="shared" si="14"/>
        <v>2.2415338254282038E-6</v>
      </c>
      <c r="J404" s="23"/>
    </row>
    <row r="405" spans="3:10" x14ac:dyDescent="0.35">
      <c r="C405" s="98" t="s">
        <v>5</v>
      </c>
      <c r="D405" s="92" t="s">
        <v>13</v>
      </c>
      <c r="E405" s="87" t="s">
        <v>8</v>
      </c>
      <c r="F405" s="88">
        <v>100</v>
      </c>
      <c r="G405" s="82"/>
      <c r="H405" s="89">
        <f t="shared" si="13"/>
        <v>1.7768616810862996E-6</v>
      </c>
      <c r="I405" s="94">
        <f t="shared" si="14"/>
        <v>3.2443711915306619E-6</v>
      </c>
      <c r="J405" s="23"/>
    </row>
    <row r="406" spans="3:10" x14ac:dyDescent="0.35">
      <c r="C406" s="98" t="s">
        <v>5</v>
      </c>
      <c r="D406" s="92" t="s">
        <v>13</v>
      </c>
      <c r="E406" s="87" t="s">
        <v>8</v>
      </c>
      <c r="F406" s="88">
        <v>150</v>
      </c>
      <c r="G406" s="82"/>
      <c r="H406" s="89">
        <f t="shared" si="13"/>
        <v>4.4875014798184538E-7</v>
      </c>
      <c r="I406" s="94">
        <f t="shared" si="14"/>
        <v>1.0057402222177565E-6</v>
      </c>
      <c r="J406" s="23"/>
    </row>
    <row r="407" spans="3:10" x14ac:dyDescent="0.35">
      <c r="C407" s="98" t="s">
        <v>5</v>
      </c>
      <c r="D407" s="92" t="s">
        <v>13</v>
      </c>
      <c r="E407" s="87" t="s">
        <v>8</v>
      </c>
      <c r="F407" s="88">
        <v>200</v>
      </c>
      <c r="G407" s="82"/>
      <c r="H407" s="89">
        <f t="shared" si="13"/>
        <v>2.0089320505855598E-6</v>
      </c>
      <c r="I407" s="94">
        <f t="shared" si="14"/>
        <v>5.2071011887002118E-6</v>
      </c>
      <c r="J407" s="23"/>
    </row>
    <row r="408" spans="3:10" x14ac:dyDescent="0.35">
      <c r="C408" s="98" t="s">
        <v>5</v>
      </c>
      <c r="D408" s="92" t="s">
        <v>13</v>
      </c>
      <c r="E408" s="87" t="s">
        <v>8</v>
      </c>
      <c r="F408" s="88">
        <v>250</v>
      </c>
      <c r="G408" s="82"/>
      <c r="H408" s="89">
        <f t="shared" si="13"/>
        <v>1.6826447904528749E-11</v>
      </c>
      <c r="I408" s="94">
        <f t="shared" si="14"/>
        <v>4.8820903870260893E-11</v>
      </c>
      <c r="J408" s="23"/>
    </row>
    <row r="409" spans="3:10" x14ac:dyDescent="0.35">
      <c r="C409" s="98" t="s">
        <v>5</v>
      </c>
      <c r="D409" s="92" t="s">
        <v>13</v>
      </c>
      <c r="E409" s="87" t="s">
        <v>8</v>
      </c>
      <c r="F409" s="88">
        <v>300</v>
      </c>
      <c r="G409" s="82"/>
      <c r="H409" s="89">
        <f t="shared" si="13"/>
        <v>1.336216272178469E-7</v>
      </c>
      <c r="I409" s="94">
        <f t="shared" si="14"/>
        <v>4.2512028232610954E-7</v>
      </c>
      <c r="J409" s="23"/>
    </row>
    <row r="410" spans="3:10" x14ac:dyDescent="0.35">
      <c r="C410" s="98" t="s">
        <v>5</v>
      </c>
      <c r="D410" s="92" t="s">
        <v>13</v>
      </c>
      <c r="E410" s="87" t="s">
        <v>8</v>
      </c>
      <c r="F410" s="88">
        <v>400</v>
      </c>
      <c r="G410" s="82"/>
      <c r="H410" s="89">
        <f t="shared" si="13"/>
        <v>1.9116247023536704E-7</v>
      </c>
      <c r="I410" s="94">
        <f t="shared" si="14"/>
        <v>7.0337553531903982E-7</v>
      </c>
      <c r="J410" s="23"/>
    </row>
    <row r="411" spans="3:10" x14ac:dyDescent="0.35">
      <c r="C411" s="98" t="s">
        <v>5</v>
      </c>
      <c r="D411" s="92" t="s">
        <v>13</v>
      </c>
      <c r="E411" s="87" t="s">
        <v>8</v>
      </c>
      <c r="F411" s="88">
        <v>500</v>
      </c>
      <c r="G411" s="82"/>
      <c r="H411" s="89">
        <f t="shared" ref="H411:H474" si="15">SUMIFS($D$60:$D$62,$C$60:$C$62,$C411)*SUMIFS($F$46:$F$49,$C$46:$C$49,$D411)*SUMIFS($F$54:$F$55,$C$54:$C$55,$E411)*SUMIFS($E$67:$E$83,$C$67:$C$83,$F411)</f>
        <v>3.3652895809057498E-11</v>
      </c>
      <c r="I411" s="94">
        <f t="shared" ref="I411:I474" si="16">SUMIFS($D$60:$D$62,$C$60:$C$62,$C411)*SUMIFS($G$46:$G$49,$C$46:$C$49,$D411)*SUMIFS($G$54:$G$55,$C$54:$C$55,$E411)*SUMIFS($F$67:$F$83,$C$67:$C$83,$F411)</f>
        <v>1.3860843702632877E-10</v>
      </c>
      <c r="J411" s="23"/>
    </row>
    <row r="412" spans="3:10" x14ac:dyDescent="0.35">
      <c r="C412" s="98" t="s">
        <v>5</v>
      </c>
      <c r="D412" s="92" t="s">
        <v>13</v>
      </c>
      <c r="E412" s="87" t="s">
        <v>8</v>
      </c>
      <c r="F412" s="88">
        <v>750</v>
      </c>
      <c r="G412" s="82"/>
      <c r="H412" s="89">
        <f t="shared" si="15"/>
        <v>3.3652895809057498E-11</v>
      </c>
      <c r="I412" s="94">
        <f t="shared" si="16"/>
        <v>1.7013511770961587E-10</v>
      </c>
      <c r="J412" s="23"/>
    </row>
    <row r="413" spans="3:10" x14ac:dyDescent="0.35">
      <c r="C413" s="98" t="s">
        <v>5</v>
      </c>
      <c r="D413" s="92" t="s">
        <v>13</v>
      </c>
      <c r="E413" s="87" t="s">
        <v>8</v>
      </c>
      <c r="F413" s="88">
        <v>1000</v>
      </c>
      <c r="G413" s="82"/>
      <c r="H413" s="89">
        <f t="shared" si="15"/>
        <v>3.3652895809057498E-11</v>
      </c>
      <c r="I413" s="94">
        <f t="shared" si="16"/>
        <v>1.9676303890171166E-10</v>
      </c>
      <c r="J413" s="23"/>
    </row>
    <row r="414" spans="3:10" x14ac:dyDescent="0.35">
      <c r="C414" s="98" t="s">
        <v>5</v>
      </c>
      <c r="D414" s="93" t="s">
        <v>14</v>
      </c>
      <c r="E414" s="87" t="s">
        <v>8</v>
      </c>
      <c r="F414" s="88">
        <v>3</v>
      </c>
      <c r="G414" s="82"/>
      <c r="H414" s="89">
        <f t="shared" si="15"/>
        <v>1.555074940071716E-12</v>
      </c>
      <c r="I414" s="94">
        <f t="shared" si="16"/>
        <v>5.3831766545579637E-13</v>
      </c>
      <c r="J414" s="23"/>
    </row>
    <row r="415" spans="3:10" x14ac:dyDescent="0.35">
      <c r="C415" s="98" t="s">
        <v>5</v>
      </c>
      <c r="D415" s="93" t="s">
        <v>14</v>
      </c>
      <c r="E415" s="87" t="s">
        <v>8</v>
      </c>
      <c r="F415" s="88">
        <v>5</v>
      </c>
      <c r="G415" s="82"/>
      <c r="H415" s="89">
        <f t="shared" si="15"/>
        <v>1.5477270010592326E-12</v>
      </c>
      <c r="I415" s="94">
        <f t="shared" si="16"/>
        <v>6.9360757012511802E-13</v>
      </c>
      <c r="J415" s="23"/>
    </row>
    <row r="416" spans="3:10" x14ac:dyDescent="0.35">
      <c r="C416" s="98" t="s">
        <v>5</v>
      </c>
      <c r="D416" s="93" t="s">
        <v>14</v>
      </c>
      <c r="E416" s="87" t="s">
        <v>8</v>
      </c>
      <c r="F416" s="88">
        <v>10</v>
      </c>
      <c r="G416" s="82"/>
      <c r="H416" s="89">
        <f t="shared" si="15"/>
        <v>7.0884627667469673E-12</v>
      </c>
      <c r="I416" s="94">
        <f t="shared" si="16"/>
        <v>4.5094687613968269E-12</v>
      </c>
      <c r="J416" s="23"/>
    </row>
    <row r="417" spans="3:10" x14ac:dyDescent="0.35">
      <c r="C417" s="98" t="s">
        <v>5</v>
      </c>
      <c r="D417" s="93" t="s">
        <v>14</v>
      </c>
      <c r="E417" s="87" t="s">
        <v>8</v>
      </c>
      <c r="F417" s="88">
        <v>20</v>
      </c>
      <c r="G417" s="82"/>
      <c r="H417" s="89">
        <f t="shared" si="15"/>
        <v>3.4281689098685823E-12</v>
      </c>
      <c r="I417" s="94">
        <f t="shared" si="16"/>
        <v>3.0959175582549961E-12</v>
      </c>
      <c r="J417" s="23"/>
    </row>
    <row r="418" spans="3:10" x14ac:dyDescent="0.35">
      <c r="C418" s="98" t="s">
        <v>5</v>
      </c>
      <c r="D418" s="93" t="s">
        <v>14</v>
      </c>
      <c r="E418" s="87" t="s">
        <v>8</v>
      </c>
      <c r="F418" s="88">
        <v>30</v>
      </c>
      <c r="G418" s="82"/>
      <c r="H418" s="89">
        <f t="shared" si="15"/>
        <v>4.1797879866014375E-12</v>
      </c>
      <c r="I418" s="94">
        <f t="shared" si="16"/>
        <v>4.6332499339299663E-12</v>
      </c>
      <c r="J418" s="23"/>
    </row>
    <row r="419" spans="3:10" x14ac:dyDescent="0.35">
      <c r="C419" s="98" t="s">
        <v>5</v>
      </c>
      <c r="D419" s="93" t="s">
        <v>14</v>
      </c>
      <c r="E419" s="87" t="s">
        <v>8</v>
      </c>
      <c r="F419" s="88">
        <v>40</v>
      </c>
      <c r="G419" s="82"/>
      <c r="H419" s="89">
        <f t="shared" si="15"/>
        <v>1.2291434065971637E-12</v>
      </c>
      <c r="I419" s="94">
        <f t="shared" si="16"/>
        <v>1.5757364677743565E-12</v>
      </c>
      <c r="J419" s="23"/>
    </row>
    <row r="420" spans="3:10" x14ac:dyDescent="0.35">
      <c r="C420" s="98" t="s">
        <v>5</v>
      </c>
      <c r="D420" s="93" t="s">
        <v>14</v>
      </c>
      <c r="E420" s="87" t="s">
        <v>8</v>
      </c>
      <c r="F420" s="88">
        <v>50</v>
      </c>
      <c r="G420" s="82"/>
      <c r="H420" s="89">
        <f t="shared" si="15"/>
        <v>5.6847914795490855E-12</v>
      </c>
      <c r="I420" s="94">
        <f t="shared" si="16"/>
        <v>8.157896107806578E-12</v>
      </c>
      <c r="J420" s="23"/>
    </row>
    <row r="421" spans="3:10" x14ac:dyDescent="0.35">
      <c r="C421" s="98" t="s">
        <v>5</v>
      </c>
      <c r="D421" s="93" t="s">
        <v>14</v>
      </c>
      <c r="E421" s="87" t="s">
        <v>8</v>
      </c>
      <c r="F421" s="88">
        <v>60</v>
      </c>
      <c r="G421" s="82"/>
      <c r="H421" s="89">
        <f t="shared" si="15"/>
        <v>1.6240779336530638E-12</v>
      </c>
      <c r="I421" s="94">
        <f t="shared" si="16"/>
        <v>2.5555959750614984E-12</v>
      </c>
      <c r="J421" s="23"/>
    </row>
    <row r="422" spans="3:10" x14ac:dyDescent="0.35">
      <c r="C422" s="98" t="s">
        <v>5</v>
      </c>
      <c r="D422" s="93" t="s">
        <v>14</v>
      </c>
      <c r="E422" s="87" t="s">
        <v>8</v>
      </c>
      <c r="F422" s="88">
        <v>100</v>
      </c>
      <c r="G422" s="82"/>
      <c r="H422" s="89">
        <f t="shared" si="15"/>
        <v>1.8157662896074287E-12</v>
      </c>
      <c r="I422" s="94">
        <f t="shared" si="16"/>
        <v>3.6989412627299238E-12</v>
      </c>
      <c r="J422" s="23"/>
    </row>
    <row r="423" spans="3:10" x14ac:dyDescent="0.35">
      <c r="C423" s="98" t="s">
        <v>5</v>
      </c>
      <c r="D423" s="93" t="s">
        <v>14</v>
      </c>
      <c r="E423" s="87" t="s">
        <v>8</v>
      </c>
      <c r="F423" s="88">
        <v>150</v>
      </c>
      <c r="G423" s="82"/>
      <c r="H423" s="89">
        <f t="shared" si="15"/>
        <v>4.5857558854194518E-13</v>
      </c>
      <c r="I423" s="94">
        <f t="shared" si="16"/>
        <v>1.1466548640487965E-12</v>
      </c>
      <c r="J423" s="23"/>
    </row>
    <row r="424" spans="3:10" x14ac:dyDescent="0.35">
      <c r="C424" s="98" t="s">
        <v>5</v>
      </c>
      <c r="D424" s="93" t="s">
        <v>14</v>
      </c>
      <c r="E424" s="87" t="s">
        <v>8</v>
      </c>
      <c r="F424" s="88">
        <v>200</v>
      </c>
      <c r="G424" s="82"/>
      <c r="H424" s="89">
        <f t="shared" si="15"/>
        <v>2.052917868843399E-12</v>
      </c>
      <c r="I424" s="94">
        <f t="shared" si="16"/>
        <v>5.9366701000098006E-12</v>
      </c>
      <c r="J424" s="23"/>
    </row>
    <row r="425" spans="3:10" x14ac:dyDescent="0.35">
      <c r="C425" s="98" t="s">
        <v>5</v>
      </c>
      <c r="D425" s="93" t="s">
        <v>14</v>
      </c>
      <c r="E425" s="87" t="s">
        <v>8</v>
      </c>
      <c r="F425" s="88">
        <v>250</v>
      </c>
      <c r="G425" s="82"/>
      <c r="H425" s="89">
        <f t="shared" si="15"/>
        <v>1.7194865083814565E-17</v>
      </c>
      <c r="I425" s="94">
        <f t="shared" si="16"/>
        <v>5.5661219123413735E-17</v>
      </c>
      <c r="J425" s="23"/>
    </row>
    <row r="426" spans="3:10" x14ac:dyDescent="0.35">
      <c r="C426" s="98" t="s">
        <v>5</v>
      </c>
      <c r="D426" s="93" t="s">
        <v>14</v>
      </c>
      <c r="E426" s="87" t="s">
        <v>8</v>
      </c>
      <c r="F426" s="88">
        <v>300</v>
      </c>
      <c r="G426" s="82"/>
      <c r="H426" s="89">
        <f t="shared" si="15"/>
        <v>1.3654728944141876E-13</v>
      </c>
      <c r="I426" s="94">
        <f t="shared" si="16"/>
        <v>4.8468404540898233E-13</v>
      </c>
      <c r="J426" s="23"/>
    </row>
    <row r="427" spans="3:10" x14ac:dyDescent="0.35">
      <c r="C427" s="98" t="s">
        <v>5</v>
      </c>
      <c r="D427" s="93" t="s">
        <v>14</v>
      </c>
      <c r="E427" s="87" t="s">
        <v>8</v>
      </c>
      <c r="F427" s="88">
        <v>400</v>
      </c>
      <c r="G427" s="82"/>
      <c r="H427" s="89">
        <f t="shared" si="15"/>
        <v>1.9534799640636995E-13</v>
      </c>
      <c r="I427" s="94">
        <f t="shared" si="16"/>
        <v>8.0192574683751531E-13</v>
      </c>
      <c r="J427" s="23"/>
    </row>
    <row r="428" spans="3:10" x14ac:dyDescent="0.35">
      <c r="C428" s="98" t="s">
        <v>5</v>
      </c>
      <c r="D428" s="93" t="s">
        <v>14</v>
      </c>
      <c r="E428" s="87" t="s">
        <v>8</v>
      </c>
      <c r="F428" s="88">
        <v>500</v>
      </c>
      <c r="G428" s="82"/>
      <c r="H428" s="89">
        <f t="shared" si="15"/>
        <v>3.4389730167629129E-17</v>
      </c>
      <c r="I428" s="94">
        <f t="shared" si="16"/>
        <v>1.5802891741166671E-16</v>
      </c>
      <c r="J428" s="23"/>
    </row>
    <row r="429" spans="3:10" x14ac:dyDescent="0.35">
      <c r="C429" s="98" t="s">
        <v>5</v>
      </c>
      <c r="D429" s="93" t="s">
        <v>14</v>
      </c>
      <c r="E429" s="87" t="s">
        <v>8</v>
      </c>
      <c r="F429" s="88">
        <v>750</v>
      </c>
      <c r="G429" s="82"/>
      <c r="H429" s="89">
        <f t="shared" si="15"/>
        <v>3.4389730167629129E-17</v>
      </c>
      <c r="I429" s="94">
        <f t="shared" si="16"/>
        <v>1.9397281321518703E-16</v>
      </c>
      <c r="J429" s="23"/>
    </row>
    <row r="430" spans="3:10" x14ac:dyDescent="0.35">
      <c r="C430" s="98" t="s">
        <v>5</v>
      </c>
      <c r="D430" s="93" t="s">
        <v>14</v>
      </c>
      <c r="E430" s="87" t="s">
        <v>8</v>
      </c>
      <c r="F430" s="88">
        <v>1000</v>
      </c>
      <c r="G430" s="82"/>
      <c r="H430" s="89">
        <f t="shared" si="15"/>
        <v>3.4389730167629129E-17</v>
      </c>
      <c r="I430" s="94">
        <f t="shared" si="16"/>
        <v>2.2433158248772971E-16</v>
      </c>
      <c r="J430" s="23"/>
    </row>
    <row r="431" spans="3:10" x14ac:dyDescent="0.35">
      <c r="C431" s="98" t="s">
        <v>5</v>
      </c>
      <c r="D431" s="86" t="s">
        <v>11</v>
      </c>
      <c r="E431" s="95" t="s">
        <v>9</v>
      </c>
      <c r="F431" s="88">
        <v>3</v>
      </c>
      <c r="G431" s="82"/>
      <c r="H431" s="89">
        <f t="shared" si="15"/>
        <v>2.4051805408648302E-8</v>
      </c>
      <c r="I431" s="94">
        <f t="shared" si="16"/>
        <v>1.0469105923681622E-8</v>
      </c>
      <c r="J431" s="23"/>
    </row>
    <row r="432" spans="3:10" x14ac:dyDescent="0.35">
      <c r="C432" s="98" t="s">
        <v>5</v>
      </c>
      <c r="D432" s="86" t="s">
        <v>11</v>
      </c>
      <c r="E432" s="95" t="s">
        <v>9</v>
      </c>
      <c r="F432" s="88">
        <v>5</v>
      </c>
      <c r="G432" s="82"/>
      <c r="H432" s="89">
        <f t="shared" si="15"/>
        <v>2.3938157381322546E-8</v>
      </c>
      <c r="I432" s="94">
        <f t="shared" si="16"/>
        <v>1.3489156286481848E-8</v>
      </c>
      <c r="J432" s="23"/>
    </row>
    <row r="433" spans="3:10" x14ac:dyDescent="0.35">
      <c r="C433" s="98" t="s">
        <v>5</v>
      </c>
      <c r="D433" s="86" t="s">
        <v>11</v>
      </c>
      <c r="E433" s="95" t="s">
        <v>9</v>
      </c>
      <c r="F433" s="88">
        <v>10</v>
      </c>
      <c r="G433" s="82"/>
      <c r="H433" s="89">
        <f t="shared" si="15"/>
        <v>1.0963479811743622E-7</v>
      </c>
      <c r="I433" s="94">
        <f t="shared" si="16"/>
        <v>8.7699343997235722E-8</v>
      </c>
      <c r="J433" s="23"/>
    </row>
    <row r="434" spans="3:10" x14ac:dyDescent="0.35">
      <c r="C434" s="98" t="s">
        <v>5</v>
      </c>
      <c r="D434" s="86" t="s">
        <v>11</v>
      </c>
      <c r="E434" s="95" t="s">
        <v>9</v>
      </c>
      <c r="F434" s="88">
        <v>20</v>
      </c>
      <c r="G434" s="82"/>
      <c r="H434" s="89">
        <f t="shared" si="15"/>
        <v>5.3022300985915553E-8</v>
      </c>
      <c r="I434" s="94">
        <f t="shared" si="16"/>
        <v>6.0208852371423377E-8</v>
      </c>
      <c r="J434" s="23"/>
    </row>
    <row r="435" spans="3:10" x14ac:dyDescent="0.35">
      <c r="C435" s="98" t="s">
        <v>5</v>
      </c>
      <c r="D435" s="86" t="s">
        <v>11</v>
      </c>
      <c r="E435" s="95" t="s">
        <v>9</v>
      </c>
      <c r="F435" s="88">
        <v>30</v>
      </c>
      <c r="G435" s="82"/>
      <c r="H435" s="89">
        <f t="shared" si="15"/>
        <v>6.4647332879344961E-8</v>
      </c>
      <c r="I435" s="94">
        <f t="shared" si="16"/>
        <v>9.0106618158505757E-8</v>
      </c>
      <c r="J435" s="23"/>
    </row>
    <row r="436" spans="3:10" x14ac:dyDescent="0.35">
      <c r="C436" s="98" t="s">
        <v>5</v>
      </c>
      <c r="D436" s="86" t="s">
        <v>11</v>
      </c>
      <c r="E436" s="95" t="s">
        <v>9</v>
      </c>
      <c r="F436" s="88">
        <v>40</v>
      </c>
      <c r="G436" s="82"/>
      <c r="H436" s="89">
        <f t="shared" si="15"/>
        <v>1.9010735285487067E-8</v>
      </c>
      <c r="I436" s="94">
        <f t="shared" si="16"/>
        <v>3.0644641719067407E-8</v>
      </c>
      <c r="J436" s="23"/>
    </row>
    <row r="437" spans="3:10" x14ac:dyDescent="0.35">
      <c r="C437" s="98" t="s">
        <v>5</v>
      </c>
      <c r="D437" s="86" t="s">
        <v>11</v>
      </c>
      <c r="E437" s="95" t="s">
        <v>9</v>
      </c>
      <c r="F437" s="88">
        <v>50</v>
      </c>
      <c r="G437" s="82"/>
      <c r="H437" s="89">
        <f t="shared" si="15"/>
        <v>8.7924700560444285E-8</v>
      </c>
      <c r="I437" s="94">
        <f t="shared" si="16"/>
        <v>1.5865330816276203E-7</v>
      </c>
      <c r="J437" s="23"/>
    </row>
    <row r="438" spans="3:10" x14ac:dyDescent="0.35">
      <c r="C438" s="98" t="s">
        <v>5</v>
      </c>
      <c r="D438" s="86" t="s">
        <v>11</v>
      </c>
      <c r="E438" s="95" t="s">
        <v>9</v>
      </c>
      <c r="F438" s="88">
        <v>60</v>
      </c>
      <c r="G438" s="82"/>
      <c r="H438" s="89">
        <f t="shared" si="15"/>
        <v>2.5119050807224557E-8</v>
      </c>
      <c r="I438" s="94">
        <f t="shared" si="16"/>
        <v>4.9700774613071281E-8</v>
      </c>
      <c r="J438" s="23"/>
    </row>
    <row r="439" spans="3:10" x14ac:dyDescent="0.35">
      <c r="C439" s="98" t="s">
        <v>5</v>
      </c>
      <c r="D439" s="86" t="s">
        <v>11</v>
      </c>
      <c r="E439" s="95" t="s">
        <v>9</v>
      </c>
      <c r="F439" s="88">
        <v>100</v>
      </c>
      <c r="G439" s="82"/>
      <c r="H439" s="89">
        <f t="shared" si="15"/>
        <v>2.8083828206508909E-8</v>
      </c>
      <c r="I439" s="94">
        <f t="shared" si="16"/>
        <v>7.1936349798604313E-8</v>
      </c>
      <c r="J439" s="23"/>
    </row>
    <row r="440" spans="3:10" x14ac:dyDescent="0.35">
      <c r="C440" s="98" t="s">
        <v>5</v>
      </c>
      <c r="D440" s="86" t="s">
        <v>11</v>
      </c>
      <c r="E440" s="95" t="s">
        <v>9</v>
      </c>
      <c r="F440" s="88">
        <v>150</v>
      </c>
      <c r="G440" s="82"/>
      <c r="H440" s="89">
        <f t="shared" si="15"/>
        <v>7.0926297740085629E-9</v>
      </c>
      <c r="I440" s="94">
        <f t="shared" si="16"/>
        <v>2.2299939236560938E-8</v>
      </c>
      <c r="J440" s="23"/>
    </row>
    <row r="441" spans="3:10" x14ac:dyDescent="0.35">
      <c r="C441" s="98" t="s">
        <v>5</v>
      </c>
      <c r="D441" s="86" t="s">
        <v>11</v>
      </c>
      <c r="E441" s="95" t="s">
        <v>9</v>
      </c>
      <c r="F441" s="88">
        <v>200</v>
      </c>
      <c r="G441" s="82"/>
      <c r="H441" s="89">
        <f t="shared" si="15"/>
        <v>3.1751769531493634E-8</v>
      </c>
      <c r="I441" s="94">
        <f t="shared" si="16"/>
        <v>1.1545530102255154E-7</v>
      </c>
      <c r="J441" s="23"/>
    </row>
    <row r="442" spans="3:10" x14ac:dyDescent="0.35">
      <c r="C442" s="98" t="s">
        <v>5</v>
      </c>
      <c r="D442" s="86" t="s">
        <v>11</v>
      </c>
      <c r="E442" s="95" t="s">
        <v>9</v>
      </c>
      <c r="F442" s="88">
        <v>250</v>
      </c>
      <c r="G442" s="82"/>
      <c r="H442" s="89">
        <f t="shared" si="15"/>
        <v>2.6594702182313884E-13</v>
      </c>
      <c r="I442" s="94">
        <f t="shared" si="16"/>
        <v>1.0824894597335508E-12</v>
      </c>
      <c r="J442" s="23"/>
    </row>
    <row r="443" spans="3:10" x14ac:dyDescent="0.35">
      <c r="C443" s="98" t="s">
        <v>5</v>
      </c>
      <c r="D443" s="86" t="s">
        <v>11</v>
      </c>
      <c r="E443" s="95" t="s">
        <v>9</v>
      </c>
      <c r="F443" s="88">
        <v>300</v>
      </c>
      <c r="G443" s="82"/>
      <c r="H443" s="89">
        <f t="shared" si="15"/>
        <v>2.1119296248011826E-9</v>
      </c>
      <c r="I443" s="94">
        <f t="shared" si="16"/>
        <v>9.4260488490727679E-9</v>
      </c>
      <c r="J443" s="23"/>
    </row>
    <row r="444" spans="3:10" x14ac:dyDescent="0.35">
      <c r="C444" s="98" t="s">
        <v>5</v>
      </c>
      <c r="D444" s="86" t="s">
        <v>11</v>
      </c>
      <c r="E444" s="95" t="s">
        <v>9</v>
      </c>
      <c r="F444" s="88">
        <v>400</v>
      </c>
      <c r="G444" s="82"/>
      <c r="H444" s="89">
        <f t="shared" si="15"/>
        <v>3.0213797904290427E-9</v>
      </c>
      <c r="I444" s="94">
        <f t="shared" si="16"/>
        <v>1.559570886357774E-8</v>
      </c>
      <c r="J444" s="23"/>
    </row>
    <row r="445" spans="3:10" x14ac:dyDescent="0.35">
      <c r="C445" s="98" t="s">
        <v>5</v>
      </c>
      <c r="D445" s="86" t="s">
        <v>11</v>
      </c>
      <c r="E445" s="95" t="s">
        <v>9</v>
      </c>
      <c r="F445" s="88">
        <v>500</v>
      </c>
      <c r="G445" s="82"/>
      <c r="H445" s="89">
        <f t="shared" si="15"/>
        <v>5.3189404364627767E-13</v>
      </c>
      <c r="I445" s="94">
        <f t="shared" si="16"/>
        <v>3.0733181939824814E-12</v>
      </c>
      <c r="J445" s="23"/>
    </row>
    <row r="446" spans="3:10" x14ac:dyDescent="0.35">
      <c r="C446" s="98" t="s">
        <v>5</v>
      </c>
      <c r="D446" s="86" t="s">
        <v>11</v>
      </c>
      <c r="E446" s="95" t="s">
        <v>9</v>
      </c>
      <c r="F446" s="88">
        <v>750</v>
      </c>
      <c r="G446" s="82"/>
      <c r="H446" s="89">
        <f t="shared" si="15"/>
        <v>5.3189404364627767E-13</v>
      </c>
      <c r="I446" s="94">
        <f t="shared" si="16"/>
        <v>3.7723486672964377E-12</v>
      </c>
      <c r="J446" s="23"/>
    </row>
    <row r="447" spans="3:10" x14ac:dyDescent="0.35">
      <c r="C447" s="98" t="s">
        <v>5</v>
      </c>
      <c r="D447" s="86" t="s">
        <v>11</v>
      </c>
      <c r="E447" s="95" t="s">
        <v>9</v>
      </c>
      <c r="F447" s="88">
        <v>1000</v>
      </c>
      <c r="G447" s="82"/>
      <c r="H447" s="89">
        <f t="shared" si="15"/>
        <v>5.3189404364627767E-13</v>
      </c>
      <c r="I447" s="94">
        <f t="shared" si="16"/>
        <v>4.3627605962041625E-12</v>
      </c>
      <c r="J447" s="23"/>
    </row>
    <row r="448" spans="3:10" x14ac:dyDescent="0.35">
      <c r="C448" s="98" t="s">
        <v>5</v>
      </c>
      <c r="D448" s="91" t="s">
        <v>12</v>
      </c>
      <c r="E448" s="95" t="s">
        <v>9</v>
      </c>
      <c r="F448" s="88">
        <v>3</v>
      </c>
      <c r="G448" s="82"/>
      <c r="H448" s="89">
        <f t="shared" si="15"/>
        <v>6.7488394668154173E-13</v>
      </c>
      <c r="I448" s="94">
        <f t="shared" si="16"/>
        <v>3.2611643487167439E-13</v>
      </c>
      <c r="J448" s="23"/>
    </row>
    <row r="449" spans="3:10" x14ac:dyDescent="0.35">
      <c r="C449" s="98" t="s">
        <v>5</v>
      </c>
      <c r="D449" s="91" t="s">
        <v>12</v>
      </c>
      <c r="E449" s="95" t="s">
        <v>9</v>
      </c>
      <c r="F449" s="88">
        <v>5</v>
      </c>
      <c r="G449" s="82"/>
      <c r="H449" s="89">
        <f t="shared" si="15"/>
        <v>6.7169502893041937E-13</v>
      </c>
      <c r="I449" s="94">
        <f t="shared" si="16"/>
        <v>4.2019209564242394E-13</v>
      </c>
      <c r="J449" s="23"/>
    </row>
    <row r="450" spans="3:10" x14ac:dyDescent="0.35">
      <c r="C450" s="98" t="s">
        <v>5</v>
      </c>
      <c r="D450" s="91" t="s">
        <v>12</v>
      </c>
      <c r="E450" s="95" t="s">
        <v>9</v>
      </c>
      <c r="F450" s="88">
        <v>10</v>
      </c>
      <c r="G450" s="82"/>
      <c r="H450" s="89">
        <f t="shared" si="15"/>
        <v>3.0763081602400028E-12</v>
      </c>
      <c r="I450" s="94">
        <f t="shared" si="16"/>
        <v>2.73186627525356E-12</v>
      </c>
      <c r="J450" s="23"/>
    </row>
    <row r="451" spans="3:10" x14ac:dyDescent="0.35">
      <c r="C451" s="98" t="s">
        <v>5</v>
      </c>
      <c r="D451" s="91" t="s">
        <v>12</v>
      </c>
      <c r="E451" s="95" t="s">
        <v>9</v>
      </c>
      <c r="F451" s="88">
        <v>20</v>
      </c>
      <c r="G451" s="82"/>
      <c r="H451" s="89">
        <f t="shared" si="15"/>
        <v>1.4877843531298685E-12</v>
      </c>
      <c r="I451" s="94">
        <f t="shared" si="16"/>
        <v>1.8755275212822153E-12</v>
      </c>
      <c r="J451" s="23"/>
    </row>
    <row r="452" spans="3:10" x14ac:dyDescent="0.35">
      <c r="C452" s="98" t="s">
        <v>5</v>
      </c>
      <c r="D452" s="91" t="s">
        <v>12</v>
      </c>
      <c r="E452" s="95" t="s">
        <v>9</v>
      </c>
      <c r="F452" s="88">
        <v>30</v>
      </c>
      <c r="G452" s="82"/>
      <c r="H452" s="89">
        <f t="shared" si="15"/>
        <v>1.8139780534046685E-12</v>
      </c>
      <c r="I452" s="94">
        <f t="shared" si="16"/>
        <v>2.8068537357831418E-12</v>
      </c>
      <c r="J452" s="23"/>
    </row>
    <row r="453" spans="3:10" x14ac:dyDescent="0.35">
      <c r="C453" s="98" t="s">
        <v>5</v>
      </c>
      <c r="D453" s="91" t="s">
        <v>12</v>
      </c>
      <c r="E453" s="95" t="s">
        <v>9</v>
      </c>
      <c r="F453" s="88">
        <v>40</v>
      </c>
      <c r="G453" s="82"/>
      <c r="H453" s="89">
        <f t="shared" si="15"/>
        <v>5.3343355481224136E-13</v>
      </c>
      <c r="I453" s="94">
        <f t="shared" si="16"/>
        <v>9.5459166983264192E-13</v>
      </c>
      <c r="J453" s="23"/>
    </row>
    <row r="454" spans="3:10" x14ac:dyDescent="0.35">
      <c r="C454" s="98" t="s">
        <v>5</v>
      </c>
      <c r="D454" s="91" t="s">
        <v>12</v>
      </c>
      <c r="E454" s="95" t="s">
        <v>9</v>
      </c>
      <c r="F454" s="88">
        <v>50</v>
      </c>
      <c r="G454" s="82"/>
      <c r="H454" s="89">
        <f t="shared" si="15"/>
        <v>2.4671315902002474E-12</v>
      </c>
      <c r="I454" s="94">
        <f t="shared" si="16"/>
        <v>4.9421079140674219E-12</v>
      </c>
      <c r="J454" s="23"/>
    </row>
    <row r="455" spans="3:10" x14ac:dyDescent="0.35">
      <c r="C455" s="98" t="s">
        <v>5</v>
      </c>
      <c r="D455" s="91" t="s">
        <v>12</v>
      </c>
      <c r="E455" s="95" t="s">
        <v>9</v>
      </c>
      <c r="F455" s="88">
        <v>60</v>
      </c>
      <c r="G455" s="82"/>
      <c r="H455" s="89">
        <f t="shared" si="15"/>
        <v>7.048304215690307E-13</v>
      </c>
      <c r="I455" s="94">
        <f t="shared" si="16"/>
        <v>1.5481970996693816E-12</v>
      </c>
      <c r="J455" s="23"/>
    </row>
    <row r="456" spans="3:10" x14ac:dyDescent="0.35">
      <c r="C456" s="98" t="s">
        <v>5</v>
      </c>
      <c r="D456" s="91" t="s">
        <v>12</v>
      </c>
      <c r="E456" s="95" t="s">
        <v>9</v>
      </c>
      <c r="F456" s="88">
        <v>100</v>
      </c>
      <c r="G456" s="82"/>
      <c r="H456" s="89">
        <f t="shared" si="15"/>
        <v>7.8802087809674753E-13</v>
      </c>
      <c r="I456" s="94">
        <f t="shared" si="16"/>
        <v>2.2408433064886401E-12</v>
      </c>
      <c r="J456" s="23"/>
    </row>
    <row r="457" spans="3:10" x14ac:dyDescent="0.35">
      <c r="C457" s="98" t="s">
        <v>5</v>
      </c>
      <c r="D457" s="91" t="s">
        <v>12</v>
      </c>
      <c r="E457" s="95" t="s">
        <v>9</v>
      </c>
      <c r="F457" s="88">
        <v>150</v>
      </c>
      <c r="G457" s="82"/>
      <c r="H457" s="89">
        <f t="shared" si="15"/>
        <v>1.9901632716988293E-13</v>
      </c>
      <c r="I457" s="94">
        <f t="shared" si="16"/>
        <v>6.9465117028109873E-13</v>
      </c>
      <c r="J457" s="23"/>
    </row>
    <row r="458" spans="3:10" x14ac:dyDescent="0.35">
      <c r="C458" s="98" t="s">
        <v>5</v>
      </c>
      <c r="D458" s="91" t="s">
        <v>12</v>
      </c>
      <c r="E458" s="95" t="s">
        <v>9</v>
      </c>
      <c r="F458" s="88">
        <v>200</v>
      </c>
      <c r="G458" s="82"/>
      <c r="H458" s="89">
        <f t="shared" si="15"/>
        <v>8.9094183041377915E-13</v>
      </c>
      <c r="I458" s="94">
        <f t="shared" si="16"/>
        <v>3.5964743724046336E-12</v>
      </c>
      <c r="J458" s="23"/>
    </row>
    <row r="459" spans="3:10" x14ac:dyDescent="0.35">
      <c r="C459" s="98" t="s">
        <v>5</v>
      </c>
      <c r="D459" s="91" t="s">
        <v>12</v>
      </c>
      <c r="E459" s="95" t="s">
        <v>9</v>
      </c>
      <c r="F459" s="88">
        <v>250</v>
      </c>
      <c r="H459" s="89">
        <f t="shared" si="15"/>
        <v>7.462366032267384E-18</v>
      </c>
      <c r="I459" s="94">
        <f t="shared" si="16"/>
        <v>3.3719938069967154E-17</v>
      </c>
      <c r="J459" s="23"/>
    </row>
    <row r="460" spans="3:10" x14ac:dyDescent="0.35">
      <c r="C460" s="98" t="s">
        <v>5</v>
      </c>
      <c r="D460" s="91" t="s">
        <v>12</v>
      </c>
      <c r="E460" s="95" t="s">
        <v>9</v>
      </c>
      <c r="F460" s="88">
        <v>300</v>
      </c>
      <c r="H460" s="89">
        <f t="shared" si="15"/>
        <v>5.9259892389907337E-14</v>
      </c>
      <c r="I460" s="94">
        <f t="shared" si="16"/>
        <v>2.9362482985603848E-13</v>
      </c>
      <c r="J460" s="23"/>
    </row>
    <row r="461" spans="3:10" x14ac:dyDescent="0.35">
      <c r="C461" s="98" t="s">
        <v>5</v>
      </c>
      <c r="D461" s="91" t="s">
        <v>12</v>
      </c>
      <c r="E461" s="95" t="s">
        <v>9</v>
      </c>
      <c r="F461" s="88">
        <v>400</v>
      </c>
      <c r="H461" s="89">
        <f t="shared" si="15"/>
        <v>8.4778696764917703E-14</v>
      </c>
      <c r="I461" s="94">
        <f t="shared" si="16"/>
        <v>4.858119700920907E-13</v>
      </c>
      <c r="J461" s="23"/>
    </row>
    <row r="462" spans="3:10" x14ac:dyDescent="0.35">
      <c r="C462" s="98" t="s">
        <v>5</v>
      </c>
      <c r="D462" s="91" t="s">
        <v>12</v>
      </c>
      <c r="E462" s="95" t="s">
        <v>9</v>
      </c>
      <c r="F462" s="88">
        <v>500</v>
      </c>
      <c r="H462" s="89">
        <f t="shared" si="15"/>
        <v>1.4924732064534768E-17</v>
      </c>
      <c r="I462" s="94">
        <f t="shared" si="16"/>
        <v>9.5734972972301337E-17</v>
      </c>
      <c r="J462" s="23"/>
    </row>
    <row r="463" spans="3:10" x14ac:dyDescent="0.35">
      <c r="C463" s="98" t="s">
        <v>5</v>
      </c>
      <c r="D463" s="91" t="s">
        <v>12</v>
      </c>
      <c r="E463" s="95" t="s">
        <v>9</v>
      </c>
      <c r="F463" s="88">
        <v>750</v>
      </c>
      <c r="H463" s="89">
        <f t="shared" si="15"/>
        <v>1.4924732064534768E-17</v>
      </c>
      <c r="I463" s="94">
        <f t="shared" si="16"/>
        <v>1.1751002496677378E-16</v>
      </c>
      <c r="J463" s="23"/>
    </row>
    <row r="464" spans="3:10" x14ac:dyDescent="0.35">
      <c r="C464" s="98" t="s">
        <v>5</v>
      </c>
      <c r="D464" s="91" t="s">
        <v>12</v>
      </c>
      <c r="E464" s="95" t="s">
        <v>9</v>
      </c>
      <c r="F464" s="88">
        <v>1000</v>
      </c>
      <c r="H464" s="89">
        <f t="shared" si="15"/>
        <v>1.4924732064534768E-17</v>
      </c>
      <c r="I464" s="94">
        <f t="shared" si="16"/>
        <v>1.3590157002942847E-16</v>
      </c>
      <c r="J464" s="23"/>
    </row>
    <row r="465" spans="3:10" x14ac:dyDescent="0.35">
      <c r="C465" s="98" t="s">
        <v>5</v>
      </c>
      <c r="D465" s="92" t="s">
        <v>13</v>
      </c>
      <c r="E465" s="95" t="s">
        <v>9</v>
      </c>
      <c r="F465" s="88">
        <v>3</v>
      </c>
      <c r="H465" s="89">
        <f t="shared" si="15"/>
        <v>2.8507505751364444E-8</v>
      </c>
      <c r="I465" s="94">
        <f t="shared" si="16"/>
        <v>1.5793155304913121E-8</v>
      </c>
      <c r="J465" s="23"/>
    </row>
    <row r="466" spans="3:10" x14ac:dyDescent="0.35">
      <c r="C466" s="98" t="s">
        <v>5</v>
      </c>
      <c r="D466" s="92" t="s">
        <v>13</v>
      </c>
      <c r="E466" s="95" t="s">
        <v>9</v>
      </c>
      <c r="F466" s="88">
        <v>5</v>
      </c>
      <c r="H466" s="89">
        <f t="shared" si="15"/>
        <v>2.8372803938441277E-8</v>
      </c>
      <c r="I466" s="94">
        <f t="shared" si="16"/>
        <v>2.0349048115250656E-8</v>
      </c>
      <c r="J466" s="23"/>
    </row>
    <row r="467" spans="3:10" x14ac:dyDescent="0.35">
      <c r="C467" s="98" t="s">
        <v>5</v>
      </c>
      <c r="D467" s="92" t="s">
        <v>13</v>
      </c>
      <c r="E467" s="95" t="s">
        <v>9</v>
      </c>
      <c r="F467" s="88">
        <v>10</v>
      </c>
      <c r="H467" s="89">
        <f t="shared" si="15"/>
        <v>1.2994511575246189E-7</v>
      </c>
      <c r="I467" s="94">
        <f t="shared" si="16"/>
        <v>1.3229872445499816E-7</v>
      </c>
      <c r="J467" s="23"/>
    </row>
    <row r="468" spans="3:10" x14ac:dyDescent="0.35">
      <c r="C468" s="98" t="s">
        <v>5</v>
      </c>
      <c r="D468" s="92" t="s">
        <v>13</v>
      </c>
      <c r="E468" s="95" t="s">
        <v>9</v>
      </c>
      <c r="F468" s="88">
        <v>20</v>
      </c>
      <c r="H468" s="89">
        <f t="shared" si="15"/>
        <v>6.2844910168908265E-8</v>
      </c>
      <c r="I468" s="94">
        <f t="shared" si="16"/>
        <v>9.0827981220585625E-8</v>
      </c>
      <c r="J468" s="23"/>
    </row>
    <row r="469" spans="3:10" x14ac:dyDescent="0.35">
      <c r="C469" s="98" t="s">
        <v>5</v>
      </c>
      <c r="D469" s="92" t="s">
        <v>13</v>
      </c>
      <c r="E469" s="95" t="s">
        <v>9</v>
      </c>
      <c r="F469" s="88">
        <v>30</v>
      </c>
      <c r="H469" s="89">
        <f t="shared" si="15"/>
        <v>7.6623529192766339E-8</v>
      </c>
      <c r="I469" s="94">
        <f t="shared" si="16"/>
        <v>1.3593021457149825E-7</v>
      </c>
      <c r="J469" s="23"/>
    </row>
    <row r="470" spans="3:10" x14ac:dyDescent="0.35">
      <c r="C470" s="98" t="s">
        <v>5</v>
      </c>
      <c r="D470" s="92" t="s">
        <v>13</v>
      </c>
      <c r="E470" s="95" t="s">
        <v>9</v>
      </c>
      <c r="F470" s="88">
        <v>40</v>
      </c>
      <c r="H470" s="89">
        <f t="shared" si="15"/>
        <v>2.2532555717992846E-8</v>
      </c>
      <c r="I470" s="94">
        <f t="shared" si="16"/>
        <v>4.6228932008212396E-8</v>
      </c>
      <c r="J470" s="23"/>
    </row>
    <row r="471" spans="3:10" x14ac:dyDescent="0.35">
      <c r="C471" s="98" t="s">
        <v>5</v>
      </c>
      <c r="D471" s="92" t="s">
        <v>13</v>
      </c>
      <c r="E471" s="95" t="s">
        <v>9</v>
      </c>
      <c r="F471" s="88">
        <v>50</v>
      </c>
      <c r="H471" s="89">
        <f t="shared" si="15"/>
        <v>1.0421312929850145E-7</v>
      </c>
      <c r="I471" s="94">
        <f t="shared" si="16"/>
        <v>2.3933622925572576E-7</v>
      </c>
      <c r="J471" s="23"/>
    </row>
    <row r="472" spans="3:10" x14ac:dyDescent="0.35">
      <c r="C472" s="98" t="s">
        <v>5</v>
      </c>
      <c r="D472" s="92" t="s">
        <v>13</v>
      </c>
      <c r="E472" s="95" t="s">
        <v>9</v>
      </c>
      <c r="F472" s="88">
        <v>60</v>
      </c>
      <c r="H472" s="89">
        <f t="shared" si="15"/>
        <v>2.9772462947762273E-8</v>
      </c>
      <c r="I472" s="94">
        <f t="shared" si="16"/>
        <v>7.4976035008220128E-8</v>
      </c>
      <c r="J472" s="23"/>
    </row>
    <row r="473" spans="3:10" x14ac:dyDescent="0.35">
      <c r="C473" s="98" t="s">
        <v>5</v>
      </c>
      <c r="D473" s="92" t="s">
        <v>13</v>
      </c>
      <c r="E473" s="95" t="s">
        <v>9</v>
      </c>
      <c r="F473" s="88">
        <v>100</v>
      </c>
      <c r="H473" s="89">
        <f t="shared" si="15"/>
        <v>3.3286478104862445E-8</v>
      </c>
      <c r="I473" s="94">
        <f t="shared" si="16"/>
        <v>1.0851948129285772E-7</v>
      </c>
      <c r="J473" s="23"/>
    </row>
    <row r="474" spans="3:10" x14ac:dyDescent="0.35">
      <c r="C474" s="98" t="s">
        <v>5</v>
      </c>
      <c r="D474" s="92" t="s">
        <v>13</v>
      </c>
      <c r="E474" s="95" t="s">
        <v>9</v>
      </c>
      <c r="F474" s="88">
        <v>150</v>
      </c>
      <c r="H474" s="89">
        <f t="shared" si="15"/>
        <v>8.4065699285154393E-9</v>
      </c>
      <c r="I474" s="94">
        <f t="shared" si="16"/>
        <v>3.3640542585061634E-8</v>
      </c>
      <c r="J474" s="23"/>
    </row>
    <row r="475" spans="3:10" x14ac:dyDescent="0.35">
      <c r="C475" s="98" t="s">
        <v>5</v>
      </c>
      <c r="D475" s="92" t="s">
        <v>13</v>
      </c>
      <c r="E475" s="95" t="s">
        <v>9</v>
      </c>
      <c r="F475" s="88">
        <v>200</v>
      </c>
      <c r="H475" s="89">
        <f t="shared" ref="H475:H498" si="17">SUMIFS($D$60:$D$62,$C$60:$C$62,$C475)*SUMIFS($F$46:$F$49,$C$46:$C$49,$D475)*SUMIFS($F$54:$F$55,$C$54:$C$55,$E475)*SUMIFS($E$67:$E$83,$C$67:$C$83,$F475)</f>
        <v>3.7633921327568356E-8</v>
      </c>
      <c r="I475" s="94">
        <f t="shared" ref="I475:I498" si="18">SUMIFS($D$60:$D$62,$C$60:$C$62,$C475)*SUMIFS($G$46:$G$49,$C$46:$C$49,$D475)*SUMIFS($G$54:$G$55,$C$54:$C$55,$E475)*SUMIFS($F$67:$F$83,$C$67:$C$83,$F475)</f>
        <v>1.7416993515177113E-7</v>
      </c>
      <c r="J475" s="23"/>
    </row>
    <row r="476" spans="3:10" x14ac:dyDescent="0.35">
      <c r="C476" s="98" t="s">
        <v>5</v>
      </c>
      <c r="D476" s="92" t="s">
        <v>13</v>
      </c>
      <c r="E476" s="95" t="s">
        <v>9</v>
      </c>
      <c r="F476" s="88">
        <v>250</v>
      </c>
      <c r="H476" s="89">
        <f t="shared" si="17"/>
        <v>3.1521485083424557E-13</v>
      </c>
      <c r="I476" s="94">
        <f t="shared" si="18"/>
        <v>1.6329879817942872E-12</v>
      </c>
      <c r="J476" s="23"/>
    </row>
    <row r="477" spans="3:10" x14ac:dyDescent="0.35">
      <c r="C477" s="98" t="s">
        <v>5</v>
      </c>
      <c r="D477" s="92" t="s">
        <v>13</v>
      </c>
      <c r="E477" s="95" t="s">
        <v>9</v>
      </c>
      <c r="F477" s="88">
        <v>300</v>
      </c>
      <c r="H477" s="89">
        <f t="shared" si="17"/>
        <v>2.5031736662832167E-9</v>
      </c>
      <c r="I477" s="94">
        <f t="shared" si="18"/>
        <v>1.4219652993323848E-8</v>
      </c>
      <c r="J477" s="23"/>
    </row>
    <row r="478" spans="3:10" x14ac:dyDescent="0.35">
      <c r="C478" s="98" t="s">
        <v>5</v>
      </c>
      <c r="D478" s="92" t="s">
        <v>13</v>
      </c>
      <c r="E478" s="95" t="s">
        <v>9</v>
      </c>
      <c r="F478" s="88">
        <v>400</v>
      </c>
      <c r="H478" s="89">
        <f t="shared" si="17"/>
        <v>3.5811033845193916E-9</v>
      </c>
      <c r="I478" s="94">
        <f t="shared" si="18"/>
        <v>2.3526885100621492E-8</v>
      </c>
      <c r="J478" s="23"/>
    </row>
    <row r="479" spans="3:10" x14ac:dyDescent="0.35">
      <c r="C479" s="98" t="s">
        <v>5</v>
      </c>
      <c r="D479" s="92" t="s">
        <v>13</v>
      </c>
      <c r="E479" s="95" t="s">
        <v>9</v>
      </c>
      <c r="F479" s="88">
        <v>500</v>
      </c>
      <c r="H479" s="89">
        <f t="shared" si="17"/>
        <v>6.3042970166849115E-13</v>
      </c>
      <c r="I479" s="94">
        <f t="shared" si="18"/>
        <v>4.6362499236144431E-12</v>
      </c>
      <c r="J479" s="23"/>
    </row>
    <row r="480" spans="3:10" x14ac:dyDescent="0.35">
      <c r="C480" s="98" t="s">
        <v>5</v>
      </c>
      <c r="D480" s="92" t="s">
        <v>13</v>
      </c>
      <c r="E480" s="95" t="s">
        <v>9</v>
      </c>
      <c r="F480" s="88">
        <v>750</v>
      </c>
      <c r="H480" s="89">
        <f t="shared" si="17"/>
        <v>6.3042970166849115E-13</v>
      </c>
      <c r="I480" s="94">
        <f t="shared" si="18"/>
        <v>5.6907713802119418E-12</v>
      </c>
      <c r="J480" s="23"/>
    </row>
    <row r="481" spans="3:10" x14ac:dyDescent="0.35">
      <c r="C481" s="98" t="s">
        <v>5</v>
      </c>
      <c r="D481" s="92" t="s">
        <v>13</v>
      </c>
      <c r="E481" s="95" t="s">
        <v>9</v>
      </c>
      <c r="F481" s="88">
        <v>1000</v>
      </c>
      <c r="H481" s="89">
        <f t="shared" si="17"/>
        <v>6.3042970166849115E-13</v>
      </c>
      <c r="I481" s="94">
        <f t="shared" si="18"/>
        <v>6.5814364814237492E-12</v>
      </c>
      <c r="J481" s="23"/>
    </row>
    <row r="482" spans="3:10" x14ac:dyDescent="0.35">
      <c r="C482" s="98" t="s">
        <v>5</v>
      </c>
      <c r="D482" s="93" t="s">
        <v>14</v>
      </c>
      <c r="E482" s="95" t="s">
        <v>9</v>
      </c>
      <c r="F482" s="88">
        <v>3</v>
      </c>
      <c r="H482" s="89">
        <f t="shared" si="17"/>
        <v>2.9131681151721231E-14</v>
      </c>
      <c r="I482" s="94">
        <f t="shared" si="18"/>
        <v>1.8005940250777572E-14</v>
      </c>
      <c r="J482" s="23"/>
    </row>
    <row r="483" spans="3:10" x14ac:dyDescent="0.35">
      <c r="C483" s="98" t="s">
        <v>5</v>
      </c>
      <c r="D483" s="93" t="s">
        <v>14</v>
      </c>
      <c r="E483" s="95" t="s">
        <v>9</v>
      </c>
      <c r="F483" s="88">
        <v>5</v>
      </c>
      <c r="H483" s="89">
        <f t="shared" si="17"/>
        <v>2.8994030025773504E-14</v>
      </c>
      <c r="I483" s="94">
        <f t="shared" si="18"/>
        <v>2.3200160920941245E-14</v>
      </c>
      <c r="J483" s="23"/>
    </row>
    <row r="484" spans="3:10" x14ac:dyDescent="0.35">
      <c r="C484" s="98" t="s">
        <v>5</v>
      </c>
      <c r="D484" s="93" t="s">
        <v>14</v>
      </c>
      <c r="E484" s="95" t="s">
        <v>9</v>
      </c>
      <c r="F484" s="88">
        <v>10</v>
      </c>
      <c r="H484" s="89">
        <f t="shared" si="17"/>
        <v>1.3279028029812965E-13</v>
      </c>
      <c r="I484" s="94">
        <f t="shared" si="18"/>
        <v>1.5083514863237691E-13</v>
      </c>
      <c r="J484" s="23"/>
    </row>
    <row r="485" spans="3:10" x14ac:dyDescent="0.35">
      <c r="C485" s="98" t="s">
        <v>5</v>
      </c>
      <c r="D485" s="93" t="s">
        <v>14</v>
      </c>
      <c r="E485" s="95" t="s">
        <v>9</v>
      </c>
      <c r="F485" s="88">
        <v>20</v>
      </c>
      <c r="H485" s="89">
        <f t="shared" si="17"/>
        <v>6.4220907329346863E-14</v>
      </c>
      <c r="I485" s="94">
        <f t="shared" si="18"/>
        <v>1.0355392392347583E-13</v>
      </c>
      <c r="J485" s="23"/>
    </row>
    <row r="486" spans="3:10" x14ac:dyDescent="0.35">
      <c r="C486" s="98" t="s">
        <v>5</v>
      </c>
      <c r="D486" s="93" t="s">
        <v>14</v>
      </c>
      <c r="E486" s="95" t="s">
        <v>9</v>
      </c>
      <c r="F486" s="88">
        <v>30</v>
      </c>
      <c r="H486" s="89">
        <f t="shared" si="17"/>
        <v>7.830121093833104E-14</v>
      </c>
      <c r="I486" s="94">
        <f t="shared" si="18"/>
        <v>1.5497544819864838E-13</v>
      </c>
      <c r="J486" s="23"/>
    </row>
    <row r="487" spans="3:10" x14ac:dyDescent="0.35">
      <c r="C487" s="98" t="s">
        <v>5</v>
      </c>
      <c r="D487" s="93" t="s">
        <v>14</v>
      </c>
      <c r="E487" s="95" t="s">
        <v>9</v>
      </c>
      <c r="F487" s="88">
        <v>40</v>
      </c>
      <c r="H487" s="89">
        <f t="shared" si="17"/>
        <v>2.302590884081618E-14</v>
      </c>
      <c r="I487" s="94">
        <f t="shared" si="18"/>
        <v>5.2706085106259919E-14</v>
      </c>
      <c r="J487" s="23"/>
    </row>
    <row r="488" spans="3:10" x14ac:dyDescent="0.35">
      <c r="C488" s="98" t="s">
        <v>5</v>
      </c>
      <c r="D488" s="93" t="s">
        <v>14</v>
      </c>
      <c r="E488" s="95" t="s">
        <v>9</v>
      </c>
      <c r="F488" s="88">
        <v>50</v>
      </c>
      <c r="H488" s="89">
        <f t="shared" si="17"/>
        <v>1.0649488878562222E-13</v>
      </c>
      <c r="I488" s="94">
        <f t="shared" si="18"/>
        <v>2.7286971859792697E-13</v>
      </c>
      <c r="J488" s="23"/>
    </row>
    <row r="489" spans="3:10" x14ac:dyDescent="0.35">
      <c r="C489" s="98" t="s">
        <v>5</v>
      </c>
      <c r="D489" s="93" t="s">
        <v>14</v>
      </c>
      <c r="E489" s="95" t="s">
        <v>9</v>
      </c>
      <c r="F489" s="88">
        <v>60</v>
      </c>
      <c r="H489" s="89">
        <f t="shared" si="17"/>
        <v>3.0424334743986944E-14</v>
      </c>
      <c r="I489" s="94">
        <f t="shared" si="18"/>
        <v>8.5480955549030849E-14</v>
      </c>
      <c r="J489" s="23"/>
    </row>
    <row r="490" spans="3:10" x14ac:dyDescent="0.35">
      <c r="C490" s="98" t="s">
        <v>5</v>
      </c>
      <c r="D490" s="93" t="s">
        <v>14</v>
      </c>
      <c r="E490" s="95" t="s">
        <v>9</v>
      </c>
      <c r="F490" s="88">
        <v>100</v>
      </c>
      <c r="H490" s="89">
        <f t="shared" si="17"/>
        <v>3.4015289702017883E-14</v>
      </c>
      <c r="I490" s="94">
        <f t="shared" si="18"/>
        <v>1.2372418674289227E-13</v>
      </c>
      <c r="J490" s="23"/>
    </row>
    <row r="491" spans="3:10" x14ac:dyDescent="0.35">
      <c r="C491" s="98" t="s">
        <v>5</v>
      </c>
      <c r="D491" s="93" t="s">
        <v>14</v>
      </c>
      <c r="E491" s="95" t="s">
        <v>9</v>
      </c>
      <c r="F491" s="88">
        <v>150</v>
      </c>
      <c r="H491" s="89">
        <f t="shared" si="17"/>
        <v>8.5906328274769633E-15</v>
      </c>
      <c r="I491" s="94">
        <f t="shared" si="18"/>
        <v>3.8353931693555932E-14</v>
      </c>
      <c r="J491" s="23"/>
    </row>
    <row r="492" spans="3:10" x14ac:dyDescent="0.35">
      <c r="C492" s="98" t="s">
        <v>5</v>
      </c>
      <c r="D492" s="93" t="s">
        <v>14</v>
      </c>
      <c r="E492" s="95" t="s">
        <v>9</v>
      </c>
      <c r="F492" s="88">
        <v>200</v>
      </c>
      <c r="H492" s="89">
        <f t="shared" si="17"/>
        <v>3.8457920737285441E-14</v>
      </c>
      <c r="I492" s="94">
        <f t="shared" si="18"/>
        <v>1.9857295045081855E-13</v>
      </c>
      <c r="J492" s="23"/>
    </row>
    <row r="493" spans="3:10" x14ac:dyDescent="0.35">
      <c r="C493" s="98" t="s">
        <v>5</v>
      </c>
      <c r="D493" s="93" t="s">
        <v>14</v>
      </c>
      <c r="E493" s="95" t="s">
        <v>9</v>
      </c>
      <c r="F493" s="88">
        <v>250</v>
      </c>
      <c r="H493" s="89">
        <f t="shared" si="17"/>
        <v>3.2211651937844829E-19</v>
      </c>
      <c r="I493" s="94">
        <f t="shared" si="18"/>
        <v>1.8617865437743531E-18</v>
      </c>
      <c r="J493" s="23"/>
    </row>
    <row r="494" spans="3:10" x14ac:dyDescent="0.35">
      <c r="C494" s="98" t="s">
        <v>5</v>
      </c>
      <c r="D494" s="93" t="s">
        <v>14</v>
      </c>
      <c r="E494" s="95" t="s">
        <v>9</v>
      </c>
      <c r="F494" s="88">
        <v>300</v>
      </c>
      <c r="H494" s="89">
        <f t="shared" si="17"/>
        <v>2.5579809664708209E-15</v>
      </c>
      <c r="I494" s="94">
        <f t="shared" si="18"/>
        <v>1.6211973936894566E-14</v>
      </c>
      <c r="J494" s="23"/>
    </row>
    <row r="495" spans="3:10" x14ac:dyDescent="0.35">
      <c r="C495" s="98" t="s">
        <v>5</v>
      </c>
      <c r="D495" s="93" t="s">
        <v>14</v>
      </c>
      <c r="E495" s="95" t="s">
        <v>9</v>
      </c>
      <c r="F495" s="88">
        <v>400</v>
      </c>
      <c r="H495" s="89">
        <f t="shared" si="17"/>
        <v>3.6595120905719879E-15</v>
      </c>
      <c r="I495" s="94">
        <f t="shared" si="18"/>
        <v>2.6823245844794159E-14</v>
      </c>
      <c r="J495" s="23"/>
    </row>
    <row r="496" spans="3:10" x14ac:dyDescent="0.35">
      <c r="C496" s="98" t="s">
        <v>5</v>
      </c>
      <c r="D496" s="93" t="s">
        <v>14</v>
      </c>
      <c r="E496" s="95" t="s">
        <v>9</v>
      </c>
      <c r="F496" s="88">
        <v>500</v>
      </c>
      <c r="H496" s="89">
        <f t="shared" si="17"/>
        <v>6.4423303875689659E-19</v>
      </c>
      <c r="I496" s="94">
        <f t="shared" si="18"/>
        <v>5.2858366488869895E-18</v>
      </c>
      <c r="J496" s="23"/>
    </row>
    <row r="497" spans="3:10" x14ac:dyDescent="0.35">
      <c r="C497" s="98" t="s">
        <v>5</v>
      </c>
      <c r="D497" s="93" t="s">
        <v>14</v>
      </c>
      <c r="E497" s="95" t="s">
        <v>9</v>
      </c>
      <c r="F497" s="88">
        <v>750</v>
      </c>
      <c r="H497" s="89">
        <f t="shared" si="17"/>
        <v>6.4423303875689659E-19</v>
      </c>
      <c r="I497" s="94">
        <f t="shared" si="18"/>
        <v>6.4881075044614032E-18</v>
      </c>
      <c r="J497" s="23"/>
    </row>
    <row r="498" spans="3:10" x14ac:dyDescent="0.35">
      <c r="C498" s="98" t="s">
        <v>5</v>
      </c>
      <c r="D498" s="93" t="s">
        <v>14</v>
      </c>
      <c r="E498" s="95" t="s">
        <v>9</v>
      </c>
      <c r="F498" s="88">
        <v>1000</v>
      </c>
      <c r="H498" s="89">
        <f t="shared" si="17"/>
        <v>6.4423303875689659E-19</v>
      </c>
      <c r="I498" s="94">
        <f t="shared" si="18"/>
        <v>7.5035640289016785E-18</v>
      </c>
      <c r="J498" s="23"/>
    </row>
  </sheetData>
  <mergeCells count="24">
    <mergeCell ref="D7:AC7"/>
    <mergeCell ref="D8:K8"/>
    <mergeCell ref="L8:S8"/>
    <mergeCell ref="T8:AA8"/>
    <mergeCell ref="AC8:AC10"/>
    <mergeCell ref="D9:G9"/>
    <mergeCell ref="H9:K9"/>
    <mergeCell ref="L9:O9"/>
    <mergeCell ref="P9:S9"/>
    <mergeCell ref="T9:W9"/>
    <mergeCell ref="G67:G83"/>
    <mergeCell ref="O67:O79"/>
    <mergeCell ref="S71:V71"/>
    <mergeCell ref="X9:AA9"/>
    <mergeCell ref="B15:B33"/>
    <mergeCell ref="I44:K44"/>
    <mergeCell ref="I52:K52"/>
    <mergeCell ref="H54:H55"/>
    <mergeCell ref="K54:K55"/>
    <mergeCell ref="F58:I58"/>
    <mergeCell ref="I60:I62"/>
    <mergeCell ref="H65:L65"/>
    <mergeCell ref="M65:O65"/>
    <mergeCell ref="S66:V66"/>
  </mergeCells>
  <conditionalFormatting sqref="F38">
    <cfRule type="cellIs" dxfId="10" priority="1" operator="equal">
      <formula>"OK"</formula>
    </cfRule>
  </conditionalFormatting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FF1FB-A17F-41F8-8613-E6325BED7B5D}">
  <sheetPr codeName="Hoja4"/>
  <dimension ref="A2:L445"/>
  <sheetViews>
    <sheetView zoomScale="115" zoomScaleNormal="115" workbookViewId="0">
      <selection sqref="A1:XFD1048576"/>
    </sheetView>
  </sheetViews>
  <sheetFormatPr baseColWidth="10" defaultColWidth="11" defaultRowHeight="11.5" outlineLevelRow="1" x14ac:dyDescent="0.25"/>
  <cols>
    <col min="1" max="2" width="11" style="1"/>
    <col min="3" max="3" width="24" style="1" bestFit="1" customWidth="1"/>
    <col min="4" max="4" width="24.09765625" style="1" bestFit="1" customWidth="1"/>
    <col min="5" max="5" width="15" style="1" customWidth="1"/>
    <col min="6" max="6" width="6.69921875" style="1" customWidth="1"/>
    <col min="7" max="7" width="26.8984375" style="1" bestFit="1" customWidth="1"/>
    <col min="8" max="8" width="23.59765625" style="1" bestFit="1" customWidth="1"/>
    <col min="9" max="9" width="11" style="1"/>
    <col min="10" max="10" width="19.69921875" style="1" bestFit="1" customWidth="1"/>
    <col min="11" max="11" width="11" style="1"/>
    <col min="12" max="12" width="23.59765625" style="1" bestFit="1" customWidth="1"/>
    <col min="13" max="16384" width="11" style="1"/>
  </cols>
  <sheetData>
    <row r="2" spans="1:12" ht="28" x14ac:dyDescent="0.25">
      <c r="B2" s="2" t="s">
        <v>0</v>
      </c>
      <c r="C2" s="2"/>
    </row>
    <row r="7" spans="1:12" s="113" customFormat="1" ht="18" x14ac:dyDescent="0.25">
      <c r="A7" s="111">
        <v>1</v>
      </c>
      <c r="B7" s="111" t="s">
        <v>41</v>
      </c>
      <c r="C7" s="111"/>
      <c r="D7" s="112"/>
      <c r="E7" s="112"/>
      <c r="F7" s="112"/>
      <c r="G7" s="112"/>
      <c r="H7" s="112"/>
    </row>
    <row r="8" spans="1:12" s="99" customFormat="1" x14ac:dyDescent="0.25"/>
    <row r="9" spans="1:12" s="99" customFormat="1" ht="15.5" x14ac:dyDescent="0.25">
      <c r="B9" s="6" t="s">
        <v>42</v>
      </c>
      <c r="C9" s="6"/>
    </row>
    <row r="10" spans="1:12" s="99" customFormat="1" ht="15.5" x14ac:dyDescent="0.25">
      <c r="B10" s="6"/>
      <c r="C10" s="6"/>
    </row>
    <row r="11" spans="1:12" s="99" customFormat="1" ht="15.5" x14ac:dyDescent="0.25">
      <c r="B11" s="6" t="s">
        <v>43</v>
      </c>
      <c r="C11" s="6"/>
      <c r="J11" s="6" t="s">
        <v>175</v>
      </c>
    </row>
    <row r="12" spans="1:12" s="99" customFormat="1" ht="15.5" x14ac:dyDescent="0.25">
      <c r="B12" s="6"/>
      <c r="C12" s="6"/>
      <c r="G12" s="110"/>
    </row>
    <row r="13" spans="1:12" s="99" customFormat="1" ht="23" x14ac:dyDescent="0.25">
      <c r="D13" s="101" t="s">
        <v>44</v>
      </c>
      <c r="E13" s="101" t="s">
        <v>45</v>
      </c>
      <c r="F13" s="1"/>
      <c r="G13" s="100">
        <v>2022</v>
      </c>
      <c r="H13" s="29" t="s">
        <v>27</v>
      </c>
      <c r="K13" s="100">
        <v>2022</v>
      </c>
      <c r="L13" s="29" t="s">
        <v>27</v>
      </c>
    </row>
    <row r="14" spans="1:12" s="99" customFormat="1" ht="12" x14ac:dyDescent="0.25">
      <c r="C14" s="102" t="s">
        <v>46</v>
      </c>
      <c r="D14" s="103" t="s">
        <v>47</v>
      </c>
      <c r="E14" s="104" t="s">
        <v>48</v>
      </c>
      <c r="F14" s="105" t="s">
        <v>3</v>
      </c>
      <c r="G14" s="136">
        <f>'SCyD LRAIC+ por Mbps'!J21</f>
        <v>5.9622521838746667E-4</v>
      </c>
      <c r="H14" s="99" t="s">
        <v>59</v>
      </c>
      <c r="J14" s="106" t="s">
        <v>57</v>
      </c>
      <c r="K14" s="124">
        <v>378080.27090487629</v>
      </c>
      <c r="L14" s="99" t="s">
        <v>59</v>
      </c>
    </row>
    <row r="15" spans="1:12" s="99" customFormat="1" ht="12" x14ac:dyDescent="0.25">
      <c r="C15" s="102" t="s">
        <v>49</v>
      </c>
      <c r="D15" s="103" t="s">
        <v>50</v>
      </c>
      <c r="E15" s="104" t="s">
        <v>48</v>
      </c>
      <c r="F15" s="105" t="s">
        <v>4</v>
      </c>
      <c r="G15" s="136">
        <f>'SCyD LRAIC+ por Mbps'!J22</f>
        <v>8.956036584245302E-4</v>
      </c>
      <c r="H15" s="99" t="s">
        <v>60</v>
      </c>
      <c r="J15" s="106" t="s">
        <v>58</v>
      </c>
      <c r="K15" s="124">
        <v>198219.22245414183</v>
      </c>
      <c r="L15" s="99" t="s">
        <v>60</v>
      </c>
    </row>
    <row r="16" spans="1:12" ht="12" x14ac:dyDescent="0.25">
      <c r="C16" s="102" t="s">
        <v>51</v>
      </c>
      <c r="D16" s="103" t="s">
        <v>52</v>
      </c>
      <c r="E16" s="104" t="s">
        <v>48</v>
      </c>
      <c r="F16" s="105" t="s">
        <v>5</v>
      </c>
      <c r="G16" s="136">
        <f>'SCyD LRAIC+ por Mbps'!J23</f>
        <v>1.2875957632335615E-3</v>
      </c>
      <c r="H16" s="99" t="s">
        <v>60</v>
      </c>
    </row>
    <row r="18" spans="1:8" x14ac:dyDescent="0.25">
      <c r="D18" s="106" t="s">
        <v>53</v>
      </c>
      <c r="E18" s="104" t="s">
        <v>54</v>
      </c>
      <c r="G18" s="124">
        <v>2355072.4637681162</v>
      </c>
      <c r="H18" s="99" t="s">
        <v>60</v>
      </c>
    </row>
    <row r="19" spans="1:8" x14ac:dyDescent="0.25">
      <c r="G19" s="107"/>
    </row>
    <row r="21" spans="1:8" ht="15.5" x14ac:dyDescent="0.25">
      <c r="B21" s="6" t="s">
        <v>176</v>
      </c>
      <c r="C21" s="6"/>
    </row>
    <row r="23" spans="1:8" ht="23" x14ac:dyDescent="0.25">
      <c r="D23" s="101" t="s">
        <v>44</v>
      </c>
      <c r="E23" s="101" t="s">
        <v>45</v>
      </c>
      <c r="G23" s="100">
        <v>2022</v>
      </c>
    </row>
    <row r="24" spans="1:8" ht="12" x14ac:dyDescent="0.25">
      <c r="C24" s="102" t="s">
        <v>46</v>
      </c>
      <c r="D24" s="103" t="s">
        <v>47</v>
      </c>
      <c r="E24" s="104" t="s">
        <v>55</v>
      </c>
      <c r="F24" s="105" t="s">
        <v>3</v>
      </c>
      <c r="G24" s="136">
        <f>IFERROR(G14*G$18/12*xDSL_propio__bitstream/xDSL_propio__líneas,0)</f>
        <v>61.347253267224808</v>
      </c>
    </row>
    <row r="25" spans="1:8" ht="12" x14ac:dyDescent="0.25">
      <c r="C25" s="102" t="s">
        <v>49</v>
      </c>
      <c r="D25" s="103" t="s">
        <v>50</v>
      </c>
      <c r="E25" s="104" t="s">
        <v>55</v>
      </c>
      <c r="F25" s="105" t="s">
        <v>4</v>
      </c>
      <c r="G25" s="136">
        <f>IFERROR(G15*G$18/12*xDSL_propio__bitstream/xDSL_propio__líneas,0)</f>
        <v>92.151124719312435</v>
      </c>
    </row>
    <row r="26" spans="1:8" ht="12" x14ac:dyDescent="0.25">
      <c r="C26" s="102" t="s">
        <v>51</v>
      </c>
      <c r="D26" s="103" t="s">
        <v>52</v>
      </c>
      <c r="E26" s="104" t="s">
        <v>55</v>
      </c>
      <c r="F26" s="105" t="s">
        <v>5</v>
      </c>
      <c r="G26" s="136">
        <f>IFERROR(G16*G$18/12*xDSL_propio__bitstream/xDSL_propio__líneas,0)</f>
        <v>132.48427097151344</v>
      </c>
    </row>
    <row r="29" spans="1:8" s="113" customFormat="1" ht="18" x14ac:dyDescent="0.25">
      <c r="A29" s="111">
        <v>2</v>
      </c>
      <c r="B29" s="111" t="s">
        <v>56</v>
      </c>
      <c r="C29" s="111"/>
      <c r="D29" s="112"/>
      <c r="E29" s="112"/>
      <c r="F29" s="112"/>
      <c r="G29" s="112"/>
      <c r="H29" s="112"/>
    </row>
    <row r="34" spans="2:7" ht="23" x14ac:dyDescent="0.25">
      <c r="B34" s="29" t="s">
        <v>2</v>
      </c>
      <c r="C34" s="29" t="s">
        <v>10</v>
      </c>
      <c r="D34" s="29" t="s">
        <v>7</v>
      </c>
      <c r="E34" s="29" t="s">
        <v>15</v>
      </c>
      <c r="G34" s="100">
        <v>2022</v>
      </c>
    </row>
    <row r="35" spans="2:7" ht="14.5" x14ac:dyDescent="0.35">
      <c r="B35" s="74"/>
      <c r="C35" s="74"/>
      <c r="D35" s="74"/>
      <c r="E35" s="74"/>
    </row>
    <row r="36" spans="2:7" ht="13" x14ac:dyDescent="0.25">
      <c r="B36" s="78" t="s">
        <v>3</v>
      </c>
      <c r="C36" s="79" t="s">
        <v>11</v>
      </c>
      <c r="D36" s="80" t="s">
        <v>8</v>
      </c>
      <c r="E36" s="81">
        <v>3</v>
      </c>
      <c r="F36" s="108"/>
      <c r="G36" s="136">
        <f>IFERROR(SUMIFS(G$14:G$16,$F$14:$F$16,$B36)*G$18/12*(xDSL_propio__bitstream*SUMIFS('SCyD Distribución'!$I$89:$I$498,'SCyD Distribución'!$C$89:$C$498,'SCyD - LRAIC+'!$B36,'SCyD Distribución'!$D$89:$D$498,'SCyD - LRAIC+'!$C36,'SCyD Distribución'!$E$89:$E$498,'SCyD - LRAIC+'!$D36,'SCyD Distribución'!$F$89:$F$498,'SCyD - LRAIC+'!$E36))/(xDSL_propio__líneas*SUMIFS('SCyD Distribución'!$H$89:$H$498,'SCyD Distribución'!$C$89:$C$498,'SCyD - LRAIC+'!$B36,'SCyD Distribución'!$D$89:$D$498,'SCyD - LRAIC+'!$C36,'SCyD Distribución'!$E$89:$E$498,'SCyD - LRAIC+'!$D36,'SCyD Distribución'!$F$89:$F$498,'SCyD - LRAIC+'!$E36)),0)</f>
        <v>14.955264117555783</v>
      </c>
    </row>
    <row r="37" spans="2:7" ht="13" x14ac:dyDescent="0.25">
      <c r="B37" s="85" t="s">
        <v>3</v>
      </c>
      <c r="C37" s="86" t="s">
        <v>11</v>
      </c>
      <c r="D37" s="87" t="s">
        <v>8</v>
      </c>
      <c r="E37" s="88">
        <v>5</v>
      </c>
      <c r="F37" s="108"/>
      <c r="G37" s="136">
        <f>IFERROR(SUMIFS(G$14:G$16,$F$14:$F$16,$B37)*G$18/12*(xDSL_propio__bitstream*SUMIFS('SCyD Distribución'!$I$89:$I$498,'SCyD Distribución'!$C$89:$C$498,'SCyD - LRAIC+'!$B37,'SCyD Distribución'!$D$89:$D$498,'SCyD - LRAIC+'!$C37,'SCyD Distribución'!$E$89:$E$498,'SCyD - LRAIC+'!$D37,'SCyD Distribución'!$F$89:$F$498,'SCyD - LRAIC+'!$E37))/(xDSL_propio__líneas*SUMIFS('SCyD Distribución'!$H$89:$H$498,'SCyD Distribución'!$C$89:$C$498,'SCyD - LRAIC+'!$B37,'SCyD Distribución'!$D$89:$D$498,'SCyD - LRAIC+'!$C37,'SCyD Distribución'!$E$89:$E$498,'SCyD - LRAIC+'!$D37,'SCyD Distribución'!$F$89:$F$498,'SCyD - LRAIC+'!$E37)),0)</f>
        <v>19.360931279810831</v>
      </c>
    </row>
    <row r="38" spans="2:7" ht="13" x14ac:dyDescent="0.25">
      <c r="B38" s="85" t="s">
        <v>3</v>
      </c>
      <c r="C38" s="86" t="s">
        <v>11</v>
      </c>
      <c r="D38" s="87" t="s">
        <v>8</v>
      </c>
      <c r="E38" s="88">
        <v>10</v>
      </c>
      <c r="F38" s="108"/>
      <c r="G38" s="136">
        <f>IFERROR(SUMIFS(G$14:G$16,$F$14:$F$16,$B38)*G$18/12*(xDSL_propio__bitstream*SUMIFS('SCyD Distribución'!$I$89:$I$498,'SCyD Distribución'!$C$89:$C$498,'SCyD - LRAIC+'!$B38,'SCyD Distribución'!$D$89:$D$498,'SCyD - LRAIC+'!$C38,'SCyD Distribución'!$E$89:$E$498,'SCyD - LRAIC+'!$D38,'SCyD Distribución'!$F$89:$F$498,'SCyD - LRAIC+'!$E38))/(xDSL_propio__líneas*SUMIFS('SCyD Distribución'!$H$89:$H$498,'SCyD Distribución'!$C$89:$C$498,'SCyD - LRAIC+'!$B38,'SCyD Distribución'!$D$89:$D$498,'SCyD - LRAIC+'!$C38,'SCyD Distribución'!$E$89:$E$498,'SCyD - LRAIC+'!$D38,'SCyD Distribución'!$F$89:$F$498,'SCyD - LRAIC+'!$E38)),0)</f>
        <v>27.48401003799766</v>
      </c>
    </row>
    <row r="39" spans="2:7" ht="13" x14ac:dyDescent="0.25">
      <c r="B39" s="85" t="s">
        <v>3</v>
      </c>
      <c r="C39" s="86" t="s">
        <v>11</v>
      </c>
      <c r="D39" s="87" t="s">
        <v>8</v>
      </c>
      <c r="E39" s="88">
        <v>20</v>
      </c>
      <c r="F39" s="108"/>
      <c r="G39" s="136">
        <f>IFERROR(SUMIFS(G$14:G$16,$F$14:$F$16,$B39)*G$18/12*(xDSL_propio__bitstream*SUMIFS('SCyD Distribución'!$I$89:$I$498,'SCyD Distribución'!$C$89:$C$498,'SCyD - LRAIC+'!$B39,'SCyD Distribución'!$D$89:$D$498,'SCyD - LRAIC+'!$C39,'SCyD Distribución'!$E$89:$E$498,'SCyD - LRAIC+'!$D39,'SCyD Distribución'!$F$89:$F$498,'SCyD - LRAIC+'!$E39))/(xDSL_propio__líneas*SUMIFS('SCyD Distribución'!$H$89:$H$498,'SCyD Distribución'!$C$89:$C$498,'SCyD - LRAIC+'!$B39,'SCyD Distribución'!$D$89:$D$498,'SCyD - LRAIC+'!$C39,'SCyD Distribución'!$E$89:$E$498,'SCyD - LRAIC+'!$D39,'SCyD Distribución'!$F$89:$F$498,'SCyD - LRAIC+'!$E39)),0)</f>
        <v>39.015210417922432</v>
      </c>
    </row>
    <row r="40" spans="2:7" ht="13" x14ac:dyDescent="0.25">
      <c r="B40" s="85" t="s">
        <v>3</v>
      </c>
      <c r="C40" s="86" t="s">
        <v>11</v>
      </c>
      <c r="D40" s="87" t="s">
        <v>8</v>
      </c>
      <c r="E40" s="88">
        <v>30</v>
      </c>
      <c r="F40" s="108"/>
      <c r="G40" s="136">
        <f>IFERROR(SUMIFS(G$14:G$16,$F$14:$F$16,$B40)*G$18/12*(xDSL_propio__bitstream*SUMIFS('SCyD Distribución'!$I$89:$I$498,'SCyD Distribución'!$C$89:$C$498,'SCyD - LRAIC+'!$B40,'SCyD Distribución'!$D$89:$D$498,'SCyD - LRAIC+'!$C40,'SCyD Distribución'!$E$89:$E$498,'SCyD - LRAIC+'!$D40,'SCyD Distribución'!$F$89:$F$498,'SCyD - LRAIC+'!$E40))/(xDSL_propio__líneas*SUMIFS('SCyD Distribución'!$H$89:$H$498,'SCyD Distribución'!$C$89:$C$498,'SCyD - LRAIC+'!$B40,'SCyD Distribución'!$D$89:$D$498,'SCyD - LRAIC+'!$C40,'SCyD Distribución'!$E$89:$E$498,'SCyD - LRAIC+'!$D40,'SCyD Distribución'!$F$89:$F$498,'SCyD - LRAIC+'!$E40)),0)</f>
        <v>47.88927398162496</v>
      </c>
    </row>
    <row r="41" spans="2:7" ht="13" x14ac:dyDescent="0.25">
      <c r="B41" s="85" t="s">
        <v>3</v>
      </c>
      <c r="C41" s="86" t="s">
        <v>11</v>
      </c>
      <c r="D41" s="87" t="s">
        <v>8</v>
      </c>
      <c r="E41" s="88">
        <v>40</v>
      </c>
      <c r="F41" s="108"/>
      <c r="G41" s="136">
        <f>IFERROR(SUMIFS(G$14:G$16,$F$14:$F$16,$B41)*G$18/12*(xDSL_propio__bitstream*SUMIFS('SCyD Distribución'!$I$89:$I$498,'SCyD Distribución'!$C$89:$C$498,'SCyD - LRAIC+'!$B41,'SCyD Distribución'!$D$89:$D$498,'SCyD - LRAIC+'!$C41,'SCyD Distribución'!$E$89:$E$498,'SCyD - LRAIC+'!$D41,'SCyD Distribución'!$F$89:$F$498,'SCyD - LRAIC+'!$E41))/(xDSL_propio__líneas*SUMIFS('SCyD Distribución'!$H$89:$H$498,'SCyD Distribución'!$C$89:$C$498,'SCyD - LRAIC+'!$B41,'SCyD Distribución'!$D$89:$D$498,'SCyD - LRAIC+'!$C41,'SCyD Distribución'!$E$89:$E$498,'SCyD - LRAIC+'!$D41,'SCyD Distribución'!$F$89:$F$498,'SCyD - LRAIC+'!$E41)),0)</f>
        <v>55.384445059155652</v>
      </c>
    </row>
    <row r="42" spans="2:7" ht="13" x14ac:dyDescent="0.25">
      <c r="B42" s="85" t="s">
        <v>3</v>
      </c>
      <c r="C42" s="86" t="s">
        <v>11</v>
      </c>
      <c r="D42" s="87" t="s">
        <v>8</v>
      </c>
      <c r="E42" s="88">
        <v>50</v>
      </c>
      <c r="F42" s="108"/>
      <c r="G42" s="136">
        <f>IFERROR(SUMIFS(G$14:G$16,$F$14:$F$16,$B42)*G$18/12*(xDSL_propio__bitstream*SUMIFS('SCyD Distribución'!$I$89:$I$498,'SCyD Distribución'!$C$89:$C$498,'SCyD - LRAIC+'!$B42,'SCyD Distribución'!$D$89:$D$498,'SCyD - LRAIC+'!$C42,'SCyD Distribución'!$E$89:$E$498,'SCyD - LRAIC+'!$D42,'SCyD Distribución'!$F$89:$F$498,'SCyD - LRAIC+'!$E42))/(xDSL_propio__líneas*SUMIFS('SCyD Distribución'!$H$89:$H$498,'SCyD Distribución'!$C$89:$C$498,'SCyD - LRAIC+'!$B42,'SCyD Distribución'!$D$89:$D$498,'SCyD - LRAIC+'!$C42,'SCyD Distribución'!$E$89:$E$498,'SCyD - LRAIC+'!$D42,'SCyD Distribución'!$F$89:$F$498,'SCyD - LRAIC+'!$E42)),0)</f>
        <v>61.996962093759862</v>
      </c>
    </row>
    <row r="43" spans="2:7" ht="13" x14ac:dyDescent="0.25">
      <c r="B43" s="85" t="s">
        <v>3</v>
      </c>
      <c r="C43" s="86" t="s">
        <v>11</v>
      </c>
      <c r="D43" s="87" t="s">
        <v>8</v>
      </c>
      <c r="E43" s="88">
        <v>60</v>
      </c>
      <c r="F43" s="108"/>
      <c r="G43" s="136">
        <f>IFERROR(SUMIFS(G$14:G$16,$F$14:$F$16,$B43)*G$18/12*(xDSL_propio__bitstream*SUMIFS('SCyD Distribución'!$I$89:$I$498,'SCyD Distribución'!$C$89:$C$498,'SCyD - LRAIC+'!$B43,'SCyD Distribución'!$D$89:$D$498,'SCyD - LRAIC+'!$C43,'SCyD Distribución'!$E$89:$E$498,'SCyD - LRAIC+'!$D43,'SCyD Distribución'!$F$89:$F$498,'SCyD - LRAIC+'!$E43))/(xDSL_propio__líneas*SUMIFS('SCyD Distribución'!$H$89:$H$498,'SCyD Distribución'!$C$89:$C$498,'SCyD - LRAIC+'!$B43,'SCyD Distribución'!$D$89:$D$498,'SCyD - LRAIC+'!$C43,'SCyD Distribución'!$E$89:$E$498,'SCyD - LRAIC+'!$D43,'SCyD Distribución'!$F$89:$F$498,'SCyD - LRAIC+'!$E43)),0)</f>
        <v>67.981713679026043</v>
      </c>
    </row>
    <row r="44" spans="2:7" ht="13" x14ac:dyDescent="0.25">
      <c r="B44" s="85" t="s">
        <v>3</v>
      </c>
      <c r="C44" s="86" t="s">
        <v>11</v>
      </c>
      <c r="D44" s="87" t="s">
        <v>8</v>
      </c>
      <c r="E44" s="88">
        <v>100</v>
      </c>
      <c r="F44" s="108"/>
      <c r="G44" s="136">
        <f>IFERROR(SUMIFS(G$14:G$16,$F$14:$F$16,$B44)*G$18/12*(xDSL_propio__bitstream*SUMIFS('SCyD Distribución'!$I$89:$I$498,'SCyD Distribución'!$C$89:$C$498,'SCyD - LRAIC+'!$B44,'SCyD Distribución'!$D$89:$D$498,'SCyD - LRAIC+'!$C44,'SCyD Distribución'!$E$89:$E$498,'SCyD - LRAIC+'!$D44,'SCyD Distribución'!$F$89:$F$498,'SCyD - LRAIC+'!$E44))/(xDSL_propio__líneas*SUMIFS('SCyD Distribución'!$H$89:$H$498,'SCyD Distribución'!$C$89:$C$498,'SCyD - LRAIC+'!$B44,'SCyD Distribución'!$D$89:$D$498,'SCyD - LRAIC+'!$C44,'SCyD Distribución'!$E$89:$E$498,'SCyD - LRAIC+'!$D44,'SCyD Distribución'!$F$89:$F$498,'SCyD - LRAIC+'!$E44)),0)</f>
        <v>88.008428101135522</v>
      </c>
    </row>
    <row r="45" spans="2:7" ht="13" x14ac:dyDescent="0.25">
      <c r="B45" s="85" t="s">
        <v>3</v>
      </c>
      <c r="C45" s="86" t="s">
        <v>11</v>
      </c>
      <c r="D45" s="87" t="s">
        <v>8</v>
      </c>
      <c r="E45" s="88">
        <v>150</v>
      </c>
      <c r="F45" s="108"/>
      <c r="G45" s="136">
        <f>IFERROR(SUMIFS(G$14:G$16,$F$14:$F$16,$B45)*G$18/12*(xDSL_propio__bitstream*SUMIFS('SCyD Distribución'!$I$89:$I$498,'SCyD Distribución'!$C$89:$C$498,'SCyD - LRAIC+'!$B45,'SCyD Distribución'!$D$89:$D$498,'SCyD - LRAIC+'!$C45,'SCyD Distribución'!$E$89:$E$498,'SCyD - LRAIC+'!$D45,'SCyD Distribución'!$F$89:$F$498,'SCyD - LRAIC+'!$E45))/(xDSL_propio__líneas*SUMIFS('SCyD Distribución'!$H$89:$H$498,'SCyD Distribución'!$C$89:$C$498,'SCyD - LRAIC+'!$B45,'SCyD Distribución'!$D$89:$D$498,'SCyD - LRAIC+'!$C45,'SCyD Distribución'!$E$89:$E$498,'SCyD - LRAIC+'!$D45,'SCyD Distribución'!$F$89:$F$498,'SCyD - LRAIC+'!$E45)),0)</f>
        <v>108.02606677962007</v>
      </c>
    </row>
    <row r="46" spans="2:7" ht="13" x14ac:dyDescent="0.25">
      <c r="B46" s="85" t="s">
        <v>3</v>
      </c>
      <c r="C46" s="86" t="s">
        <v>11</v>
      </c>
      <c r="D46" s="87" t="s">
        <v>8</v>
      </c>
      <c r="E46" s="88">
        <v>200</v>
      </c>
      <c r="F46" s="108"/>
      <c r="G46" s="136">
        <f>IFERROR(SUMIFS(G$14:G$16,$F$14:$F$16,$B46)*G$18/12*(xDSL_propio__bitstream*SUMIFS('SCyD Distribución'!$I$89:$I$498,'SCyD Distribución'!$C$89:$C$498,'SCyD - LRAIC+'!$B46,'SCyD Distribución'!$D$89:$D$498,'SCyD - LRAIC+'!$C46,'SCyD Distribución'!$E$89:$E$498,'SCyD - LRAIC+'!$D46,'SCyD Distribución'!$F$89:$F$498,'SCyD - LRAIC+'!$E46))/(xDSL_propio__líneas*SUMIFS('SCyD Distribución'!$H$89:$H$498,'SCyD Distribución'!$C$89:$C$498,'SCyD - LRAIC+'!$B46,'SCyD Distribución'!$D$89:$D$498,'SCyD - LRAIC+'!$C46,'SCyD Distribución'!$E$89:$E$498,'SCyD - LRAIC+'!$D46,'SCyD Distribución'!$F$89:$F$498,'SCyD - LRAIC+'!$E46)),0)</f>
        <v>124.93327342586571</v>
      </c>
    </row>
    <row r="47" spans="2:7" ht="13" x14ac:dyDescent="0.25">
      <c r="B47" s="85" t="s">
        <v>3</v>
      </c>
      <c r="C47" s="86" t="s">
        <v>11</v>
      </c>
      <c r="D47" s="87" t="s">
        <v>8</v>
      </c>
      <c r="E47" s="88">
        <v>250</v>
      </c>
      <c r="F47" s="108"/>
      <c r="G47" s="136">
        <f>IFERROR(SUMIFS(G$14:G$16,$F$14:$F$16,$B47)*G$18/12*(xDSL_propio__bitstream*SUMIFS('SCyD Distribución'!$I$89:$I$498,'SCyD Distribución'!$C$89:$C$498,'SCyD - LRAIC+'!$B47,'SCyD Distribución'!$D$89:$D$498,'SCyD - LRAIC+'!$C47,'SCyD Distribución'!$E$89:$E$498,'SCyD - LRAIC+'!$D47,'SCyD Distribución'!$F$89:$F$498,'SCyD - LRAIC+'!$E47))/(xDSL_propio__líneas*SUMIFS('SCyD Distribución'!$H$89:$H$498,'SCyD Distribución'!$C$89:$C$498,'SCyD - LRAIC+'!$B47,'SCyD Distribución'!$D$89:$D$498,'SCyD - LRAIC+'!$C47,'SCyD Distribución'!$E$89:$E$498,'SCyD - LRAIC+'!$D47,'SCyD Distribución'!$F$89:$F$498,'SCyD - LRAIC+'!$E47)),0)</f>
        <v>139.84943621913786</v>
      </c>
    </row>
    <row r="48" spans="2:7" ht="13" x14ac:dyDescent="0.25">
      <c r="B48" s="85" t="s">
        <v>3</v>
      </c>
      <c r="C48" s="86" t="s">
        <v>11</v>
      </c>
      <c r="D48" s="87" t="s">
        <v>8</v>
      </c>
      <c r="E48" s="88">
        <v>300</v>
      </c>
      <c r="F48" s="108"/>
      <c r="G48" s="136">
        <f>IFERROR(SUMIFS(G$14:G$16,$F$14:$F$16,$B48)*G$18/12*(xDSL_propio__bitstream*SUMIFS('SCyD Distribución'!$I$89:$I$498,'SCyD Distribución'!$C$89:$C$498,'SCyD - LRAIC+'!$B48,'SCyD Distribución'!$D$89:$D$498,'SCyD - LRAIC+'!$C48,'SCyD Distribución'!$E$89:$E$498,'SCyD - LRAIC+'!$D48,'SCyD Distribución'!$F$89:$F$498,'SCyD - LRAIC+'!$E48))/(xDSL_propio__líneas*SUMIFS('SCyD Distribución'!$H$89:$H$498,'SCyD Distribución'!$C$89:$C$498,'SCyD - LRAIC+'!$B48,'SCyD Distribución'!$D$89:$D$498,'SCyD - LRAIC+'!$C48,'SCyD Distribución'!$E$89:$E$498,'SCyD - LRAIC+'!$D48,'SCyD Distribución'!$F$89:$F$498,'SCyD - LRAIC+'!$E48)),0)</f>
        <v>153.34951923683974</v>
      </c>
    </row>
    <row r="49" spans="2:7" ht="13" x14ac:dyDescent="0.25">
      <c r="B49" s="85" t="s">
        <v>3</v>
      </c>
      <c r="C49" s="86" t="s">
        <v>11</v>
      </c>
      <c r="D49" s="87" t="s">
        <v>8</v>
      </c>
      <c r="E49" s="88">
        <v>400</v>
      </c>
      <c r="F49" s="108"/>
      <c r="G49" s="136">
        <f>IFERROR(SUMIFS(G$14:G$16,$F$14:$F$16,$B49)*G$18/12*(xDSL_propio__bitstream*SUMIFS('SCyD Distribución'!$I$89:$I$498,'SCyD Distribución'!$C$89:$C$498,'SCyD - LRAIC+'!$B49,'SCyD Distribución'!$D$89:$D$498,'SCyD - LRAIC+'!$C49,'SCyD Distribución'!$E$89:$E$498,'SCyD - LRAIC+'!$D49,'SCyD Distribución'!$F$89:$F$498,'SCyD - LRAIC+'!$E49))/(xDSL_propio__líneas*SUMIFS('SCyD Distribución'!$H$89:$H$498,'SCyD Distribución'!$C$89:$C$498,'SCyD - LRAIC+'!$B49,'SCyD Distribución'!$D$89:$D$498,'SCyD - LRAIC+'!$C49,'SCyD Distribución'!$E$89:$E$498,'SCyD - LRAIC+'!$D49,'SCyD Distribución'!$F$89:$F$498,'SCyD - LRAIC+'!$E49)),0)</f>
        <v>177.35031911904744</v>
      </c>
    </row>
    <row r="50" spans="2:7" ht="13" x14ac:dyDescent="0.25">
      <c r="B50" s="85" t="s">
        <v>3</v>
      </c>
      <c r="C50" s="86" t="s">
        <v>11</v>
      </c>
      <c r="D50" s="87" t="s">
        <v>8</v>
      </c>
      <c r="E50" s="88">
        <v>500</v>
      </c>
      <c r="F50" s="108"/>
      <c r="G50" s="136">
        <f>IFERROR(SUMIFS(G$14:G$16,$F$14:$F$16,$B50)*G$18/12*(xDSL_propio__bitstream*SUMIFS('SCyD Distribución'!$I$89:$I$498,'SCyD Distribución'!$C$89:$C$498,'SCyD - LRAIC+'!$B50,'SCyD Distribución'!$D$89:$D$498,'SCyD - LRAIC+'!$C50,'SCyD Distribución'!$E$89:$E$498,'SCyD - LRAIC+'!$D50,'SCyD Distribución'!$F$89:$F$498,'SCyD - LRAIC+'!$E50))/(xDSL_propio__líneas*SUMIFS('SCyD Distribución'!$H$89:$H$498,'SCyD Distribución'!$C$89:$C$498,'SCyD - LRAIC+'!$B50,'SCyD Distribución'!$D$89:$D$498,'SCyD - LRAIC+'!$C50,'SCyD Distribución'!$E$89:$E$498,'SCyD - LRAIC+'!$D50,'SCyD Distribución'!$F$89:$F$498,'SCyD - LRAIC+'!$E50)),0)</f>
        <v>198.52471212803422</v>
      </c>
    </row>
    <row r="51" spans="2:7" ht="13" x14ac:dyDescent="0.25">
      <c r="B51" s="85" t="s">
        <v>3</v>
      </c>
      <c r="C51" s="86" t="s">
        <v>11</v>
      </c>
      <c r="D51" s="87" t="s">
        <v>8</v>
      </c>
      <c r="E51" s="88">
        <v>750</v>
      </c>
      <c r="F51" s="108"/>
      <c r="G51" s="136">
        <f>IFERROR(SUMIFS(G$14:G$16,$F$14:$F$16,$B51)*G$18/12*(xDSL_propio__bitstream*SUMIFS('SCyD Distribución'!$I$89:$I$498,'SCyD Distribución'!$C$89:$C$498,'SCyD - LRAIC+'!$B51,'SCyD Distribución'!$D$89:$D$498,'SCyD - LRAIC+'!$C51,'SCyD Distribución'!$E$89:$E$498,'SCyD - LRAIC+'!$D51,'SCyD Distribución'!$F$89:$F$498,'SCyD - LRAIC+'!$E51))/(xDSL_propio__líneas*SUMIFS('SCyD Distribución'!$H$89:$H$498,'SCyD Distribución'!$C$89:$C$498,'SCyD - LRAIC+'!$B51,'SCyD Distribución'!$D$89:$D$498,'SCyD - LRAIC+'!$C51,'SCyD Distribución'!$E$89:$E$498,'SCyD - LRAIC+'!$D51,'SCyD Distribución'!$F$89:$F$498,'SCyD - LRAIC+'!$E51)),0)</f>
        <v>243.67943244143882</v>
      </c>
    </row>
    <row r="52" spans="2:7" ht="13" outlineLevel="1" x14ac:dyDescent="0.25">
      <c r="B52" s="85" t="s">
        <v>3</v>
      </c>
      <c r="C52" s="86" t="s">
        <v>11</v>
      </c>
      <c r="D52" s="87" t="s">
        <v>8</v>
      </c>
      <c r="E52" s="88">
        <v>1000</v>
      </c>
      <c r="F52" s="108"/>
      <c r="G52" s="136">
        <f>IFERROR(SUMIFS(G$14:G$16,$F$14:$F$16,$B52)*G$18/12*(xDSL_propio__bitstream*SUMIFS('SCyD Distribución'!$I$89:$I$498,'SCyD Distribución'!$C$89:$C$498,'SCyD - LRAIC+'!$B52,'SCyD Distribución'!$D$89:$D$498,'SCyD - LRAIC+'!$C52,'SCyD Distribución'!$E$89:$E$498,'SCyD - LRAIC+'!$D52,'SCyD Distribución'!$F$89:$F$498,'SCyD - LRAIC+'!$E52))/(xDSL_propio__líneas*SUMIFS('SCyD Distribución'!$H$89:$H$498,'SCyD Distribución'!$C$89:$C$498,'SCyD - LRAIC+'!$B52,'SCyD Distribución'!$D$89:$D$498,'SCyD - LRAIC+'!$C52,'SCyD Distribución'!$E$89:$E$498,'SCyD - LRAIC+'!$D52,'SCyD Distribución'!$F$89:$F$498,'SCyD - LRAIC+'!$E52)),0)</f>
        <v>281.81780628533886</v>
      </c>
    </row>
    <row r="53" spans="2:7" ht="13" outlineLevel="1" x14ac:dyDescent="0.25">
      <c r="B53" s="85" t="s">
        <v>3</v>
      </c>
      <c r="C53" s="91" t="s">
        <v>12</v>
      </c>
      <c r="D53" s="87" t="s">
        <v>8</v>
      </c>
      <c r="E53" s="88">
        <v>3</v>
      </c>
      <c r="F53" s="108"/>
      <c r="G53" s="136">
        <f>IFERROR(SUMIFS(G$14:G$16,$F$14:$F$16,$B53)*G$18/12*(xDSL_propio__bitstream*SUMIFS('SCyD Distribución'!$I$89:$I$498,'SCyD Distribución'!$C$89:$C$498,'SCyD - LRAIC+'!$B53,'SCyD Distribución'!$D$89:$D$498,'SCyD - LRAIC+'!$C53,'SCyD Distribución'!$E$89:$E$498,'SCyD - LRAIC+'!$D53,'SCyD Distribución'!$F$89:$F$498,'SCyD - LRAIC+'!$E53))/(xDSL_propio__líneas*SUMIFS('SCyD Distribución'!$H$89:$H$498,'SCyD Distribución'!$C$89:$C$498,'SCyD - LRAIC+'!$B53,'SCyD Distribución'!$D$89:$D$498,'SCyD - LRAIC+'!$C53,'SCyD Distribución'!$E$89:$E$498,'SCyD - LRAIC+'!$D53,'SCyD Distribución'!$F$89:$F$498,'SCyD - LRAIC+'!$E53)),0)</f>
        <v>16.602586937893484</v>
      </c>
    </row>
    <row r="54" spans="2:7" ht="13" outlineLevel="1" x14ac:dyDescent="0.25">
      <c r="B54" s="85" t="s">
        <v>3</v>
      </c>
      <c r="C54" s="91" t="s">
        <v>12</v>
      </c>
      <c r="D54" s="87" t="s">
        <v>8</v>
      </c>
      <c r="E54" s="88">
        <v>5</v>
      </c>
      <c r="F54" s="108"/>
      <c r="G54" s="136">
        <f>IFERROR(SUMIFS(G$14:G$16,$F$14:$F$16,$B54)*G$18/12*(xDSL_propio__bitstream*SUMIFS('SCyD Distribución'!$I$89:$I$498,'SCyD Distribución'!$C$89:$C$498,'SCyD - LRAIC+'!$B54,'SCyD Distribución'!$D$89:$D$498,'SCyD - LRAIC+'!$C54,'SCyD Distribución'!$E$89:$E$498,'SCyD - LRAIC+'!$D54,'SCyD Distribución'!$F$89:$F$498,'SCyD - LRAIC+'!$E54))/(xDSL_propio__líneas*SUMIFS('SCyD Distribución'!$H$89:$H$498,'SCyD Distribución'!$C$89:$C$498,'SCyD - LRAIC+'!$B54,'SCyD Distribución'!$D$89:$D$498,'SCyD - LRAIC+'!$C54,'SCyD Distribución'!$E$89:$E$498,'SCyD - LRAIC+'!$D54,'SCyD Distribución'!$F$89:$F$498,'SCyD - LRAIC+'!$E54)),0)</f>
        <v>21.493538478822629</v>
      </c>
    </row>
    <row r="55" spans="2:7" ht="13" outlineLevel="1" x14ac:dyDescent="0.25">
      <c r="B55" s="85" t="s">
        <v>3</v>
      </c>
      <c r="C55" s="91" t="s">
        <v>12</v>
      </c>
      <c r="D55" s="87" t="s">
        <v>8</v>
      </c>
      <c r="E55" s="88">
        <v>10</v>
      </c>
      <c r="F55" s="108"/>
      <c r="G55" s="136">
        <f>IFERROR(SUMIFS(G$14:G$16,$F$14:$F$16,$B55)*G$18/12*(xDSL_propio__bitstream*SUMIFS('SCyD Distribución'!$I$89:$I$498,'SCyD Distribución'!$C$89:$C$498,'SCyD - LRAIC+'!$B55,'SCyD Distribución'!$D$89:$D$498,'SCyD - LRAIC+'!$C55,'SCyD Distribución'!$E$89:$E$498,'SCyD - LRAIC+'!$D55,'SCyD Distribución'!$F$89:$F$498,'SCyD - LRAIC+'!$E55))/(xDSL_propio__líneas*SUMIFS('SCyD Distribución'!$H$89:$H$498,'SCyD Distribución'!$C$89:$C$498,'SCyD - LRAIC+'!$B55,'SCyD Distribución'!$D$89:$D$498,'SCyD - LRAIC+'!$C55,'SCyD Distribución'!$E$89:$E$498,'SCyD - LRAIC+'!$D55,'SCyD Distribución'!$F$89:$F$498,'SCyD - LRAIC+'!$E55)),0)</f>
        <v>30.511374621738845</v>
      </c>
    </row>
    <row r="56" spans="2:7" ht="13" outlineLevel="1" x14ac:dyDescent="0.25">
      <c r="B56" s="85" t="s">
        <v>3</v>
      </c>
      <c r="C56" s="91" t="s">
        <v>12</v>
      </c>
      <c r="D56" s="87" t="s">
        <v>8</v>
      </c>
      <c r="E56" s="88">
        <v>20</v>
      </c>
      <c r="F56" s="108"/>
      <c r="G56" s="136">
        <f>IFERROR(SUMIFS(G$14:G$16,$F$14:$F$16,$B56)*G$18/12*(xDSL_propio__bitstream*SUMIFS('SCyD Distribución'!$I$89:$I$498,'SCyD Distribución'!$C$89:$C$498,'SCyD - LRAIC+'!$B56,'SCyD Distribución'!$D$89:$D$498,'SCyD - LRAIC+'!$C56,'SCyD Distribución'!$E$89:$E$498,'SCyD - LRAIC+'!$D56,'SCyD Distribución'!$F$89:$F$498,'SCyD - LRAIC+'!$E56))/(xDSL_propio__líneas*SUMIFS('SCyD Distribución'!$H$89:$H$498,'SCyD Distribución'!$C$89:$C$498,'SCyD - LRAIC+'!$B56,'SCyD Distribución'!$D$89:$D$498,'SCyD - LRAIC+'!$C56,'SCyD Distribución'!$E$89:$E$498,'SCyD - LRAIC+'!$D56,'SCyD Distribución'!$F$89:$F$498,'SCyD - LRAIC+'!$E56)),0)</f>
        <v>43.312737091909696</v>
      </c>
    </row>
    <row r="57" spans="2:7" ht="13" outlineLevel="1" x14ac:dyDescent="0.25">
      <c r="B57" s="85" t="s">
        <v>3</v>
      </c>
      <c r="C57" s="91" t="s">
        <v>12</v>
      </c>
      <c r="D57" s="87" t="s">
        <v>8</v>
      </c>
      <c r="E57" s="88">
        <v>30</v>
      </c>
      <c r="F57" s="108"/>
      <c r="G57" s="136">
        <f>IFERROR(SUMIFS(G$14:G$16,$F$14:$F$16,$B57)*G$18/12*(xDSL_propio__bitstream*SUMIFS('SCyD Distribución'!$I$89:$I$498,'SCyD Distribución'!$C$89:$C$498,'SCyD - LRAIC+'!$B57,'SCyD Distribución'!$D$89:$D$498,'SCyD - LRAIC+'!$C57,'SCyD Distribución'!$E$89:$E$498,'SCyD - LRAIC+'!$D57,'SCyD Distribución'!$F$89:$F$498,'SCyD - LRAIC+'!$E57))/(xDSL_propio__líneas*SUMIFS('SCyD Distribución'!$H$89:$H$498,'SCyD Distribución'!$C$89:$C$498,'SCyD - LRAIC+'!$B57,'SCyD Distribución'!$D$89:$D$498,'SCyD - LRAIC+'!$C57,'SCyD Distribución'!$E$89:$E$498,'SCyD - LRAIC+'!$D57,'SCyD Distribución'!$F$89:$F$498,'SCyD - LRAIC+'!$E57)),0)</f>
        <v>53.16427904066154</v>
      </c>
    </row>
    <row r="58" spans="2:7" ht="13" outlineLevel="1" x14ac:dyDescent="0.25">
      <c r="B58" s="85" t="s">
        <v>3</v>
      </c>
      <c r="C58" s="91" t="s">
        <v>12</v>
      </c>
      <c r="D58" s="87" t="s">
        <v>8</v>
      </c>
      <c r="E58" s="88">
        <v>40</v>
      </c>
      <c r="F58" s="108"/>
      <c r="G58" s="136">
        <f>IFERROR(SUMIFS(G$14:G$16,$F$14:$F$16,$B58)*G$18/12*(xDSL_propio__bitstream*SUMIFS('SCyD Distribución'!$I$89:$I$498,'SCyD Distribución'!$C$89:$C$498,'SCyD - LRAIC+'!$B58,'SCyD Distribución'!$D$89:$D$498,'SCyD - LRAIC+'!$C58,'SCyD Distribución'!$E$89:$E$498,'SCyD - LRAIC+'!$D58,'SCyD Distribución'!$F$89:$F$498,'SCyD - LRAIC+'!$E58))/(xDSL_propio__líneas*SUMIFS('SCyD Distribución'!$H$89:$H$498,'SCyD Distribución'!$C$89:$C$498,'SCyD - LRAIC+'!$B58,'SCyD Distribución'!$D$89:$D$498,'SCyD - LRAIC+'!$C58,'SCyD Distribución'!$E$89:$E$498,'SCyD - LRAIC+'!$D58,'SCyD Distribución'!$F$89:$F$498,'SCyD - LRAIC+'!$E58)),0)</f>
        <v>61.485043451837029</v>
      </c>
    </row>
    <row r="59" spans="2:7" ht="13" outlineLevel="1" x14ac:dyDescent="0.25">
      <c r="B59" s="85" t="s">
        <v>3</v>
      </c>
      <c r="C59" s="91" t="s">
        <v>12</v>
      </c>
      <c r="D59" s="87" t="s">
        <v>8</v>
      </c>
      <c r="E59" s="88">
        <v>50</v>
      </c>
      <c r="F59" s="108"/>
      <c r="G59" s="136">
        <f>IFERROR(SUMIFS(G$14:G$16,$F$14:$F$16,$B59)*G$18/12*(xDSL_propio__bitstream*SUMIFS('SCyD Distribución'!$I$89:$I$498,'SCyD Distribución'!$C$89:$C$498,'SCyD - LRAIC+'!$B59,'SCyD Distribución'!$D$89:$D$498,'SCyD - LRAIC+'!$C59,'SCyD Distribución'!$E$89:$E$498,'SCyD - LRAIC+'!$D59,'SCyD Distribución'!$F$89:$F$498,'SCyD - LRAIC+'!$E59))/(xDSL_propio__líneas*SUMIFS('SCyD Distribución'!$H$89:$H$498,'SCyD Distribución'!$C$89:$C$498,'SCyD - LRAIC+'!$B59,'SCyD Distribución'!$D$89:$D$498,'SCyD - LRAIC+'!$C59,'SCyD Distribución'!$E$89:$E$498,'SCyD - LRAIC+'!$D59,'SCyD Distribución'!$F$89:$F$498,'SCyD - LRAIC+'!$E59)),0)</f>
        <v>68.825929449058776</v>
      </c>
    </row>
    <row r="60" spans="2:7" ht="13" outlineLevel="1" x14ac:dyDescent="0.25">
      <c r="B60" s="85" t="s">
        <v>3</v>
      </c>
      <c r="C60" s="91" t="s">
        <v>12</v>
      </c>
      <c r="D60" s="87" t="s">
        <v>8</v>
      </c>
      <c r="E60" s="88">
        <v>60</v>
      </c>
      <c r="F60" s="108"/>
      <c r="G60" s="136">
        <f>IFERROR(SUMIFS(G$14:G$16,$F$14:$F$16,$B60)*G$18/12*(xDSL_propio__bitstream*SUMIFS('SCyD Distribución'!$I$89:$I$498,'SCyD Distribución'!$C$89:$C$498,'SCyD - LRAIC+'!$B60,'SCyD Distribución'!$D$89:$D$498,'SCyD - LRAIC+'!$C60,'SCyD Distribución'!$E$89:$E$498,'SCyD - LRAIC+'!$D60,'SCyD Distribución'!$F$89:$F$498,'SCyD - LRAIC+'!$E60))/(xDSL_propio__líneas*SUMIFS('SCyD Distribución'!$H$89:$H$498,'SCyD Distribución'!$C$89:$C$498,'SCyD - LRAIC+'!$B60,'SCyD Distribución'!$D$89:$D$498,'SCyD - LRAIC+'!$C60,'SCyD Distribución'!$E$89:$E$498,'SCyD - LRAIC+'!$D60,'SCyD Distribución'!$F$89:$F$498,'SCyD - LRAIC+'!$E60)),0)</f>
        <v>75.469901612642147</v>
      </c>
    </row>
    <row r="61" spans="2:7" ht="13" outlineLevel="1" x14ac:dyDescent="0.25">
      <c r="B61" s="85" t="s">
        <v>3</v>
      </c>
      <c r="C61" s="91" t="s">
        <v>12</v>
      </c>
      <c r="D61" s="87" t="s">
        <v>8</v>
      </c>
      <c r="E61" s="88">
        <v>100</v>
      </c>
      <c r="F61" s="108"/>
      <c r="G61" s="136">
        <f>IFERROR(SUMIFS(G$14:G$16,$F$14:$F$16,$B61)*G$18/12*(xDSL_propio__bitstream*SUMIFS('SCyD Distribución'!$I$89:$I$498,'SCyD Distribución'!$C$89:$C$498,'SCyD - LRAIC+'!$B61,'SCyD Distribución'!$D$89:$D$498,'SCyD - LRAIC+'!$C61,'SCyD Distribución'!$E$89:$E$498,'SCyD - LRAIC+'!$D61,'SCyD Distribución'!$F$89:$F$498,'SCyD - LRAIC+'!$E61))/(xDSL_propio__líneas*SUMIFS('SCyD Distribución'!$H$89:$H$498,'SCyD Distribución'!$C$89:$C$498,'SCyD - LRAIC+'!$B61,'SCyD Distribución'!$D$89:$D$498,'SCyD - LRAIC+'!$C61,'SCyD Distribución'!$E$89:$E$498,'SCyD - LRAIC+'!$D61,'SCyD Distribución'!$F$89:$F$498,'SCyD - LRAIC+'!$E61)),0)</f>
        <v>97.70255926815797</v>
      </c>
    </row>
    <row r="62" spans="2:7" ht="13" outlineLevel="1" x14ac:dyDescent="0.25">
      <c r="B62" s="85" t="s">
        <v>3</v>
      </c>
      <c r="C62" s="91" t="s">
        <v>12</v>
      </c>
      <c r="D62" s="87" t="s">
        <v>8</v>
      </c>
      <c r="E62" s="88">
        <v>150</v>
      </c>
      <c r="F62" s="108"/>
      <c r="G62" s="136">
        <f>IFERROR(SUMIFS(G$14:G$16,$F$14:$F$16,$B62)*G$18/12*(xDSL_propio__bitstream*SUMIFS('SCyD Distribución'!$I$89:$I$498,'SCyD Distribución'!$C$89:$C$498,'SCyD - LRAIC+'!$B62,'SCyD Distribución'!$D$89:$D$498,'SCyD - LRAIC+'!$C62,'SCyD Distribución'!$E$89:$E$498,'SCyD - LRAIC+'!$D62,'SCyD Distribución'!$F$89:$F$498,'SCyD - LRAIC+'!$E62))/(xDSL_propio__líneas*SUMIFS('SCyD Distribución'!$H$89:$H$498,'SCyD Distribución'!$C$89:$C$498,'SCyD - LRAIC+'!$B62,'SCyD Distribución'!$D$89:$D$498,'SCyD - LRAIC+'!$C62,'SCyD Distribución'!$E$89:$E$498,'SCyD - LRAIC+'!$D62,'SCyD Distribución'!$F$89:$F$498,'SCyD - LRAIC+'!$E62)),0)</f>
        <v>119.92514148659863</v>
      </c>
    </row>
    <row r="63" spans="2:7" ht="13" outlineLevel="1" x14ac:dyDescent="0.25">
      <c r="B63" s="85" t="s">
        <v>3</v>
      </c>
      <c r="C63" s="91" t="s">
        <v>12</v>
      </c>
      <c r="D63" s="87" t="s">
        <v>8</v>
      </c>
      <c r="E63" s="88">
        <v>200</v>
      </c>
      <c r="F63" s="108"/>
      <c r="G63" s="136">
        <f>IFERROR(SUMIFS(G$14:G$16,$F$14:$F$16,$B63)*G$18/12*(xDSL_propio__bitstream*SUMIFS('SCyD Distribución'!$I$89:$I$498,'SCyD Distribución'!$C$89:$C$498,'SCyD - LRAIC+'!$B63,'SCyD Distribución'!$D$89:$D$498,'SCyD - LRAIC+'!$C63,'SCyD Distribución'!$E$89:$E$498,'SCyD - LRAIC+'!$D63,'SCyD Distribución'!$F$89:$F$498,'SCyD - LRAIC+'!$E63))/(xDSL_propio__líneas*SUMIFS('SCyD Distribución'!$H$89:$H$498,'SCyD Distribución'!$C$89:$C$498,'SCyD - LRAIC+'!$B63,'SCyD Distribución'!$D$89:$D$498,'SCyD - LRAIC+'!$C63,'SCyD Distribución'!$E$89:$E$498,'SCyD - LRAIC+'!$D63,'SCyD Distribución'!$F$89:$F$498,'SCyD - LRAIC+'!$E63)),0)</f>
        <v>138.69467748507756</v>
      </c>
    </row>
    <row r="64" spans="2:7" ht="13" outlineLevel="1" x14ac:dyDescent="0.25">
      <c r="B64" s="85" t="s">
        <v>3</v>
      </c>
      <c r="C64" s="91" t="s">
        <v>12</v>
      </c>
      <c r="D64" s="87" t="s">
        <v>8</v>
      </c>
      <c r="E64" s="88">
        <v>250</v>
      </c>
      <c r="F64" s="108"/>
      <c r="G64" s="136">
        <f>IFERROR(SUMIFS(G$14:G$16,$F$14:$F$16,$B64)*G$18/12*(xDSL_propio__bitstream*SUMIFS('SCyD Distribución'!$I$89:$I$498,'SCyD Distribución'!$C$89:$C$498,'SCyD - LRAIC+'!$B64,'SCyD Distribución'!$D$89:$D$498,'SCyD - LRAIC+'!$C64,'SCyD Distribución'!$E$89:$E$498,'SCyD - LRAIC+'!$D64,'SCyD Distribución'!$F$89:$F$498,'SCyD - LRAIC+'!$E64))/(xDSL_propio__líneas*SUMIFS('SCyD Distribución'!$H$89:$H$498,'SCyD Distribución'!$C$89:$C$498,'SCyD - LRAIC+'!$B64,'SCyD Distribución'!$D$89:$D$498,'SCyD - LRAIC+'!$C64,'SCyD Distribución'!$E$89:$E$498,'SCyD - LRAIC+'!$D64,'SCyD Distribución'!$F$89:$F$498,'SCyD - LRAIC+'!$E64)),0)</f>
        <v>155.25385608656836</v>
      </c>
    </row>
    <row r="65" spans="2:7" ht="13" outlineLevel="1" x14ac:dyDescent="0.25">
      <c r="B65" s="85" t="s">
        <v>3</v>
      </c>
      <c r="C65" s="91" t="s">
        <v>12</v>
      </c>
      <c r="D65" s="87" t="s">
        <v>8</v>
      </c>
      <c r="E65" s="88">
        <v>300</v>
      </c>
      <c r="F65" s="108"/>
      <c r="G65" s="136">
        <f>IFERROR(SUMIFS(G$14:G$16,$F$14:$F$16,$B65)*G$18/12*(xDSL_propio__bitstream*SUMIFS('SCyD Distribución'!$I$89:$I$498,'SCyD Distribución'!$C$89:$C$498,'SCyD - LRAIC+'!$B65,'SCyD Distribución'!$D$89:$D$498,'SCyD - LRAIC+'!$C65,'SCyD Distribución'!$E$89:$E$498,'SCyD - LRAIC+'!$D65,'SCyD Distribución'!$F$89:$F$498,'SCyD - LRAIC+'!$E65))/(xDSL_propio__líneas*SUMIFS('SCyD Distribución'!$H$89:$H$498,'SCyD Distribución'!$C$89:$C$498,'SCyD - LRAIC+'!$B65,'SCyD Distribución'!$D$89:$D$498,'SCyD - LRAIC+'!$C65,'SCyD Distribución'!$E$89:$E$498,'SCyD - LRAIC+'!$D65,'SCyD Distribución'!$F$89:$F$498,'SCyD - LRAIC+'!$E65)),0)</f>
        <v>170.24097367996907</v>
      </c>
    </row>
    <row r="66" spans="2:7" ht="13" outlineLevel="1" x14ac:dyDescent="0.25">
      <c r="B66" s="85" t="s">
        <v>3</v>
      </c>
      <c r="C66" s="91" t="s">
        <v>12</v>
      </c>
      <c r="D66" s="87" t="s">
        <v>8</v>
      </c>
      <c r="E66" s="88">
        <v>400</v>
      </c>
      <c r="F66" s="108"/>
      <c r="G66" s="136">
        <f>IFERROR(SUMIFS(G$14:G$16,$F$14:$F$16,$B66)*G$18/12*(xDSL_propio__bitstream*SUMIFS('SCyD Distribución'!$I$89:$I$498,'SCyD Distribución'!$C$89:$C$498,'SCyD - LRAIC+'!$B66,'SCyD Distribución'!$D$89:$D$498,'SCyD - LRAIC+'!$C66,'SCyD Distribución'!$E$89:$E$498,'SCyD - LRAIC+'!$D66,'SCyD Distribución'!$F$89:$F$498,'SCyD - LRAIC+'!$E66))/(xDSL_propio__líneas*SUMIFS('SCyD Distribución'!$H$89:$H$498,'SCyD Distribución'!$C$89:$C$498,'SCyD - LRAIC+'!$B66,'SCyD Distribución'!$D$89:$D$498,'SCyD - LRAIC+'!$C66,'SCyD Distribución'!$E$89:$E$498,'SCyD - LRAIC+'!$D66,'SCyD Distribución'!$F$89:$F$498,'SCyD - LRAIC+'!$E66)),0)</f>
        <v>196.88546243597656</v>
      </c>
    </row>
    <row r="67" spans="2:7" ht="13" outlineLevel="1" x14ac:dyDescent="0.25">
      <c r="B67" s="85" t="s">
        <v>3</v>
      </c>
      <c r="C67" s="91" t="s">
        <v>12</v>
      </c>
      <c r="D67" s="87" t="s">
        <v>8</v>
      </c>
      <c r="E67" s="88">
        <v>500</v>
      </c>
      <c r="F67" s="108"/>
      <c r="G67" s="136">
        <f>IFERROR(SUMIFS(G$14:G$16,$F$14:$F$16,$B67)*G$18/12*(xDSL_propio__bitstream*SUMIFS('SCyD Distribución'!$I$89:$I$498,'SCyD Distribución'!$C$89:$C$498,'SCyD - LRAIC+'!$B67,'SCyD Distribución'!$D$89:$D$498,'SCyD - LRAIC+'!$C67,'SCyD Distribución'!$E$89:$E$498,'SCyD - LRAIC+'!$D67,'SCyD Distribución'!$F$89:$F$498,'SCyD - LRAIC+'!$E67))/(xDSL_propio__líneas*SUMIFS('SCyD Distribución'!$H$89:$H$498,'SCyD Distribución'!$C$89:$C$498,'SCyD - LRAIC+'!$B67,'SCyD Distribución'!$D$89:$D$498,'SCyD - LRAIC+'!$C67,'SCyD Distribución'!$E$89:$E$498,'SCyD - LRAIC+'!$D67,'SCyD Distribución'!$F$89:$F$498,'SCyD - LRAIC+'!$E67)),0)</f>
        <v>220.39221551138007</v>
      </c>
    </row>
    <row r="68" spans="2:7" ht="13" outlineLevel="1" x14ac:dyDescent="0.25">
      <c r="B68" s="85" t="s">
        <v>3</v>
      </c>
      <c r="C68" s="91" t="s">
        <v>12</v>
      </c>
      <c r="D68" s="87" t="s">
        <v>8</v>
      </c>
      <c r="E68" s="88">
        <v>750</v>
      </c>
      <c r="F68" s="108"/>
      <c r="G68" s="136">
        <f>IFERROR(SUMIFS(G$14:G$16,$F$14:$F$16,$B68)*G$18/12*(xDSL_propio__bitstream*SUMIFS('SCyD Distribución'!$I$89:$I$498,'SCyD Distribución'!$C$89:$C$498,'SCyD - LRAIC+'!$B68,'SCyD Distribución'!$D$89:$D$498,'SCyD - LRAIC+'!$C68,'SCyD Distribución'!$E$89:$E$498,'SCyD - LRAIC+'!$D68,'SCyD Distribución'!$F$89:$F$498,'SCyD - LRAIC+'!$E68))/(xDSL_propio__líneas*SUMIFS('SCyD Distribución'!$H$89:$H$498,'SCyD Distribución'!$C$89:$C$498,'SCyD - LRAIC+'!$B68,'SCyD Distribución'!$D$89:$D$498,'SCyD - LRAIC+'!$C68,'SCyD Distribución'!$E$89:$E$498,'SCyD - LRAIC+'!$D68,'SCyD Distribución'!$F$89:$F$498,'SCyD - LRAIC+'!$E68)),0)</f>
        <v>270.52072970990366</v>
      </c>
    </row>
    <row r="69" spans="2:7" ht="13" outlineLevel="1" x14ac:dyDescent="0.25">
      <c r="B69" s="85" t="s">
        <v>3</v>
      </c>
      <c r="C69" s="91" t="s">
        <v>12</v>
      </c>
      <c r="D69" s="87" t="s">
        <v>8</v>
      </c>
      <c r="E69" s="88">
        <v>1000</v>
      </c>
      <c r="F69" s="108"/>
      <c r="G69" s="136">
        <f>IFERROR(SUMIFS(G$14:G$16,$F$14:$F$16,$B69)*G$18/12*(xDSL_propio__bitstream*SUMIFS('SCyD Distribución'!$I$89:$I$498,'SCyD Distribución'!$C$89:$C$498,'SCyD - LRAIC+'!$B69,'SCyD Distribución'!$D$89:$D$498,'SCyD - LRAIC+'!$C69,'SCyD Distribución'!$E$89:$E$498,'SCyD - LRAIC+'!$D69,'SCyD Distribución'!$F$89:$F$498,'SCyD - LRAIC+'!$E69))/(xDSL_propio__líneas*SUMIFS('SCyD Distribución'!$H$89:$H$498,'SCyD Distribución'!$C$89:$C$498,'SCyD - LRAIC+'!$B69,'SCyD Distribución'!$D$89:$D$498,'SCyD - LRAIC+'!$C69,'SCyD Distribución'!$E$89:$E$498,'SCyD - LRAIC+'!$D69,'SCyD Distribución'!$F$89:$F$498,'SCyD - LRAIC+'!$E69)),0)</f>
        <v>312.86004665114933</v>
      </c>
    </row>
    <row r="70" spans="2:7" ht="13" outlineLevel="1" x14ac:dyDescent="0.25">
      <c r="B70" s="85" t="s">
        <v>3</v>
      </c>
      <c r="C70" s="92" t="s">
        <v>13</v>
      </c>
      <c r="D70" s="87" t="s">
        <v>8</v>
      </c>
      <c r="E70" s="88">
        <v>3</v>
      </c>
      <c r="F70" s="108"/>
      <c r="G70" s="136">
        <f>IFERROR(SUMIFS(G$14:G$16,$F$14:$F$16,$B70)*G$18/12*(xDSL_propio__bitstream*SUMIFS('SCyD Distribución'!$I$89:$I$498,'SCyD Distribución'!$C$89:$C$498,'SCyD - LRAIC+'!$B70,'SCyD Distribución'!$D$89:$D$498,'SCyD - LRAIC+'!$C70,'SCyD Distribución'!$E$89:$E$498,'SCyD - LRAIC+'!$D70,'SCyD Distribución'!$F$89:$F$498,'SCyD - LRAIC+'!$E70))/(xDSL_propio__líneas*SUMIFS('SCyD Distribución'!$H$89:$H$498,'SCyD Distribución'!$C$89:$C$498,'SCyD - LRAIC+'!$B70,'SCyD Distribución'!$D$89:$D$498,'SCyD - LRAIC+'!$C70,'SCyD Distribución'!$E$89:$E$498,'SCyD - LRAIC+'!$D70,'SCyD Distribución'!$F$89:$F$498,'SCyD - LRAIC+'!$E70)),0)</f>
        <v>19.03451697029767</v>
      </c>
    </row>
    <row r="71" spans="2:7" ht="13" outlineLevel="1" x14ac:dyDescent="0.25">
      <c r="B71" s="85" t="s">
        <v>3</v>
      </c>
      <c r="C71" s="92" t="s">
        <v>13</v>
      </c>
      <c r="D71" s="87" t="s">
        <v>8</v>
      </c>
      <c r="E71" s="88">
        <v>5</v>
      </c>
      <c r="F71" s="109"/>
      <c r="G71" s="136">
        <f>IFERROR(SUMIFS(G$14:G$16,$F$14:$F$16,$B71)*G$18/12*(xDSL_propio__bitstream*SUMIFS('SCyD Distribución'!$I$89:$I$498,'SCyD Distribución'!$C$89:$C$498,'SCyD - LRAIC+'!$B71,'SCyD Distribución'!$D$89:$D$498,'SCyD - LRAIC+'!$C71,'SCyD Distribución'!$E$89:$E$498,'SCyD - LRAIC+'!$D71,'SCyD Distribución'!$F$89:$F$498,'SCyD - LRAIC+'!$E71))/(xDSL_propio__líneas*SUMIFS('SCyD Distribución'!$H$89:$H$498,'SCyD Distribución'!$C$89:$C$498,'SCyD - LRAIC+'!$B71,'SCyD Distribución'!$D$89:$D$498,'SCyD - LRAIC+'!$C71,'SCyD Distribución'!$E$89:$E$498,'SCyD - LRAIC+'!$D71,'SCyD Distribución'!$F$89:$F$498,'SCyD - LRAIC+'!$E71)),0)</f>
        <v>24.641890113710421</v>
      </c>
    </row>
    <row r="72" spans="2:7" ht="13" outlineLevel="1" x14ac:dyDescent="0.25">
      <c r="B72" s="85" t="s">
        <v>3</v>
      </c>
      <c r="C72" s="92" t="s">
        <v>13</v>
      </c>
      <c r="D72" s="87" t="s">
        <v>8</v>
      </c>
      <c r="E72" s="88">
        <v>10</v>
      </c>
      <c r="F72" s="108"/>
      <c r="G72" s="136">
        <f>IFERROR(SUMIFS(G$14:G$16,$F$14:$F$16,$B72)*G$18/12*(xDSL_propio__bitstream*SUMIFS('SCyD Distribución'!$I$89:$I$498,'SCyD Distribución'!$C$89:$C$498,'SCyD - LRAIC+'!$B72,'SCyD Distribución'!$D$89:$D$498,'SCyD - LRAIC+'!$C72,'SCyD Distribución'!$E$89:$E$498,'SCyD - LRAIC+'!$D72,'SCyD Distribución'!$F$89:$F$498,'SCyD - LRAIC+'!$E72))/(xDSL_propio__líneas*SUMIFS('SCyD Distribución'!$H$89:$H$498,'SCyD Distribución'!$C$89:$C$498,'SCyD - LRAIC+'!$B72,'SCyD Distribución'!$D$89:$D$498,'SCyD - LRAIC+'!$C72,'SCyD Distribución'!$E$89:$E$498,'SCyD - LRAIC+'!$D72,'SCyD Distribución'!$F$89:$F$498,'SCyD - LRAIC+'!$E72)),0)</f>
        <v>34.980649714235739</v>
      </c>
    </row>
    <row r="73" spans="2:7" ht="13" outlineLevel="1" x14ac:dyDescent="0.25">
      <c r="B73" s="85" t="s">
        <v>3</v>
      </c>
      <c r="C73" s="92" t="s">
        <v>13</v>
      </c>
      <c r="D73" s="87" t="s">
        <v>8</v>
      </c>
      <c r="E73" s="88">
        <v>20</v>
      </c>
      <c r="F73" s="108"/>
      <c r="G73" s="136">
        <f>IFERROR(SUMIFS(G$14:G$16,$F$14:$F$16,$B73)*G$18/12*(xDSL_propio__bitstream*SUMIFS('SCyD Distribución'!$I$89:$I$498,'SCyD Distribución'!$C$89:$C$498,'SCyD - LRAIC+'!$B73,'SCyD Distribución'!$D$89:$D$498,'SCyD - LRAIC+'!$C73,'SCyD Distribución'!$E$89:$E$498,'SCyD - LRAIC+'!$D73,'SCyD Distribución'!$F$89:$F$498,'SCyD - LRAIC+'!$E73))/(xDSL_propio__líneas*SUMIFS('SCyD Distribución'!$H$89:$H$498,'SCyD Distribución'!$C$89:$C$498,'SCyD - LRAIC+'!$B73,'SCyD Distribución'!$D$89:$D$498,'SCyD - LRAIC+'!$C73,'SCyD Distribución'!$E$89:$E$498,'SCyD - LRAIC+'!$D73,'SCyD Distribución'!$F$89:$F$498,'SCyD - LRAIC+'!$E73)),0)</f>
        <v>49.65714272661414</v>
      </c>
    </row>
    <row r="74" spans="2:7" ht="13" outlineLevel="1" x14ac:dyDescent="0.25">
      <c r="B74" s="85" t="s">
        <v>3</v>
      </c>
      <c r="C74" s="92" t="s">
        <v>13</v>
      </c>
      <c r="D74" s="87" t="s">
        <v>8</v>
      </c>
      <c r="E74" s="88">
        <v>30</v>
      </c>
      <c r="F74" s="108"/>
      <c r="G74" s="136">
        <f>IFERROR(SUMIFS(G$14:G$16,$F$14:$F$16,$B74)*G$18/12*(xDSL_propio__bitstream*SUMIFS('SCyD Distribución'!$I$89:$I$498,'SCyD Distribución'!$C$89:$C$498,'SCyD - LRAIC+'!$B74,'SCyD Distribución'!$D$89:$D$498,'SCyD - LRAIC+'!$C74,'SCyD Distribución'!$E$89:$E$498,'SCyD - LRAIC+'!$D74,'SCyD Distribución'!$F$89:$F$498,'SCyD - LRAIC+'!$E74))/(xDSL_propio__líneas*SUMIFS('SCyD Distribución'!$H$89:$H$498,'SCyD Distribución'!$C$89:$C$498,'SCyD - LRAIC+'!$B74,'SCyD Distribución'!$D$89:$D$498,'SCyD - LRAIC+'!$C74,'SCyD Distribución'!$E$89:$E$498,'SCyD - LRAIC+'!$D74,'SCyD Distribución'!$F$89:$F$498,'SCyD - LRAIC+'!$E74)),0)</f>
        <v>60.95172851065994</v>
      </c>
    </row>
    <row r="75" spans="2:7" ht="13" outlineLevel="1" x14ac:dyDescent="0.25">
      <c r="B75" s="85" t="s">
        <v>3</v>
      </c>
      <c r="C75" s="92" t="s">
        <v>13</v>
      </c>
      <c r="D75" s="87" t="s">
        <v>8</v>
      </c>
      <c r="E75" s="88">
        <v>40</v>
      </c>
      <c r="F75" s="108"/>
      <c r="G75" s="136">
        <f>IFERROR(SUMIFS(G$14:G$16,$F$14:$F$16,$B75)*G$18/12*(xDSL_propio__bitstream*SUMIFS('SCyD Distribución'!$I$89:$I$498,'SCyD Distribución'!$C$89:$C$498,'SCyD - LRAIC+'!$B75,'SCyD Distribución'!$D$89:$D$498,'SCyD - LRAIC+'!$C75,'SCyD Distribución'!$E$89:$E$498,'SCyD - LRAIC+'!$D75,'SCyD Distribución'!$F$89:$F$498,'SCyD - LRAIC+'!$E75))/(xDSL_propio__líneas*SUMIFS('SCyD Distribución'!$H$89:$H$498,'SCyD Distribución'!$C$89:$C$498,'SCyD - LRAIC+'!$B75,'SCyD Distribución'!$D$89:$D$498,'SCyD - LRAIC+'!$C75,'SCyD Distribución'!$E$89:$E$498,'SCyD - LRAIC+'!$D75,'SCyD Distribución'!$F$89:$F$498,'SCyD - LRAIC+'!$E75)),0)</f>
        <v>70.491310021832817</v>
      </c>
    </row>
    <row r="76" spans="2:7" ht="13" outlineLevel="1" x14ac:dyDescent="0.25">
      <c r="B76" s="85" t="s">
        <v>3</v>
      </c>
      <c r="C76" s="92" t="s">
        <v>13</v>
      </c>
      <c r="D76" s="87" t="s">
        <v>8</v>
      </c>
      <c r="E76" s="88">
        <v>50</v>
      </c>
      <c r="F76" s="108"/>
      <c r="G76" s="136">
        <f>IFERROR(SUMIFS(G$14:G$16,$F$14:$F$16,$B76)*G$18/12*(xDSL_propio__bitstream*SUMIFS('SCyD Distribución'!$I$89:$I$498,'SCyD Distribución'!$C$89:$C$498,'SCyD - LRAIC+'!$B76,'SCyD Distribución'!$D$89:$D$498,'SCyD - LRAIC+'!$C76,'SCyD Distribución'!$E$89:$E$498,'SCyD - LRAIC+'!$D76,'SCyD Distribución'!$F$89:$F$498,'SCyD - LRAIC+'!$E76))/(xDSL_propio__líneas*SUMIFS('SCyD Distribución'!$H$89:$H$498,'SCyD Distribución'!$C$89:$C$498,'SCyD - LRAIC+'!$B76,'SCyD Distribución'!$D$89:$D$498,'SCyD - LRAIC+'!$C76,'SCyD Distribución'!$E$89:$E$498,'SCyD - LRAIC+'!$D76,'SCyD Distribución'!$F$89:$F$498,'SCyD - LRAIC+'!$E76)),0)</f>
        <v>78.907481526540892</v>
      </c>
    </row>
    <row r="77" spans="2:7" ht="13" outlineLevel="1" x14ac:dyDescent="0.25">
      <c r="B77" s="85" t="s">
        <v>3</v>
      </c>
      <c r="C77" s="92" t="s">
        <v>13</v>
      </c>
      <c r="D77" s="87" t="s">
        <v>8</v>
      </c>
      <c r="E77" s="88">
        <v>60</v>
      </c>
      <c r="F77" s="108"/>
      <c r="G77" s="136">
        <f>IFERROR(SUMIFS(G$14:G$16,$F$14:$F$16,$B77)*G$18/12*(xDSL_propio__bitstream*SUMIFS('SCyD Distribución'!$I$89:$I$498,'SCyD Distribución'!$C$89:$C$498,'SCyD - LRAIC+'!$B77,'SCyD Distribución'!$D$89:$D$498,'SCyD - LRAIC+'!$C77,'SCyD Distribución'!$E$89:$E$498,'SCyD - LRAIC+'!$D77,'SCyD Distribución'!$F$89:$F$498,'SCyD - LRAIC+'!$E77))/(xDSL_propio__líneas*SUMIFS('SCyD Distribución'!$H$89:$H$498,'SCyD Distribución'!$C$89:$C$498,'SCyD - LRAIC+'!$B77,'SCyD Distribución'!$D$89:$D$498,'SCyD - LRAIC+'!$C77,'SCyD Distribución'!$E$89:$E$498,'SCyD - LRAIC+'!$D77,'SCyD Distribución'!$F$89:$F$498,'SCyD - LRAIC+'!$E77)),0)</f>
        <v>86.524655968752157</v>
      </c>
    </row>
    <row r="78" spans="2:7" ht="13" outlineLevel="1" x14ac:dyDescent="0.25">
      <c r="B78" s="85" t="s">
        <v>3</v>
      </c>
      <c r="C78" s="92" t="s">
        <v>13</v>
      </c>
      <c r="D78" s="87" t="s">
        <v>8</v>
      </c>
      <c r="E78" s="88">
        <v>100</v>
      </c>
      <c r="F78" s="108"/>
      <c r="G78" s="136">
        <f>IFERROR(SUMIFS(G$14:G$16,$F$14:$F$16,$B78)*G$18/12*(xDSL_propio__bitstream*SUMIFS('SCyD Distribución'!$I$89:$I$498,'SCyD Distribución'!$C$89:$C$498,'SCyD - LRAIC+'!$B78,'SCyD Distribución'!$D$89:$D$498,'SCyD - LRAIC+'!$C78,'SCyD Distribución'!$E$89:$E$498,'SCyD - LRAIC+'!$D78,'SCyD Distribución'!$F$89:$F$498,'SCyD - LRAIC+'!$E78))/(xDSL_propio__líneas*SUMIFS('SCyD Distribución'!$H$89:$H$498,'SCyD Distribución'!$C$89:$C$498,'SCyD - LRAIC+'!$B78,'SCyD Distribución'!$D$89:$D$498,'SCyD - LRAIC+'!$C78,'SCyD Distribución'!$E$89:$E$498,'SCyD - LRAIC+'!$D78,'SCyD Distribución'!$F$89:$F$498,'SCyD - LRAIC+'!$E78)),0)</f>
        <v>112.01393068369774</v>
      </c>
    </row>
    <row r="79" spans="2:7" ht="13" outlineLevel="1" x14ac:dyDescent="0.25">
      <c r="B79" s="85" t="s">
        <v>3</v>
      </c>
      <c r="C79" s="92" t="s">
        <v>13</v>
      </c>
      <c r="D79" s="87" t="s">
        <v>8</v>
      </c>
      <c r="E79" s="88">
        <v>150</v>
      </c>
      <c r="F79" s="108"/>
      <c r="G79" s="136">
        <f>IFERROR(SUMIFS(G$14:G$16,$F$14:$F$16,$B79)*G$18/12*(xDSL_propio__bitstream*SUMIFS('SCyD Distribución'!$I$89:$I$498,'SCyD Distribución'!$C$89:$C$498,'SCyD - LRAIC+'!$B79,'SCyD Distribución'!$D$89:$D$498,'SCyD - LRAIC+'!$C79,'SCyD Distribución'!$E$89:$E$498,'SCyD - LRAIC+'!$D79,'SCyD Distribución'!$F$89:$F$498,'SCyD - LRAIC+'!$E79))/(xDSL_propio__líneas*SUMIFS('SCyD Distribución'!$H$89:$H$498,'SCyD Distribución'!$C$89:$C$498,'SCyD - LRAIC+'!$B79,'SCyD Distribución'!$D$89:$D$498,'SCyD - LRAIC+'!$C79,'SCyD Distribución'!$E$89:$E$498,'SCyD - LRAIC+'!$D79,'SCyD Distribución'!$F$89:$F$498,'SCyD - LRAIC+'!$E79)),0)</f>
        <v>137.49165412180272</v>
      </c>
    </row>
    <row r="80" spans="2:7" ht="13" outlineLevel="1" x14ac:dyDescent="0.25">
      <c r="B80" s="85" t="s">
        <v>3</v>
      </c>
      <c r="C80" s="92" t="s">
        <v>13</v>
      </c>
      <c r="D80" s="87" t="s">
        <v>8</v>
      </c>
      <c r="E80" s="88">
        <v>200</v>
      </c>
      <c r="F80" s="108"/>
      <c r="G80" s="136">
        <f>IFERROR(SUMIFS(G$14:G$16,$F$14:$F$16,$B80)*G$18/12*(xDSL_propio__bitstream*SUMIFS('SCyD Distribución'!$I$89:$I$498,'SCyD Distribución'!$C$89:$C$498,'SCyD - LRAIC+'!$B80,'SCyD Distribución'!$D$89:$D$498,'SCyD - LRAIC+'!$C80,'SCyD Distribución'!$E$89:$E$498,'SCyD - LRAIC+'!$D80,'SCyD Distribución'!$F$89:$F$498,'SCyD - LRAIC+'!$E80))/(xDSL_propio__líneas*SUMIFS('SCyD Distribución'!$H$89:$H$498,'SCyD Distribución'!$C$89:$C$498,'SCyD - LRAIC+'!$B80,'SCyD Distribución'!$D$89:$D$498,'SCyD - LRAIC+'!$C80,'SCyD Distribución'!$E$89:$E$498,'SCyD - LRAIC+'!$D80,'SCyD Distribución'!$F$89:$F$498,'SCyD - LRAIC+'!$E80)),0)</f>
        <v>159.01053264501857</v>
      </c>
    </row>
    <row r="81" spans="2:7" ht="13" outlineLevel="1" x14ac:dyDescent="0.25">
      <c r="B81" s="85" t="s">
        <v>3</v>
      </c>
      <c r="C81" s="92" t="s">
        <v>13</v>
      </c>
      <c r="D81" s="87" t="s">
        <v>8</v>
      </c>
      <c r="E81" s="88">
        <v>250</v>
      </c>
      <c r="F81" s="108"/>
      <c r="G81" s="136">
        <f>IFERROR(SUMIFS(G$14:G$16,$F$14:$F$16,$B81)*G$18/12*(xDSL_propio__bitstream*SUMIFS('SCyD Distribución'!$I$89:$I$498,'SCyD Distribución'!$C$89:$C$498,'SCyD - LRAIC+'!$B81,'SCyD Distribución'!$D$89:$D$498,'SCyD - LRAIC+'!$C81,'SCyD Distribución'!$E$89:$E$498,'SCyD - LRAIC+'!$D81,'SCyD Distribución'!$F$89:$F$498,'SCyD - LRAIC+'!$E81))/(xDSL_propio__líneas*SUMIFS('SCyD Distribución'!$H$89:$H$498,'SCyD Distribución'!$C$89:$C$498,'SCyD - LRAIC+'!$B81,'SCyD Distribución'!$D$89:$D$498,'SCyD - LRAIC+'!$C81,'SCyD Distribución'!$E$89:$E$498,'SCyD - LRAIC+'!$D81,'SCyD Distribución'!$F$89:$F$498,'SCyD - LRAIC+'!$E81)),0)</f>
        <v>177.99528286998915</v>
      </c>
    </row>
    <row r="82" spans="2:7" ht="13" outlineLevel="1" x14ac:dyDescent="0.25">
      <c r="B82" s="85" t="s">
        <v>3</v>
      </c>
      <c r="C82" s="92" t="s">
        <v>13</v>
      </c>
      <c r="D82" s="87" t="s">
        <v>8</v>
      </c>
      <c r="E82" s="88">
        <v>300</v>
      </c>
      <c r="F82" s="108"/>
      <c r="G82" s="136">
        <f>IFERROR(SUMIFS(G$14:G$16,$F$14:$F$16,$B82)*G$18/12*(xDSL_propio__bitstream*SUMIFS('SCyD Distribución'!$I$89:$I$498,'SCyD Distribución'!$C$89:$C$498,'SCyD - LRAIC+'!$B82,'SCyD Distribución'!$D$89:$D$498,'SCyD - LRAIC+'!$C82,'SCyD Distribución'!$E$89:$E$498,'SCyD - LRAIC+'!$D82,'SCyD Distribución'!$F$89:$F$498,'SCyD - LRAIC+'!$E82))/(xDSL_propio__líneas*SUMIFS('SCyD Distribución'!$H$89:$H$498,'SCyD Distribución'!$C$89:$C$498,'SCyD - LRAIC+'!$B82,'SCyD Distribución'!$D$89:$D$498,'SCyD - LRAIC+'!$C82,'SCyD Distribución'!$E$89:$E$498,'SCyD - LRAIC+'!$D82,'SCyD Distribución'!$F$89:$F$498,'SCyD - LRAIC+'!$E82)),0)</f>
        <v>195.1776981908408</v>
      </c>
    </row>
    <row r="83" spans="2:7" ht="13" outlineLevel="1" x14ac:dyDescent="0.25">
      <c r="B83" s="85" t="s">
        <v>3</v>
      </c>
      <c r="C83" s="92" t="s">
        <v>13</v>
      </c>
      <c r="D83" s="87" t="s">
        <v>8</v>
      </c>
      <c r="E83" s="88">
        <v>400</v>
      </c>
      <c r="F83" s="108"/>
      <c r="G83" s="136">
        <f>IFERROR(SUMIFS(G$14:G$16,$F$14:$F$16,$B83)*G$18/12*(xDSL_propio__bitstream*SUMIFS('SCyD Distribución'!$I$89:$I$498,'SCyD Distribución'!$C$89:$C$498,'SCyD - LRAIC+'!$B83,'SCyD Distribución'!$D$89:$D$498,'SCyD - LRAIC+'!$C83,'SCyD Distribución'!$E$89:$E$498,'SCyD - LRAIC+'!$D83,'SCyD Distribución'!$F$89:$F$498,'SCyD - LRAIC+'!$E83))/(xDSL_propio__líneas*SUMIFS('SCyD Distribución'!$H$89:$H$498,'SCyD Distribución'!$C$89:$C$498,'SCyD - LRAIC+'!$B83,'SCyD Distribución'!$D$89:$D$498,'SCyD - LRAIC+'!$C83,'SCyD Distribución'!$E$89:$E$498,'SCyD - LRAIC+'!$D83,'SCyD Distribución'!$F$89:$F$498,'SCyD - LRAIC+'!$E83)),0)</f>
        <v>225.72504453441474</v>
      </c>
    </row>
    <row r="84" spans="2:7" ht="13" outlineLevel="1" x14ac:dyDescent="0.25">
      <c r="B84" s="85" t="s">
        <v>3</v>
      </c>
      <c r="C84" s="92" t="s">
        <v>13</v>
      </c>
      <c r="D84" s="87" t="s">
        <v>8</v>
      </c>
      <c r="E84" s="88">
        <v>500</v>
      </c>
      <c r="F84" s="108"/>
      <c r="G84" s="136">
        <f>IFERROR(SUMIFS(G$14:G$16,$F$14:$F$16,$B84)*G$18/12*(xDSL_propio__bitstream*SUMIFS('SCyD Distribución'!$I$89:$I$498,'SCyD Distribución'!$C$89:$C$498,'SCyD - LRAIC+'!$B84,'SCyD Distribución'!$D$89:$D$498,'SCyD - LRAIC+'!$C84,'SCyD Distribución'!$E$89:$E$498,'SCyD - LRAIC+'!$D84,'SCyD Distribución'!$F$89:$F$498,'SCyD - LRAIC+'!$E84))/(xDSL_propio__líneas*SUMIFS('SCyD Distribución'!$H$89:$H$498,'SCyD Distribución'!$C$89:$C$498,'SCyD - LRAIC+'!$B84,'SCyD Distribución'!$D$89:$D$498,'SCyD - LRAIC+'!$C84,'SCyD Distribución'!$E$89:$E$498,'SCyD - LRAIC+'!$D84,'SCyD Distribución'!$F$89:$F$498,'SCyD - LRAIC+'!$E84)),0)</f>
        <v>252.67504286926078</v>
      </c>
    </row>
    <row r="85" spans="2:7" ht="13" outlineLevel="1" x14ac:dyDescent="0.25">
      <c r="B85" s="85" t="s">
        <v>3</v>
      </c>
      <c r="C85" s="92" t="s">
        <v>13</v>
      </c>
      <c r="D85" s="87" t="s">
        <v>8</v>
      </c>
      <c r="E85" s="88">
        <v>750</v>
      </c>
      <c r="F85" s="108"/>
      <c r="G85" s="136">
        <f>IFERROR(SUMIFS(G$14:G$16,$F$14:$F$16,$B85)*G$18/12*(xDSL_propio__bitstream*SUMIFS('SCyD Distribución'!$I$89:$I$498,'SCyD Distribución'!$C$89:$C$498,'SCyD - LRAIC+'!$B85,'SCyD Distribución'!$D$89:$D$498,'SCyD - LRAIC+'!$C85,'SCyD Distribución'!$E$89:$E$498,'SCyD - LRAIC+'!$D85,'SCyD Distribución'!$F$89:$F$498,'SCyD - LRAIC+'!$E85))/(xDSL_propio__líneas*SUMIFS('SCyD Distribución'!$H$89:$H$498,'SCyD Distribución'!$C$89:$C$498,'SCyD - LRAIC+'!$B85,'SCyD Distribución'!$D$89:$D$498,'SCyD - LRAIC+'!$C85,'SCyD Distribución'!$E$89:$E$498,'SCyD - LRAIC+'!$D85,'SCyD Distribución'!$F$89:$F$498,'SCyD - LRAIC+'!$E85)),0)</f>
        <v>310.14633079426579</v>
      </c>
    </row>
    <row r="86" spans="2:7" ht="13" outlineLevel="1" x14ac:dyDescent="0.25">
      <c r="B86" s="85" t="s">
        <v>3</v>
      </c>
      <c r="C86" s="92" t="s">
        <v>13</v>
      </c>
      <c r="D86" s="87" t="s">
        <v>8</v>
      </c>
      <c r="E86" s="88">
        <v>1000</v>
      </c>
      <c r="F86" s="108"/>
      <c r="G86" s="136">
        <f>IFERROR(SUMIFS(G$14:G$16,$F$14:$F$16,$B86)*G$18/12*(xDSL_propio__bitstream*SUMIFS('SCyD Distribución'!$I$89:$I$498,'SCyD Distribución'!$C$89:$C$498,'SCyD - LRAIC+'!$B86,'SCyD Distribución'!$D$89:$D$498,'SCyD - LRAIC+'!$C86,'SCyD Distribución'!$E$89:$E$498,'SCyD - LRAIC+'!$D86,'SCyD Distribución'!$F$89:$F$498,'SCyD - LRAIC+'!$E86))/(xDSL_propio__líneas*SUMIFS('SCyD Distribución'!$H$89:$H$498,'SCyD Distribución'!$C$89:$C$498,'SCyD - LRAIC+'!$B86,'SCyD Distribución'!$D$89:$D$498,'SCyD - LRAIC+'!$C86,'SCyD Distribución'!$E$89:$E$498,'SCyD - LRAIC+'!$D86,'SCyD Distribución'!$F$89:$F$498,'SCyD - LRAIC+'!$E86)),0)</f>
        <v>358.68746777753671</v>
      </c>
    </row>
    <row r="87" spans="2:7" ht="13" outlineLevel="1" x14ac:dyDescent="0.25">
      <c r="B87" s="85" t="s">
        <v>3</v>
      </c>
      <c r="C87" s="93" t="s">
        <v>14</v>
      </c>
      <c r="D87" s="87" t="s">
        <v>8</v>
      </c>
      <c r="E87" s="88">
        <v>3</v>
      </c>
      <c r="F87" s="108"/>
      <c r="G87" s="136">
        <f>IFERROR(SUMIFS(G$14:G$16,$F$14:$F$16,$B87)*G$18/12*(xDSL_propio__bitstream*SUMIFS('SCyD Distribución'!$I$89:$I$498,'SCyD Distribución'!$C$89:$C$498,'SCyD - LRAIC+'!$B87,'SCyD Distribución'!$D$89:$D$498,'SCyD - LRAIC+'!$C87,'SCyD Distribución'!$E$89:$E$498,'SCyD - LRAIC+'!$D87,'SCyD Distribución'!$F$89:$F$498,'SCyD - LRAIC+'!$E87))/(xDSL_propio__líneas*SUMIFS('SCyD Distribución'!$H$89:$H$498,'SCyD Distribución'!$C$89:$C$498,'SCyD - LRAIC+'!$B87,'SCyD Distribución'!$D$89:$D$498,'SCyD - LRAIC+'!$C87,'SCyD Distribución'!$E$89:$E$498,'SCyD - LRAIC+'!$D87,'SCyD Distribución'!$F$89:$F$498,'SCyD - LRAIC+'!$E87)),0)</f>
        <v>21.236475046929211</v>
      </c>
    </row>
    <row r="88" spans="2:7" ht="13" outlineLevel="1" x14ac:dyDescent="0.25">
      <c r="B88" s="85" t="s">
        <v>3</v>
      </c>
      <c r="C88" s="93" t="s">
        <v>14</v>
      </c>
      <c r="D88" s="87" t="s">
        <v>8</v>
      </c>
      <c r="E88" s="88">
        <v>5</v>
      </c>
      <c r="F88" s="108"/>
      <c r="G88" s="136">
        <f>IFERROR(SUMIFS(G$14:G$16,$F$14:$F$16,$B88)*G$18/12*(xDSL_propio__bitstream*SUMIFS('SCyD Distribución'!$I$89:$I$498,'SCyD Distribución'!$C$89:$C$498,'SCyD - LRAIC+'!$B88,'SCyD Distribución'!$D$89:$D$498,'SCyD - LRAIC+'!$C88,'SCyD Distribución'!$E$89:$E$498,'SCyD - LRAIC+'!$D88,'SCyD Distribución'!$F$89:$F$498,'SCyD - LRAIC+'!$E88))/(xDSL_propio__líneas*SUMIFS('SCyD Distribución'!$H$89:$H$498,'SCyD Distribución'!$C$89:$C$498,'SCyD - LRAIC+'!$B88,'SCyD Distribución'!$D$89:$D$498,'SCyD - LRAIC+'!$C88,'SCyD Distribución'!$E$89:$E$498,'SCyD - LRAIC+'!$D88,'SCyD Distribución'!$F$89:$F$498,'SCyD - LRAIC+'!$E88)),0)</f>
        <v>27.492522417331376</v>
      </c>
    </row>
    <row r="89" spans="2:7" ht="13" outlineLevel="1" x14ac:dyDescent="0.25">
      <c r="B89" s="85" t="s">
        <v>3</v>
      </c>
      <c r="C89" s="93" t="s">
        <v>14</v>
      </c>
      <c r="D89" s="87" t="s">
        <v>8</v>
      </c>
      <c r="E89" s="88">
        <v>10</v>
      </c>
      <c r="F89" s="108"/>
      <c r="G89" s="136">
        <f>IFERROR(SUMIFS(G$14:G$16,$F$14:$F$16,$B89)*G$18/12*(xDSL_propio__bitstream*SUMIFS('SCyD Distribución'!$I$89:$I$498,'SCyD Distribución'!$C$89:$C$498,'SCyD - LRAIC+'!$B89,'SCyD Distribución'!$D$89:$D$498,'SCyD - LRAIC+'!$C89,'SCyD Distribución'!$E$89:$E$498,'SCyD - LRAIC+'!$D89,'SCyD Distribución'!$F$89:$F$498,'SCyD - LRAIC+'!$E89))/(xDSL_propio__líneas*SUMIFS('SCyD Distribución'!$H$89:$H$498,'SCyD Distribución'!$C$89:$C$498,'SCyD - LRAIC+'!$B89,'SCyD Distribución'!$D$89:$D$498,'SCyD - LRAIC+'!$C89,'SCyD Distribución'!$E$89:$E$498,'SCyD - LRAIC+'!$D89,'SCyD Distribución'!$F$89:$F$498,'SCyD - LRAIC+'!$E89)),0)</f>
        <v>39.027294253956669</v>
      </c>
    </row>
    <row r="90" spans="2:7" ht="13" outlineLevel="1" x14ac:dyDescent="0.25">
      <c r="B90" s="85" t="s">
        <v>3</v>
      </c>
      <c r="C90" s="93" t="s">
        <v>14</v>
      </c>
      <c r="D90" s="87" t="s">
        <v>8</v>
      </c>
      <c r="E90" s="88">
        <v>20</v>
      </c>
      <c r="F90" s="108"/>
      <c r="G90" s="136">
        <f>IFERROR(SUMIFS(G$14:G$16,$F$14:$F$16,$B90)*G$18/12*(xDSL_propio__bitstream*SUMIFS('SCyD Distribución'!$I$89:$I$498,'SCyD Distribución'!$C$89:$C$498,'SCyD - LRAIC+'!$B90,'SCyD Distribución'!$D$89:$D$498,'SCyD - LRAIC+'!$C90,'SCyD Distribución'!$E$89:$E$498,'SCyD - LRAIC+'!$D90,'SCyD Distribución'!$F$89:$F$498,'SCyD - LRAIC+'!$E90))/(xDSL_propio__líneas*SUMIFS('SCyD Distribución'!$H$89:$H$498,'SCyD Distribución'!$C$89:$C$498,'SCyD - LRAIC+'!$B90,'SCyD Distribución'!$D$89:$D$498,'SCyD - LRAIC+'!$C90,'SCyD Distribución'!$E$89:$E$498,'SCyD - LRAIC+'!$D90,'SCyD Distribución'!$F$89:$F$498,'SCyD - LRAIC+'!$E90)),0)</f>
        <v>55.401598793449836</v>
      </c>
    </row>
    <row r="91" spans="2:7" ht="13" outlineLevel="1" x14ac:dyDescent="0.25">
      <c r="B91" s="85" t="s">
        <v>3</v>
      </c>
      <c r="C91" s="93" t="s">
        <v>14</v>
      </c>
      <c r="D91" s="87" t="s">
        <v>8</v>
      </c>
      <c r="E91" s="88">
        <v>30</v>
      </c>
      <c r="F91" s="108"/>
      <c r="G91" s="136">
        <f>IFERROR(SUMIFS(G$14:G$16,$F$14:$F$16,$B91)*G$18/12*(xDSL_propio__bitstream*SUMIFS('SCyD Distribución'!$I$89:$I$498,'SCyD Distribución'!$C$89:$C$498,'SCyD - LRAIC+'!$B91,'SCyD Distribución'!$D$89:$D$498,'SCyD - LRAIC+'!$C91,'SCyD Distribución'!$E$89:$E$498,'SCyD - LRAIC+'!$D91,'SCyD Distribución'!$F$89:$F$498,'SCyD - LRAIC+'!$E91))/(xDSL_propio__líneas*SUMIFS('SCyD Distribución'!$H$89:$H$498,'SCyD Distribución'!$C$89:$C$498,'SCyD - LRAIC+'!$B91,'SCyD Distribución'!$D$89:$D$498,'SCyD - LRAIC+'!$C91,'SCyD Distribución'!$E$89:$E$498,'SCyD - LRAIC+'!$D91,'SCyD Distribución'!$F$89:$F$498,'SCyD - LRAIC+'!$E91)),0)</f>
        <v>68.002769053907429</v>
      </c>
    </row>
    <row r="92" spans="2:7" ht="13" outlineLevel="1" x14ac:dyDescent="0.25">
      <c r="B92" s="85" t="s">
        <v>3</v>
      </c>
      <c r="C92" s="93" t="s">
        <v>14</v>
      </c>
      <c r="D92" s="87" t="s">
        <v>8</v>
      </c>
      <c r="E92" s="88">
        <v>40</v>
      </c>
      <c r="F92" s="108"/>
      <c r="G92" s="136">
        <f>IFERROR(SUMIFS(G$14:G$16,$F$14:$F$16,$B92)*G$18/12*(xDSL_propio__bitstream*SUMIFS('SCyD Distribución'!$I$89:$I$498,'SCyD Distribución'!$C$89:$C$498,'SCyD - LRAIC+'!$B92,'SCyD Distribución'!$D$89:$D$498,'SCyD - LRAIC+'!$C92,'SCyD Distribución'!$E$89:$E$498,'SCyD - LRAIC+'!$D92,'SCyD Distribución'!$F$89:$F$498,'SCyD - LRAIC+'!$E92))/(xDSL_propio__líneas*SUMIFS('SCyD Distribución'!$H$89:$H$498,'SCyD Distribución'!$C$89:$C$498,'SCyD - LRAIC+'!$B92,'SCyD Distribución'!$D$89:$D$498,'SCyD - LRAIC+'!$C92,'SCyD Distribución'!$E$89:$E$498,'SCyD - LRAIC+'!$D92,'SCyD Distribución'!$F$89:$F$498,'SCyD - LRAIC+'!$E92)),0)</f>
        <v>78.645911984000989</v>
      </c>
    </row>
    <row r="93" spans="2:7" ht="13" outlineLevel="1" x14ac:dyDescent="0.25">
      <c r="B93" s="85" t="s">
        <v>3</v>
      </c>
      <c r="C93" s="93" t="s">
        <v>14</v>
      </c>
      <c r="D93" s="87" t="s">
        <v>8</v>
      </c>
      <c r="E93" s="88">
        <v>50</v>
      </c>
      <c r="F93" s="108"/>
      <c r="G93" s="136">
        <f>IFERROR(SUMIFS(G$14:G$16,$F$14:$F$16,$B93)*G$18/12*(xDSL_propio__bitstream*SUMIFS('SCyD Distribución'!$I$89:$I$498,'SCyD Distribución'!$C$89:$C$498,'SCyD - LRAIC+'!$B93,'SCyD Distribución'!$D$89:$D$498,'SCyD - LRAIC+'!$C93,'SCyD Distribución'!$E$89:$E$498,'SCyD - LRAIC+'!$D93,'SCyD Distribución'!$F$89:$F$498,'SCyD - LRAIC+'!$E93))/(xDSL_propio__líneas*SUMIFS('SCyD Distribución'!$H$89:$H$498,'SCyD Distribución'!$C$89:$C$498,'SCyD - LRAIC+'!$B93,'SCyD Distribución'!$D$89:$D$498,'SCyD - LRAIC+'!$C93,'SCyD Distribución'!$E$89:$E$498,'SCyD - LRAIC+'!$D93,'SCyD Distribución'!$F$89:$F$498,'SCyD - LRAIC+'!$E93)),0)</f>
        <v>88.035686173138984</v>
      </c>
    </row>
    <row r="94" spans="2:7" ht="13" outlineLevel="1" x14ac:dyDescent="0.25">
      <c r="B94" s="85" t="s">
        <v>3</v>
      </c>
      <c r="C94" s="93" t="s">
        <v>14</v>
      </c>
      <c r="D94" s="87" t="s">
        <v>8</v>
      </c>
      <c r="E94" s="88">
        <v>60</v>
      </c>
      <c r="F94" s="108"/>
      <c r="G94" s="136">
        <f>IFERROR(SUMIFS(G$14:G$16,$F$14:$F$16,$B94)*G$18/12*(xDSL_propio__bitstream*SUMIFS('SCyD Distribución'!$I$89:$I$498,'SCyD Distribución'!$C$89:$C$498,'SCyD - LRAIC+'!$B94,'SCyD Distribución'!$D$89:$D$498,'SCyD - LRAIC+'!$C94,'SCyD Distribución'!$E$89:$E$498,'SCyD - LRAIC+'!$D94,'SCyD Distribución'!$F$89:$F$498,'SCyD - LRAIC+'!$E94))/(xDSL_propio__líneas*SUMIFS('SCyD Distribución'!$H$89:$H$498,'SCyD Distribución'!$C$89:$C$498,'SCyD - LRAIC+'!$B94,'SCyD Distribución'!$D$89:$D$498,'SCyD - LRAIC+'!$C94,'SCyD Distribución'!$E$89:$E$498,'SCyD - LRAIC+'!$D94,'SCyD Distribución'!$F$89:$F$498,'SCyD - LRAIC+'!$E94)),0)</f>
        <v>96.534033424216972</v>
      </c>
    </row>
    <row r="95" spans="2:7" ht="13" outlineLevel="1" x14ac:dyDescent="0.25">
      <c r="B95" s="85" t="s">
        <v>3</v>
      </c>
      <c r="C95" s="93" t="s">
        <v>14</v>
      </c>
      <c r="D95" s="87" t="s">
        <v>8</v>
      </c>
      <c r="E95" s="88">
        <v>100</v>
      </c>
      <c r="F95" s="108"/>
      <c r="G95" s="136">
        <f>IFERROR(SUMIFS(G$14:G$16,$F$14:$F$16,$B95)*G$18/12*(xDSL_propio__bitstream*SUMIFS('SCyD Distribución'!$I$89:$I$498,'SCyD Distribución'!$C$89:$C$498,'SCyD - LRAIC+'!$B95,'SCyD Distribución'!$D$89:$D$498,'SCyD - LRAIC+'!$C95,'SCyD Distribución'!$E$89:$E$498,'SCyD - LRAIC+'!$D95,'SCyD Distribución'!$F$89:$F$498,'SCyD - LRAIC+'!$E95))/(xDSL_propio__líneas*SUMIFS('SCyD Distribución'!$H$89:$H$498,'SCyD Distribución'!$C$89:$C$498,'SCyD - LRAIC+'!$B95,'SCyD Distribución'!$D$89:$D$498,'SCyD - LRAIC+'!$C95,'SCyD Distribución'!$E$89:$E$498,'SCyD - LRAIC+'!$D95,'SCyD Distribución'!$F$89:$F$498,'SCyD - LRAIC+'!$E95)),0)</f>
        <v>124.97196790361242</v>
      </c>
    </row>
    <row r="96" spans="2:7" ht="13" outlineLevel="1" x14ac:dyDescent="0.25">
      <c r="B96" s="85" t="s">
        <v>3</v>
      </c>
      <c r="C96" s="93" t="s">
        <v>14</v>
      </c>
      <c r="D96" s="87" t="s">
        <v>8</v>
      </c>
      <c r="E96" s="88">
        <v>150</v>
      </c>
      <c r="F96" s="108"/>
      <c r="G96" s="136">
        <f>IFERROR(SUMIFS(G$14:G$16,$F$14:$F$16,$B96)*G$18/12*(xDSL_propio__bitstream*SUMIFS('SCyD Distribución'!$I$89:$I$498,'SCyD Distribución'!$C$89:$C$498,'SCyD - LRAIC+'!$B96,'SCyD Distribución'!$D$89:$D$498,'SCyD - LRAIC+'!$C96,'SCyD Distribución'!$E$89:$E$498,'SCyD - LRAIC+'!$D96,'SCyD Distribución'!$F$89:$F$498,'SCyD - LRAIC+'!$E96))/(xDSL_propio__líneas*SUMIFS('SCyD Distribución'!$H$89:$H$498,'SCyD Distribución'!$C$89:$C$498,'SCyD - LRAIC+'!$B96,'SCyD Distribución'!$D$89:$D$498,'SCyD - LRAIC+'!$C96,'SCyD Distribución'!$E$89:$E$498,'SCyD - LRAIC+'!$D96,'SCyD Distribución'!$F$89:$F$498,'SCyD - LRAIC+'!$E96)),0)</f>
        <v>153.39701482706047</v>
      </c>
    </row>
    <row r="97" spans="2:7" ht="13" outlineLevel="1" x14ac:dyDescent="0.25">
      <c r="B97" s="85" t="s">
        <v>3</v>
      </c>
      <c r="C97" s="93" t="s">
        <v>14</v>
      </c>
      <c r="D97" s="87" t="s">
        <v>8</v>
      </c>
      <c r="E97" s="88">
        <v>200</v>
      </c>
      <c r="F97" s="108"/>
      <c r="G97" s="136">
        <f>IFERROR(SUMIFS(G$14:G$16,$F$14:$F$16,$B97)*G$18/12*(xDSL_propio__bitstream*SUMIFS('SCyD Distribución'!$I$89:$I$498,'SCyD Distribución'!$C$89:$C$498,'SCyD - LRAIC+'!$B97,'SCyD Distribución'!$D$89:$D$498,'SCyD - LRAIC+'!$C97,'SCyD Distribución'!$E$89:$E$498,'SCyD - LRAIC+'!$D97,'SCyD Distribución'!$F$89:$F$498,'SCyD - LRAIC+'!$E97))/(xDSL_propio__líneas*SUMIFS('SCyD Distribución'!$H$89:$H$498,'SCyD Distribución'!$C$89:$C$498,'SCyD - LRAIC+'!$B97,'SCyD Distribución'!$D$89:$D$498,'SCyD - LRAIC+'!$C97,'SCyD Distribución'!$E$89:$E$498,'SCyD - LRAIC+'!$D97,'SCyD Distribución'!$F$89:$F$498,'SCyD - LRAIC+'!$E97)),0)</f>
        <v>177.40524826472921</v>
      </c>
    </row>
    <row r="98" spans="2:7" ht="13" outlineLevel="1" x14ac:dyDescent="0.25">
      <c r="B98" s="85" t="s">
        <v>3</v>
      </c>
      <c r="C98" s="93" t="s">
        <v>14</v>
      </c>
      <c r="D98" s="87" t="s">
        <v>8</v>
      </c>
      <c r="E98" s="88">
        <v>250</v>
      </c>
      <c r="F98" s="108"/>
      <c r="G98" s="136">
        <f>IFERROR(SUMIFS(G$14:G$16,$F$14:$F$16,$B98)*G$18/12*(xDSL_propio__bitstream*SUMIFS('SCyD Distribución'!$I$89:$I$498,'SCyD Distribución'!$C$89:$C$498,'SCyD - LRAIC+'!$B98,'SCyD Distribución'!$D$89:$D$498,'SCyD - LRAIC+'!$C98,'SCyD Distribución'!$E$89:$E$498,'SCyD - LRAIC+'!$D98,'SCyD Distribución'!$F$89:$F$498,'SCyD - LRAIC+'!$E98))/(xDSL_propio__líneas*SUMIFS('SCyD Distribución'!$H$89:$H$498,'SCyD Distribución'!$C$89:$C$498,'SCyD - LRAIC+'!$B98,'SCyD Distribución'!$D$89:$D$498,'SCyD - LRAIC+'!$C98,'SCyD Distribución'!$E$89:$E$498,'SCyD - LRAIC+'!$D98,'SCyD Distribución'!$F$89:$F$498,'SCyD - LRAIC+'!$E98)),0)</f>
        <v>198.58619943117574</v>
      </c>
    </row>
    <row r="99" spans="2:7" ht="13" outlineLevel="1" x14ac:dyDescent="0.25">
      <c r="B99" s="85" t="s">
        <v>3</v>
      </c>
      <c r="C99" s="93" t="s">
        <v>14</v>
      </c>
      <c r="D99" s="87" t="s">
        <v>8</v>
      </c>
      <c r="E99" s="88">
        <v>300</v>
      </c>
      <c r="F99" s="108"/>
      <c r="G99" s="136">
        <f>IFERROR(SUMIFS(G$14:G$16,$F$14:$F$16,$B99)*G$18/12*(xDSL_propio__bitstream*SUMIFS('SCyD Distribución'!$I$89:$I$498,'SCyD Distribución'!$C$89:$C$498,'SCyD - LRAIC+'!$B99,'SCyD Distribución'!$D$89:$D$498,'SCyD - LRAIC+'!$C99,'SCyD Distribución'!$E$89:$E$498,'SCyD - LRAIC+'!$D99,'SCyD Distribución'!$F$89:$F$498,'SCyD - LRAIC+'!$E99))/(xDSL_propio__líneas*SUMIFS('SCyD Distribución'!$H$89:$H$498,'SCyD Distribución'!$C$89:$C$498,'SCyD - LRAIC+'!$B99,'SCyD Distribución'!$D$89:$D$498,'SCyD - LRAIC+'!$C99,'SCyD Distribución'!$E$89:$E$498,'SCyD - LRAIC+'!$D99,'SCyD Distribución'!$F$89:$F$498,'SCyD - LRAIC+'!$E99)),0)</f>
        <v>217.75631731631233</v>
      </c>
    </row>
    <row r="100" spans="2:7" ht="13" outlineLevel="1" x14ac:dyDescent="0.25">
      <c r="B100" s="85" t="s">
        <v>3</v>
      </c>
      <c r="C100" s="93" t="s">
        <v>14</v>
      </c>
      <c r="D100" s="87" t="s">
        <v>8</v>
      </c>
      <c r="E100" s="88">
        <v>400</v>
      </c>
      <c r="F100" s="108"/>
      <c r="G100" s="136">
        <f>IFERROR(SUMIFS(G$14:G$16,$F$14:$F$16,$B100)*G$18/12*(xDSL_propio__bitstream*SUMIFS('SCyD Distribución'!$I$89:$I$498,'SCyD Distribución'!$C$89:$C$498,'SCyD - LRAIC+'!$B100,'SCyD Distribución'!$D$89:$D$498,'SCyD - LRAIC+'!$C100,'SCyD Distribución'!$E$89:$E$498,'SCyD - LRAIC+'!$D100,'SCyD Distribución'!$F$89:$F$498,'SCyD - LRAIC+'!$E100))/(xDSL_propio__líneas*SUMIFS('SCyD Distribución'!$H$89:$H$498,'SCyD Distribución'!$C$89:$C$498,'SCyD - LRAIC+'!$B100,'SCyD Distribución'!$D$89:$D$498,'SCyD - LRAIC+'!$C100,'SCyD Distribución'!$E$89:$E$498,'SCyD - LRAIC+'!$D100,'SCyD Distribución'!$F$89:$F$498,'SCyD - LRAIC+'!$E100)),0)</f>
        <v>251.83745314904732</v>
      </c>
    </row>
    <row r="101" spans="2:7" ht="13" outlineLevel="1" x14ac:dyDescent="0.25">
      <c r="B101" s="85" t="s">
        <v>3</v>
      </c>
      <c r="C101" s="93" t="s">
        <v>14</v>
      </c>
      <c r="D101" s="87" t="s">
        <v>8</v>
      </c>
      <c r="E101" s="88">
        <v>500</v>
      </c>
      <c r="F101" s="108"/>
      <c r="G101" s="136">
        <f>IFERROR(SUMIFS(G$14:G$16,$F$14:$F$16,$B101)*G$18/12*(xDSL_propio__bitstream*SUMIFS('SCyD Distribución'!$I$89:$I$498,'SCyD Distribución'!$C$89:$C$498,'SCyD - LRAIC+'!$B101,'SCyD Distribución'!$D$89:$D$498,'SCyD - LRAIC+'!$C101,'SCyD Distribución'!$E$89:$E$498,'SCyD - LRAIC+'!$D101,'SCyD Distribución'!$F$89:$F$498,'SCyD - LRAIC+'!$E101))/(xDSL_propio__líneas*SUMIFS('SCyD Distribución'!$H$89:$H$498,'SCyD Distribución'!$C$89:$C$498,'SCyD - LRAIC+'!$B101,'SCyD Distribución'!$D$89:$D$498,'SCyD - LRAIC+'!$C101,'SCyD Distribución'!$E$89:$E$498,'SCyD - LRAIC+'!$D101,'SCyD Distribución'!$F$89:$F$498,'SCyD - LRAIC+'!$E101)),0)</f>
        <v>281.90509122180856</v>
      </c>
    </row>
    <row r="102" spans="2:7" ht="13" outlineLevel="1" x14ac:dyDescent="0.25">
      <c r="B102" s="85" t="s">
        <v>3</v>
      </c>
      <c r="C102" s="93" t="s">
        <v>14</v>
      </c>
      <c r="D102" s="87" t="s">
        <v>8</v>
      </c>
      <c r="E102" s="88">
        <v>750</v>
      </c>
      <c r="F102" s="108"/>
      <c r="G102" s="136">
        <f>IFERROR(SUMIFS(G$14:G$16,$F$14:$F$16,$B102)*G$18/12*(xDSL_propio__bitstream*SUMIFS('SCyD Distribución'!$I$89:$I$498,'SCyD Distribución'!$C$89:$C$498,'SCyD - LRAIC+'!$B102,'SCyD Distribución'!$D$89:$D$498,'SCyD - LRAIC+'!$C102,'SCyD Distribución'!$E$89:$E$498,'SCyD - LRAIC+'!$D102,'SCyD Distribución'!$F$89:$F$498,'SCyD - LRAIC+'!$E102))/(xDSL_propio__líneas*SUMIFS('SCyD Distribución'!$H$89:$H$498,'SCyD Distribución'!$C$89:$C$498,'SCyD - LRAIC+'!$B102,'SCyD Distribución'!$D$89:$D$498,'SCyD - LRAIC+'!$C102,'SCyD Distribución'!$E$89:$E$498,'SCyD - LRAIC+'!$D102,'SCyD Distribución'!$F$89:$F$498,'SCyD - LRAIC+'!$E102)),0)</f>
        <v>346.02479406684313</v>
      </c>
    </row>
    <row r="103" spans="2:7" ht="13" outlineLevel="1" x14ac:dyDescent="0.25">
      <c r="B103" s="85" t="s">
        <v>3</v>
      </c>
      <c r="C103" s="93" t="s">
        <v>14</v>
      </c>
      <c r="D103" s="87" t="s">
        <v>8</v>
      </c>
      <c r="E103" s="88">
        <v>1000</v>
      </c>
      <c r="F103" s="108"/>
      <c r="G103" s="136">
        <f>IFERROR(SUMIFS(G$14:G$16,$F$14:$F$16,$B103)*G$18/12*(xDSL_propio__bitstream*SUMIFS('SCyD Distribución'!$I$89:$I$498,'SCyD Distribución'!$C$89:$C$498,'SCyD - LRAIC+'!$B103,'SCyD Distribución'!$D$89:$D$498,'SCyD - LRAIC+'!$C103,'SCyD Distribución'!$E$89:$E$498,'SCyD - LRAIC+'!$D103,'SCyD Distribución'!$F$89:$F$498,'SCyD - LRAIC+'!$E103))/(xDSL_propio__líneas*SUMIFS('SCyD Distribución'!$H$89:$H$498,'SCyD Distribución'!$C$89:$C$498,'SCyD - LRAIC+'!$B103,'SCyD Distribución'!$D$89:$D$498,'SCyD - LRAIC+'!$C103,'SCyD Distribución'!$E$89:$E$498,'SCyD - LRAIC+'!$D103,'SCyD Distribución'!$F$89:$F$498,'SCyD - LRAIC+'!$E103)),0)</f>
        <v>400.1812849251811</v>
      </c>
    </row>
    <row r="104" spans="2:7" ht="13" outlineLevel="1" x14ac:dyDescent="0.25">
      <c r="B104" s="85" t="s">
        <v>3</v>
      </c>
      <c r="C104" s="86" t="s">
        <v>11</v>
      </c>
      <c r="D104" s="95" t="s">
        <v>9</v>
      </c>
      <c r="E104" s="88">
        <v>3</v>
      </c>
      <c r="F104" s="108"/>
      <c r="G104" s="136">
        <f>IFERROR(SUMIFS(G$14:G$16,$F$14:$F$16,$B104)*G$18/12*(xDSL_propio__bitstream*SUMIFS('SCyD Distribución'!$I$89:$I$498,'SCyD Distribución'!$C$89:$C$498,'SCyD - LRAIC+'!$B104,'SCyD Distribución'!$D$89:$D$498,'SCyD - LRAIC+'!$C104,'SCyD Distribución'!$E$89:$E$498,'SCyD - LRAIC+'!$D104,'SCyD Distribución'!$F$89:$F$498,'SCyD - LRAIC+'!$E104))/(xDSL_propio__líneas*SUMIFS('SCyD Distribución'!$H$89:$H$498,'SCyD Distribución'!$C$89:$C$498,'SCyD - LRAIC+'!$B104,'SCyD Distribución'!$D$89:$D$498,'SCyD - LRAIC+'!$C104,'SCyD Distribución'!$E$89:$E$498,'SCyD - LRAIC+'!$D104,'SCyD Distribución'!$F$89:$F$498,'SCyD - LRAIC+'!$E104)),0)</f>
        <v>26.702814265683607</v>
      </c>
    </row>
    <row r="105" spans="2:7" ht="13" outlineLevel="1" x14ac:dyDescent="0.25">
      <c r="B105" s="85" t="s">
        <v>3</v>
      </c>
      <c r="C105" s="86" t="s">
        <v>11</v>
      </c>
      <c r="D105" s="95" t="s">
        <v>9</v>
      </c>
      <c r="E105" s="88">
        <v>5</v>
      </c>
      <c r="F105" s="108"/>
      <c r="G105" s="136">
        <f>IFERROR(SUMIFS(G$14:G$16,$F$14:$F$16,$B105)*G$18/12*(xDSL_propio__bitstream*SUMIFS('SCyD Distribución'!$I$89:$I$498,'SCyD Distribución'!$C$89:$C$498,'SCyD - LRAIC+'!$B105,'SCyD Distribución'!$D$89:$D$498,'SCyD - LRAIC+'!$C105,'SCyD Distribución'!$E$89:$E$498,'SCyD - LRAIC+'!$D105,'SCyD Distribución'!$F$89:$F$498,'SCyD - LRAIC+'!$E105))/(xDSL_propio__líneas*SUMIFS('SCyD Distribución'!$H$89:$H$498,'SCyD Distribución'!$C$89:$C$498,'SCyD - LRAIC+'!$B105,'SCyD Distribución'!$D$89:$D$498,'SCyD - LRAIC+'!$C105,'SCyD Distribución'!$E$89:$E$498,'SCyD - LRAIC+'!$D105,'SCyD Distribución'!$F$89:$F$498,'SCyD - LRAIC+'!$E105)),0)</f>
        <v>34.56918901007996</v>
      </c>
    </row>
    <row r="106" spans="2:7" ht="13" outlineLevel="1" x14ac:dyDescent="0.25">
      <c r="B106" s="85" t="s">
        <v>3</v>
      </c>
      <c r="C106" s="86" t="s">
        <v>11</v>
      </c>
      <c r="D106" s="95" t="s">
        <v>9</v>
      </c>
      <c r="E106" s="88">
        <v>10</v>
      </c>
      <c r="F106" s="108"/>
      <c r="G106" s="136">
        <f>IFERROR(SUMIFS(G$14:G$16,$F$14:$F$16,$B106)*G$18/12*(xDSL_propio__bitstream*SUMIFS('SCyD Distribución'!$I$89:$I$498,'SCyD Distribución'!$C$89:$C$498,'SCyD - LRAIC+'!$B106,'SCyD Distribución'!$D$89:$D$498,'SCyD - LRAIC+'!$C106,'SCyD Distribución'!$E$89:$E$498,'SCyD - LRAIC+'!$D106,'SCyD Distribución'!$F$89:$F$498,'SCyD - LRAIC+'!$E106))/(xDSL_propio__líneas*SUMIFS('SCyD Distribución'!$H$89:$H$498,'SCyD Distribución'!$C$89:$C$498,'SCyD - LRAIC+'!$B106,'SCyD Distribución'!$D$89:$D$498,'SCyD - LRAIC+'!$C106,'SCyD Distribución'!$E$89:$E$498,'SCyD - LRAIC+'!$D106,'SCyD Distribución'!$F$89:$F$498,'SCyD - LRAIC+'!$E106)),0)</f>
        <v>49.073049432762559</v>
      </c>
    </row>
    <row r="107" spans="2:7" ht="13" outlineLevel="1" x14ac:dyDescent="0.25">
      <c r="B107" s="85" t="s">
        <v>3</v>
      </c>
      <c r="C107" s="86" t="s">
        <v>11</v>
      </c>
      <c r="D107" s="95" t="s">
        <v>9</v>
      </c>
      <c r="E107" s="88">
        <v>20</v>
      </c>
      <c r="F107" s="108"/>
      <c r="G107" s="136">
        <f>IFERROR(SUMIFS(G$14:G$16,$F$14:$F$16,$B107)*G$18/12*(xDSL_propio__bitstream*SUMIFS('SCyD Distribución'!$I$89:$I$498,'SCyD Distribución'!$C$89:$C$498,'SCyD - LRAIC+'!$B107,'SCyD Distribución'!$D$89:$D$498,'SCyD - LRAIC+'!$C107,'SCyD Distribución'!$E$89:$E$498,'SCyD - LRAIC+'!$D107,'SCyD Distribución'!$F$89:$F$498,'SCyD - LRAIC+'!$E107))/(xDSL_propio__líneas*SUMIFS('SCyD Distribución'!$H$89:$H$498,'SCyD Distribución'!$C$89:$C$498,'SCyD - LRAIC+'!$B107,'SCyD Distribución'!$D$89:$D$498,'SCyD - LRAIC+'!$C107,'SCyD Distribución'!$E$89:$E$498,'SCyD - LRAIC+'!$D107,'SCyD Distribución'!$F$89:$F$498,'SCyD - LRAIC+'!$E107)),0)</f>
        <v>69.662154351615399</v>
      </c>
    </row>
    <row r="108" spans="2:7" ht="13" outlineLevel="1" x14ac:dyDescent="0.25">
      <c r="B108" s="85" t="s">
        <v>3</v>
      </c>
      <c r="C108" s="86" t="s">
        <v>11</v>
      </c>
      <c r="D108" s="95" t="s">
        <v>9</v>
      </c>
      <c r="E108" s="88">
        <v>30</v>
      </c>
      <c r="F108" s="108"/>
      <c r="G108" s="136">
        <f>IFERROR(SUMIFS(G$14:G$16,$F$14:$F$16,$B108)*G$18/12*(xDSL_propio__bitstream*SUMIFS('SCyD Distribución'!$I$89:$I$498,'SCyD Distribución'!$C$89:$C$498,'SCyD - LRAIC+'!$B108,'SCyD Distribución'!$D$89:$D$498,'SCyD - LRAIC+'!$C108,'SCyD Distribución'!$E$89:$E$498,'SCyD - LRAIC+'!$D108,'SCyD Distribución'!$F$89:$F$498,'SCyD - LRAIC+'!$E108))/(xDSL_propio__líneas*SUMIFS('SCyD Distribución'!$H$89:$H$498,'SCyD Distribución'!$C$89:$C$498,'SCyD - LRAIC+'!$B108,'SCyD Distribución'!$D$89:$D$498,'SCyD - LRAIC+'!$C108,'SCyD Distribución'!$E$89:$E$498,'SCyD - LRAIC+'!$D108,'SCyD Distribución'!$F$89:$F$498,'SCyD - LRAIC+'!$E108)),0)</f>
        <v>85.506907694704282</v>
      </c>
    </row>
    <row r="109" spans="2:7" ht="13" outlineLevel="1" x14ac:dyDescent="0.25">
      <c r="B109" s="85" t="s">
        <v>3</v>
      </c>
      <c r="C109" s="86" t="s">
        <v>11</v>
      </c>
      <c r="D109" s="95" t="s">
        <v>9</v>
      </c>
      <c r="E109" s="88">
        <v>40</v>
      </c>
      <c r="F109" s="108"/>
      <c r="G109" s="136">
        <f>IFERROR(SUMIFS(G$14:G$16,$F$14:$F$16,$B109)*G$18/12*(xDSL_propio__bitstream*SUMIFS('SCyD Distribución'!$I$89:$I$498,'SCyD Distribución'!$C$89:$C$498,'SCyD - LRAIC+'!$B109,'SCyD Distribución'!$D$89:$D$498,'SCyD - LRAIC+'!$C109,'SCyD Distribución'!$E$89:$E$498,'SCyD - LRAIC+'!$D109,'SCyD Distribución'!$F$89:$F$498,'SCyD - LRAIC+'!$E109))/(xDSL_propio__líneas*SUMIFS('SCyD Distribución'!$H$89:$H$498,'SCyD Distribución'!$C$89:$C$498,'SCyD - LRAIC+'!$B109,'SCyD Distribución'!$D$89:$D$498,'SCyD - LRAIC+'!$C109,'SCyD Distribución'!$E$89:$E$498,'SCyD - LRAIC+'!$D109,'SCyD Distribución'!$F$89:$F$498,'SCyD - LRAIC+'!$E109)),0)</f>
        <v>98.88963096857016</v>
      </c>
    </row>
    <row r="110" spans="2:7" ht="13" outlineLevel="1" x14ac:dyDescent="0.25">
      <c r="B110" s="85" t="s">
        <v>3</v>
      </c>
      <c r="C110" s="86" t="s">
        <v>11</v>
      </c>
      <c r="D110" s="95" t="s">
        <v>9</v>
      </c>
      <c r="E110" s="88">
        <v>50</v>
      </c>
      <c r="F110" s="108"/>
      <c r="G110" s="136">
        <f>IFERROR(SUMIFS(G$14:G$16,$F$14:$F$16,$B110)*G$18/12*(xDSL_propio__bitstream*SUMIFS('SCyD Distribución'!$I$89:$I$498,'SCyD Distribución'!$C$89:$C$498,'SCyD - LRAIC+'!$B110,'SCyD Distribución'!$D$89:$D$498,'SCyD - LRAIC+'!$C110,'SCyD Distribución'!$E$89:$E$498,'SCyD - LRAIC+'!$D110,'SCyD Distribución'!$F$89:$F$498,'SCyD - LRAIC+'!$E110))/(xDSL_propio__líneas*SUMIFS('SCyD Distribución'!$H$89:$H$498,'SCyD Distribución'!$C$89:$C$498,'SCyD - LRAIC+'!$B110,'SCyD Distribución'!$D$89:$D$498,'SCyD - LRAIC+'!$C110,'SCyD Distribución'!$E$89:$E$498,'SCyD - LRAIC+'!$D110,'SCyD Distribución'!$F$89:$F$498,'SCyD - LRAIC+'!$E110)),0)</f>
        <v>110.69636422421551</v>
      </c>
    </row>
    <row r="111" spans="2:7" ht="13" outlineLevel="1" x14ac:dyDescent="0.25">
      <c r="B111" s="85" t="s">
        <v>3</v>
      </c>
      <c r="C111" s="86" t="s">
        <v>11</v>
      </c>
      <c r="D111" s="95" t="s">
        <v>9</v>
      </c>
      <c r="E111" s="88">
        <v>60</v>
      </c>
      <c r="F111" s="108"/>
      <c r="G111" s="136">
        <f>IFERROR(SUMIFS(G$14:G$16,$F$14:$F$16,$B111)*G$18/12*(xDSL_propio__bitstream*SUMIFS('SCyD Distribución'!$I$89:$I$498,'SCyD Distribución'!$C$89:$C$498,'SCyD - LRAIC+'!$B111,'SCyD Distribución'!$D$89:$D$498,'SCyD - LRAIC+'!$C111,'SCyD Distribución'!$E$89:$E$498,'SCyD - LRAIC+'!$D111,'SCyD Distribución'!$F$89:$F$498,'SCyD - LRAIC+'!$E111))/(xDSL_propio__líneas*SUMIFS('SCyD Distribución'!$H$89:$H$498,'SCyD Distribución'!$C$89:$C$498,'SCyD - LRAIC+'!$B111,'SCyD Distribución'!$D$89:$D$498,'SCyD - LRAIC+'!$C111,'SCyD Distribución'!$E$89:$E$498,'SCyD - LRAIC+'!$D111,'SCyD Distribución'!$F$89:$F$498,'SCyD - LRAIC+'!$E111)),0)</f>
        <v>121.3822142868714</v>
      </c>
    </row>
    <row r="112" spans="2:7" ht="13" outlineLevel="1" x14ac:dyDescent="0.25">
      <c r="B112" s="85" t="s">
        <v>3</v>
      </c>
      <c r="C112" s="86" t="s">
        <v>11</v>
      </c>
      <c r="D112" s="95" t="s">
        <v>9</v>
      </c>
      <c r="E112" s="88">
        <v>100</v>
      </c>
      <c r="F112" s="108"/>
      <c r="G112" s="136">
        <f>IFERROR(SUMIFS(G$14:G$16,$F$14:$F$16,$B112)*G$18/12*(xDSL_propio__bitstream*SUMIFS('SCyD Distribución'!$I$89:$I$498,'SCyD Distribución'!$C$89:$C$498,'SCyD - LRAIC+'!$B112,'SCyD Distribución'!$D$89:$D$498,'SCyD - LRAIC+'!$C112,'SCyD Distribución'!$E$89:$E$498,'SCyD - LRAIC+'!$D112,'SCyD Distribución'!$F$89:$F$498,'SCyD - LRAIC+'!$E112))/(xDSL_propio__líneas*SUMIFS('SCyD Distribución'!$H$89:$H$498,'SCyD Distribución'!$C$89:$C$498,'SCyD - LRAIC+'!$B112,'SCyD Distribución'!$D$89:$D$498,'SCyD - LRAIC+'!$C112,'SCyD Distribución'!$E$89:$E$498,'SCyD - LRAIC+'!$D112,'SCyD Distribución'!$F$89:$F$498,'SCyD - LRAIC+'!$E112)),0)</f>
        <v>157.14016756418715</v>
      </c>
    </row>
    <row r="113" spans="2:7" ht="13" outlineLevel="1" x14ac:dyDescent="0.25">
      <c r="B113" s="85" t="s">
        <v>3</v>
      </c>
      <c r="C113" s="86" t="s">
        <v>11</v>
      </c>
      <c r="D113" s="95" t="s">
        <v>9</v>
      </c>
      <c r="E113" s="88">
        <v>150</v>
      </c>
      <c r="F113" s="108"/>
      <c r="G113" s="136">
        <f>IFERROR(SUMIFS(G$14:G$16,$F$14:$F$16,$B113)*G$18/12*(xDSL_propio__bitstream*SUMIFS('SCyD Distribución'!$I$89:$I$498,'SCyD Distribución'!$C$89:$C$498,'SCyD - LRAIC+'!$B113,'SCyD Distribución'!$D$89:$D$498,'SCyD - LRAIC+'!$C113,'SCyD Distribución'!$E$89:$E$498,'SCyD - LRAIC+'!$D113,'SCyD Distribución'!$F$89:$F$498,'SCyD - LRAIC+'!$E113))/(xDSL_propio__líneas*SUMIFS('SCyD Distribución'!$H$89:$H$498,'SCyD Distribución'!$C$89:$C$498,'SCyD - LRAIC+'!$B113,'SCyD Distribución'!$D$89:$D$498,'SCyD - LRAIC+'!$C113,'SCyD Distribución'!$E$89:$E$498,'SCyD - LRAIC+'!$D113,'SCyD Distribución'!$F$89:$F$498,'SCyD - LRAIC+'!$E113)),0)</f>
        <v>192.88191598584572</v>
      </c>
    </row>
    <row r="114" spans="2:7" ht="13" outlineLevel="1" x14ac:dyDescent="0.25">
      <c r="B114" s="85" t="s">
        <v>3</v>
      </c>
      <c r="C114" s="86" t="s">
        <v>11</v>
      </c>
      <c r="D114" s="95" t="s">
        <v>9</v>
      </c>
      <c r="E114" s="88">
        <v>200</v>
      </c>
      <c r="F114" s="108"/>
      <c r="G114" s="136">
        <f>IFERROR(SUMIFS(G$14:G$16,$F$14:$F$16,$B114)*G$18/12*(xDSL_propio__bitstream*SUMIFS('SCyD Distribución'!$I$89:$I$498,'SCyD Distribución'!$C$89:$C$498,'SCyD - LRAIC+'!$B114,'SCyD Distribución'!$D$89:$D$498,'SCyD - LRAIC+'!$C114,'SCyD Distribución'!$E$89:$E$498,'SCyD - LRAIC+'!$D114,'SCyD Distribución'!$F$89:$F$498,'SCyD - LRAIC+'!$E114))/(xDSL_propio__líneas*SUMIFS('SCyD Distribución'!$H$89:$H$498,'SCyD Distribución'!$C$89:$C$498,'SCyD - LRAIC+'!$B114,'SCyD Distribución'!$D$89:$D$498,'SCyD - LRAIC+'!$C114,'SCyD Distribución'!$E$89:$E$498,'SCyD - LRAIC+'!$D114,'SCyD Distribución'!$F$89:$F$498,'SCyD - LRAIC+'!$E114)),0)</f>
        <v>223.0699484590572</v>
      </c>
    </row>
    <row r="115" spans="2:7" ht="13" outlineLevel="1" x14ac:dyDescent="0.25">
      <c r="B115" s="85" t="s">
        <v>3</v>
      </c>
      <c r="C115" s="86" t="s">
        <v>11</v>
      </c>
      <c r="D115" s="95" t="s">
        <v>9</v>
      </c>
      <c r="E115" s="88">
        <v>250</v>
      </c>
      <c r="F115" s="108"/>
      <c r="G115" s="136">
        <f>IFERROR(SUMIFS(G$14:G$16,$F$14:$F$16,$B115)*G$18/12*(xDSL_propio__bitstream*SUMIFS('SCyD Distribución'!$I$89:$I$498,'SCyD Distribución'!$C$89:$C$498,'SCyD - LRAIC+'!$B115,'SCyD Distribución'!$D$89:$D$498,'SCyD - LRAIC+'!$C115,'SCyD Distribución'!$E$89:$E$498,'SCyD - LRAIC+'!$D115,'SCyD Distribución'!$F$89:$F$498,'SCyD - LRAIC+'!$E115))/(xDSL_propio__líneas*SUMIFS('SCyD Distribución'!$H$89:$H$498,'SCyD Distribución'!$C$89:$C$498,'SCyD - LRAIC+'!$B115,'SCyD Distribución'!$D$89:$D$498,'SCyD - LRAIC+'!$C115,'SCyD Distribución'!$E$89:$E$498,'SCyD - LRAIC+'!$D115,'SCyD Distribución'!$F$89:$F$498,'SCyD - LRAIC+'!$E115)),0)</f>
        <v>249.70294681298682</v>
      </c>
    </row>
    <row r="116" spans="2:7" ht="13" outlineLevel="1" x14ac:dyDescent="0.25">
      <c r="B116" s="85" t="s">
        <v>3</v>
      </c>
      <c r="C116" s="86" t="s">
        <v>11</v>
      </c>
      <c r="D116" s="95" t="s">
        <v>9</v>
      </c>
      <c r="E116" s="88">
        <v>300</v>
      </c>
      <c r="F116" s="108"/>
      <c r="G116" s="136">
        <f>IFERROR(SUMIFS(G$14:G$16,$F$14:$F$16,$B116)*G$18/12*(xDSL_propio__bitstream*SUMIFS('SCyD Distribución'!$I$89:$I$498,'SCyD Distribución'!$C$89:$C$498,'SCyD - LRAIC+'!$B116,'SCyD Distribución'!$D$89:$D$498,'SCyD - LRAIC+'!$C116,'SCyD Distribución'!$E$89:$E$498,'SCyD - LRAIC+'!$D116,'SCyD Distribución'!$F$89:$F$498,'SCyD - LRAIC+'!$E116))/(xDSL_propio__líneas*SUMIFS('SCyD Distribución'!$H$89:$H$498,'SCyD Distribución'!$C$89:$C$498,'SCyD - LRAIC+'!$B116,'SCyD Distribución'!$D$89:$D$498,'SCyD - LRAIC+'!$C116,'SCyD Distribución'!$E$89:$E$498,'SCyD - LRAIC+'!$D116,'SCyD Distribución'!$F$89:$F$498,'SCyD - LRAIC+'!$E116)),0)</f>
        <v>273.80751671956773</v>
      </c>
    </row>
    <row r="117" spans="2:7" ht="13" outlineLevel="1" x14ac:dyDescent="0.25">
      <c r="B117" s="85" t="s">
        <v>3</v>
      </c>
      <c r="C117" s="86" t="s">
        <v>11</v>
      </c>
      <c r="D117" s="95" t="s">
        <v>9</v>
      </c>
      <c r="E117" s="88">
        <v>400</v>
      </c>
      <c r="F117" s="108"/>
      <c r="G117" s="136">
        <f>IFERROR(SUMIFS(G$14:G$16,$F$14:$F$16,$B117)*G$18/12*(xDSL_propio__bitstream*SUMIFS('SCyD Distribución'!$I$89:$I$498,'SCyD Distribución'!$C$89:$C$498,'SCyD - LRAIC+'!$B117,'SCyD Distribución'!$D$89:$D$498,'SCyD - LRAIC+'!$C117,'SCyD Distribución'!$E$89:$E$498,'SCyD - LRAIC+'!$D117,'SCyD Distribución'!$F$89:$F$498,'SCyD - LRAIC+'!$E117))/(xDSL_propio__líneas*SUMIFS('SCyD Distribución'!$H$89:$H$498,'SCyD Distribución'!$C$89:$C$498,'SCyD - LRAIC+'!$B117,'SCyD Distribución'!$D$89:$D$498,'SCyD - LRAIC+'!$C117,'SCyD Distribución'!$E$89:$E$498,'SCyD - LRAIC+'!$D117,'SCyD Distribución'!$F$89:$F$498,'SCyD - LRAIC+'!$E117)),0)</f>
        <v>316.66125012372078</v>
      </c>
    </row>
    <row r="118" spans="2:7" ht="13" outlineLevel="1" x14ac:dyDescent="0.25">
      <c r="B118" s="85" t="s">
        <v>3</v>
      </c>
      <c r="C118" s="86" t="s">
        <v>11</v>
      </c>
      <c r="D118" s="95" t="s">
        <v>9</v>
      </c>
      <c r="E118" s="88">
        <v>500</v>
      </c>
      <c r="F118" s="108"/>
      <c r="G118" s="136">
        <f>IFERROR(SUMIFS(G$14:G$16,$F$14:$F$16,$B118)*G$18/12*(xDSL_propio__bitstream*SUMIFS('SCyD Distribución'!$I$89:$I$498,'SCyD Distribución'!$C$89:$C$498,'SCyD - LRAIC+'!$B118,'SCyD Distribución'!$D$89:$D$498,'SCyD - LRAIC+'!$C118,'SCyD Distribución'!$E$89:$E$498,'SCyD - LRAIC+'!$D118,'SCyD Distribución'!$F$89:$F$498,'SCyD - LRAIC+'!$E118))/(xDSL_propio__líneas*SUMIFS('SCyD Distribución'!$H$89:$H$498,'SCyD Distribución'!$C$89:$C$498,'SCyD - LRAIC+'!$B118,'SCyD Distribución'!$D$89:$D$498,'SCyD - LRAIC+'!$C118,'SCyD Distribución'!$E$89:$E$498,'SCyD - LRAIC+'!$D118,'SCyD Distribución'!$F$89:$F$498,'SCyD - LRAIC+'!$E118)),0)</f>
        <v>354.4683981127576</v>
      </c>
    </row>
    <row r="119" spans="2:7" ht="13" outlineLevel="1" x14ac:dyDescent="0.25">
      <c r="B119" s="85" t="s">
        <v>3</v>
      </c>
      <c r="C119" s="86" t="s">
        <v>11</v>
      </c>
      <c r="D119" s="95" t="s">
        <v>9</v>
      </c>
      <c r="E119" s="88">
        <v>750</v>
      </c>
      <c r="F119" s="108"/>
      <c r="G119" s="136">
        <f>IFERROR(SUMIFS(G$14:G$16,$F$14:$F$16,$B119)*G$18/12*(xDSL_propio__bitstream*SUMIFS('SCyD Distribución'!$I$89:$I$498,'SCyD Distribución'!$C$89:$C$498,'SCyD - LRAIC+'!$B119,'SCyD Distribución'!$D$89:$D$498,'SCyD - LRAIC+'!$C119,'SCyD Distribución'!$E$89:$E$498,'SCyD - LRAIC+'!$D119,'SCyD Distribución'!$F$89:$F$498,'SCyD - LRAIC+'!$E119))/(xDSL_propio__líneas*SUMIFS('SCyD Distribución'!$H$89:$H$498,'SCyD Distribución'!$C$89:$C$498,'SCyD - LRAIC+'!$B119,'SCyD Distribución'!$D$89:$D$498,'SCyD - LRAIC+'!$C119,'SCyD Distribución'!$E$89:$E$498,'SCyD - LRAIC+'!$D119,'SCyD Distribución'!$F$89:$F$498,'SCyD - LRAIC+'!$E119)),0)</f>
        <v>435.0927254579571</v>
      </c>
    </row>
    <row r="120" spans="2:7" ht="13" outlineLevel="1" x14ac:dyDescent="0.25">
      <c r="B120" s="85" t="s">
        <v>3</v>
      </c>
      <c r="C120" s="86" t="s">
        <v>11</v>
      </c>
      <c r="D120" s="95" t="s">
        <v>9</v>
      </c>
      <c r="E120" s="88">
        <v>1000</v>
      </c>
      <c r="F120" s="108"/>
      <c r="G120" s="136">
        <f>IFERROR(SUMIFS(G$14:G$16,$F$14:$F$16,$B120)*G$18/12*(xDSL_propio__bitstream*SUMIFS('SCyD Distribución'!$I$89:$I$498,'SCyD Distribución'!$C$89:$C$498,'SCyD - LRAIC+'!$B120,'SCyD Distribución'!$D$89:$D$498,'SCyD - LRAIC+'!$C120,'SCyD Distribución'!$E$89:$E$498,'SCyD - LRAIC+'!$D120,'SCyD Distribución'!$F$89:$F$498,'SCyD - LRAIC+'!$E120))/(xDSL_propio__líneas*SUMIFS('SCyD Distribución'!$H$89:$H$498,'SCyD Distribución'!$C$89:$C$498,'SCyD - LRAIC+'!$B120,'SCyD Distribución'!$D$89:$D$498,'SCyD - LRAIC+'!$C120,'SCyD Distribución'!$E$89:$E$498,'SCyD - LRAIC+'!$D120,'SCyD Distribución'!$F$89:$F$498,'SCyD - LRAIC+'!$E120)),0)</f>
        <v>503.18927695606004</v>
      </c>
    </row>
    <row r="121" spans="2:7" ht="13" outlineLevel="1" x14ac:dyDescent="0.25">
      <c r="B121" s="85" t="s">
        <v>3</v>
      </c>
      <c r="C121" s="91" t="s">
        <v>12</v>
      </c>
      <c r="D121" s="95" t="s">
        <v>9</v>
      </c>
      <c r="E121" s="88">
        <v>3</v>
      </c>
      <c r="F121" s="108"/>
      <c r="G121" s="136">
        <f>IFERROR(SUMIFS(G$14:G$16,$F$14:$F$16,$B121)*G$18/12*(xDSL_propio__bitstream*SUMIFS('SCyD Distribución'!$I$89:$I$498,'SCyD Distribución'!$C$89:$C$498,'SCyD - LRAIC+'!$B121,'SCyD Distribución'!$D$89:$D$498,'SCyD - LRAIC+'!$C121,'SCyD Distribución'!$E$89:$E$498,'SCyD - LRAIC+'!$D121,'SCyD Distribución'!$F$89:$F$498,'SCyD - LRAIC+'!$E121))/(xDSL_propio__líneas*SUMIFS('SCyD Distribución'!$H$89:$H$498,'SCyD Distribución'!$C$89:$C$498,'SCyD - LRAIC+'!$B121,'SCyD Distribución'!$D$89:$D$498,'SCyD - LRAIC+'!$C121,'SCyD Distribución'!$E$89:$E$498,'SCyD - LRAIC+'!$D121,'SCyD Distribución'!$F$89:$F$498,'SCyD - LRAIC+'!$E121)),0)</f>
        <v>29.644130110146861</v>
      </c>
    </row>
    <row r="122" spans="2:7" ht="13" outlineLevel="1" x14ac:dyDescent="0.25">
      <c r="B122" s="85" t="s">
        <v>3</v>
      </c>
      <c r="C122" s="91" t="s">
        <v>12</v>
      </c>
      <c r="D122" s="95" t="s">
        <v>9</v>
      </c>
      <c r="E122" s="88">
        <v>5</v>
      </c>
      <c r="F122" s="108"/>
      <c r="G122" s="136">
        <f>IFERROR(SUMIFS(G$14:G$16,$F$14:$F$16,$B122)*G$18/12*(xDSL_propio__bitstream*SUMIFS('SCyD Distribución'!$I$89:$I$498,'SCyD Distribución'!$C$89:$C$498,'SCyD - LRAIC+'!$B122,'SCyD Distribución'!$D$89:$D$498,'SCyD - LRAIC+'!$C122,'SCyD Distribución'!$E$89:$E$498,'SCyD - LRAIC+'!$D122,'SCyD Distribución'!$F$89:$F$498,'SCyD - LRAIC+'!$E122))/(xDSL_propio__líneas*SUMIFS('SCyD Distribución'!$H$89:$H$498,'SCyD Distribución'!$C$89:$C$498,'SCyD - LRAIC+'!$B122,'SCyD Distribución'!$D$89:$D$498,'SCyD - LRAIC+'!$C122,'SCyD Distribución'!$E$89:$E$498,'SCyD - LRAIC+'!$D122,'SCyD Distribución'!$F$89:$F$498,'SCyD - LRAIC+'!$E122)),0)</f>
        <v>38.376986283952434</v>
      </c>
    </row>
    <row r="123" spans="2:7" ht="13" outlineLevel="1" x14ac:dyDescent="0.25">
      <c r="B123" s="85" t="s">
        <v>3</v>
      </c>
      <c r="C123" s="91" t="s">
        <v>12</v>
      </c>
      <c r="D123" s="95" t="s">
        <v>9</v>
      </c>
      <c r="E123" s="88">
        <v>10</v>
      </c>
      <c r="F123" s="108"/>
      <c r="G123" s="136">
        <f>IFERROR(SUMIFS(G$14:G$16,$F$14:$F$16,$B123)*G$18/12*(xDSL_propio__bitstream*SUMIFS('SCyD Distribución'!$I$89:$I$498,'SCyD Distribución'!$C$89:$C$498,'SCyD - LRAIC+'!$B123,'SCyD Distribución'!$D$89:$D$498,'SCyD - LRAIC+'!$C123,'SCyD Distribución'!$E$89:$E$498,'SCyD - LRAIC+'!$D123,'SCyD Distribución'!$F$89:$F$498,'SCyD - LRAIC+'!$E123))/(xDSL_propio__líneas*SUMIFS('SCyD Distribución'!$H$89:$H$498,'SCyD Distribución'!$C$89:$C$498,'SCyD - LRAIC+'!$B123,'SCyD Distribución'!$D$89:$D$498,'SCyD - LRAIC+'!$C123,'SCyD Distribución'!$E$89:$E$498,'SCyD - LRAIC+'!$D123,'SCyD Distribución'!$F$89:$F$498,'SCyD - LRAIC+'!$E123)),0)</f>
        <v>54.478447395561076</v>
      </c>
    </row>
    <row r="124" spans="2:7" ht="13" outlineLevel="1" x14ac:dyDescent="0.25">
      <c r="B124" s="85" t="s">
        <v>3</v>
      </c>
      <c r="C124" s="91" t="s">
        <v>12</v>
      </c>
      <c r="D124" s="95" t="s">
        <v>9</v>
      </c>
      <c r="E124" s="88">
        <v>20</v>
      </c>
      <c r="F124" s="108"/>
      <c r="G124" s="136">
        <f>IFERROR(SUMIFS(G$14:G$16,$F$14:$F$16,$B124)*G$18/12*(xDSL_propio__bitstream*SUMIFS('SCyD Distribución'!$I$89:$I$498,'SCyD Distribución'!$C$89:$C$498,'SCyD - LRAIC+'!$B124,'SCyD Distribución'!$D$89:$D$498,'SCyD - LRAIC+'!$C124,'SCyD Distribución'!$E$89:$E$498,'SCyD - LRAIC+'!$D124,'SCyD Distribución'!$F$89:$F$498,'SCyD - LRAIC+'!$E124))/(xDSL_propio__líneas*SUMIFS('SCyD Distribución'!$H$89:$H$498,'SCyD Distribución'!$C$89:$C$498,'SCyD - LRAIC+'!$B124,'SCyD Distribución'!$D$89:$D$498,'SCyD - LRAIC+'!$C124,'SCyD Distribución'!$E$89:$E$498,'SCyD - LRAIC+'!$D124,'SCyD Distribución'!$F$89:$F$498,'SCyD - LRAIC+'!$E124)),0)</f>
        <v>77.335442879003736</v>
      </c>
    </row>
    <row r="125" spans="2:7" ht="13" outlineLevel="1" x14ac:dyDescent="0.25">
      <c r="B125" s="85" t="s">
        <v>3</v>
      </c>
      <c r="C125" s="91" t="s">
        <v>12</v>
      </c>
      <c r="D125" s="95" t="s">
        <v>9</v>
      </c>
      <c r="E125" s="88">
        <v>30</v>
      </c>
      <c r="F125" s="108"/>
      <c r="G125" s="136">
        <f>IFERROR(SUMIFS(G$14:G$16,$F$14:$F$16,$B125)*G$18/12*(xDSL_propio__bitstream*SUMIFS('SCyD Distribución'!$I$89:$I$498,'SCyD Distribución'!$C$89:$C$498,'SCyD - LRAIC+'!$B125,'SCyD Distribución'!$D$89:$D$498,'SCyD - LRAIC+'!$C125,'SCyD Distribución'!$E$89:$E$498,'SCyD - LRAIC+'!$D125,'SCyD Distribución'!$F$89:$F$498,'SCyD - LRAIC+'!$E125))/(xDSL_propio__líneas*SUMIFS('SCyD Distribución'!$H$89:$H$498,'SCyD Distribución'!$C$89:$C$498,'SCyD - LRAIC+'!$B125,'SCyD Distribución'!$D$89:$D$498,'SCyD - LRAIC+'!$C125,'SCyD Distribución'!$E$89:$E$498,'SCyD - LRAIC+'!$D125,'SCyD Distribución'!$F$89:$F$498,'SCyD - LRAIC+'!$E125)),0)</f>
        <v>94.925496309040057</v>
      </c>
    </row>
    <row r="126" spans="2:7" ht="13" outlineLevel="1" x14ac:dyDescent="0.25">
      <c r="B126" s="85" t="s">
        <v>3</v>
      </c>
      <c r="C126" s="91" t="s">
        <v>12</v>
      </c>
      <c r="D126" s="95" t="s">
        <v>9</v>
      </c>
      <c r="E126" s="88">
        <v>40</v>
      </c>
      <c r="F126" s="108"/>
      <c r="G126" s="136">
        <f>IFERROR(SUMIFS(G$14:G$16,$F$14:$F$16,$B126)*G$18/12*(xDSL_propio__bitstream*SUMIFS('SCyD Distribución'!$I$89:$I$498,'SCyD Distribución'!$C$89:$C$498,'SCyD - LRAIC+'!$B126,'SCyD Distribución'!$D$89:$D$498,'SCyD - LRAIC+'!$C126,'SCyD Distribución'!$E$89:$E$498,'SCyD - LRAIC+'!$D126,'SCyD Distribución'!$F$89:$F$498,'SCyD - LRAIC+'!$E126))/(xDSL_propio__líneas*SUMIFS('SCyD Distribución'!$H$89:$H$498,'SCyD Distribución'!$C$89:$C$498,'SCyD - LRAIC+'!$B126,'SCyD Distribución'!$D$89:$D$498,'SCyD - LRAIC+'!$C126,'SCyD Distribución'!$E$89:$E$498,'SCyD - LRAIC+'!$D126,'SCyD Distribución'!$F$89:$F$498,'SCyD - LRAIC+'!$E126)),0)</f>
        <v>109.78232697907188</v>
      </c>
    </row>
    <row r="127" spans="2:7" ht="13" outlineLevel="1" x14ac:dyDescent="0.25">
      <c r="B127" s="85" t="s">
        <v>3</v>
      </c>
      <c r="C127" s="91" t="s">
        <v>12</v>
      </c>
      <c r="D127" s="95" t="s">
        <v>9</v>
      </c>
      <c r="E127" s="88">
        <v>50</v>
      </c>
      <c r="F127" s="108"/>
      <c r="G127" s="136">
        <f>IFERROR(SUMIFS(G$14:G$16,$F$14:$F$16,$B127)*G$18/12*(xDSL_propio__bitstream*SUMIFS('SCyD Distribución'!$I$89:$I$498,'SCyD Distribución'!$C$89:$C$498,'SCyD - LRAIC+'!$B127,'SCyD Distribución'!$D$89:$D$498,'SCyD - LRAIC+'!$C127,'SCyD Distribución'!$E$89:$E$498,'SCyD - LRAIC+'!$D127,'SCyD Distribución'!$F$89:$F$498,'SCyD - LRAIC+'!$E127))/(xDSL_propio__líneas*SUMIFS('SCyD Distribución'!$H$89:$H$498,'SCyD Distribución'!$C$89:$C$498,'SCyD - LRAIC+'!$B127,'SCyD Distribución'!$D$89:$D$498,'SCyD - LRAIC+'!$C127,'SCyD Distribución'!$E$89:$E$498,'SCyD - LRAIC+'!$D127,'SCyD Distribución'!$F$89:$F$498,'SCyD - LRAIC+'!$E127)),0)</f>
        <v>122.8895722800266</v>
      </c>
    </row>
    <row r="128" spans="2:7" ht="13" outlineLevel="1" x14ac:dyDescent="0.25">
      <c r="B128" s="85" t="s">
        <v>3</v>
      </c>
      <c r="C128" s="91" t="s">
        <v>12</v>
      </c>
      <c r="D128" s="95" t="s">
        <v>9</v>
      </c>
      <c r="E128" s="88">
        <v>60</v>
      </c>
      <c r="F128" s="108"/>
      <c r="G128" s="136">
        <f>IFERROR(SUMIFS(G$14:G$16,$F$14:$F$16,$B128)*G$18/12*(xDSL_propio__bitstream*SUMIFS('SCyD Distribución'!$I$89:$I$498,'SCyD Distribución'!$C$89:$C$498,'SCyD - LRAIC+'!$B128,'SCyD Distribución'!$D$89:$D$498,'SCyD - LRAIC+'!$C128,'SCyD Distribución'!$E$89:$E$498,'SCyD - LRAIC+'!$D128,'SCyD Distribución'!$F$89:$F$498,'SCyD - LRAIC+'!$E128))/(xDSL_propio__líneas*SUMIFS('SCyD Distribución'!$H$89:$H$498,'SCyD Distribución'!$C$89:$C$498,'SCyD - LRAIC+'!$B128,'SCyD Distribución'!$D$89:$D$498,'SCyD - LRAIC+'!$C128,'SCyD Distribución'!$E$89:$E$498,'SCyD - LRAIC+'!$D128,'SCyD Distribución'!$F$89:$F$498,'SCyD - LRAIC+'!$E128)),0)</f>
        <v>134.75246906847426</v>
      </c>
    </row>
    <row r="129" spans="2:7" ht="13" outlineLevel="1" x14ac:dyDescent="0.25">
      <c r="B129" s="85" t="s">
        <v>3</v>
      </c>
      <c r="C129" s="91" t="s">
        <v>12</v>
      </c>
      <c r="D129" s="95" t="s">
        <v>9</v>
      </c>
      <c r="E129" s="88">
        <v>100</v>
      </c>
      <c r="F129" s="108"/>
      <c r="G129" s="136">
        <f>IFERROR(SUMIFS(G$14:G$16,$F$14:$F$16,$B129)*G$18/12*(xDSL_propio__bitstream*SUMIFS('SCyD Distribución'!$I$89:$I$498,'SCyD Distribución'!$C$89:$C$498,'SCyD - LRAIC+'!$B129,'SCyD Distribución'!$D$89:$D$498,'SCyD - LRAIC+'!$C129,'SCyD Distribución'!$E$89:$E$498,'SCyD - LRAIC+'!$D129,'SCyD Distribución'!$F$89:$F$498,'SCyD - LRAIC+'!$E129))/(xDSL_propio__líneas*SUMIFS('SCyD Distribución'!$H$89:$H$498,'SCyD Distribución'!$C$89:$C$498,'SCyD - LRAIC+'!$B129,'SCyD Distribución'!$D$89:$D$498,'SCyD - LRAIC+'!$C129,'SCyD Distribución'!$E$89:$E$498,'SCyD - LRAIC+'!$D129,'SCyD Distribución'!$F$89:$F$498,'SCyD - LRAIC+'!$E129)),0)</f>
        <v>174.44916204167697</v>
      </c>
    </row>
    <row r="130" spans="2:7" ht="13" outlineLevel="1" x14ac:dyDescent="0.25">
      <c r="B130" s="85" t="s">
        <v>3</v>
      </c>
      <c r="C130" s="91" t="s">
        <v>12</v>
      </c>
      <c r="D130" s="95" t="s">
        <v>9</v>
      </c>
      <c r="E130" s="88">
        <v>150</v>
      </c>
      <c r="F130" s="108"/>
      <c r="G130" s="136">
        <f>IFERROR(SUMIFS(G$14:G$16,$F$14:$F$16,$B130)*G$18/12*(xDSL_propio__bitstream*SUMIFS('SCyD Distribución'!$I$89:$I$498,'SCyD Distribución'!$C$89:$C$498,'SCyD - LRAIC+'!$B130,'SCyD Distribución'!$D$89:$D$498,'SCyD - LRAIC+'!$C130,'SCyD Distribución'!$E$89:$E$498,'SCyD - LRAIC+'!$D130,'SCyD Distribución'!$F$89:$F$498,'SCyD - LRAIC+'!$E130))/(xDSL_propio__líneas*SUMIFS('SCyD Distribución'!$H$89:$H$498,'SCyD Distribución'!$C$89:$C$498,'SCyD - LRAIC+'!$B130,'SCyD Distribución'!$D$89:$D$498,'SCyD - LRAIC+'!$C130,'SCyD Distribución'!$E$89:$E$498,'SCyD - LRAIC+'!$D130,'SCyD Distribución'!$F$89:$F$498,'SCyD - LRAIC+'!$E130)),0)</f>
        <v>214.12786519385426</v>
      </c>
    </row>
    <row r="131" spans="2:7" ht="13" outlineLevel="1" x14ac:dyDescent="0.25">
      <c r="B131" s="85" t="s">
        <v>3</v>
      </c>
      <c r="C131" s="91" t="s">
        <v>12</v>
      </c>
      <c r="D131" s="95" t="s">
        <v>9</v>
      </c>
      <c r="E131" s="88">
        <v>200</v>
      </c>
      <c r="F131" s="108"/>
      <c r="G131" s="136">
        <f>IFERROR(SUMIFS(G$14:G$16,$F$14:$F$16,$B131)*G$18/12*(xDSL_propio__bitstream*SUMIFS('SCyD Distribución'!$I$89:$I$498,'SCyD Distribución'!$C$89:$C$498,'SCyD - LRAIC+'!$B131,'SCyD Distribución'!$D$89:$D$498,'SCyD - LRAIC+'!$C131,'SCyD Distribución'!$E$89:$E$498,'SCyD - LRAIC+'!$D131,'SCyD Distribución'!$F$89:$F$498,'SCyD - LRAIC+'!$E131))/(xDSL_propio__líneas*SUMIFS('SCyD Distribución'!$H$89:$H$498,'SCyD Distribución'!$C$89:$C$498,'SCyD - LRAIC+'!$B131,'SCyD Distribución'!$D$89:$D$498,'SCyD - LRAIC+'!$C131,'SCyD Distribución'!$E$89:$E$498,'SCyD - LRAIC+'!$D131,'SCyD Distribución'!$F$89:$F$498,'SCyD - LRAIC+'!$E131)),0)</f>
        <v>247.64111040843349</v>
      </c>
    </row>
    <row r="132" spans="2:7" ht="13" outlineLevel="1" x14ac:dyDescent="0.25">
      <c r="B132" s="85" t="s">
        <v>3</v>
      </c>
      <c r="C132" s="91" t="s">
        <v>12</v>
      </c>
      <c r="D132" s="95" t="s">
        <v>9</v>
      </c>
      <c r="E132" s="88">
        <v>250</v>
      </c>
      <c r="F132" s="108"/>
      <c r="G132" s="136">
        <f>IFERROR(SUMIFS(G$14:G$16,$F$14:$F$16,$B132)*G$18/12*(xDSL_propio__bitstream*SUMIFS('SCyD Distribución'!$I$89:$I$498,'SCyD Distribución'!$C$89:$C$498,'SCyD - LRAIC+'!$B132,'SCyD Distribución'!$D$89:$D$498,'SCyD - LRAIC+'!$C132,'SCyD Distribución'!$E$89:$E$498,'SCyD - LRAIC+'!$D132,'SCyD Distribución'!$F$89:$F$498,'SCyD - LRAIC+'!$E132))/(xDSL_propio__líneas*SUMIFS('SCyD Distribución'!$H$89:$H$498,'SCyD Distribución'!$C$89:$C$498,'SCyD - LRAIC+'!$B132,'SCyD Distribución'!$D$89:$D$498,'SCyD - LRAIC+'!$C132,'SCyD Distribución'!$E$89:$E$498,'SCyD - LRAIC+'!$D132,'SCyD Distribución'!$F$89:$F$498,'SCyD - LRAIC+'!$E132)),0)</f>
        <v>277.20773438191623</v>
      </c>
    </row>
    <row r="133" spans="2:7" ht="13" outlineLevel="1" x14ac:dyDescent="0.25">
      <c r="B133" s="85" t="s">
        <v>3</v>
      </c>
      <c r="C133" s="91" t="s">
        <v>12</v>
      </c>
      <c r="D133" s="95" t="s">
        <v>9</v>
      </c>
      <c r="E133" s="88">
        <v>300</v>
      </c>
      <c r="F133" s="108"/>
      <c r="G133" s="136">
        <f>IFERROR(SUMIFS(G$14:G$16,$F$14:$F$16,$B133)*G$18/12*(xDSL_propio__bitstream*SUMIFS('SCyD Distribución'!$I$89:$I$498,'SCyD Distribución'!$C$89:$C$498,'SCyD - LRAIC+'!$B133,'SCyD Distribución'!$D$89:$D$498,'SCyD - LRAIC+'!$C133,'SCyD Distribución'!$E$89:$E$498,'SCyD - LRAIC+'!$D133,'SCyD Distribución'!$F$89:$F$498,'SCyD - LRAIC+'!$E133))/(xDSL_propio__líneas*SUMIFS('SCyD Distribución'!$H$89:$H$498,'SCyD Distribución'!$C$89:$C$498,'SCyD - LRAIC+'!$B133,'SCyD Distribución'!$D$89:$D$498,'SCyD - LRAIC+'!$C133,'SCyD Distribución'!$E$89:$E$498,'SCyD - LRAIC+'!$D133,'SCyD Distribución'!$F$89:$F$498,'SCyD - LRAIC+'!$E133)),0)</f>
        <v>303.96742343379663</v>
      </c>
    </row>
    <row r="134" spans="2:7" ht="13" outlineLevel="1" x14ac:dyDescent="0.25">
      <c r="B134" s="85" t="s">
        <v>3</v>
      </c>
      <c r="C134" s="91" t="s">
        <v>12</v>
      </c>
      <c r="D134" s="95" t="s">
        <v>9</v>
      </c>
      <c r="E134" s="88">
        <v>400</v>
      </c>
      <c r="F134" s="108"/>
      <c r="G134" s="136">
        <f>IFERROR(SUMIFS(G$14:G$16,$F$14:$F$16,$B134)*G$18/12*(xDSL_propio__bitstream*SUMIFS('SCyD Distribución'!$I$89:$I$498,'SCyD Distribución'!$C$89:$C$498,'SCyD - LRAIC+'!$B134,'SCyD Distribución'!$D$89:$D$498,'SCyD - LRAIC+'!$C134,'SCyD Distribución'!$E$89:$E$498,'SCyD - LRAIC+'!$D134,'SCyD Distribución'!$F$89:$F$498,'SCyD - LRAIC+'!$E134))/(xDSL_propio__líneas*SUMIFS('SCyD Distribución'!$H$89:$H$498,'SCyD Distribución'!$C$89:$C$498,'SCyD - LRAIC+'!$B134,'SCyD Distribución'!$D$89:$D$498,'SCyD - LRAIC+'!$C134,'SCyD Distribución'!$E$89:$E$498,'SCyD - LRAIC+'!$D134,'SCyD Distribución'!$F$89:$F$498,'SCyD - LRAIC+'!$E134)),0)</f>
        <v>351.54149694150311</v>
      </c>
    </row>
    <row r="135" spans="2:7" ht="13" outlineLevel="1" x14ac:dyDescent="0.25">
      <c r="B135" s="85" t="s">
        <v>3</v>
      </c>
      <c r="C135" s="91" t="s">
        <v>12</v>
      </c>
      <c r="D135" s="95" t="s">
        <v>9</v>
      </c>
      <c r="E135" s="88">
        <v>500</v>
      </c>
      <c r="F135" s="108"/>
      <c r="G135" s="136">
        <f>IFERROR(SUMIFS(G$14:G$16,$F$14:$F$16,$B135)*G$18/12*(xDSL_propio__bitstream*SUMIFS('SCyD Distribución'!$I$89:$I$498,'SCyD Distribución'!$C$89:$C$498,'SCyD - LRAIC+'!$B135,'SCyD Distribución'!$D$89:$D$498,'SCyD - LRAIC+'!$C135,'SCyD Distribución'!$E$89:$E$498,'SCyD - LRAIC+'!$D135,'SCyD Distribución'!$F$89:$F$498,'SCyD - LRAIC+'!$E135))/(xDSL_propio__líneas*SUMIFS('SCyD Distribución'!$H$89:$H$498,'SCyD Distribución'!$C$89:$C$498,'SCyD - LRAIC+'!$B135,'SCyD Distribución'!$D$89:$D$498,'SCyD - LRAIC+'!$C135,'SCyD Distribución'!$E$89:$E$498,'SCyD - LRAIC+'!$D135,'SCyD Distribución'!$F$89:$F$498,'SCyD - LRAIC+'!$E135)),0)</f>
        <v>393.5131034893904</v>
      </c>
    </row>
    <row r="136" spans="2:7" ht="13" outlineLevel="1" x14ac:dyDescent="0.25">
      <c r="B136" s="85" t="s">
        <v>3</v>
      </c>
      <c r="C136" s="91" t="s">
        <v>12</v>
      </c>
      <c r="D136" s="95" t="s">
        <v>9</v>
      </c>
      <c r="E136" s="88">
        <v>750</v>
      </c>
      <c r="F136" s="108"/>
      <c r="G136" s="136">
        <f>IFERROR(SUMIFS(G$14:G$16,$F$14:$F$16,$B136)*G$18/12*(xDSL_propio__bitstream*SUMIFS('SCyD Distribución'!$I$89:$I$498,'SCyD Distribución'!$C$89:$C$498,'SCyD - LRAIC+'!$B136,'SCyD Distribución'!$D$89:$D$498,'SCyD - LRAIC+'!$C136,'SCyD Distribución'!$E$89:$E$498,'SCyD - LRAIC+'!$D136,'SCyD Distribución'!$F$89:$F$498,'SCyD - LRAIC+'!$E136))/(xDSL_propio__líneas*SUMIFS('SCyD Distribución'!$H$89:$H$498,'SCyD Distribución'!$C$89:$C$498,'SCyD - LRAIC+'!$B136,'SCyD Distribución'!$D$89:$D$498,'SCyD - LRAIC+'!$C136,'SCyD Distribución'!$E$89:$E$498,'SCyD - LRAIC+'!$D136,'SCyD Distribución'!$F$89:$F$498,'SCyD - LRAIC+'!$E136)),0)</f>
        <v>483.01820306743963</v>
      </c>
    </row>
    <row r="137" spans="2:7" ht="13" outlineLevel="1" x14ac:dyDescent="0.25">
      <c r="B137" s="85" t="s">
        <v>3</v>
      </c>
      <c r="C137" s="91" t="s">
        <v>12</v>
      </c>
      <c r="D137" s="95" t="s">
        <v>9</v>
      </c>
      <c r="E137" s="88">
        <v>1000</v>
      </c>
      <c r="F137" s="108"/>
      <c r="G137" s="136">
        <f>IFERROR(SUMIFS(G$14:G$16,$F$14:$F$16,$B137)*G$18/12*(xDSL_propio__bitstream*SUMIFS('SCyD Distribución'!$I$89:$I$498,'SCyD Distribución'!$C$89:$C$498,'SCyD - LRAIC+'!$B137,'SCyD Distribución'!$D$89:$D$498,'SCyD - LRAIC+'!$C137,'SCyD Distribución'!$E$89:$E$498,'SCyD - LRAIC+'!$D137,'SCyD Distribución'!$F$89:$F$498,'SCyD - LRAIC+'!$E137))/(xDSL_propio__líneas*SUMIFS('SCyD Distribución'!$H$89:$H$498,'SCyD Distribución'!$C$89:$C$498,'SCyD - LRAIC+'!$B137,'SCyD Distribución'!$D$89:$D$498,'SCyD - LRAIC+'!$C137,'SCyD Distribución'!$E$89:$E$498,'SCyD - LRAIC+'!$D137,'SCyD Distribución'!$F$89:$F$498,'SCyD - LRAIC+'!$E137)),0)</f>
        <v>558.61559188859883</v>
      </c>
    </row>
    <row r="138" spans="2:7" ht="13" outlineLevel="1" x14ac:dyDescent="0.25">
      <c r="B138" s="85" t="s">
        <v>3</v>
      </c>
      <c r="C138" s="92" t="s">
        <v>13</v>
      </c>
      <c r="D138" s="95" t="s">
        <v>9</v>
      </c>
      <c r="E138" s="88">
        <v>3</v>
      </c>
      <c r="F138" s="108"/>
      <c r="G138" s="136">
        <f>IFERROR(SUMIFS(G$14:G$16,$F$14:$F$16,$B138)*G$18/12*(xDSL_propio__bitstream*SUMIFS('SCyD Distribución'!$I$89:$I$498,'SCyD Distribución'!$C$89:$C$498,'SCyD - LRAIC+'!$B138,'SCyD Distribución'!$D$89:$D$498,'SCyD - LRAIC+'!$C138,'SCyD Distribución'!$E$89:$E$498,'SCyD - LRAIC+'!$D138,'SCyD Distribución'!$F$89:$F$498,'SCyD - LRAIC+'!$E138))/(xDSL_propio__líneas*SUMIFS('SCyD Distribución'!$H$89:$H$498,'SCyD Distribución'!$C$89:$C$498,'SCyD - LRAIC+'!$B138,'SCyD Distribución'!$D$89:$D$498,'SCyD - LRAIC+'!$C138,'SCyD Distribución'!$E$89:$E$498,'SCyD - LRAIC+'!$D138,'SCyD Distribución'!$F$89:$F$498,'SCyD - LRAIC+'!$E138)),0)</f>
        <v>33.986372109483753</v>
      </c>
    </row>
    <row r="139" spans="2:7" ht="13" outlineLevel="1" x14ac:dyDescent="0.25">
      <c r="B139" s="85" t="s">
        <v>3</v>
      </c>
      <c r="C139" s="92" t="s">
        <v>13</v>
      </c>
      <c r="D139" s="95" t="s">
        <v>9</v>
      </c>
      <c r="E139" s="88">
        <v>5</v>
      </c>
      <c r="F139" s="108"/>
      <c r="G139" s="136">
        <f>IFERROR(SUMIFS(G$14:G$16,$F$14:$F$16,$B139)*G$18/12*(xDSL_propio__bitstream*SUMIFS('SCyD Distribución'!$I$89:$I$498,'SCyD Distribución'!$C$89:$C$498,'SCyD - LRAIC+'!$B139,'SCyD Distribución'!$D$89:$D$498,'SCyD - LRAIC+'!$C139,'SCyD Distribución'!$E$89:$E$498,'SCyD - LRAIC+'!$D139,'SCyD Distribución'!$F$89:$F$498,'SCyD - LRAIC+'!$E139))/(xDSL_propio__líneas*SUMIFS('SCyD Distribución'!$H$89:$H$498,'SCyD Distribución'!$C$89:$C$498,'SCyD - LRAIC+'!$B139,'SCyD Distribución'!$D$89:$D$498,'SCyD - LRAIC+'!$C139,'SCyD Distribución'!$E$89:$E$498,'SCyD - LRAIC+'!$D139,'SCyD Distribución'!$F$89:$F$498,'SCyD - LRAIC+'!$E139)),0)</f>
        <v>43.99840816514687</v>
      </c>
    </row>
    <row r="140" spans="2:7" ht="13" outlineLevel="1" x14ac:dyDescent="0.25">
      <c r="B140" s="85" t="s">
        <v>3</v>
      </c>
      <c r="C140" s="92" t="s">
        <v>13</v>
      </c>
      <c r="D140" s="95" t="s">
        <v>9</v>
      </c>
      <c r="E140" s="88">
        <v>10</v>
      </c>
      <c r="F140" s="108"/>
      <c r="G140" s="136">
        <f>IFERROR(SUMIFS(G$14:G$16,$F$14:$F$16,$B140)*G$18/12*(xDSL_propio__bitstream*SUMIFS('SCyD Distribución'!$I$89:$I$498,'SCyD Distribución'!$C$89:$C$498,'SCyD - LRAIC+'!$B140,'SCyD Distribución'!$D$89:$D$498,'SCyD - LRAIC+'!$C140,'SCyD Distribución'!$E$89:$E$498,'SCyD - LRAIC+'!$D140,'SCyD Distribución'!$F$89:$F$498,'SCyD - LRAIC+'!$E140))/(xDSL_propio__líneas*SUMIFS('SCyD Distribución'!$H$89:$H$498,'SCyD Distribución'!$C$89:$C$498,'SCyD - LRAIC+'!$B140,'SCyD Distribución'!$D$89:$D$498,'SCyD - LRAIC+'!$C140,'SCyD Distribución'!$E$89:$E$498,'SCyD - LRAIC+'!$D140,'SCyD Distribución'!$F$89:$F$498,'SCyD - LRAIC+'!$E140)),0)</f>
        <v>62.458394908296469</v>
      </c>
    </row>
    <row r="141" spans="2:7" ht="13" outlineLevel="1" x14ac:dyDescent="0.25">
      <c r="B141" s="85" t="s">
        <v>3</v>
      </c>
      <c r="C141" s="92" t="s">
        <v>13</v>
      </c>
      <c r="D141" s="95" t="s">
        <v>9</v>
      </c>
      <c r="E141" s="88">
        <v>20</v>
      </c>
      <c r="F141" s="108"/>
      <c r="G141" s="136">
        <f>IFERROR(SUMIFS(G$14:G$16,$F$14:$F$16,$B141)*G$18/12*(xDSL_propio__bitstream*SUMIFS('SCyD Distribución'!$I$89:$I$498,'SCyD Distribución'!$C$89:$C$498,'SCyD - LRAIC+'!$B141,'SCyD Distribución'!$D$89:$D$498,'SCyD - LRAIC+'!$C141,'SCyD Distribución'!$E$89:$E$498,'SCyD - LRAIC+'!$D141,'SCyD Distribución'!$F$89:$F$498,'SCyD - LRAIC+'!$E141))/(xDSL_propio__líneas*SUMIFS('SCyD Distribución'!$H$89:$H$498,'SCyD Distribución'!$C$89:$C$498,'SCyD - LRAIC+'!$B141,'SCyD Distribución'!$D$89:$D$498,'SCyD - LRAIC+'!$C141,'SCyD Distribución'!$E$89:$E$498,'SCyD - LRAIC+'!$D141,'SCyD Distribución'!$F$89:$F$498,'SCyD - LRAIC+'!$E141)),0)</f>
        <v>88.663459820596671</v>
      </c>
    </row>
    <row r="142" spans="2:7" ht="13" outlineLevel="1" x14ac:dyDescent="0.25">
      <c r="B142" s="85" t="s">
        <v>3</v>
      </c>
      <c r="C142" s="92" t="s">
        <v>13</v>
      </c>
      <c r="D142" s="95" t="s">
        <v>9</v>
      </c>
      <c r="E142" s="88">
        <v>30</v>
      </c>
      <c r="F142" s="108"/>
      <c r="G142" s="136">
        <f>IFERROR(SUMIFS(G$14:G$16,$F$14:$F$16,$B142)*G$18/12*(xDSL_propio__bitstream*SUMIFS('SCyD Distribución'!$I$89:$I$498,'SCyD Distribución'!$C$89:$C$498,'SCyD - LRAIC+'!$B142,'SCyD Distribución'!$D$89:$D$498,'SCyD - LRAIC+'!$C142,'SCyD Distribución'!$E$89:$E$498,'SCyD - LRAIC+'!$D142,'SCyD Distribución'!$F$89:$F$498,'SCyD - LRAIC+'!$E142))/(xDSL_propio__líneas*SUMIFS('SCyD Distribución'!$H$89:$H$498,'SCyD Distribución'!$C$89:$C$498,'SCyD - LRAIC+'!$B142,'SCyD Distribución'!$D$89:$D$498,'SCyD - LRAIC+'!$C142,'SCyD Distribución'!$E$89:$E$498,'SCyD - LRAIC+'!$D142,'SCyD Distribución'!$F$89:$F$498,'SCyD - LRAIC+'!$E142)),0)</f>
        <v>108.83008636951634</v>
      </c>
    </row>
    <row r="143" spans="2:7" ht="13" outlineLevel="1" x14ac:dyDescent="0.25">
      <c r="B143" s="85" t="s">
        <v>3</v>
      </c>
      <c r="C143" s="92" t="s">
        <v>13</v>
      </c>
      <c r="D143" s="95" t="s">
        <v>9</v>
      </c>
      <c r="E143" s="88">
        <v>40</v>
      </c>
      <c r="F143" s="108"/>
      <c r="G143" s="136">
        <f>IFERROR(SUMIFS(G$14:G$16,$F$14:$F$16,$B143)*G$18/12*(xDSL_propio__bitstream*SUMIFS('SCyD Distribución'!$I$89:$I$498,'SCyD Distribución'!$C$89:$C$498,'SCyD - LRAIC+'!$B143,'SCyD Distribución'!$D$89:$D$498,'SCyD - LRAIC+'!$C143,'SCyD Distribución'!$E$89:$E$498,'SCyD - LRAIC+'!$D143,'SCyD Distribución'!$F$89:$F$498,'SCyD - LRAIC+'!$E143))/(xDSL_propio__líneas*SUMIFS('SCyD Distribución'!$H$89:$H$498,'SCyD Distribución'!$C$89:$C$498,'SCyD - LRAIC+'!$B143,'SCyD Distribución'!$D$89:$D$498,'SCyD - LRAIC+'!$C143,'SCyD Distribución'!$E$89:$E$498,'SCyD - LRAIC+'!$D143,'SCyD Distribución'!$F$89:$F$498,'SCyD - LRAIC+'!$E143)),0)</f>
        <v>125.86313047110256</v>
      </c>
    </row>
    <row r="144" spans="2:7" ht="13" outlineLevel="1" x14ac:dyDescent="0.25">
      <c r="B144" s="85" t="s">
        <v>3</v>
      </c>
      <c r="C144" s="92" t="s">
        <v>13</v>
      </c>
      <c r="D144" s="95" t="s">
        <v>9</v>
      </c>
      <c r="E144" s="88">
        <v>50</v>
      </c>
      <c r="F144" s="108"/>
      <c r="G144" s="136">
        <f>IFERROR(SUMIFS(G$14:G$16,$F$14:$F$16,$B144)*G$18/12*(xDSL_propio__bitstream*SUMIFS('SCyD Distribución'!$I$89:$I$498,'SCyD Distribución'!$C$89:$C$498,'SCyD - LRAIC+'!$B144,'SCyD Distribución'!$D$89:$D$498,'SCyD - LRAIC+'!$C144,'SCyD Distribución'!$E$89:$E$498,'SCyD - LRAIC+'!$D144,'SCyD Distribución'!$F$89:$F$498,'SCyD - LRAIC+'!$E144))/(xDSL_propio__líneas*SUMIFS('SCyD Distribución'!$H$89:$H$498,'SCyD Distribución'!$C$89:$C$498,'SCyD - LRAIC+'!$B144,'SCyD Distribución'!$D$89:$D$498,'SCyD - LRAIC+'!$C144,'SCyD Distribución'!$E$89:$E$498,'SCyD - LRAIC+'!$D144,'SCyD Distribución'!$F$89:$F$498,'SCyD - LRAIC+'!$E144)),0)</f>
        <v>140.89031171991411</v>
      </c>
    </row>
    <row r="145" spans="2:7" ht="13" outlineLevel="1" x14ac:dyDescent="0.25">
      <c r="B145" s="85" t="s">
        <v>3</v>
      </c>
      <c r="C145" s="92" t="s">
        <v>13</v>
      </c>
      <c r="D145" s="95" t="s">
        <v>9</v>
      </c>
      <c r="E145" s="88">
        <v>60</v>
      </c>
      <c r="F145" s="108"/>
      <c r="G145" s="136">
        <f>IFERROR(SUMIFS(G$14:G$16,$F$14:$F$16,$B145)*G$18/12*(xDSL_propio__bitstream*SUMIFS('SCyD Distribución'!$I$89:$I$498,'SCyD Distribución'!$C$89:$C$498,'SCyD - LRAIC+'!$B145,'SCyD Distribución'!$D$89:$D$498,'SCyD - LRAIC+'!$C145,'SCyD Distribución'!$E$89:$E$498,'SCyD - LRAIC+'!$D145,'SCyD Distribución'!$F$89:$F$498,'SCyD - LRAIC+'!$E145))/(xDSL_propio__líneas*SUMIFS('SCyD Distribución'!$H$89:$H$498,'SCyD Distribución'!$C$89:$C$498,'SCyD - LRAIC+'!$B145,'SCyD Distribución'!$D$89:$D$498,'SCyD - LRAIC+'!$C145,'SCyD Distribución'!$E$89:$E$498,'SCyD - LRAIC+'!$D145,'SCyD Distribución'!$F$89:$F$498,'SCyD - LRAIC+'!$E145)),0)</f>
        <v>154.49087355291522</v>
      </c>
    </row>
    <row r="146" spans="2:7" ht="13" outlineLevel="1" x14ac:dyDescent="0.25">
      <c r="B146" s="85" t="s">
        <v>3</v>
      </c>
      <c r="C146" s="92" t="s">
        <v>13</v>
      </c>
      <c r="D146" s="95" t="s">
        <v>9</v>
      </c>
      <c r="E146" s="88">
        <v>100</v>
      </c>
      <c r="F146" s="108"/>
      <c r="G146" s="136">
        <f>IFERROR(SUMIFS(G$14:G$16,$F$14:$F$16,$B146)*G$18/12*(xDSL_propio__bitstream*SUMIFS('SCyD Distribución'!$I$89:$I$498,'SCyD Distribución'!$C$89:$C$498,'SCyD - LRAIC+'!$B146,'SCyD Distribución'!$D$89:$D$498,'SCyD - LRAIC+'!$C146,'SCyD Distribución'!$E$89:$E$498,'SCyD - LRAIC+'!$D146,'SCyD Distribución'!$F$89:$F$498,'SCyD - LRAIC+'!$E146))/(xDSL_propio__líneas*SUMIFS('SCyD Distribución'!$H$89:$H$498,'SCyD Distribución'!$C$89:$C$498,'SCyD - LRAIC+'!$B146,'SCyD Distribución'!$D$89:$D$498,'SCyD - LRAIC+'!$C146,'SCyD Distribución'!$E$89:$E$498,'SCyD - LRAIC+'!$D146,'SCyD Distribución'!$F$89:$F$498,'SCyD - LRAIC+'!$E146)),0)</f>
        <v>200.00229769962678</v>
      </c>
    </row>
    <row r="147" spans="2:7" ht="13" outlineLevel="1" x14ac:dyDescent="0.25">
      <c r="B147" s="85" t="s">
        <v>3</v>
      </c>
      <c r="C147" s="92" t="s">
        <v>13</v>
      </c>
      <c r="D147" s="95" t="s">
        <v>9</v>
      </c>
      <c r="E147" s="88">
        <v>150</v>
      </c>
      <c r="F147" s="108"/>
      <c r="G147" s="136">
        <f>IFERROR(SUMIFS(G$14:G$16,$F$14:$F$16,$B147)*G$18/12*(xDSL_propio__bitstream*SUMIFS('SCyD Distribución'!$I$89:$I$498,'SCyD Distribución'!$C$89:$C$498,'SCyD - LRAIC+'!$B147,'SCyD Distribución'!$D$89:$D$498,'SCyD - LRAIC+'!$C147,'SCyD Distribución'!$E$89:$E$498,'SCyD - LRAIC+'!$D147,'SCyD Distribución'!$F$89:$F$498,'SCyD - LRAIC+'!$E147))/(xDSL_propio__líneas*SUMIFS('SCyD Distribución'!$H$89:$H$498,'SCyD Distribución'!$C$89:$C$498,'SCyD - LRAIC+'!$B147,'SCyD Distribución'!$D$89:$D$498,'SCyD - LRAIC+'!$C147,'SCyD Distribución'!$E$89:$E$498,'SCyD - LRAIC+'!$D147,'SCyD Distribución'!$F$89:$F$498,'SCyD - LRAIC+'!$E147)),0)</f>
        <v>245.49309689464363</v>
      </c>
    </row>
    <row r="148" spans="2:7" ht="13" outlineLevel="1" x14ac:dyDescent="0.25">
      <c r="B148" s="85" t="s">
        <v>3</v>
      </c>
      <c r="C148" s="92" t="s">
        <v>13</v>
      </c>
      <c r="D148" s="95" t="s">
        <v>9</v>
      </c>
      <c r="E148" s="88">
        <v>200</v>
      </c>
      <c r="F148" s="108"/>
      <c r="G148" s="136">
        <f>IFERROR(SUMIFS(G$14:G$16,$F$14:$F$16,$B148)*G$18/12*(xDSL_propio__bitstream*SUMIFS('SCyD Distribución'!$I$89:$I$498,'SCyD Distribución'!$C$89:$C$498,'SCyD - LRAIC+'!$B148,'SCyD Distribución'!$D$89:$D$498,'SCyD - LRAIC+'!$C148,'SCyD Distribución'!$E$89:$E$498,'SCyD - LRAIC+'!$D148,'SCyD Distribución'!$F$89:$F$498,'SCyD - LRAIC+'!$E148))/(xDSL_propio__líneas*SUMIFS('SCyD Distribución'!$H$89:$H$498,'SCyD Distribución'!$C$89:$C$498,'SCyD - LRAIC+'!$B148,'SCyD Distribución'!$D$89:$D$498,'SCyD - LRAIC+'!$C148,'SCyD Distribución'!$E$89:$E$498,'SCyD - LRAIC+'!$D148,'SCyD Distribución'!$F$89:$F$498,'SCyD - LRAIC+'!$E148)),0)</f>
        <v>283.91532815010555</v>
      </c>
    </row>
    <row r="149" spans="2:7" ht="13" outlineLevel="1" x14ac:dyDescent="0.25">
      <c r="B149" s="85" t="s">
        <v>3</v>
      </c>
      <c r="C149" s="92" t="s">
        <v>13</v>
      </c>
      <c r="D149" s="95" t="s">
        <v>9</v>
      </c>
      <c r="E149" s="88">
        <v>250</v>
      </c>
      <c r="F149" s="108"/>
      <c r="G149" s="136">
        <f>IFERROR(SUMIFS(G$14:G$16,$F$14:$F$16,$B149)*G$18/12*(xDSL_propio__bitstream*SUMIFS('SCyD Distribución'!$I$89:$I$498,'SCyD Distribución'!$C$89:$C$498,'SCyD - LRAIC+'!$B149,'SCyD Distribución'!$D$89:$D$498,'SCyD - LRAIC+'!$C149,'SCyD Distribución'!$E$89:$E$498,'SCyD - LRAIC+'!$D149,'SCyD Distribución'!$F$89:$F$498,'SCyD - LRAIC+'!$E149))/(xDSL_propio__líneas*SUMIFS('SCyD Distribución'!$H$89:$H$498,'SCyD Distribución'!$C$89:$C$498,'SCyD - LRAIC+'!$B149,'SCyD Distribución'!$D$89:$D$498,'SCyD - LRAIC+'!$C149,'SCyD Distribución'!$E$89:$E$498,'SCyD - LRAIC+'!$D149,'SCyD Distribución'!$F$89:$F$498,'SCyD - LRAIC+'!$E149)),0)</f>
        <v>317.81284110293183</v>
      </c>
    </row>
    <row r="150" spans="2:7" ht="13" outlineLevel="1" x14ac:dyDescent="0.25">
      <c r="B150" s="85" t="s">
        <v>3</v>
      </c>
      <c r="C150" s="92" t="s">
        <v>13</v>
      </c>
      <c r="D150" s="95" t="s">
        <v>9</v>
      </c>
      <c r="E150" s="88">
        <v>300</v>
      </c>
      <c r="F150" s="108"/>
      <c r="G150" s="136">
        <f>IFERROR(SUMIFS(G$14:G$16,$F$14:$F$16,$B150)*G$18/12*(xDSL_propio__bitstream*SUMIFS('SCyD Distribución'!$I$89:$I$498,'SCyD Distribución'!$C$89:$C$498,'SCyD - LRAIC+'!$B150,'SCyD Distribución'!$D$89:$D$498,'SCyD - LRAIC+'!$C150,'SCyD Distribución'!$E$89:$E$498,'SCyD - LRAIC+'!$D150,'SCyD Distribución'!$F$89:$F$498,'SCyD - LRAIC+'!$E150))/(xDSL_propio__líneas*SUMIFS('SCyD Distribución'!$H$89:$H$498,'SCyD Distribución'!$C$89:$C$498,'SCyD - LRAIC+'!$B150,'SCyD Distribución'!$D$89:$D$498,'SCyD - LRAIC+'!$C150,'SCyD Distribución'!$E$89:$E$498,'SCyD - LRAIC+'!$D150,'SCyD Distribución'!$F$89:$F$498,'SCyD - LRAIC+'!$E150)),0)</f>
        <v>348.4922621644385</v>
      </c>
    </row>
    <row r="151" spans="2:7" ht="13" outlineLevel="1" x14ac:dyDescent="0.25">
      <c r="B151" s="85" t="s">
        <v>3</v>
      </c>
      <c r="C151" s="92" t="s">
        <v>13</v>
      </c>
      <c r="D151" s="95" t="s">
        <v>9</v>
      </c>
      <c r="E151" s="88">
        <v>400</v>
      </c>
      <c r="F151" s="108"/>
      <c r="G151" s="136">
        <f>IFERROR(SUMIFS(G$14:G$16,$F$14:$F$16,$B151)*G$18/12*(xDSL_propio__bitstream*SUMIFS('SCyD Distribución'!$I$89:$I$498,'SCyD Distribución'!$C$89:$C$498,'SCyD - LRAIC+'!$B151,'SCyD Distribución'!$D$89:$D$498,'SCyD - LRAIC+'!$C151,'SCyD Distribución'!$E$89:$E$498,'SCyD - LRAIC+'!$D151,'SCyD Distribución'!$F$89:$F$498,'SCyD - LRAIC+'!$E151))/(xDSL_propio__líneas*SUMIFS('SCyD Distribución'!$H$89:$H$498,'SCyD Distribución'!$C$89:$C$498,'SCyD - LRAIC+'!$B151,'SCyD Distribución'!$D$89:$D$498,'SCyD - LRAIC+'!$C151,'SCyD Distribución'!$E$89:$E$498,'SCyD - LRAIC+'!$D151,'SCyD Distribución'!$F$89:$F$498,'SCyD - LRAIC+'!$E151)),0)</f>
        <v>403.0349375267831</v>
      </c>
    </row>
    <row r="152" spans="2:7" ht="13" outlineLevel="1" x14ac:dyDescent="0.25">
      <c r="B152" s="85" t="s">
        <v>3</v>
      </c>
      <c r="C152" s="92" t="s">
        <v>13</v>
      </c>
      <c r="D152" s="95" t="s">
        <v>9</v>
      </c>
      <c r="E152" s="88">
        <v>500</v>
      </c>
      <c r="F152" s="108"/>
      <c r="G152" s="136">
        <f>IFERROR(SUMIFS(G$14:G$16,$F$14:$F$16,$B152)*G$18/12*(xDSL_propio__bitstream*SUMIFS('SCyD Distribución'!$I$89:$I$498,'SCyD Distribución'!$C$89:$C$498,'SCyD - LRAIC+'!$B152,'SCyD Distribución'!$D$89:$D$498,'SCyD - LRAIC+'!$C152,'SCyD Distribución'!$E$89:$E$498,'SCyD - LRAIC+'!$D152,'SCyD Distribución'!$F$89:$F$498,'SCyD - LRAIC+'!$E152))/(xDSL_propio__líneas*SUMIFS('SCyD Distribución'!$H$89:$H$498,'SCyD Distribución'!$C$89:$C$498,'SCyD - LRAIC+'!$B152,'SCyD Distribución'!$D$89:$D$498,'SCyD - LRAIC+'!$C152,'SCyD Distribución'!$E$89:$E$498,'SCyD - LRAIC+'!$D152,'SCyD Distribución'!$F$89:$F$498,'SCyD - LRAIC+'!$E152)),0)</f>
        <v>451.15450227262397</v>
      </c>
    </row>
    <row r="153" spans="2:7" ht="13" outlineLevel="1" x14ac:dyDescent="0.25">
      <c r="B153" s="85" t="s">
        <v>3</v>
      </c>
      <c r="C153" s="92" t="s">
        <v>13</v>
      </c>
      <c r="D153" s="95" t="s">
        <v>9</v>
      </c>
      <c r="E153" s="88">
        <v>750</v>
      </c>
      <c r="F153" s="108"/>
      <c r="G153" s="136">
        <f>IFERROR(SUMIFS(G$14:G$16,$F$14:$F$16,$B153)*G$18/12*(xDSL_propio__bitstream*SUMIFS('SCyD Distribución'!$I$89:$I$498,'SCyD Distribución'!$C$89:$C$498,'SCyD - LRAIC+'!$B153,'SCyD Distribución'!$D$89:$D$498,'SCyD - LRAIC+'!$C153,'SCyD Distribución'!$E$89:$E$498,'SCyD - LRAIC+'!$D153,'SCyD Distribución'!$F$89:$F$498,'SCyD - LRAIC+'!$E153))/(xDSL_propio__líneas*SUMIFS('SCyD Distribución'!$H$89:$H$498,'SCyD Distribución'!$C$89:$C$498,'SCyD - LRAIC+'!$B153,'SCyD Distribución'!$D$89:$D$498,'SCyD - LRAIC+'!$C153,'SCyD Distribución'!$E$89:$E$498,'SCyD - LRAIC+'!$D153,'SCyD Distribución'!$F$89:$F$498,'SCyD - LRAIC+'!$E153)),0)</f>
        <v>553.77021771622719</v>
      </c>
    </row>
    <row r="154" spans="2:7" ht="13" outlineLevel="1" x14ac:dyDescent="0.25">
      <c r="B154" s="85" t="s">
        <v>3</v>
      </c>
      <c r="C154" s="92" t="s">
        <v>13</v>
      </c>
      <c r="D154" s="95" t="s">
        <v>9</v>
      </c>
      <c r="E154" s="88">
        <v>1000</v>
      </c>
      <c r="F154" s="108"/>
      <c r="G154" s="136">
        <f>IFERROR(SUMIFS(G$14:G$16,$F$14:$F$16,$B154)*G$18/12*(xDSL_propio__bitstream*SUMIFS('SCyD Distribución'!$I$89:$I$498,'SCyD Distribución'!$C$89:$C$498,'SCyD - LRAIC+'!$B154,'SCyD Distribución'!$D$89:$D$498,'SCyD - LRAIC+'!$C154,'SCyD Distribución'!$E$89:$E$498,'SCyD - LRAIC+'!$D154,'SCyD Distribución'!$F$89:$F$498,'SCyD - LRAIC+'!$E154))/(xDSL_propio__líneas*SUMIFS('SCyD Distribución'!$H$89:$H$498,'SCyD Distribución'!$C$89:$C$498,'SCyD - LRAIC+'!$B154,'SCyD Distribución'!$D$89:$D$498,'SCyD - LRAIC+'!$C154,'SCyD Distribución'!$E$89:$E$498,'SCyD - LRAIC+'!$D154,'SCyD Distribución'!$F$89:$F$498,'SCyD - LRAIC+'!$E154)),0)</f>
        <v>640.4410350900115</v>
      </c>
    </row>
    <row r="155" spans="2:7" ht="13" outlineLevel="1" x14ac:dyDescent="0.25">
      <c r="B155" s="85" t="s">
        <v>3</v>
      </c>
      <c r="C155" s="93" t="s">
        <v>14</v>
      </c>
      <c r="D155" s="95" t="s">
        <v>9</v>
      </c>
      <c r="E155" s="88">
        <v>3</v>
      </c>
      <c r="F155" s="108"/>
      <c r="G155" s="136">
        <f>IFERROR(SUMIFS(G$14:G$16,$F$14:$F$16,$B155)*G$18/12*(xDSL_propio__bitstream*SUMIFS('SCyD Distribución'!$I$89:$I$498,'SCyD Distribución'!$C$89:$C$498,'SCyD - LRAIC+'!$B155,'SCyD Distribución'!$D$89:$D$498,'SCyD - LRAIC+'!$C155,'SCyD Distribución'!$E$89:$E$498,'SCyD - LRAIC+'!$D155,'SCyD Distribución'!$F$89:$F$498,'SCyD - LRAIC+'!$E155))/(xDSL_propio__líneas*SUMIFS('SCyD Distribución'!$H$89:$H$498,'SCyD Distribución'!$C$89:$C$498,'SCyD - LRAIC+'!$B155,'SCyD Distribución'!$D$89:$D$498,'SCyD - LRAIC+'!$C155,'SCyD Distribución'!$E$89:$E$498,'SCyD - LRAIC+'!$D155,'SCyD Distribución'!$F$89:$F$498,'SCyD - LRAIC+'!$E155)),0)</f>
        <v>37.917996257270708</v>
      </c>
    </row>
    <row r="156" spans="2:7" ht="13" outlineLevel="1" x14ac:dyDescent="0.25">
      <c r="B156" s="85" t="s">
        <v>3</v>
      </c>
      <c r="C156" s="93" t="s">
        <v>14</v>
      </c>
      <c r="D156" s="95" t="s">
        <v>9</v>
      </c>
      <c r="E156" s="88">
        <v>5</v>
      </c>
      <c r="F156" s="108"/>
      <c r="G156" s="136">
        <f>IFERROR(SUMIFS(G$14:G$16,$F$14:$F$16,$B156)*G$18/12*(xDSL_propio__bitstream*SUMIFS('SCyD Distribución'!$I$89:$I$498,'SCyD Distribución'!$C$89:$C$498,'SCyD - LRAIC+'!$B156,'SCyD Distribución'!$D$89:$D$498,'SCyD - LRAIC+'!$C156,'SCyD Distribución'!$E$89:$E$498,'SCyD - LRAIC+'!$D156,'SCyD Distribución'!$F$89:$F$498,'SCyD - LRAIC+'!$E156))/(xDSL_propio__líneas*SUMIFS('SCyD Distribución'!$H$89:$H$498,'SCyD Distribución'!$C$89:$C$498,'SCyD - LRAIC+'!$B156,'SCyD Distribución'!$D$89:$D$498,'SCyD - LRAIC+'!$C156,'SCyD Distribución'!$E$89:$E$498,'SCyD - LRAIC+'!$D156,'SCyD Distribución'!$F$89:$F$498,'SCyD - LRAIC+'!$E156)),0)</f>
        <v>49.088248394313524</v>
      </c>
    </row>
    <row r="157" spans="2:7" ht="13" outlineLevel="1" x14ac:dyDescent="0.25">
      <c r="B157" s="85" t="s">
        <v>3</v>
      </c>
      <c r="C157" s="93" t="s">
        <v>14</v>
      </c>
      <c r="D157" s="95" t="s">
        <v>9</v>
      </c>
      <c r="E157" s="88">
        <v>10</v>
      </c>
      <c r="F157" s="108"/>
      <c r="G157" s="136">
        <f>IFERROR(SUMIFS(G$14:G$16,$F$14:$F$16,$B157)*G$18/12*(xDSL_propio__bitstream*SUMIFS('SCyD Distribución'!$I$89:$I$498,'SCyD Distribución'!$C$89:$C$498,'SCyD - LRAIC+'!$B157,'SCyD Distribución'!$D$89:$D$498,'SCyD - LRAIC+'!$C157,'SCyD Distribución'!$E$89:$E$498,'SCyD - LRAIC+'!$D157,'SCyD Distribución'!$F$89:$F$498,'SCyD - LRAIC+'!$E157))/(xDSL_propio__líneas*SUMIFS('SCyD Distribución'!$H$89:$H$498,'SCyD Distribución'!$C$89:$C$498,'SCyD - LRAIC+'!$B157,'SCyD Distribución'!$D$89:$D$498,'SCyD - LRAIC+'!$C157,'SCyD Distribución'!$E$89:$E$498,'SCyD - LRAIC+'!$D157,'SCyD Distribución'!$F$89:$F$498,'SCyD - LRAIC+'!$E157)),0)</f>
        <v>69.683730194522823</v>
      </c>
    </row>
    <row r="158" spans="2:7" ht="13" outlineLevel="1" x14ac:dyDescent="0.25">
      <c r="B158" s="85" t="s">
        <v>3</v>
      </c>
      <c r="C158" s="93" t="s">
        <v>14</v>
      </c>
      <c r="D158" s="95" t="s">
        <v>9</v>
      </c>
      <c r="E158" s="88">
        <v>20</v>
      </c>
      <c r="F158" s="108"/>
      <c r="G158" s="136">
        <f>IFERROR(SUMIFS(G$14:G$16,$F$14:$F$16,$B158)*G$18/12*(xDSL_propio__bitstream*SUMIFS('SCyD Distribución'!$I$89:$I$498,'SCyD Distribución'!$C$89:$C$498,'SCyD - LRAIC+'!$B158,'SCyD Distribución'!$D$89:$D$498,'SCyD - LRAIC+'!$C158,'SCyD Distribución'!$E$89:$E$498,'SCyD - LRAIC+'!$D158,'SCyD Distribución'!$F$89:$F$498,'SCyD - LRAIC+'!$E158))/(xDSL_propio__líneas*SUMIFS('SCyD Distribución'!$H$89:$H$498,'SCyD Distribución'!$C$89:$C$498,'SCyD - LRAIC+'!$B158,'SCyD Distribución'!$D$89:$D$498,'SCyD - LRAIC+'!$C158,'SCyD Distribución'!$E$89:$E$498,'SCyD - LRAIC+'!$D158,'SCyD Distribución'!$F$89:$F$498,'SCyD - LRAIC+'!$E158)),0)</f>
        <v>98.920259179293822</v>
      </c>
    </row>
    <row r="159" spans="2:7" ht="13" outlineLevel="1" x14ac:dyDescent="0.25">
      <c r="B159" s="85" t="s">
        <v>3</v>
      </c>
      <c r="C159" s="93" t="s">
        <v>14</v>
      </c>
      <c r="D159" s="95" t="s">
        <v>9</v>
      </c>
      <c r="E159" s="88">
        <v>30</v>
      </c>
      <c r="F159" s="108"/>
      <c r="G159" s="136">
        <f>IFERROR(SUMIFS(G$14:G$16,$F$14:$F$16,$B159)*G$18/12*(xDSL_propio__bitstream*SUMIFS('SCyD Distribución'!$I$89:$I$498,'SCyD Distribución'!$C$89:$C$498,'SCyD - LRAIC+'!$B159,'SCyD Distribución'!$D$89:$D$498,'SCyD - LRAIC+'!$C159,'SCyD Distribución'!$E$89:$E$498,'SCyD - LRAIC+'!$D159,'SCyD Distribución'!$F$89:$F$498,'SCyD - LRAIC+'!$E159))/(xDSL_propio__líneas*SUMIFS('SCyD Distribución'!$H$89:$H$498,'SCyD Distribución'!$C$89:$C$498,'SCyD - LRAIC+'!$B159,'SCyD Distribución'!$D$89:$D$498,'SCyD - LRAIC+'!$C159,'SCyD Distribución'!$E$89:$E$498,'SCyD - LRAIC+'!$D159,'SCyD Distribución'!$F$89:$F$498,'SCyD - LRAIC+'!$E159)),0)</f>
        <v>121.41980892648003</v>
      </c>
    </row>
    <row r="160" spans="2:7" ht="13" outlineLevel="1" x14ac:dyDescent="0.25">
      <c r="B160" s="85" t="s">
        <v>3</v>
      </c>
      <c r="C160" s="93" t="s">
        <v>14</v>
      </c>
      <c r="D160" s="95" t="s">
        <v>9</v>
      </c>
      <c r="E160" s="88">
        <v>40</v>
      </c>
      <c r="F160" s="108"/>
      <c r="G160" s="136">
        <f>IFERROR(SUMIFS(G$14:G$16,$F$14:$F$16,$B160)*G$18/12*(xDSL_propio__bitstream*SUMIFS('SCyD Distribución'!$I$89:$I$498,'SCyD Distribución'!$C$89:$C$498,'SCyD - LRAIC+'!$B160,'SCyD Distribución'!$D$89:$D$498,'SCyD - LRAIC+'!$C160,'SCyD Distribución'!$E$89:$E$498,'SCyD - LRAIC+'!$D160,'SCyD Distribución'!$F$89:$F$498,'SCyD - LRAIC+'!$E160))/(xDSL_propio__líneas*SUMIFS('SCyD Distribución'!$H$89:$H$498,'SCyD Distribución'!$C$89:$C$498,'SCyD - LRAIC+'!$B160,'SCyD Distribución'!$D$89:$D$498,'SCyD - LRAIC+'!$C160,'SCyD Distribución'!$E$89:$E$498,'SCyD - LRAIC+'!$D160,'SCyD Distribución'!$F$89:$F$498,'SCyD - LRAIC+'!$E160)),0)</f>
        <v>140.42327597536962</v>
      </c>
    </row>
    <row r="161" spans="2:7" ht="13" outlineLevel="1" x14ac:dyDescent="0.25">
      <c r="B161" s="85" t="s">
        <v>3</v>
      </c>
      <c r="C161" s="93" t="s">
        <v>14</v>
      </c>
      <c r="D161" s="95" t="s">
        <v>9</v>
      </c>
      <c r="E161" s="88">
        <v>50</v>
      </c>
      <c r="F161" s="108"/>
      <c r="G161" s="136">
        <f>IFERROR(SUMIFS(G$14:G$16,$F$14:$F$16,$B161)*G$18/12*(xDSL_propio__bitstream*SUMIFS('SCyD Distribución'!$I$89:$I$498,'SCyD Distribución'!$C$89:$C$498,'SCyD - LRAIC+'!$B161,'SCyD Distribución'!$D$89:$D$498,'SCyD - LRAIC+'!$C161,'SCyD Distribución'!$E$89:$E$498,'SCyD - LRAIC+'!$D161,'SCyD Distribución'!$F$89:$F$498,'SCyD - LRAIC+'!$E161))/(xDSL_propio__líneas*SUMIFS('SCyD Distribución'!$H$89:$H$498,'SCyD Distribución'!$C$89:$C$498,'SCyD - LRAIC+'!$B161,'SCyD Distribución'!$D$89:$D$498,'SCyD - LRAIC+'!$C161,'SCyD Distribución'!$E$89:$E$498,'SCyD - LRAIC+'!$D161,'SCyD Distribución'!$F$89:$F$498,'SCyD - LRAIC+'!$E161)),0)</f>
        <v>157.18883719838598</v>
      </c>
    </row>
    <row r="162" spans="2:7" ht="13" outlineLevel="1" x14ac:dyDescent="0.25">
      <c r="B162" s="85" t="s">
        <v>3</v>
      </c>
      <c r="C162" s="93" t="s">
        <v>14</v>
      </c>
      <c r="D162" s="95" t="s">
        <v>9</v>
      </c>
      <c r="E162" s="88">
        <v>60</v>
      </c>
      <c r="F162" s="108"/>
      <c r="G162" s="136">
        <f>IFERROR(SUMIFS(G$14:G$16,$F$14:$F$16,$B162)*G$18/12*(xDSL_propio__bitstream*SUMIFS('SCyD Distribución'!$I$89:$I$498,'SCyD Distribución'!$C$89:$C$498,'SCyD - LRAIC+'!$B162,'SCyD Distribución'!$D$89:$D$498,'SCyD - LRAIC+'!$C162,'SCyD Distribución'!$E$89:$E$498,'SCyD - LRAIC+'!$D162,'SCyD Distribución'!$F$89:$F$498,'SCyD - LRAIC+'!$E162))/(xDSL_propio__líneas*SUMIFS('SCyD Distribución'!$H$89:$H$498,'SCyD Distribución'!$C$89:$C$498,'SCyD - LRAIC+'!$B162,'SCyD Distribución'!$D$89:$D$498,'SCyD - LRAIC+'!$C162,'SCyD Distribución'!$E$89:$E$498,'SCyD - LRAIC+'!$D162,'SCyD Distribución'!$F$89:$F$498,'SCyD - LRAIC+'!$E162)),0)</f>
        <v>172.36274428735732</v>
      </c>
    </row>
    <row r="163" spans="2:7" ht="13" outlineLevel="1" x14ac:dyDescent="0.25">
      <c r="B163" s="85" t="s">
        <v>3</v>
      </c>
      <c r="C163" s="93" t="s">
        <v>14</v>
      </c>
      <c r="D163" s="95" t="s">
        <v>9</v>
      </c>
      <c r="E163" s="88">
        <v>100</v>
      </c>
      <c r="F163" s="108"/>
      <c r="G163" s="136">
        <f>IFERROR(SUMIFS(G$14:G$16,$F$14:$F$16,$B163)*G$18/12*(xDSL_propio__bitstream*SUMIFS('SCyD Distribución'!$I$89:$I$498,'SCyD Distribución'!$C$89:$C$498,'SCyD - LRAIC+'!$B163,'SCyD Distribución'!$D$89:$D$498,'SCyD - LRAIC+'!$C163,'SCyD Distribución'!$E$89:$E$498,'SCyD - LRAIC+'!$D163,'SCyD Distribución'!$F$89:$F$498,'SCyD - LRAIC+'!$E163))/(xDSL_propio__líneas*SUMIFS('SCyD Distribución'!$H$89:$H$498,'SCyD Distribución'!$C$89:$C$498,'SCyD - LRAIC+'!$B163,'SCyD Distribución'!$D$89:$D$498,'SCyD - LRAIC+'!$C163,'SCyD Distribución'!$E$89:$E$498,'SCyD - LRAIC+'!$D163,'SCyD Distribución'!$F$89:$F$498,'SCyD - LRAIC+'!$E163)),0)</f>
        <v>223.1390379411456</v>
      </c>
    </row>
    <row r="164" spans="2:7" ht="13" outlineLevel="1" x14ac:dyDescent="0.25">
      <c r="B164" s="85" t="s">
        <v>3</v>
      </c>
      <c r="C164" s="93" t="s">
        <v>14</v>
      </c>
      <c r="D164" s="95" t="s">
        <v>9</v>
      </c>
      <c r="E164" s="88">
        <v>150</v>
      </c>
      <c r="F164" s="108"/>
      <c r="G164" s="136">
        <f>IFERROR(SUMIFS(G$14:G$16,$F$14:$F$16,$B164)*G$18/12*(xDSL_propio__bitstream*SUMIFS('SCyD Distribución'!$I$89:$I$498,'SCyD Distribución'!$C$89:$C$498,'SCyD - LRAIC+'!$B164,'SCyD Distribución'!$D$89:$D$498,'SCyD - LRAIC+'!$C164,'SCyD Distribución'!$E$89:$E$498,'SCyD - LRAIC+'!$D164,'SCyD Distribución'!$F$89:$F$498,'SCyD - LRAIC+'!$E164))/(xDSL_propio__líneas*SUMIFS('SCyD Distribución'!$H$89:$H$498,'SCyD Distribución'!$C$89:$C$498,'SCyD - LRAIC+'!$B164,'SCyD Distribución'!$D$89:$D$498,'SCyD - LRAIC+'!$C164,'SCyD Distribución'!$E$89:$E$498,'SCyD - LRAIC+'!$D164,'SCyD Distribución'!$F$89:$F$498,'SCyD - LRAIC+'!$E164)),0)</f>
        <v>273.89232069990089</v>
      </c>
    </row>
    <row r="165" spans="2:7" ht="13" outlineLevel="1" x14ac:dyDescent="0.25">
      <c r="B165" s="85" t="s">
        <v>3</v>
      </c>
      <c r="C165" s="93" t="s">
        <v>14</v>
      </c>
      <c r="D165" s="95" t="s">
        <v>9</v>
      </c>
      <c r="E165" s="88">
        <v>200</v>
      </c>
      <c r="F165" s="108"/>
      <c r="G165" s="136">
        <f>IFERROR(SUMIFS(G$14:G$16,$F$14:$F$16,$B165)*G$18/12*(xDSL_propio__bitstream*SUMIFS('SCyD Distribución'!$I$89:$I$498,'SCyD Distribución'!$C$89:$C$498,'SCyD - LRAIC+'!$B165,'SCyD Distribución'!$D$89:$D$498,'SCyD - LRAIC+'!$C165,'SCyD Distribución'!$E$89:$E$498,'SCyD - LRAIC+'!$D165,'SCyD Distribución'!$F$89:$F$498,'SCyD - LRAIC+'!$E165))/(xDSL_propio__líneas*SUMIFS('SCyD Distribución'!$H$89:$H$498,'SCyD Distribución'!$C$89:$C$498,'SCyD - LRAIC+'!$B165,'SCyD Distribución'!$D$89:$D$498,'SCyD - LRAIC+'!$C165,'SCyD Distribución'!$E$89:$E$498,'SCyD - LRAIC+'!$D165,'SCyD Distribución'!$F$89:$F$498,'SCyD - LRAIC+'!$E165)),0)</f>
        <v>316.75932681186117</v>
      </c>
    </row>
    <row r="166" spans="2:7" ht="13" outlineLevel="1" x14ac:dyDescent="0.25">
      <c r="B166" s="85" t="s">
        <v>3</v>
      </c>
      <c r="C166" s="93" t="s">
        <v>14</v>
      </c>
      <c r="D166" s="95" t="s">
        <v>9</v>
      </c>
      <c r="E166" s="88">
        <v>250</v>
      </c>
      <c r="F166" s="108"/>
      <c r="G166" s="136">
        <f>IFERROR(SUMIFS(G$14:G$16,$F$14:$F$16,$B166)*G$18/12*(xDSL_propio__bitstream*SUMIFS('SCyD Distribución'!$I$89:$I$498,'SCyD Distribución'!$C$89:$C$498,'SCyD - LRAIC+'!$B166,'SCyD Distribución'!$D$89:$D$498,'SCyD - LRAIC+'!$C166,'SCyD Distribución'!$E$89:$E$498,'SCyD - LRAIC+'!$D166,'SCyD Distribución'!$F$89:$F$498,'SCyD - LRAIC+'!$E166))/(xDSL_propio__líneas*SUMIFS('SCyD Distribución'!$H$89:$H$498,'SCyD Distribución'!$C$89:$C$498,'SCyD - LRAIC+'!$B166,'SCyD Distribución'!$D$89:$D$498,'SCyD - LRAIC+'!$C166,'SCyD Distribución'!$E$89:$E$498,'SCyD - LRAIC+'!$D166,'SCyD Distribución'!$F$89:$F$498,'SCyD - LRAIC+'!$E166)),0)</f>
        <v>354.57818447444134</v>
      </c>
    </row>
    <row r="167" spans="2:7" ht="13" outlineLevel="1" x14ac:dyDescent="0.25">
      <c r="B167" s="85" t="s">
        <v>3</v>
      </c>
      <c r="C167" s="93" t="s">
        <v>14</v>
      </c>
      <c r="D167" s="95" t="s">
        <v>9</v>
      </c>
      <c r="E167" s="88">
        <v>300</v>
      </c>
      <c r="F167" s="108"/>
      <c r="G167" s="136">
        <f>IFERROR(SUMIFS(G$14:G$16,$F$14:$F$16,$B167)*G$18/12*(xDSL_propio__bitstream*SUMIFS('SCyD Distribución'!$I$89:$I$498,'SCyD Distribución'!$C$89:$C$498,'SCyD - LRAIC+'!$B167,'SCyD Distribución'!$D$89:$D$498,'SCyD - LRAIC+'!$C167,'SCyD Distribución'!$E$89:$E$498,'SCyD - LRAIC+'!$D167,'SCyD Distribución'!$F$89:$F$498,'SCyD - LRAIC+'!$E167))/(xDSL_propio__líneas*SUMIFS('SCyD Distribución'!$H$89:$H$498,'SCyD Distribución'!$C$89:$C$498,'SCyD - LRAIC+'!$B167,'SCyD Distribución'!$D$89:$D$498,'SCyD - LRAIC+'!$C167,'SCyD Distribución'!$E$89:$E$498,'SCyD - LRAIC+'!$D167,'SCyD Distribución'!$F$89:$F$498,'SCyD - LRAIC+'!$E167)),0)</f>
        <v>388.80667374178597</v>
      </c>
    </row>
    <row r="168" spans="2:7" ht="13" outlineLevel="1" x14ac:dyDescent="0.25">
      <c r="B168" s="85" t="s">
        <v>3</v>
      </c>
      <c r="C168" s="93" t="s">
        <v>14</v>
      </c>
      <c r="D168" s="95" t="s">
        <v>9</v>
      </c>
      <c r="E168" s="88">
        <v>400</v>
      </c>
      <c r="F168" s="108"/>
      <c r="G168" s="136">
        <f>IFERROR(SUMIFS(G$14:G$16,$F$14:$F$16,$B168)*G$18/12*(xDSL_propio__bitstream*SUMIFS('SCyD Distribución'!$I$89:$I$498,'SCyD Distribución'!$C$89:$C$498,'SCyD - LRAIC+'!$B168,'SCyD Distribución'!$D$89:$D$498,'SCyD - LRAIC+'!$C168,'SCyD Distribución'!$E$89:$E$498,'SCyD - LRAIC+'!$D168,'SCyD Distribución'!$F$89:$F$498,'SCyD - LRAIC+'!$E168))/(xDSL_propio__líneas*SUMIFS('SCyD Distribución'!$H$89:$H$498,'SCyD Distribución'!$C$89:$C$498,'SCyD - LRAIC+'!$B168,'SCyD Distribución'!$D$89:$D$498,'SCyD - LRAIC+'!$C168,'SCyD Distribución'!$E$89:$E$498,'SCyD - LRAIC+'!$D168,'SCyD Distribución'!$F$89:$F$498,'SCyD - LRAIC+'!$E168)),0)</f>
        <v>449.65897517568345</v>
      </c>
    </row>
    <row r="169" spans="2:7" ht="13" outlineLevel="1" x14ac:dyDescent="0.25">
      <c r="B169" s="85" t="s">
        <v>3</v>
      </c>
      <c r="C169" s="93" t="s">
        <v>14</v>
      </c>
      <c r="D169" s="95" t="s">
        <v>9</v>
      </c>
      <c r="E169" s="88">
        <v>500</v>
      </c>
      <c r="F169" s="108"/>
      <c r="G169" s="136">
        <f>IFERROR(SUMIFS(G$14:G$16,$F$14:$F$16,$B169)*G$18/12*(xDSL_propio__bitstream*SUMIFS('SCyD Distribución'!$I$89:$I$498,'SCyD Distribución'!$C$89:$C$498,'SCyD - LRAIC+'!$B169,'SCyD Distribución'!$D$89:$D$498,'SCyD - LRAIC+'!$C169,'SCyD Distribución'!$E$89:$E$498,'SCyD - LRAIC+'!$D169,'SCyD Distribución'!$F$89:$F$498,'SCyD - LRAIC+'!$E169))/(xDSL_propio__líneas*SUMIFS('SCyD Distribución'!$H$89:$H$498,'SCyD Distribución'!$C$89:$C$498,'SCyD - LRAIC+'!$B169,'SCyD Distribución'!$D$89:$D$498,'SCyD - LRAIC+'!$C169,'SCyD Distribución'!$E$89:$E$498,'SCyD - LRAIC+'!$D169,'SCyD Distribución'!$F$89:$F$498,'SCyD - LRAIC+'!$E169)),0)</f>
        <v>503.3451253201157</v>
      </c>
    </row>
    <row r="170" spans="2:7" ht="13" outlineLevel="1" x14ac:dyDescent="0.25">
      <c r="B170" s="85" t="s">
        <v>3</v>
      </c>
      <c r="C170" s="93" t="s">
        <v>14</v>
      </c>
      <c r="D170" s="95" t="s">
        <v>9</v>
      </c>
      <c r="E170" s="88">
        <v>750</v>
      </c>
      <c r="F170" s="108"/>
      <c r="G170" s="136">
        <f>IFERROR(SUMIFS(G$14:G$16,$F$14:$F$16,$B170)*G$18/12*(xDSL_propio__bitstream*SUMIFS('SCyD Distribución'!$I$89:$I$498,'SCyD Distribución'!$C$89:$C$498,'SCyD - LRAIC+'!$B170,'SCyD Distribución'!$D$89:$D$498,'SCyD - LRAIC+'!$C170,'SCyD Distribución'!$E$89:$E$498,'SCyD - LRAIC+'!$D170,'SCyD Distribución'!$F$89:$F$498,'SCyD - LRAIC+'!$E170))/(xDSL_propio__líneas*SUMIFS('SCyD Distribución'!$H$89:$H$498,'SCyD Distribución'!$C$89:$C$498,'SCyD - LRAIC+'!$B170,'SCyD Distribución'!$D$89:$D$498,'SCyD - LRAIC+'!$C170,'SCyD Distribución'!$E$89:$E$498,'SCyD - LRAIC+'!$D170,'SCyD Distribución'!$F$89:$F$498,'SCyD - LRAIC+'!$E170)),0)</f>
        <v>617.83167015029903</v>
      </c>
    </row>
    <row r="171" spans="2:7" ht="13" outlineLevel="1" x14ac:dyDescent="0.25">
      <c r="B171" s="85" t="s">
        <v>3</v>
      </c>
      <c r="C171" s="93" t="s">
        <v>14</v>
      </c>
      <c r="D171" s="95" t="s">
        <v>9</v>
      </c>
      <c r="E171" s="88">
        <v>1000</v>
      </c>
      <c r="F171" s="108"/>
      <c r="G171" s="136">
        <f>IFERROR(SUMIFS(G$14:G$16,$F$14:$F$16,$B171)*G$18/12*(xDSL_propio__bitstream*SUMIFS('SCyD Distribución'!$I$89:$I$498,'SCyD Distribución'!$C$89:$C$498,'SCyD - LRAIC+'!$B171,'SCyD Distribución'!$D$89:$D$498,'SCyD - LRAIC+'!$C171,'SCyD Distribución'!$E$89:$E$498,'SCyD - LRAIC+'!$D171,'SCyD Distribución'!$F$89:$F$498,'SCyD - LRAIC+'!$E171))/(xDSL_propio__líneas*SUMIFS('SCyD Distribución'!$H$89:$H$498,'SCyD Distribución'!$C$89:$C$498,'SCyD - LRAIC+'!$B171,'SCyD Distribución'!$D$89:$D$498,'SCyD - LRAIC+'!$C171,'SCyD Distribución'!$E$89:$E$498,'SCyD - LRAIC+'!$D171,'SCyD Distribución'!$F$89:$F$498,'SCyD - LRAIC+'!$E171)),0)</f>
        <v>714.52877327760507</v>
      </c>
    </row>
    <row r="172" spans="2:7" ht="13" outlineLevel="1" x14ac:dyDescent="0.25">
      <c r="B172" s="97" t="s">
        <v>4</v>
      </c>
      <c r="C172" s="86" t="s">
        <v>11</v>
      </c>
      <c r="D172" s="87" t="s">
        <v>8</v>
      </c>
      <c r="E172" s="88">
        <v>3</v>
      </c>
      <c r="F172" s="108"/>
      <c r="G172" s="136">
        <f>IFERROR(SUMIFS(G$14:G$16,$F$14:$F$16,$B172)*G$18/12*(xDSL_propio__bitstream*SUMIFS('SCyD Distribución'!$I$89:$I$498,'SCyD Distribución'!$C$89:$C$498,'SCyD - LRAIC+'!$B172,'SCyD Distribución'!$D$89:$D$498,'SCyD - LRAIC+'!$C172,'SCyD Distribución'!$E$89:$E$498,'SCyD - LRAIC+'!$D172,'SCyD Distribución'!$F$89:$F$498,'SCyD - LRAIC+'!$E172))/(xDSL_propio__líneas*SUMIFS('SCyD Distribución'!$H$89:$H$498,'SCyD Distribución'!$C$89:$C$498,'SCyD - LRAIC+'!$B172,'SCyD Distribución'!$D$89:$D$498,'SCyD - LRAIC+'!$C172,'SCyD Distribución'!$E$89:$E$498,'SCyD - LRAIC+'!$D172,'SCyD Distribución'!$F$89:$F$498,'SCyD - LRAIC+'!$E172)),0)</f>
        <v>22.464647323394093</v>
      </c>
    </row>
    <row r="173" spans="2:7" ht="13" outlineLevel="1" x14ac:dyDescent="0.25">
      <c r="B173" s="97" t="s">
        <v>4</v>
      </c>
      <c r="C173" s="86" t="s">
        <v>11</v>
      </c>
      <c r="D173" s="87" t="s">
        <v>8</v>
      </c>
      <c r="E173" s="88">
        <v>5</v>
      </c>
      <c r="F173" s="108"/>
      <c r="G173" s="136">
        <f>IFERROR(SUMIFS(G$14:G$16,$F$14:$F$16,$B173)*G$18/12*(xDSL_propio__bitstream*SUMIFS('SCyD Distribución'!$I$89:$I$498,'SCyD Distribución'!$C$89:$C$498,'SCyD - LRAIC+'!$B173,'SCyD Distribución'!$D$89:$D$498,'SCyD - LRAIC+'!$C173,'SCyD Distribución'!$E$89:$E$498,'SCyD - LRAIC+'!$D173,'SCyD Distribución'!$F$89:$F$498,'SCyD - LRAIC+'!$E173))/(xDSL_propio__líneas*SUMIFS('SCyD Distribución'!$H$89:$H$498,'SCyD Distribución'!$C$89:$C$498,'SCyD - LRAIC+'!$B173,'SCyD Distribución'!$D$89:$D$498,'SCyD - LRAIC+'!$C173,'SCyD Distribución'!$E$89:$E$498,'SCyD - LRAIC+'!$D173,'SCyD Distribución'!$F$89:$F$498,'SCyD - LRAIC+'!$E173)),0)</f>
        <v>29.082501628497038</v>
      </c>
    </row>
    <row r="174" spans="2:7" ht="13" outlineLevel="1" x14ac:dyDescent="0.25">
      <c r="B174" s="97" t="s">
        <v>4</v>
      </c>
      <c r="C174" s="86" t="s">
        <v>11</v>
      </c>
      <c r="D174" s="87" t="s">
        <v>8</v>
      </c>
      <c r="E174" s="88">
        <v>10</v>
      </c>
      <c r="F174" s="108"/>
      <c r="G174" s="136">
        <f>IFERROR(SUMIFS(G$14:G$16,$F$14:$F$16,$B174)*G$18/12*(xDSL_propio__bitstream*SUMIFS('SCyD Distribución'!$I$89:$I$498,'SCyD Distribución'!$C$89:$C$498,'SCyD - LRAIC+'!$B174,'SCyD Distribución'!$D$89:$D$498,'SCyD - LRAIC+'!$C174,'SCyD Distribución'!$E$89:$E$498,'SCyD - LRAIC+'!$D174,'SCyD Distribución'!$F$89:$F$498,'SCyD - LRAIC+'!$E174))/(xDSL_propio__líneas*SUMIFS('SCyD Distribución'!$H$89:$H$498,'SCyD Distribución'!$C$89:$C$498,'SCyD - LRAIC+'!$B174,'SCyD Distribución'!$D$89:$D$498,'SCyD - LRAIC+'!$C174,'SCyD Distribución'!$E$89:$E$498,'SCyD - LRAIC+'!$D174,'SCyD Distribución'!$F$89:$F$498,'SCyD - LRAIC+'!$E174)),0)</f>
        <v>41.284365671045634</v>
      </c>
    </row>
    <row r="175" spans="2:7" ht="13" outlineLevel="1" x14ac:dyDescent="0.25">
      <c r="B175" s="97" t="s">
        <v>4</v>
      </c>
      <c r="C175" s="86" t="s">
        <v>11</v>
      </c>
      <c r="D175" s="87" t="s">
        <v>8</v>
      </c>
      <c r="E175" s="88">
        <v>20</v>
      </c>
      <c r="F175" s="108"/>
      <c r="G175" s="136">
        <f>IFERROR(SUMIFS(G$14:G$16,$F$14:$F$16,$B175)*G$18/12*(xDSL_propio__bitstream*SUMIFS('SCyD Distribución'!$I$89:$I$498,'SCyD Distribución'!$C$89:$C$498,'SCyD - LRAIC+'!$B175,'SCyD Distribución'!$D$89:$D$498,'SCyD - LRAIC+'!$C175,'SCyD Distribución'!$E$89:$E$498,'SCyD - LRAIC+'!$D175,'SCyD Distribución'!$F$89:$F$498,'SCyD - LRAIC+'!$E175))/(xDSL_propio__líneas*SUMIFS('SCyD Distribución'!$H$89:$H$498,'SCyD Distribución'!$C$89:$C$498,'SCyD - LRAIC+'!$B175,'SCyD Distribución'!$D$89:$D$498,'SCyD - LRAIC+'!$C175,'SCyD Distribución'!$E$89:$E$498,'SCyD - LRAIC+'!$D175,'SCyD Distribución'!$F$89:$F$498,'SCyD - LRAIC+'!$E175)),0)</f>
        <v>58.60564784394348</v>
      </c>
    </row>
    <row r="176" spans="2:7" ht="13" outlineLevel="1" x14ac:dyDescent="0.25">
      <c r="B176" s="97" t="s">
        <v>4</v>
      </c>
      <c r="C176" s="86" t="s">
        <v>11</v>
      </c>
      <c r="D176" s="87" t="s">
        <v>8</v>
      </c>
      <c r="E176" s="88">
        <v>30</v>
      </c>
      <c r="F176" s="108"/>
      <c r="G176" s="136">
        <f>IFERROR(SUMIFS(G$14:G$16,$F$14:$F$16,$B176)*G$18/12*(xDSL_propio__bitstream*SUMIFS('SCyD Distribución'!$I$89:$I$498,'SCyD Distribución'!$C$89:$C$498,'SCyD - LRAIC+'!$B176,'SCyD Distribución'!$D$89:$D$498,'SCyD - LRAIC+'!$C176,'SCyD Distribución'!$E$89:$E$498,'SCyD - LRAIC+'!$D176,'SCyD Distribución'!$F$89:$F$498,'SCyD - LRAIC+'!$E176))/(xDSL_propio__líneas*SUMIFS('SCyD Distribución'!$H$89:$H$498,'SCyD Distribución'!$C$89:$C$498,'SCyD - LRAIC+'!$B176,'SCyD Distribución'!$D$89:$D$498,'SCyD - LRAIC+'!$C176,'SCyD Distribución'!$E$89:$E$498,'SCyD - LRAIC+'!$D176,'SCyD Distribución'!$F$89:$F$498,'SCyD - LRAIC+'!$E176)),0)</f>
        <v>71.935583491816246</v>
      </c>
    </row>
    <row r="177" spans="2:7" ht="13" outlineLevel="1" x14ac:dyDescent="0.25">
      <c r="B177" s="97" t="s">
        <v>4</v>
      </c>
      <c r="C177" s="86" t="s">
        <v>11</v>
      </c>
      <c r="D177" s="87" t="s">
        <v>8</v>
      </c>
      <c r="E177" s="88">
        <v>40</v>
      </c>
      <c r="F177" s="108"/>
      <c r="G177" s="136">
        <f>IFERROR(SUMIFS(G$14:G$16,$F$14:$F$16,$B177)*G$18/12*(xDSL_propio__bitstream*SUMIFS('SCyD Distribución'!$I$89:$I$498,'SCyD Distribución'!$C$89:$C$498,'SCyD - LRAIC+'!$B177,'SCyD Distribución'!$D$89:$D$498,'SCyD - LRAIC+'!$C177,'SCyD Distribución'!$E$89:$E$498,'SCyD - LRAIC+'!$D177,'SCyD Distribución'!$F$89:$F$498,'SCyD - LRAIC+'!$E177))/(xDSL_propio__líneas*SUMIFS('SCyD Distribución'!$H$89:$H$498,'SCyD Distribución'!$C$89:$C$498,'SCyD - LRAIC+'!$B177,'SCyD Distribución'!$D$89:$D$498,'SCyD - LRAIC+'!$C177,'SCyD Distribución'!$E$89:$E$498,'SCyD - LRAIC+'!$D177,'SCyD Distribución'!$F$89:$F$498,'SCyD - LRAIC+'!$E177)),0)</f>
        <v>83.194252918294353</v>
      </c>
    </row>
    <row r="178" spans="2:7" ht="13" outlineLevel="1" x14ac:dyDescent="0.25">
      <c r="B178" s="97" t="s">
        <v>4</v>
      </c>
      <c r="C178" s="86" t="s">
        <v>11</v>
      </c>
      <c r="D178" s="87" t="s">
        <v>8</v>
      </c>
      <c r="E178" s="88">
        <v>50</v>
      </c>
      <c r="F178" s="108"/>
      <c r="G178" s="136">
        <f>IFERROR(SUMIFS(G$14:G$16,$F$14:$F$16,$B178)*G$18/12*(xDSL_propio__bitstream*SUMIFS('SCyD Distribución'!$I$89:$I$498,'SCyD Distribución'!$C$89:$C$498,'SCyD - LRAIC+'!$B178,'SCyD Distribución'!$D$89:$D$498,'SCyD - LRAIC+'!$C178,'SCyD Distribución'!$E$89:$E$498,'SCyD - LRAIC+'!$D178,'SCyD Distribución'!$F$89:$F$498,'SCyD - LRAIC+'!$E178))/(xDSL_propio__líneas*SUMIFS('SCyD Distribución'!$H$89:$H$498,'SCyD Distribución'!$C$89:$C$498,'SCyD - LRAIC+'!$B178,'SCyD Distribución'!$D$89:$D$498,'SCyD - LRAIC+'!$C178,'SCyD Distribución'!$E$89:$E$498,'SCyD - LRAIC+'!$D178,'SCyD Distribución'!$F$89:$F$498,'SCyD - LRAIC+'!$E178)),0)</f>
        <v>93.127067339668642</v>
      </c>
    </row>
    <row r="179" spans="2:7" ht="13" outlineLevel="1" x14ac:dyDescent="0.25">
      <c r="B179" s="97" t="s">
        <v>4</v>
      </c>
      <c r="C179" s="86" t="s">
        <v>11</v>
      </c>
      <c r="D179" s="87" t="s">
        <v>8</v>
      </c>
      <c r="E179" s="88">
        <v>60</v>
      </c>
      <c r="F179" s="108"/>
      <c r="G179" s="136">
        <f>IFERROR(SUMIFS(G$14:G$16,$F$14:$F$16,$B179)*G$18/12*(xDSL_propio__bitstream*SUMIFS('SCyD Distribución'!$I$89:$I$498,'SCyD Distribución'!$C$89:$C$498,'SCyD - LRAIC+'!$B179,'SCyD Distribución'!$D$89:$D$498,'SCyD - LRAIC+'!$C179,'SCyD Distribución'!$E$89:$E$498,'SCyD - LRAIC+'!$D179,'SCyD Distribución'!$F$89:$F$498,'SCyD - LRAIC+'!$E179))/(xDSL_propio__líneas*SUMIFS('SCyD Distribución'!$H$89:$H$498,'SCyD Distribución'!$C$89:$C$498,'SCyD - LRAIC+'!$B179,'SCyD Distribución'!$D$89:$D$498,'SCyD - LRAIC+'!$C179,'SCyD Distribución'!$E$89:$E$498,'SCyD - LRAIC+'!$D179,'SCyD Distribución'!$F$89:$F$498,'SCyD - LRAIC+'!$E179)),0)</f>
        <v>102.11690079391735</v>
      </c>
    </row>
    <row r="180" spans="2:7" ht="13" outlineLevel="1" x14ac:dyDescent="0.25">
      <c r="B180" s="97" t="s">
        <v>4</v>
      </c>
      <c r="C180" s="86" t="s">
        <v>11</v>
      </c>
      <c r="D180" s="87" t="s">
        <v>8</v>
      </c>
      <c r="E180" s="88">
        <v>100</v>
      </c>
      <c r="F180" s="108"/>
      <c r="G180" s="136">
        <f>IFERROR(SUMIFS(G$14:G$16,$F$14:$F$16,$B180)*G$18/12*(xDSL_propio__bitstream*SUMIFS('SCyD Distribución'!$I$89:$I$498,'SCyD Distribución'!$C$89:$C$498,'SCyD - LRAIC+'!$B180,'SCyD Distribución'!$D$89:$D$498,'SCyD - LRAIC+'!$C180,'SCyD Distribución'!$E$89:$E$498,'SCyD - LRAIC+'!$D180,'SCyD Distribución'!$F$89:$F$498,'SCyD - LRAIC+'!$E180))/(xDSL_propio__líneas*SUMIFS('SCyD Distribución'!$H$89:$H$498,'SCyD Distribución'!$C$89:$C$498,'SCyD - LRAIC+'!$B180,'SCyD Distribución'!$D$89:$D$498,'SCyD - LRAIC+'!$C180,'SCyD Distribución'!$E$89:$E$498,'SCyD - LRAIC+'!$D180,'SCyD Distribución'!$F$89:$F$498,'SCyD - LRAIC+'!$E180)),0)</f>
        <v>132.19949064339357</v>
      </c>
    </row>
    <row r="181" spans="2:7" ht="13" outlineLevel="1" x14ac:dyDescent="0.25">
      <c r="B181" s="97" t="s">
        <v>4</v>
      </c>
      <c r="C181" s="86" t="s">
        <v>11</v>
      </c>
      <c r="D181" s="87" t="s">
        <v>8</v>
      </c>
      <c r="E181" s="88">
        <v>150</v>
      </c>
      <c r="F181" s="108"/>
      <c r="G181" s="136">
        <f>IFERROR(SUMIFS(G$14:G$16,$F$14:$F$16,$B181)*G$18/12*(xDSL_propio__bitstream*SUMIFS('SCyD Distribución'!$I$89:$I$498,'SCyD Distribución'!$C$89:$C$498,'SCyD - LRAIC+'!$B181,'SCyD Distribución'!$D$89:$D$498,'SCyD - LRAIC+'!$C181,'SCyD Distribución'!$E$89:$E$498,'SCyD - LRAIC+'!$D181,'SCyD Distribución'!$F$89:$F$498,'SCyD - LRAIC+'!$E181))/(xDSL_propio__líneas*SUMIFS('SCyD Distribución'!$H$89:$H$498,'SCyD Distribución'!$C$89:$C$498,'SCyD - LRAIC+'!$B181,'SCyD Distribución'!$D$89:$D$498,'SCyD - LRAIC+'!$C181,'SCyD Distribución'!$E$89:$E$498,'SCyD - LRAIC+'!$D181,'SCyD Distribución'!$F$89:$F$498,'SCyD - LRAIC+'!$E181)),0)</f>
        <v>162.26844760894821</v>
      </c>
    </row>
    <row r="182" spans="2:7" ht="13" outlineLevel="1" x14ac:dyDescent="0.25">
      <c r="B182" s="97" t="s">
        <v>4</v>
      </c>
      <c r="C182" s="86" t="s">
        <v>11</v>
      </c>
      <c r="D182" s="87" t="s">
        <v>8</v>
      </c>
      <c r="E182" s="88">
        <v>200</v>
      </c>
      <c r="F182" s="108"/>
      <c r="G182" s="136">
        <f>IFERROR(SUMIFS(G$14:G$16,$F$14:$F$16,$B182)*G$18/12*(xDSL_propio__bitstream*SUMIFS('SCyD Distribución'!$I$89:$I$498,'SCyD Distribución'!$C$89:$C$498,'SCyD - LRAIC+'!$B182,'SCyD Distribución'!$D$89:$D$498,'SCyD - LRAIC+'!$C182,'SCyD Distribución'!$E$89:$E$498,'SCyD - LRAIC+'!$D182,'SCyD Distribución'!$F$89:$F$498,'SCyD - LRAIC+'!$E182))/(xDSL_propio__líneas*SUMIFS('SCyD Distribución'!$H$89:$H$498,'SCyD Distribución'!$C$89:$C$498,'SCyD - LRAIC+'!$B182,'SCyD Distribución'!$D$89:$D$498,'SCyD - LRAIC+'!$C182,'SCyD Distribución'!$E$89:$E$498,'SCyD - LRAIC+'!$D182,'SCyD Distribución'!$F$89:$F$498,'SCyD - LRAIC+'!$E182)),0)</f>
        <v>187.6651528457212</v>
      </c>
    </row>
    <row r="183" spans="2:7" ht="13" outlineLevel="1" x14ac:dyDescent="0.25">
      <c r="B183" s="97" t="s">
        <v>4</v>
      </c>
      <c r="C183" s="86" t="s">
        <v>11</v>
      </c>
      <c r="D183" s="87" t="s">
        <v>8</v>
      </c>
      <c r="E183" s="88">
        <v>250</v>
      </c>
      <c r="F183" s="108"/>
      <c r="G183" s="136">
        <f>IFERROR(SUMIFS(G$14:G$16,$F$14:$F$16,$B183)*G$18/12*(xDSL_propio__bitstream*SUMIFS('SCyD Distribución'!$I$89:$I$498,'SCyD Distribución'!$C$89:$C$498,'SCyD - LRAIC+'!$B183,'SCyD Distribución'!$D$89:$D$498,'SCyD - LRAIC+'!$C183,'SCyD Distribución'!$E$89:$E$498,'SCyD - LRAIC+'!$D183,'SCyD Distribución'!$F$89:$F$498,'SCyD - LRAIC+'!$E183))/(xDSL_propio__líneas*SUMIFS('SCyD Distribución'!$H$89:$H$498,'SCyD Distribución'!$C$89:$C$498,'SCyD - LRAIC+'!$B183,'SCyD Distribución'!$D$89:$D$498,'SCyD - LRAIC+'!$C183,'SCyD Distribución'!$E$89:$E$498,'SCyD - LRAIC+'!$D183,'SCyD Distribución'!$F$89:$F$498,'SCyD - LRAIC+'!$E183)),0)</f>
        <v>210.07106516764662</v>
      </c>
    </row>
    <row r="184" spans="2:7" ht="13" outlineLevel="1" x14ac:dyDescent="0.25">
      <c r="B184" s="97" t="s">
        <v>4</v>
      </c>
      <c r="C184" s="86" t="s">
        <v>11</v>
      </c>
      <c r="D184" s="87" t="s">
        <v>8</v>
      </c>
      <c r="E184" s="88">
        <v>300</v>
      </c>
      <c r="F184" s="108"/>
      <c r="G184" s="136">
        <f>IFERROR(SUMIFS(G$14:G$16,$F$14:$F$16,$B184)*G$18/12*(xDSL_propio__bitstream*SUMIFS('SCyD Distribución'!$I$89:$I$498,'SCyD Distribución'!$C$89:$C$498,'SCyD - LRAIC+'!$B184,'SCyD Distribución'!$D$89:$D$498,'SCyD - LRAIC+'!$C184,'SCyD Distribución'!$E$89:$E$498,'SCyD - LRAIC+'!$D184,'SCyD Distribución'!$F$89:$F$498,'SCyD - LRAIC+'!$E184))/(xDSL_propio__líneas*SUMIFS('SCyD Distribución'!$H$89:$H$498,'SCyD Distribución'!$C$89:$C$498,'SCyD - LRAIC+'!$B184,'SCyD Distribución'!$D$89:$D$498,'SCyD - LRAIC+'!$C184,'SCyD Distribución'!$E$89:$E$498,'SCyD - LRAIC+'!$D184,'SCyD Distribución'!$F$89:$F$498,'SCyD - LRAIC+'!$E184)),0)</f>
        <v>230.34985138267604</v>
      </c>
    </row>
    <row r="185" spans="2:7" ht="13" outlineLevel="1" x14ac:dyDescent="0.25">
      <c r="B185" s="97" t="s">
        <v>4</v>
      </c>
      <c r="C185" s="86" t="s">
        <v>11</v>
      </c>
      <c r="D185" s="87" t="s">
        <v>8</v>
      </c>
      <c r="E185" s="88">
        <v>400</v>
      </c>
      <c r="F185" s="108"/>
      <c r="G185" s="136">
        <f>IFERROR(SUMIFS(G$14:G$16,$F$14:$F$16,$B185)*G$18/12*(xDSL_propio__bitstream*SUMIFS('SCyD Distribución'!$I$89:$I$498,'SCyD Distribución'!$C$89:$C$498,'SCyD - LRAIC+'!$B185,'SCyD Distribución'!$D$89:$D$498,'SCyD - LRAIC+'!$C185,'SCyD Distribución'!$E$89:$E$498,'SCyD - LRAIC+'!$D185,'SCyD Distribución'!$F$89:$F$498,'SCyD - LRAIC+'!$E185))/(xDSL_propio__líneas*SUMIFS('SCyD Distribución'!$H$89:$H$498,'SCyD Distribución'!$C$89:$C$498,'SCyD - LRAIC+'!$B185,'SCyD Distribución'!$D$89:$D$498,'SCyD - LRAIC+'!$C185,'SCyD Distribución'!$E$89:$E$498,'SCyD - LRAIC+'!$D185,'SCyD Distribución'!$F$89:$F$498,'SCyD - LRAIC+'!$E185)),0)</f>
        <v>266.40200670370643</v>
      </c>
    </row>
    <row r="186" spans="2:7" ht="13" outlineLevel="1" x14ac:dyDescent="0.25">
      <c r="B186" s="97" t="s">
        <v>4</v>
      </c>
      <c r="C186" s="86" t="s">
        <v>11</v>
      </c>
      <c r="D186" s="87" t="s">
        <v>8</v>
      </c>
      <c r="E186" s="88">
        <v>500</v>
      </c>
      <c r="F186" s="108"/>
      <c r="G186" s="136">
        <f>IFERROR(SUMIFS(G$14:G$16,$F$14:$F$16,$B186)*G$18/12*(xDSL_propio__bitstream*SUMIFS('SCyD Distribución'!$I$89:$I$498,'SCyD Distribución'!$C$89:$C$498,'SCyD - LRAIC+'!$B186,'SCyD Distribución'!$D$89:$D$498,'SCyD - LRAIC+'!$C186,'SCyD Distribución'!$E$89:$E$498,'SCyD - LRAIC+'!$D186,'SCyD Distribución'!$F$89:$F$498,'SCyD - LRAIC+'!$E186))/(xDSL_propio__líneas*SUMIFS('SCyD Distribución'!$H$89:$H$498,'SCyD Distribución'!$C$89:$C$498,'SCyD - LRAIC+'!$B186,'SCyD Distribución'!$D$89:$D$498,'SCyD - LRAIC+'!$C186,'SCyD Distribución'!$E$89:$E$498,'SCyD - LRAIC+'!$D186,'SCyD Distribución'!$F$89:$F$498,'SCyD - LRAIC+'!$E186)),0)</f>
        <v>298.20855104119101</v>
      </c>
    </row>
    <row r="187" spans="2:7" ht="13" outlineLevel="1" x14ac:dyDescent="0.25">
      <c r="B187" s="97" t="s">
        <v>4</v>
      </c>
      <c r="C187" s="86" t="s">
        <v>11</v>
      </c>
      <c r="D187" s="87" t="s">
        <v>8</v>
      </c>
      <c r="E187" s="88">
        <v>750</v>
      </c>
      <c r="F187" s="108"/>
      <c r="G187" s="136">
        <f>IFERROR(SUMIFS(G$14:G$16,$F$14:$F$16,$B187)*G$18/12*(xDSL_propio__bitstream*SUMIFS('SCyD Distribución'!$I$89:$I$498,'SCyD Distribución'!$C$89:$C$498,'SCyD - LRAIC+'!$B187,'SCyD Distribución'!$D$89:$D$498,'SCyD - LRAIC+'!$C187,'SCyD Distribución'!$E$89:$E$498,'SCyD - LRAIC+'!$D187,'SCyD Distribución'!$F$89:$F$498,'SCyD - LRAIC+'!$E187))/(xDSL_propio__líneas*SUMIFS('SCyD Distribución'!$H$89:$H$498,'SCyD Distribución'!$C$89:$C$498,'SCyD - LRAIC+'!$B187,'SCyD Distribución'!$D$89:$D$498,'SCyD - LRAIC+'!$C187,'SCyD Distribución'!$E$89:$E$498,'SCyD - LRAIC+'!$D187,'SCyD Distribución'!$F$89:$F$498,'SCyD - LRAIC+'!$E187)),0)</f>
        <v>366.03649836820352</v>
      </c>
    </row>
    <row r="188" spans="2:7" ht="13" outlineLevel="1" x14ac:dyDescent="0.25">
      <c r="B188" s="97" t="s">
        <v>4</v>
      </c>
      <c r="C188" s="86" t="s">
        <v>11</v>
      </c>
      <c r="D188" s="87" t="s">
        <v>8</v>
      </c>
      <c r="E188" s="88">
        <v>1000</v>
      </c>
      <c r="F188" s="108"/>
      <c r="G188" s="136">
        <f>IFERROR(SUMIFS(G$14:G$16,$F$14:$F$16,$B188)*G$18/12*(xDSL_propio__bitstream*SUMIFS('SCyD Distribución'!$I$89:$I$498,'SCyD Distribución'!$C$89:$C$498,'SCyD - LRAIC+'!$B188,'SCyD Distribución'!$D$89:$D$498,'SCyD - LRAIC+'!$C188,'SCyD Distribución'!$E$89:$E$498,'SCyD - LRAIC+'!$D188,'SCyD Distribución'!$F$89:$F$498,'SCyD - LRAIC+'!$E188))/(xDSL_propio__líneas*SUMIFS('SCyD Distribución'!$H$89:$H$498,'SCyD Distribución'!$C$89:$C$498,'SCyD - LRAIC+'!$B188,'SCyD Distribución'!$D$89:$D$498,'SCyD - LRAIC+'!$C188,'SCyD Distribución'!$E$89:$E$498,'SCyD - LRAIC+'!$D188,'SCyD Distribución'!$F$89:$F$498,'SCyD - LRAIC+'!$E188)),0)</f>
        <v>423.32502976132201</v>
      </c>
    </row>
    <row r="189" spans="2:7" ht="13" outlineLevel="1" x14ac:dyDescent="0.25">
      <c r="B189" s="97" t="s">
        <v>4</v>
      </c>
      <c r="C189" s="91" t="s">
        <v>12</v>
      </c>
      <c r="D189" s="87" t="s">
        <v>8</v>
      </c>
      <c r="E189" s="88">
        <v>3</v>
      </c>
      <c r="F189" s="108"/>
      <c r="G189" s="136">
        <f>IFERROR(SUMIFS(G$14:G$16,$F$14:$F$16,$B189)*G$18/12*(xDSL_propio__bitstream*SUMIFS('SCyD Distribución'!$I$89:$I$498,'SCyD Distribución'!$C$89:$C$498,'SCyD - LRAIC+'!$B189,'SCyD Distribución'!$D$89:$D$498,'SCyD - LRAIC+'!$C189,'SCyD Distribución'!$E$89:$E$498,'SCyD - LRAIC+'!$D189,'SCyD Distribución'!$F$89:$F$498,'SCyD - LRAIC+'!$E189))/(xDSL_propio__líneas*SUMIFS('SCyD Distribución'!$H$89:$H$498,'SCyD Distribución'!$C$89:$C$498,'SCyD - LRAIC+'!$B189,'SCyD Distribución'!$D$89:$D$498,'SCyD - LRAIC+'!$C189,'SCyD Distribución'!$E$89:$E$498,'SCyD - LRAIC+'!$D189,'SCyD Distribución'!$F$89:$F$498,'SCyD - LRAIC+'!$E189)),0)</f>
        <v>24.939128943763727</v>
      </c>
    </row>
    <row r="190" spans="2:7" ht="13" outlineLevel="1" x14ac:dyDescent="0.25">
      <c r="B190" s="97" t="s">
        <v>4</v>
      </c>
      <c r="C190" s="91" t="s">
        <v>12</v>
      </c>
      <c r="D190" s="87" t="s">
        <v>8</v>
      </c>
      <c r="E190" s="88">
        <v>5</v>
      </c>
      <c r="F190" s="108"/>
      <c r="G190" s="136">
        <f>IFERROR(SUMIFS(G$14:G$16,$F$14:$F$16,$B190)*G$18/12*(xDSL_propio__bitstream*SUMIFS('SCyD Distribución'!$I$89:$I$498,'SCyD Distribución'!$C$89:$C$498,'SCyD - LRAIC+'!$B190,'SCyD Distribución'!$D$89:$D$498,'SCyD - LRAIC+'!$C190,'SCyD Distribución'!$E$89:$E$498,'SCyD - LRAIC+'!$D190,'SCyD Distribución'!$F$89:$F$498,'SCyD - LRAIC+'!$E190))/(xDSL_propio__líneas*SUMIFS('SCyD Distribución'!$H$89:$H$498,'SCyD Distribución'!$C$89:$C$498,'SCyD - LRAIC+'!$B190,'SCyD Distribución'!$D$89:$D$498,'SCyD - LRAIC+'!$C190,'SCyD Distribución'!$E$89:$E$498,'SCyD - LRAIC+'!$D190,'SCyD Distribución'!$F$89:$F$498,'SCyD - LRAIC+'!$E190)),0)</f>
        <v>32.285940112000141</v>
      </c>
    </row>
    <row r="191" spans="2:7" ht="13" outlineLevel="1" x14ac:dyDescent="0.25">
      <c r="B191" s="97" t="s">
        <v>4</v>
      </c>
      <c r="C191" s="91" t="s">
        <v>12</v>
      </c>
      <c r="D191" s="87" t="s">
        <v>8</v>
      </c>
      <c r="E191" s="88">
        <v>10</v>
      </c>
      <c r="F191" s="108"/>
      <c r="G191" s="136">
        <f>IFERROR(SUMIFS(G$14:G$16,$F$14:$F$16,$B191)*G$18/12*(xDSL_propio__bitstream*SUMIFS('SCyD Distribución'!$I$89:$I$498,'SCyD Distribución'!$C$89:$C$498,'SCyD - LRAIC+'!$B191,'SCyD Distribución'!$D$89:$D$498,'SCyD - LRAIC+'!$C191,'SCyD Distribución'!$E$89:$E$498,'SCyD - LRAIC+'!$D191,'SCyD Distribución'!$F$89:$F$498,'SCyD - LRAIC+'!$E191))/(xDSL_propio__líneas*SUMIFS('SCyD Distribución'!$H$89:$H$498,'SCyD Distribución'!$C$89:$C$498,'SCyD - LRAIC+'!$B191,'SCyD Distribución'!$D$89:$D$498,'SCyD - LRAIC+'!$C191,'SCyD Distribución'!$E$89:$E$498,'SCyD - LRAIC+'!$D191,'SCyD Distribución'!$F$89:$F$498,'SCyD - LRAIC+'!$E191)),0)</f>
        <v>45.831839868659117</v>
      </c>
    </row>
    <row r="192" spans="2:7" ht="13" outlineLevel="1" x14ac:dyDescent="0.25">
      <c r="B192" s="97" t="s">
        <v>4</v>
      </c>
      <c r="C192" s="91" t="s">
        <v>12</v>
      </c>
      <c r="D192" s="87" t="s">
        <v>8</v>
      </c>
      <c r="E192" s="88">
        <v>20</v>
      </c>
      <c r="F192" s="108"/>
      <c r="G192" s="136">
        <f>IFERROR(SUMIFS(G$14:G$16,$F$14:$F$16,$B192)*G$18/12*(xDSL_propio__bitstream*SUMIFS('SCyD Distribución'!$I$89:$I$498,'SCyD Distribución'!$C$89:$C$498,'SCyD - LRAIC+'!$B192,'SCyD Distribución'!$D$89:$D$498,'SCyD - LRAIC+'!$C192,'SCyD Distribución'!$E$89:$E$498,'SCyD - LRAIC+'!$D192,'SCyD Distribución'!$F$89:$F$498,'SCyD - LRAIC+'!$E192))/(xDSL_propio__líneas*SUMIFS('SCyD Distribución'!$H$89:$H$498,'SCyD Distribución'!$C$89:$C$498,'SCyD - LRAIC+'!$B192,'SCyD Distribución'!$D$89:$D$498,'SCyD - LRAIC+'!$C192,'SCyD Distribución'!$E$89:$E$498,'SCyD - LRAIC+'!$D192,'SCyD Distribución'!$F$89:$F$498,'SCyD - LRAIC+'!$E192)),0)</f>
        <v>65.06106182627984</v>
      </c>
    </row>
    <row r="193" spans="2:7" ht="13" outlineLevel="1" x14ac:dyDescent="0.25">
      <c r="B193" s="97" t="s">
        <v>4</v>
      </c>
      <c r="C193" s="91" t="s">
        <v>12</v>
      </c>
      <c r="D193" s="87" t="s">
        <v>8</v>
      </c>
      <c r="E193" s="88">
        <v>30</v>
      </c>
      <c r="F193" s="108"/>
      <c r="G193" s="136">
        <f>IFERROR(SUMIFS(G$14:G$16,$F$14:$F$16,$B193)*G$18/12*(xDSL_propio__bitstream*SUMIFS('SCyD Distribución'!$I$89:$I$498,'SCyD Distribución'!$C$89:$C$498,'SCyD - LRAIC+'!$B193,'SCyD Distribución'!$D$89:$D$498,'SCyD - LRAIC+'!$C193,'SCyD Distribución'!$E$89:$E$498,'SCyD - LRAIC+'!$D193,'SCyD Distribución'!$F$89:$F$498,'SCyD - LRAIC+'!$E193))/(xDSL_propio__líneas*SUMIFS('SCyD Distribución'!$H$89:$H$498,'SCyD Distribución'!$C$89:$C$498,'SCyD - LRAIC+'!$B193,'SCyD Distribución'!$D$89:$D$498,'SCyD - LRAIC+'!$C193,'SCyD Distribución'!$E$89:$E$498,'SCyD - LRAIC+'!$D193,'SCyD Distribución'!$F$89:$F$498,'SCyD - LRAIC+'!$E193)),0)</f>
        <v>79.859290311628897</v>
      </c>
    </row>
    <row r="194" spans="2:7" ht="13" outlineLevel="1" x14ac:dyDescent="0.25">
      <c r="B194" s="97" t="s">
        <v>4</v>
      </c>
      <c r="C194" s="91" t="s">
        <v>12</v>
      </c>
      <c r="D194" s="87" t="s">
        <v>8</v>
      </c>
      <c r="E194" s="88">
        <v>40</v>
      </c>
      <c r="F194" s="108"/>
      <c r="G194" s="136">
        <f>IFERROR(SUMIFS(G$14:G$16,$F$14:$F$16,$B194)*G$18/12*(xDSL_propio__bitstream*SUMIFS('SCyD Distribución'!$I$89:$I$498,'SCyD Distribución'!$C$89:$C$498,'SCyD - LRAIC+'!$B194,'SCyD Distribución'!$D$89:$D$498,'SCyD - LRAIC+'!$C194,'SCyD Distribución'!$E$89:$E$498,'SCyD - LRAIC+'!$D194,'SCyD Distribución'!$F$89:$F$498,'SCyD - LRAIC+'!$E194))/(xDSL_propio__líneas*SUMIFS('SCyD Distribución'!$H$89:$H$498,'SCyD Distribución'!$C$89:$C$498,'SCyD - LRAIC+'!$B194,'SCyD Distribución'!$D$89:$D$498,'SCyD - LRAIC+'!$C194,'SCyD Distribución'!$E$89:$E$498,'SCyD - LRAIC+'!$D194,'SCyD Distribución'!$F$89:$F$498,'SCyD - LRAIC+'!$E194)),0)</f>
        <v>92.358102535124146</v>
      </c>
    </row>
    <row r="195" spans="2:7" ht="13" outlineLevel="1" x14ac:dyDescent="0.25">
      <c r="B195" s="97" t="s">
        <v>4</v>
      </c>
      <c r="C195" s="91" t="s">
        <v>12</v>
      </c>
      <c r="D195" s="87" t="s">
        <v>8</v>
      </c>
      <c r="E195" s="88">
        <v>50</v>
      </c>
      <c r="F195" s="108"/>
      <c r="G195" s="136">
        <f>IFERROR(SUMIFS(G$14:G$16,$F$14:$F$16,$B195)*G$18/12*(xDSL_propio__bitstream*SUMIFS('SCyD Distribución'!$I$89:$I$498,'SCyD Distribución'!$C$89:$C$498,'SCyD - LRAIC+'!$B195,'SCyD Distribución'!$D$89:$D$498,'SCyD - LRAIC+'!$C195,'SCyD Distribución'!$E$89:$E$498,'SCyD - LRAIC+'!$D195,'SCyD Distribución'!$F$89:$F$498,'SCyD - LRAIC+'!$E195))/(xDSL_propio__líneas*SUMIFS('SCyD Distribución'!$H$89:$H$498,'SCyD Distribución'!$C$89:$C$498,'SCyD - LRAIC+'!$B195,'SCyD Distribución'!$D$89:$D$498,'SCyD - LRAIC+'!$C195,'SCyD Distribución'!$E$89:$E$498,'SCyD - LRAIC+'!$D195,'SCyD Distribución'!$F$89:$F$498,'SCyD - LRAIC+'!$E195)),0)</f>
        <v>103.38501678234513</v>
      </c>
    </row>
    <row r="196" spans="2:7" ht="13" outlineLevel="1" x14ac:dyDescent="0.25">
      <c r="B196" s="97" t="s">
        <v>4</v>
      </c>
      <c r="C196" s="91" t="s">
        <v>12</v>
      </c>
      <c r="D196" s="87" t="s">
        <v>8</v>
      </c>
      <c r="E196" s="88">
        <v>60</v>
      </c>
      <c r="F196" s="108"/>
      <c r="G196" s="136">
        <f>IFERROR(SUMIFS(G$14:G$16,$F$14:$F$16,$B196)*G$18/12*(xDSL_propio__bitstream*SUMIFS('SCyD Distribución'!$I$89:$I$498,'SCyD Distribución'!$C$89:$C$498,'SCyD - LRAIC+'!$B196,'SCyD Distribución'!$D$89:$D$498,'SCyD - LRAIC+'!$C196,'SCyD Distribución'!$E$89:$E$498,'SCyD - LRAIC+'!$D196,'SCyD Distribución'!$F$89:$F$498,'SCyD - LRAIC+'!$E196))/(xDSL_propio__líneas*SUMIFS('SCyD Distribución'!$H$89:$H$498,'SCyD Distribución'!$C$89:$C$498,'SCyD - LRAIC+'!$B196,'SCyD Distribución'!$D$89:$D$498,'SCyD - LRAIC+'!$C196,'SCyD Distribución'!$E$89:$E$498,'SCyD - LRAIC+'!$D196,'SCyD Distribución'!$F$89:$F$498,'SCyD - LRAIC+'!$E196)),0)</f>
        <v>113.36508067878546</v>
      </c>
    </row>
    <row r="197" spans="2:7" ht="13" outlineLevel="1" x14ac:dyDescent="0.25">
      <c r="B197" s="97" t="s">
        <v>4</v>
      </c>
      <c r="C197" s="91" t="s">
        <v>12</v>
      </c>
      <c r="D197" s="87" t="s">
        <v>8</v>
      </c>
      <c r="E197" s="88">
        <v>100</v>
      </c>
      <c r="F197" s="108"/>
      <c r="G197" s="136">
        <f>IFERROR(SUMIFS(G$14:G$16,$F$14:$F$16,$B197)*G$18/12*(xDSL_propio__bitstream*SUMIFS('SCyD Distribución'!$I$89:$I$498,'SCyD Distribución'!$C$89:$C$498,'SCyD - LRAIC+'!$B197,'SCyD Distribución'!$D$89:$D$498,'SCyD - LRAIC+'!$C197,'SCyD Distribución'!$E$89:$E$498,'SCyD - LRAIC+'!$D197,'SCyD Distribución'!$F$89:$F$498,'SCyD - LRAIC+'!$E197))/(xDSL_propio__líneas*SUMIFS('SCyD Distribución'!$H$89:$H$498,'SCyD Distribución'!$C$89:$C$498,'SCyD - LRAIC+'!$B197,'SCyD Distribución'!$D$89:$D$498,'SCyD - LRAIC+'!$C197,'SCyD Distribución'!$E$89:$E$498,'SCyD - LRAIC+'!$D197,'SCyD Distribución'!$F$89:$F$498,'SCyD - LRAIC+'!$E197)),0)</f>
        <v>146.76126876125636</v>
      </c>
    </row>
    <row r="198" spans="2:7" ht="13" outlineLevel="1" x14ac:dyDescent="0.25">
      <c r="B198" s="97" t="s">
        <v>4</v>
      </c>
      <c r="C198" s="91" t="s">
        <v>12</v>
      </c>
      <c r="D198" s="87" t="s">
        <v>8</v>
      </c>
      <c r="E198" s="88">
        <v>150</v>
      </c>
      <c r="F198" s="108"/>
      <c r="G198" s="136">
        <f>IFERROR(SUMIFS(G$14:G$16,$F$14:$F$16,$B198)*G$18/12*(xDSL_propio__bitstream*SUMIFS('SCyD Distribución'!$I$89:$I$498,'SCyD Distribución'!$C$89:$C$498,'SCyD - LRAIC+'!$B198,'SCyD Distribución'!$D$89:$D$498,'SCyD - LRAIC+'!$C198,'SCyD Distribución'!$E$89:$E$498,'SCyD - LRAIC+'!$D198,'SCyD Distribución'!$F$89:$F$498,'SCyD - LRAIC+'!$E198))/(xDSL_propio__líneas*SUMIFS('SCyD Distribución'!$H$89:$H$498,'SCyD Distribución'!$C$89:$C$498,'SCyD - LRAIC+'!$B198,'SCyD Distribución'!$D$89:$D$498,'SCyD - LRAIC+'!$C198,'SCyD Distribución'!$E$89:$E$498,'SCyD - LRAIC+'!$D198,'SCyD Distribución'!$F$89:$F$498,'SCyD - LRAIC+'!$E198)),0)</f>
        <v>180.14232229720611</v>
      </c>
    </row>
    <row r="199" spans="2:7" ht="13" outlineLevel="1" x14ac:dyDescent="0.25">
      <c r="B199" s="97" t="s">
        <v>4</v>
      </c>
      <c r="C199" s="91" t="s">
        <v>12</v>
      </c>
      <c r="D199" s="87" t="s">
        <v>8</v>
      </c>
      <c r="E199" s="88">
        <v>200</v>
      </c>
      <c r="F199" s="108"/>
      <c r="G199" s="136">
        <f>IFERROR(SUMIFS(G$14:G$16,$F$14:$F$16,$B199)*G$18/12*(xDSL_propio__bitstream*SUMIFS('SCyD Distribución'!$I$89:$I$498,'SCyD Distribución'!$C$89:$C$498,'SCyD - LRAIC+'!$B199,'SCyD Distribución'!$D$89:$D$498,'SCyD - LRAIC+'!$C199,'SCyD Distribución'!$E$89:$E$498,'SCyD - LRAIC+'!$D199,'SCyD Distribución'!$F$89:$F$498,'SCyD - LRAIC+'!$E199))/(xDSL_propio__líneas*SUMIFS('SCyD Distribución'!$H$89:$H$498,'SCyD Distribución'!$C$89:$C$498,'SCyD - LRAIC+'!$B199,'SCyD Distribución'!$D$89:$D$498,'SCyD - LRAIC+'!$C199,'SCyD Distribución'!$E$89:$E$498,'SCyD - LRAIC+'!$D199,'SCyD Distribución'!$F$89:$F$498,'SCyD - LRAIC+'!$E199)),0)</f>
        <v>208.33647542718049</v>
      </c>
    </row>
    <row r="200" spans="2:7" ht="13" outlineLevel="1" x14ac:dyDescent="0.25">
      <c r="B200" s="97" t="s">
        <v>4</v>
      </c>
      <c r="C200" s="91" t="s">
        <v>12</v>
      </c>
      <c r="D200" s="87" t="s">
        <v>8</v>
      </c>
      <c r="E200" s="88">
        <v>250</v>
      </c>
      <c r="F200" s="108"/>
      <c r="G200" s="136">
        <f>IFERROR(SUMIFS(G$14:G$16,$F$14:$F$16,$B200)*G$18/12*(xDSL_propio__bitstream*SUMIFS('SCyD Distribución'!$I$89:$I$498,'SCyD Distribución'!$C$89:$C$498,'SCyD - LRAIC+'!$B200,'SCyD Distribución'!$D$89:$D$498,'SCyD - LRAIC+'!$C200,'SCyD Distribución'!$E$89:$E$498,'SCyD - LRAIC+'!$D200,'SCyD Distribución'!$F$89:$F$498,'SCyD - LRAIC+'!$E200))/(xDSL_propio__líneas*SUMIFS('SCyD Distribución'!$H$89:$H$498,'SCyD Distribución'!$C$89:$C$498,'SCyD - LRAIC+'!$B200,'SCyD Distribución'!$D$89:$D$498,'SCyD - LRAIC+'!$C200,'SCyD Distribución'!$E$89:$E$498,'SCyD - LRAIC+'!$D200,'SCyD Distribución'!$F$89:$F$498,'SCyD - LRAIC+'!$E200)),0)</f>
        <v>233.21039970718724</v>
      </c>
    </row>
    <row r="201" spans="2:7" ht="13" outlineLevel="1" x14ac:dyDescent="0.25">
      <c r="B201" s="97" t="s">
        <v>4</v>
      </c>
      <c r="C201" s="91" t="s">
        <v>12</v>
      </c>
      <c r="D201" s="87" t="s">
        <v>8</v>
      </c>
      <c r="E201" s="88">
        <v>300</v>
      </c>
      <c r="F201" s="108"/>
      <c r="G201" s="136">
        <f>IFERROR(SUMIFS(G$14:G$16,$F$14:$F$16,$B201)*G$18/12*(xDSL_propio__bitstream*SUMIFS('SCyD Distribución'!$I$89:$I$498,'SCyD Distribución'!$C$89:$C$498,'SCyD - LRAIC+'!$B201,'SCyD Distribución'!$D$89:$D$498,'SCyD - LRAIC+'!$C201,'SCyD Distribución'!$E$89:$E$498,'SCyD - LRAIC+'!$D201,'SCyD Distribución'!$F$89:$F$498,'SCyD - LRAIC+'!$E201))/(xDSL_propio__líneas*SUMIFS('SCyD Distribución'!$H$89:$H$498,'SCyD Distribución'!$C$89:$C$498,'SCyD - LRAIC+'!$B201,'SCyD Distribución'!$D$89:$D$498,'SCyD - LRAIC+'!$C201,'SCyD Distribución'!$E$89:$E$498,'SCyD - LRAIC+'!$D201,'SCyD Distribución'!$F$89:$F$498,'SCyD - LRAIC+'!$E201)),0)</f>
        <v>255.72289487166637</v>
      </c>
    </row>
    <row r="202" spans="2:7" ht="13" outlineLevel="1" x14ac:dyDescent="0.25">
      <c r="B202" s="97" t="s">
        <v>4</v>
      </c>
      <c r="C202" s="91" t="s">
        <v>12</v>
      </c>
      <c r="D202" s="87" t="s">
        <v>8</v>
      </c>
      <c r="E202" s="88">
        <v>400</v>
      </c>
      <c r="F202" s="108"/>
      <c r="G202" s="136">
        <f>IFERROR(SUMIFS(G$14:G$16,$F$14:$F$16,$B202)*G$18/12*(xDSL_propio__bitstream*SUMIFS('SCyD Distribución'!$I$89:$I$498,'SCyD Distribución'!$C$89:$C$498,'SCyD - LRAIC+'!$B202,'SCyD Distribución'!$D$89:$D$498,'SCyD - LRAIC+'!$C202,'SCyD Distribución'!$E$89:$E$498,'SCyD - LRAIC+'!$D202,'SCyD Distribución'!$F$89:$F$498,'SCyD - LRAIC+'!$E202))/(xDSL_propio__líneas*SUMIFS('SCyD Distribución'!$H$89:$H$498,'SCyD Distribución'!$C$89:$C$498,'SCyD - LRAIC+'!$B202,'SCyD Distribución'!$D$89:$D$498,'SCyD - LRAIC+'!$C202,'SCyD Distribución'!$E$89:$E$498,'SCyD - LRAIC+'!$D202,'SCyD Distribución'!$F$89:$F$498,'SCyD - LRAIC+'!$E202)),0)</f>
        <v>295.74619625309811</v>
      </c>
    </row>
    <row r="203" spans="2:7" ht="13" outlineLevel="1" x14ac:dyDescent="0.25">
      <c r="B203" s="97" t="s">
        <v>4</v>
      </c>
      <c r="C203" s="91" t="s">
        <v>12</v>
      </c>
      <c r="D203" s="87" t="s">
        <v>8</v>
      </c>
      <c r="E203" s="88">
        <v>500</v>
      </c>
      <c r="F203" s="108"/>
      <c r="G203" s="136">
        <f>IFERROR(SUMIFS(G$14:G$16,$F$14:$F$16,$B203)*G$18/12*(xDSL_propio__bitstream*SUMIFS('SCyD Distribución'!$I$89:$I$498,'SCyD Distribución'!$C$89:$C$498,'SCyD - LRAIC+'!$B203,'SCyD Distribución'!$D$89:$D$498,'SCyD - LRAIC+'!$C203,'SCyD Distribución'!$E$89:$E$498,'SCyD - LRAIC+'!$D203,'SCyD Distribución'!$F$89:$F$498,'SCyD - LRAIC+'!$E203))/(xDSL_propio__líneas*SUMIFS('SCyD Distribución'!$H$89:$H$498,'SCyD Distribución'!$C$89:$C$498,'SCyD - LRAIC+'!$B203,'SCyD Distribución'!$D$89:$D$498,'SCyD - LRAIC+'!$C203,'SCyD Distribución'!$E$89:$E$498,'SCyD - LRAIC+'!$D203,'SCyD Distribución'!$F$89:$F$498,'SCyD - LRAIC+'!$E203)),0)</f>
        <v>331.05623246550812</v>
      </c>
    </row>
    <row r="204" spans="2:7" ht="13" outlineLevel="1" x14ac:dyDescent="0.25">
      <c r="B204" s="97" t="s">
        <v>4</v>
      </c>
      <c r="C204" s="91" t="s">
        <v>12</v>
      </c>
      <c r="D204" s="87" t="s">
        <v>8</v>
      </c>
      <c r="E204" s="88">
        <v>750</v>
      </c>
      <c r="F204" s="108"/>
      <c r="G204" s="136">
        <f>IFERROR(SUMIFS(G$14:G$16,$F$14:$F$16,$B204)*G$18/12*(xDSL_propio__bitstream*SUMIFS('SCyD Distribución'!$I$89:$I$498,'SCyD Distribución'!$C$89:$C$498,'SCyD - LRAIC+'!$B204,'SCyD Distribución'!$D$89:$D$498,'SCyD - LRAIC+'!$C204,'SCyD Distribución'!$E$89:$E$498,'SCyD - LRAIC+'!$D204,'SCyD Distribución'!$F$89:$F$498,'SCyD - LRAIC+'!$E204))/(xDSL_propio__líneas*SUMIFS('SCyD Distribución'!$H$89:$H$498,'SCyD Distribución'!$C$89:$C$498,'SCyD - LRAIC+'!$B204,'SCyD Distribución'!$D$89:$D$498,'SCyD - LRAIC+'!$C204,'SCyD Distribución'!$E$89:$E$498,'SCyD - LRAIC+'!$D204,'SCyD Distribución'!$F$89:$F$498,'SCyD - LRAIC+'!$E204)),0)</f>
        <v>406.35543035754989</v>
      </c>
    </row>
    <row r="205" spans="2:7" ht="13" outlineLevel="1" x14ac:dyDescent="0.25">
      <c r="B205" s="97" t="s">
        <v>4</v>
      </c>
      <c r="C205" s="91" t="s">
        <v>12</v>
      </c>
      <c r="D205" s="87" t="s">
        <v>8</v>
      </c>
      <c r="E205" s="88">
        <v>1000</v>
      </c>
      <c r="F205" s="108"/>
      <c r="G205" s="136">
        <f>IFERROR(SUMIFS(G$14:G$16,$F$14:$F$16,$B205)*G$18/12*(xDSL_propio__bitstream*SUMIFS('SCyD Distribución'!$I$89:$I$498,'SCyD Distribución'!$C$89:$C$498,'SCyD - LRAIC+'!$B205,'SCyD Distribución'!$D$89:$D$498,'SCyD - LRAIC+'!$C205,'SCyD Distribución'!$E$89:$E$498,'SCyD - LRAIC+'!$D205,'SCyD Distribución'!$F$89:$F$498,'SCyD - LRAIC+'!$E205))/(xDSL_propio__líneas*SUMIFS('SCyD Distribución'!$H$89:$H$498,'SCyD Distribución'!$C$89:$C$498,'SCyD - LRAIC+'!$B205,'SCyD Distribución'!$D$89:$D$498,'SCyD - LRAIC+'!$C205,'SCyD Distribución'!$E$89:$E$498,'SCyD - LRAIC+'!$D205,'SCyD Distribución'!$F$89:$F$498,'SCyD - LRAIC+'!$E205)),0)</f>
        <v>469.95429531386714</v>
      </c>
    </row>
    <row r="206" spans="2:7" ht="13" outlineLevel="1" x14ac:dyDescent="0.25">
      <c r="B206" s="97" t="s">
        <v>4</v>
      </c>
      <c r="C206" s="92" t="s">
        <v>13</v>
      </c>
      <c r="D206" s="87" t="s">
        <v>8</v>
      </c>
      <c r="E206" s="88">
        <v>3</v>
      </c>
      <c r="F206" s="108"/>
      <c r="G206" s="136">
        <f>IFERROR(SUMIFS(G$14:G$16,$F$14:$F$16,$B206)*G$18/12*(xDSL_propio__bitstream*SUMIFS('SCyD Distribución'!$I$89:$I$498,'SCyD Distribución'!$C$89:$C$498,'SCyD - LRAIC+'!$B206,'SCyD Distribución'!$D$89:$D$498,'SCyD - LRAIC+'!$C206,'SCyD Distribución'!$E$89:$E$498,'SCyD - LRAIC+'!$D206,'SCyD Distribución'!$F$89:$F$498,'SCyD - LRAIC+'!$E206))/(xDSL_propio__líneas*SUMIFS('SCyD Distribución'!$H$89:$H$498,'SCyD Distribución'!$C$89:$C$498,'SCyD - LRAIC+'!$B206,'SCyD Distribución'!$D$89:$D$498,'SCyD - LRAIC+'!$C206,'SCyD Distribución'!$E$89:$E$498,'SCyD - LRAIC+'!$D206,'SCyD Distribución'!$F$89:$F$498,'SCyD - LRAIC+'!$E206)),0)</f>
        <v>28.592187162173794</v>
      </c>
    </row>
    <row r="207" spans="2:7" ht="13" outlineLevel="1" x14ac:dyDescent="0.25">
      <c r="B207" s="97" t="s">
        <v>4</v>
      </c>
      <c r="C207" s="92" t="s">
        <v>13</v>
      </c>
      <c r="D207" s="87" t="s">
        <v>8</v>
      </c>
      <c r="E207" s="88">
        <v>5</v>
      </c>
      <c r="F207" s="108"/>
      <c r="G207" s="136">
        <f>IFERROR(SUMIFS(G$14:G$16,$F$14:$F$16,$B207)*G$18/12*(xDSL_propio__bitstream*SUMIFS('SCyD Distribución'!$I$89:$I$498,'SCyD Distribución'!$C$89:$C$498,'SCyD - LRAIC+'!$B207,'SCyD Distribución'!$D$89:$D$498,'SCyD - LRAIC+'!$C207,'SCyD Distribución'!$E$89:$E$498,'SCyD - LRAIC+'!$D207,'SCyD Distribución'!$F$89:$F$498,'SCyD - LRAIC+'!$E207))/(xDSL_propio__líneas*SUMIFS('SCyD Distribución'!$H$89:$H$498,'SCyD Distribución'!$C$89:$C$498,'SCyD - LRAIC+'!$B207,'SCyD Distribución'!$D$89:$D$498,'SCyD - LRAIC+'!$C207,'SCyD Distribución'!$E$89:$E$498,'SCyD - LRAIC+'!$D207,'SCyD Distribución'!$F$89:$F$498,'SCyD - LRAIC+'!$E207)),0)</f>
        <v>37.015151750914654</v>
      </c>
    </row>
    <row r="208" spans="2:7" ht="13" outlineLevel="1" x14ac:dyDescent="0.25">
      <c r="B208" s="97" t="s">
        <v>4</v>
      </c>
      <c r="C208" s="92" t="s">
        <v>13</v>
      </c>
      <c r="D208" s="87" t="s">
        <v>8</v>
      </c>
      <c r="E208" s="88">
        <v>10</v>
      </c>
      <c r="F208" s="108"/>
      <c r="G208" s="136">
        <f>IFERROR(SUMIFS(G$14:G$16,$F$14:$F$16,$B208)*G$18/12*(xDSL_propio__bitstream*SUMIFS('SCyD Distribución'!$I$89:$I$498,'SCyD Distribución'!$C$89:$C$498,'SCyD - LRAIC+'!$B208,'SCyD Distribución'!$D$89:$D$498,'SCyD - LRAIC+'!$C208,'SCyD Distribución'!$E$89:$E$498,'SCyD - LRAIC+'!$D208,'SCyD Distribución'!$F$89:$F$498,'SCyD - LRAIC+'!$E208))/(xDSL_propio__líneas*SUMIFS('SCyD Distribución'!$H$89:$H$498,'SCyD Distribución'!$C$89:$C$498,'SCyD - LRAIC+'!$B208,'SCyD Distribución'!$D$89:$D$498,'SCyD - LRAIC+'!$C208,'SCyD Distribución'!$E$89:$E$498,'SCyD - LRAIC+'!$D208,'SCyD Distribución'!$F$89:$F$498,'SCyD - LRAIC+'!$E208)),0)</f>
        <v>52.545241113529997</v>
      </c>
    </row>
    <row r="209" spans="2:7" ht="13" outlineLevel="1" x14ac:dyDescent="0.25">
      <c r="B209" s="97" t="s">
        <v>4</v>
      </c>
      <c r="C209" s="92" t="s">
        <v>13</v>
      </c>
      <c r="D209" s="87" t="s">
        <v>8</v>
      </c>
      <c r="E209" s="88">
        <v>20</v>
      </c>
      <c r="F209" s="108"/>
      <c r="G209" s="136">
        <f>IFERROR(SUMIFS(G$14:G$16,$F$14:$F$16,$B209)*G$18/12*(xDSL_propio__bitstream*SUMIFS('SCyD Distribución'!$I$89:$I$498,'SCyD Distribución'!$C$89:$C$498,'SCyD - LRAIC+'!$B209,'SCyD Distribución'!$D$89:$D$498,'SCyD - LRAIC+'!$C209,'SCyD Distribución'!$E$89:$E$498,'SCyD - LRAIC+'!$D209,'SCyD Distribución'!$F$89:$F$498,'SCyD - LRAIC+'!$E209))/(xDSL_propio__líneas*SUMIFS('SCyD Distribución'!$H$89:$H$498,'SCyD Distribución'!$C$89:$C$498,'SCyD - LRAIC+'!$B209,'SCyD Distribución'!$D$89:$D$498,'SCyD - LRAIC+'!$C209,'SCyD Distribución'!$E$89:$E$498,'SCyD - LRAIC+'!$D209,'SCyD Distribución'!$F$89:$F$498,'SCyD - LRAIC+'!$E209)),0)</f>
        <v>74.591139927199592</v>
      </c>
    </row>
    <row r="210" spans="2:7" ht="13" outlineLevel="1" x14ac:dyDescent="0.25">
      <c r="B210" s="97" t="s">
        <v>4</v>
      </c>
      <c r="C210" s="92" t="s">
        <v>13</v>
      </c>
      <c r="D210" s="87" t="s">
        <v>8</v>
      </c>
      <c r="E210" s="88">
        <v>30</v>
      </c>
      <c r="F210" s="108"/>
      <c r="G210" s="136">
        <f>IFERROR(SUMIFS(G$14:G$16,$F$14:$F$16,$B210)*G$18/12*(xDSL_propio__bitstream*SUMIFS('SCyD Distribución'!$I$89:$I$498,'SCyD Distribución'!$C$89:$C$498,'SCyD - LRAIC+'!$B210,'SCyD Distribución'!$D$89:$D$498,'SCyD - LRAIC+'!$C210,'SCyD Distribución'!$E$89:$E$498,'SCyD - LRAIC+'!$D210,'SCyD Distribución'!$F$89:$F$498,'SCyD - LRAIC+'!$E210))/(xDSL_propio__líneas*SUMIFS('SCyD Distribución'!$H$89:$H$498,'SCyD Distribución'!$C$89:$C$498,'SCyD - LRAIC+'!$B210,'SCyD Distribución'!$D$89:$D$498,'SCyD - LRAIC+'!$C210,'SCyD Distribución'!$E$89:$E$498,'SCyD - LRAIC+'!$D210,'SCyD Distribución'!$F$89:$F$498,'SCyD - LRAIC+'!$E210)),0)</f>
        <v>91.556997855750708</v>
      </c>
    </row>
    <row r="211" spans="2:7" ht="13" outlineLevel="1" x14ac:dyDescent="0.25">
      <c r="B211" s="97" t="s">
        <v>4</v>
      </c>
      <c r="C211" s="92" t="s">
        <v>13</v>
      </c>
      <c r="D211" s="87" t="s">
        <v>8</v>
      </c>
      <c r="E211" s="88">
        <v>40</v>
      </c>
      <c r="F211" s="108"/>
      <c r="G211" s="136">
        <f>IFERROR(SUMIFS(G$14:G$16,$F$14:$F$16,$B211)*G$18/12*(xDSL_propio__bitstream*SUMIFS('SCyD Distribución'!$I$89:$I$498,'SCyD Distribución'!$C$89:$C$498,'SCyD - LRAIC+'!$B211,'SCyD Distribución'!$D$89:$D$498,'SCyD - LRAIC+'!$C211,'SCyD Distribución'!$E$89:$E$498,'SCyD - LRAIC+'!$D211,'SCyD Distribución'!$F$89:$F$498,'SCyD - LRAIC+'!$E211))/(xDSL_propio__líneas*SUMIFS('SCyD Distribución'!$H$89:$H$498,'SCyD Distribución'!$C$89:$C$498,'SCyD - LRAIC+'!$B211,'SCyD Distribución'!$D$89:$D$498,'SCyD - LRAIC+'!$C211,'SCyD Distribución'!$E$89:$E$498,'SCyD - LRAIC+'!$D211,'SCyD Distribución'!$F$89:$F$498,'SCyD - LRAIC+'!$E211)),0)</f>
        <v>105.88662336933166</v>
      </c>
    </row>
    <row r="212" spans="2:7" ht="13" outlineLevel="1" x14ac:dyDescent="0.25">
      <c r="B212" s="97" t="s">
        <v>4</v>
      </c>
      <c r="C212" s="92" t="s">
        <v>13</v>
      </c>
      <c r="D212" s="87" t="s">
        <v>8</v>
      </c>
      <c r="E212" s="88">
        <v>50</v>
      </c>
      <c r="F212" s="108"/>
      <c r="G212" s="136">
        <f>IFERROR(SUMIFS(G$14:G$16,$F$14:$F$16,$B212)*G$18/12*(xDSL_propio__bitstream*SUMIFS('SCyD Distribución'!$I$89:$I$498,'SCyD Distribución'!$C$89:$C$498,'SCyD - LRAIC+'!$B212,'SCyD Distribución'!$D$89:$D$498,'SCyD - LRAIC+'!$C212,'SCyD Distribución'!$E$89:$E$498,'SCyD - LRAIC+'!$D212,'SCyD Distribución'!$F$89:$F$498,'SCyD - LRAIC+'!$E212))/(xDSL_propio__líneas*SUMIFS('SCyD Distribución'!$H$89:$H$498,'SCyD Distribución'!$C$89:$C$498,'SCyD - LRAIC+'!$B212,'SCyD Distribución'!$D$89:$D$498,'SCyD - LRAIC+'!$C212,'SCyD Distribución'!$E$89:$E$498,'SCyD - LRAIC+'!$D212,'SCyD Distribución'!$F$89:$F$498,'SCyD - LRAIC+'!$E212)),0)</f>
        <v>118.52874878953898</v>
      </c>
    </row>
    <row r="213" spans="2:7" ht="13" outlineLevel="1" x14ac:dyDescent="0.25">
      <c r="B213" s="97" t="s">
        <v>4</v>
      </c>
      <c r="C213" s="92" t="s">
        <v>13</v>
      </c>
      <c r="D213" s="87" t="s">
        <v>8</v>
      </c>
      <c r="E213" s="88">
        <v>60</v>
      </c>
      <c r="F213" s="108"/>
      <c r="G213" s="136">
        <f>IFERROR(SUMIFS(G$14:G$16,$F$14:$F$16,$B213)*G$18/12*(xDSL_propio__bitstream*SUMIFS('SCyD Distribución'!$I$89:$I$498,'SCyD Distribución'!$C$89:$C$498,'SCyD - LRAIC+'!$B213,'SCyD Distribución'!$D$89:$D$498,'SCyD - LRAIC+'!$C213,'SCyD Distribución'!$E$89:$E$498,'SCyD - LRAIC+'!$D213,'SCyD Distribución'!$F$89:$F$498,'SCyD - LRAIC+'!$E213))/(xDSL_propio__líneas*SUMIFS('SCyD Distribución'!$H$89:$H$498,'SCyD Distribución'!$C$89:$C$498,'SCyD - LRAIC+'!$B213,'SCyD Distribución'!$D$89:$D$498,'SCyD - LRAIC+'!$C213,'SCyD Distribución'!$E$89:$E$498,'SCyD - LRAIC+'!$D213,'SCyD Distribución'!$F$89:$F$498,'SCyD - LRAIC+'!$E213)),0)</f>
        <v>129.97068228532893</v>
      </c>
    </row>
    <row r="214" spans="2:7" ht="13" outlineLevel="1" x14ac:dyDescent="0.25">
      <c r="B214" s="97" t="s">
        <v>4</v>
      </c>
      <c r="C214" s="92" t="s">
        <v>13</v>
      </c>
      <c r="D214" s="87" t="s">
        <v>8</v>
      </c>
      <c r="E214" s="88">
        <v>100</v>
      </c>
      <c r="F214" s="108"/>
      <c r="G214" s="136">
        <f>IFERROR(SUMIFS(G$14:G$16,$F$14:$F$16,$B214)*G$18/12*(xDSL_propio__bitstream*SUMIFS('SCyD Distribución'!$I$89:$I$498,'SCyD Distribución'!$C$89:$C$498,'SCyD - LRAIC+'!$B214,'SCyD Distribución'!$D$89:$D$498,'SCyD - LRAIC+'!$C214,'SCyD Distribución'!$E$89:$E$498,'SCyD - LRAIC+'!$D214,'SCyD Distribución'!$F$89:$F$498,'SCyD - LRAIC+'!$E214))/(xDSL_propio__líneas*SUMIFS('SCyD Distribución'!$H$89:$H$498,'SCyD Distribución'!$C$89:$C$498,'SCyD - LRAIC+'!$B214,'SCyD Distribución'!$D$89:$D$498,'SCyD - LRAIC+'!$C214,'SCyD Distribución'!$E$89:$E$498,'SCyD - LRAIC+'!$D214,'SCyD Distribución'!$F$89:$F$498,'SCyD - LRAIC+'!$E214)),0)</f>
        <v>168.25870999914127</v>
      </c>
    </row>
    <row r="215" spans="2:7" ht="13" outlineLevel="1" x14ac:dyDescent="0.25">
      <c r="B215" s="97" t="s">
        <v>4</v>
      </c>
      <c r="C215" s="92" t="s">
        <v>13</v>
      </c>
      <c r="D215" s="87" t="s">
        <v>8</v>
      </c>
      <c r="E215" s="88">
        <v>150</v>
      </c>
      <c r="F215" s="108"/>
      <c r="G215" s="136">
        <f>IFERROR(SUMIFS(G$14:G$16,$F$14:$F$16,$B215)*G$18/12*(xDSL_propio__bitstream*SUMIFS('SCyD Distribución'!$I$89:$I$498,'SCyD Distribución'!$C$89:$C$498,'SCyD - LRAIC+'!$B215,'SCyD Distribución'!$D$89:$D$498,'SCyD - LRAIC+'!$C215,'SCyD Distribución'!$E$89:$E$498,'SCyD - LRAIC+'!$D215,'SCyD Distribución'!$F$89:$F$498,'SCyD - LRAIC+'!$E215))/(xDSL_propio__líneas*SUMIFS('SCyD Distribución'!$H$89:$H$498,'SCyD Distribución'!$C$89:$C$498,'SCyD - LRAIC+'!$B215,'SCyD Distribución'!$D$89:$D$498,'SCyD - LRAIC+'!$C215,'SCyD Distribución'!$E$89:$E$498,'SCyD - LRAIC+'!$D215,'SCyD Distribución'!$F$89:$F$498,'SCyD - LRAIC+'!$E215)),0)</f>
        <v>206.52938627346583</v>
      </c>
    </row>
    <row r="216" spans="2:7" ht="13" outlineLevel="1" x14ac:dyDescent="0.25">
      <c r="B216" s="97" t="s">
        <v>4</v>
      </c>
      <c r="C216" s="92" t="s">
        <v>13</v>
      </c>
      <c r="D216" s="87" t="s">
        <v>8</v>
      </c>
      <c r="E216" s="88">
        <v>200</v>
      </c>
      <c r="F216" s="108"/>
      <c r="G216" s="136">
        <f>IFERROR(SUMIFS(G$14:G$16,$F$14:$F$16,$B216)*G$18/12*(xDSL_propio__bitstream*SUMIFS('SCyD Distribución'!$I$89:$I$498,'SCyD Distribución'!$C$89:$C$498,'SCyD - LRAIC+'!$B216,'SCyD Distribución'!$D$89:$D$498,'SCyD - LRAIC+'!$C216,'SCyD Distribución'!$E$89:$E$498,'SCyD - LRAIC+'!$D216,'SCyD Distribución'!$F$89:$F$498,'SCyD - LRAIC+'!$E216))/(xDSL_propio__líneas*SUMIFS('SCyD Distribución'!$H$89:$H$498,'SCyD Distribución'!$C$89:$C$498,'SCyD - LRAIC+'!$B216,'SCyD Distribución'!$D$89:$D$498,'SCyD - LRAIC+'!$C216,'SCyD Distribución'!$E$89:$E$498,'SCyD - LRAIC+'!$D216,'SCyD Distribución'!$F$89:$F$498,'SCyD - LRAIC+'!$E216)),0)</f>
        <v>238.85339025087006</v>
      </c>
    </row>
    <row r="217" spans="2:7" ht="13" outlineLevel="1" x14ac:dyDescent="0.25">
      <c r="B217" s="97" t="s">
        <v>4</v>
      </c>
      <c r="C217" s="92" t="s">
        <v>13</v>
      </c>
      <c r="D217" s="87" t="s">
        <v>8</v>
      </c>
      <c r="E217" s="88">
        <v>250</v>
      </c>
      <c r="F217" s="108"/>
      <c r="G217" s="136">
        <f>IFERROR(SUMIFS(G$14:G$16,$F$14:$F$16,$B217)*G$18/12*(xDSL_propio__bitstream*SUMIFS('SCyD Distribución'!$I$89:$I$498,'SCyD Distribución'!$C$89:$C$498,'SCyD - LRAIC+'!$B217,'SCyD Distribución'!$D$89:$D$498,'SCyD - LRAIC+'!$C217,'SCyD Distribución'!$E$89:$E$498,'SCyD - LRAIC+'!$D217,'SCyD Distribución'!$F$89:$F$498,'SCyD - LRAIC+'!$E217))/(xDSL_propio__líneas*SUMIFS('SCyD Distribución'!$H$89:$H$498,'SCyD Distribución'!$C$89:$C$498,'SCyD - LRAIC+'!$B217,'SCyD Distribución'!$D$89:$D$498,'SCyD - LRAIC+'!$C217,'SCyD Distribución'!$E$89:$E$498,'SCyD - LRAIC+'!$D217,'SCyD Distribución'!$F$89:$F$498,'SCyD - LRAIC+'!$E217)),0)</f>
        <v>267.37082163652138</v>
      </c>
    </row>
    <row r="218" spans="2:7" ht="13" outlineLevel="1" x14ac:dyDescent="0.25">
      <c r="B218" s="97" t="s">
        <v>4</v>
      </c>
      <c r="C218" s="92" t="s">
        <v>13</v>
      </c>
      <c r="D218" s="87" t="s">
        <v>8</v>
      </c>
      <c r="E218" s="88">
        <v>300</v>
      </c>
      <c r="F218" s="108"/>
      <c r="G218" s="136">
        <f>IFERROR(SUMIFS(G$14:G$16,$F$14:$F$16,$B218)*G$18/12*(xDSL_propio__bitstream*SUMIFS('SCyD Distribución'!$I$89:$I$498,'SCyD Distribución'!$C$89:$C$498,'SCyD - LRAIC+'!$B218,'SCyD Distribución'!$D$89:$D$498,'SCyD - LRAIC+'!$C218,'SCyD Distribución'!$E$89:$E$498,'SCyD - LRAIC+'!$D218,'SCyD Distribución'!$F$89:$F$498,'SCyD - LRAIC+'!$E218))/(xDSL_propio__líneas*SUMIFS('SCyD Distribución'!$H$89:$H$498,'SCyD Distribución'!$C$89:$C$498,'SCyD - LRAIC+'!$B218,'SCyD Distribución'!$D$89:$D$498,'SCyD - LRAIC+'!$C218,'SCyD Distribución'!$E$89:$E$498,'SCyD - LRAIC+'!$D218,'SCyD Distribución'!$F$89:$F$498,'SCyD - LRAIC+'!$E218)),0)</f>
        <v>293.18092417385463</v>
      </c>
    </row>
    <row r="219" spans="2:7" ht="13" outlineLevel="1" x14ac:dyDescent="0.25">
      <c r="B219" s="97" t="s">
        <v>4</v>
      </c>
      <c r="C219" s="92" t="s">
        <v>13</v>
      </c>
      <c r="D219" s="87" t="s">
        <v>8</v>
      </c>
      <c r="E219" s="88">
        <v>400</v>
      </c>
      <c r="F219" s="108"/>
      <c r="G219" s="136">
        <f>IFERROR(SUMIFS(G$14:G$16,$F$14:$F$16,$B219)*G$18/12*(xDSL_propio__bitstream*SUMIFS('SCyD Distribución'!$I$89:$I$498,'SCyD Distribución'!$C$89:$C$498,'SCyD - LRAIC+'!$B219,'SCyD Distribución'!$D$89:$D$498,'SCyD - LRAIC+'!$C219,'SCyD Distribución'!$E$89:$E$498,'SCyD - LRAIC+'!$D219,'SCyD Distribución'!$F$89:$F$498,'SCyD - LRAIC+'!$E219))/(xDSL_propio__líneas*SUMIFS('SCyD Distribución'!$H$89:$H$498,'SCyD Distribución'!$C$89:$C$498,'SCyD - LRAIC+'!$B219,'SCyD Distribución'!$D$89:$D$498,'SCyD - LRAIC+'!$C219,'SCyD Distribución'!$E$89:$E$498,'SCyD - LRAIC+'!$D219,'SCyD Distribución'!$F$89:$F$498,'SCyD - LRAIC+'!$E219)),0)</f>
        <v>339.06679799592899</v>
      </c>
    </row>
    <row r="220" spans="2:7" ht="13" outlineLevel="1" x14ac:dyDescent="0.25">
      <c r="B220" s="97" t="s">
        <v>4</v>
      </c>
      <c r="C220" s="92" t="s">
        <v>13</v>
      </c>
      <c r="D220" s="87" t="s">
        <v>8</v>
      </c>
      <c r="E220" s="88">
        <v>500</v>
      </c>
      <c r="F220" s="108"/>
      <c r="G220" s="136">
        <f>IFERROR(SUMIFS(G$14:G$16,$F$14:$F$16,$B220)*G$18/12*(xDSL_propio__bitstream*SUMIFS('SCyD Distribución'!$I$89:$I$498,'SCyD Distribución'!$C$89:$C$498,'SCyD - LRAIC+'!$B220,'SCyD Distribución'!$D$89:$D$498,'SCyD - LRAIC+'!$C220,'SCyD Distribución'!$E$89:$E$498,'SCyD - LRAIC+'!$D220,'SCyD Distribución'!$F$89:$F$498,'SCyD - LRAIC+'!$E220))/(xDSL_propio__líneas*SUMIFS('SCyD Distribución'!$H$89:$H$498,'SCyD Distribución'!$C$89:$C$498,'SCyD - LRAIC+'!$B220,'SCyD Distribución'!$D$89:$D$498,'SCyD - LRAIC+'!$C220,'SCyD Distribución'!$E$89:$E$498,'SCyD - LRAIC+'!$D220,'SCyD Distribución'!$F$89:$F$498,'SCyD - LRAIC+'!$E220)),0)</f>
        <v>379.54901236536148</v>
      </c>
    </row>
    <row r="221" spans="2:7" ht="13" outlineLevel="1" x14ac:dyDescent="0.25">
      <c r="B221" s="97" t="s">
        <v>4</v>
      </c>
      <c r="C221" s="92" t="s">
        <v>13</v>
      </c>
      <c r="D221" s="87" t="s">
        <v>8</v>
      </c>
      <c r="E221" s="88">
        <v>750</v>
      </c>
      <c r="F221" s="108"/>
      <c r="G221" s="136">
        <f>IFERROR(SUMIFS(G$14:G$16,$F$14:$F$16,$B221)*G$18/12*(xDSL_propio__bitstream*SUMIFS('SCyD Distribución'!$I$89:$I$498,'SCyD Distribución'!$C$89:$C$498,'SCyD - LRAIC+'!$B221,'SCyD Distribución'!$D$89:$D$498,'SCyD - LRAIC+'!$C221,'SCyD Distribución'!$E$89:$E$498,'SCyD - LRAIC+'!$D221,'SCyD Distribución'!$F$89:$F$498,'SCyD - LRAIC+'!$E221))/(xDSL_propio__líneas*SUMIFS('SCyD Distribución'!$H$89:$H$498,'SCyD Distribución'!$C$89:$C$498,'SCyD - LRAIC+'!$B221,'SCyD Distribución'!$D$89:$D$498,'SCyD - LRAIC+'!$C221,'SCyD Distribución'!$E$89:$E$498,'SCyD - LRAIC+'!$D221,'SCyD Distribución'!$F$89:$F$498,'SCyD - LRAIC+'!$E221)),0)</f>
        <v>465.87796010630467</v>
      </c>
    </row>
    <row r="222" spans="2:7" ht="13" outlineLevel="1" x14ac:dyDescent="0.25">
      <c r="B222" s="97" t="s">
        <v>4</v>
      </c>
      <c r="C222" s="92" t="s">
        <v>13</v>
      </c>
      <c r="D222" s="87" t="s">
        <v>8</v>
      </c>
      <c r="E222" s="88">
        <v>1000</v>
      </c>
      <c r="F222" s="108"/>
      <c r="G222" s="136">
        <f>IFERROR(SUMIFS(G$14:G$16,$F$14:$F$16,$B222)*G$18/12*(xDSL_propio__bitstream*SUMIFS('SCyD Distribución'!$I$89:$I$498,'SCyD Distribución'!$C$89:$C$498,'SCyD - LRAIC+'!$B222,'SCyD Distribución'!$D$89:$D$498,'SCyD - LRAIC+'!$C222,'SCyD Distribución'!$E$89:$E$498,'SCyD - LRAIC+'!$D222,'SCyD Distribución'!$F$89:$F$498,'SCyD - LRAIC+'!$E222))/(xDSL_propio__líneas*SUMIFS('SCyD Distribución'!$H$89:$H$498,'SCyD Distribución'!$C$89:$C$498,'SCyD - LRAIC+'!$B222,'SCyD Distribución'!$D$89:$D$498,'SCyD - LRAIC+'!$C222,'SCyD Distribución'!$E$89:$E$498,'SCyD - LRAIC+'!$D222,'SCyD Distribución'!$F$89:$F$498,'SCyD - LRAIC+'!$E222)),0)</f>
        <v>538.79272205461871</v>
      </c>
    </row>
    <row r="223" spans="2:7" ht="13" outlineLevel="1" x14ac:dyDescent="0.25">
      <c r="B223" s="97" t="s">
        <v>4</v>
      </c>
      <c r="C223" s="93" t="s">
        <v>14</v>
      </c>
      <c r="D223" s="87" t="s">
        <v>8</v>
      </c>
      <c r="E223" s="88">
        <v>3</v>
      </c>
      <c r="F223" s="108"/>
      <c r="G223" s="136">
        <f>IFERROR(SUMIFS(G$14:G$16,$F$14:$F$16,$B223)*G$18/12*(xDSL_propio__bitstream*SUMIFS('SCyD Distribución'!$I$89:$I$498,'SCyD Distribución'!$C$89:$C$498,'SCyD - LRAIC+'!$B223,'SCyD Distribución'!$D$89:$D$498,'SCyD - LRAIC+'!$C223,'SCyD Distribución'!$E$89:$E$498,'SCyD - LRAIC+'!$D223,'SCyD Distribución'!$F$89:$F$498,'SCyD - LRAIC+'!$E223))/(xDSL_propio__líneas*SUMIFS('SCyD Distribución'!$H$89:$H$498,'SCyD Distribución'!$C$89:$C$498,'SCyD - LRAIC+'!$B223,'SCyD Distribución'!$D$89:$D$498,'SCyD - LRAIC+'!$C223,'SCyD Distribución'!$E$89:$E$498,'SCyD - LRAIC+'!$D223,'SCyD Distribución'!$F$89:$F$498,'SCyD - LRAIC+'!$E223)),0)</f>
        <v>31.899799199219604</v>
      </c>
    </row>
    <row r="224" spans="2:7" ht="13" outlineLevel="1" x14ac:dyDescent="0.25">
      <c r="B224" s="97" t="s">
        <v>4</v>
      </c>
      <c r="C224" s="93" t="s">
        <v>14</v>
      </c>
      <c r="D224" s="87" t="s">
        <v>8</v>
      </c>
      <c r="E224" s="88">
        <v>5</v>
      </c>
      <c r="F224" s="108"/>
      <c r="G224" s="136">
        <f>IFERROR(SUMIFS(G$14:G$16,$F$14:$F$16,$B224)*G$18/12*(xDSL_propio__bitstream*SUMIFS('SCyD Distribución'!$I$89:$I$498,'SCyD Distribución'!$C$89:$C$498,'SCyD - LRAIC+'!$B224,'SCyD Distribución'!$D$89:$D$498,'SCyD - LRAIC+'!$C224,'SCyD Distribución'!$E$89:$E$498,'SCyD - LRAIC+'!$D224,'SCyD Distribución'!$F$89:$F$498,'SCyD - LRAIC+'!$E224))/(xDSL_propio__líneas*SUMIFS('SCyD Distribución'!$H$89:$H$498,'SCyD Distribución'!$C$89:$C$498,'SCyD - LRAIC+'!$B224,'SCyD Distribución'!$D$89:$D$498,'SCyD - LRAIC+'!$C224,'SCyD Distribución'!$E$89:$E$498,'SCyD - LRAIC+'!$D224,'SCyD Distribución'!$F$89:$F$498,'SCyD - LRAIC+'!$E224)),0)</f>
        <v>41.297152312465776</v>
      </c>
    </row>
    <row r="225" spans="2:7" ht="13" outlineLevel="1" x14ac:dyDescent="0.25">
      <c r="B225" s="97" t="s">
        <v>4</v>
      </c>
      <c r="C225" s="93" t="s">
        <v>14</v>
      </c>
      <c r="D225" s="87" t="s">
        <v>8</v>
      </c>
      <c r="E225" s="88">
        <v>10</v>
      </c>
      <c r="F225" s="108"/>
      <c r="G225" s="136">
        <f>IFERROR(SUMIFS(G$14:G$16,$F$14:$F$16,$B225)*G$18/12*(xDSL_propio__bitstream*SUMIFS('SCyD Distribución'!$I$89:$I$498,'SCyD Distribución'!$C$89:$C$498,'SCyD - LRAIC+'!$B225,'SCyD Distribución'!$D$89:$D$498,'SCyD - LRAIC+'!$C225,'SCyD Distribución'!$E$89:$E$498,'SCyD - LRAIC+'!$D225,'SCyD Distribución'!$F$89:$F$498,'SCyD - LRAIC+'!$E225))/(xDSL_propio__líneas*SUMIFS('SCyD Distribución'!$H$89:$H$498,'SCyD Distribución'!$C$89:$C$498,'SCyD - LRAIC+'!$B225,'SCyD Distribución'!$D$89:$D$498,'SCyD - LRAIC+'!$C225,'SCyD Distribución'!$E$89:$E$498,'SCyD - LRAIC+'!$D225,'SCyD Distribución'!$F$89:$F$498,'SCyD - LRAIC+'!$E225)),0)</f>
        <v>58.623799252884773</v>
      </c>
    </row>
    <row r="226" spans="2:7" ht="13" outlineLevel="1" x14ac:dyDescent="0.25">
      <c r="B226" s="97" t="s">
        <v>4</v>
      </c>
      <c r="C226" s="93" t="s">
        <v>14</v>
      </c>
      <c r="D226" s="87" t="s">
        <v>8</v>
      </c>
      <c r="E226" s="88">
        <v>20</v>
      </c>
      <c r="F226" s="108"/>
      <c r="G226" s="136">
        <f>IFERROR(SUMIFS(G$14:G$16,$F$14:$F$16,$B226)*G$18/12*(xDSL_propio__bitstream*SUMIFS('SCyD Distribución'!$I$89:$I$498,'SCyD Distribución'!$C$89:$C$498,'SCyD - LRAIC+'!$B226,'SCyD Distribución'!$D$89:$D$498,'SCyD - LRAIC+'!$C226,'SCyD Distribución'!$E$89:$E$498,'SCyD - LRAIC+'!$D226,'SCyD Distribución'!$F$89:$F$498,'SCyD - LRAIC+'!$E226))/(xDSL_propio__líneas*SUMIFS('SCyD Distribución'!$H$89:$H$498,'SCyD Distribución'!$C$89:$C$498,'SCyD - LRAIC+'!$B226,'SCyD Distribución'!$D$89:$D$498,'SCyD - LRAIC+'!$C226,'SCyD Distribución'!$E$89:$E$498,'SCyD - LRAIC+'!$D226,'SCyD Distribución'!$F$89:$F$498,'SCyD - LRAIC+'!$E226)),0)</f>
        <v>83.220019938399716</v>
      </c>
    </row>
    <row r="227" spans="2:7" ht="13" outlineLevel="1" x14ac:dyDescent="0.25">
      <c r="B227" s="97" t="s">
        <v>4</v>
      </c>
      <c r="C227" s="93" t="s">
        <v>14</v>
      </c>
      <c r="D227" s="87" t="s">
        <v>8</v>
      </c>
      <c r="E227" s="88">
        <v>30</v>
      </c>
      <c r="F227" s="108"/>
      <c r="G227" s="136">
        <f>IFERROR(SUMIFS(G$14:G$16,$F$14:$F$16,$B227)*G$18/12*(xDSL_propio__bitstream*SUMIFS('SCyD Distribución'!$I$89:$I$498,'SCyD Distribución'!$C$89:$C$498,'SCyD - LRAIC+'!$B227,'SCyD Distribución'!$D$89:$D$498,'SCyD - LRAIC+'!$C227,'SCyD Distribución'!$E$89:$E$498,'SCyD - LRAIC+'!$D227,'SCyD Distribución'!$F$89:$F$498,'SCyD - LRAIC+'!$E227))/(xDSL_propio__líneas*SUMIFS('SCyD Distribución'!$H$89:$H$498,'SCyD Distribución'!$C$89:$C$498,'SCyD - LRAIC+'!$B227,'SCyD Distribución'!$D$89:$D$498,'SCyD - LRAIC+'!$C227,'SCyD Distribución'!$E$89:$E$498,'SCyD - LRAIC+'!$D227,'SCyD Distribución'!$F$89:$F$498,'SCyD - LRAIC+'!$E227)),0)</f>
        <v>102.14852855837903</v>
      </c>
    </row>
    <row r="228" spans="2:7" ht="13" outlineLevel="1" x14ac:dyDescent="0.25">
      <c r="B228" s="97" t="s">
        <v>4</v>
      </c>
      <c r="C228" s="93" t="s">
        <v>14</v>
      </c>
      <c r="D228" s="87" t="s">
        <v>8</v>
      </c>
      <c r="E228" s="88">
        <v>40</v>
      </c>
      <c r="F228" s="108"/>
      <c r="G228" s="136">
        <f>IFERROR(SUMIFS(G$14:G$16,$F$14:$F$16,$B228)*G$18/12*(xDSL_propio__bitstream*SUMIFS('SCyD Distribución'!$I$89:$I$498,'SCyD Distribución'!$C$89:$C$498,'SCyD - LRAIC+'!$B228,'SCyD Distribución'!$D$89:$D$498,'SCyD - LRAIC+'!$C228,'SCyD Distribución'!$E$89:$E$498,'SCyD - LRAIC+'!$D228,'SCyD Distribución'!$F$89:$F$498,'SCyD - LRAIC+'!$E228))/(xDSL_propio__líneas*SUMIFS('SCyD Distribución'!$H$89:$H$498,'SCyD Distribución'!$C$89:$C$498,'SCyD - LRAIC+'!$B228,'SCyD Distribución'!$D$89:$D$498,'SCyD - LRAIC+'!$C228,'SCyD Distribución'!$E$89:$E$498,'SCyD - LRAIC+'!$D228,'SCyD Distribución'!$F$89:$F$498,'SCyD - LRAIC+'!$E228)),0)</f>
        <v>118.13583914397793</v>
      </c>
    </row>
    <row r="229" spans="2:7" ht="13" outlineLevel="1" x14ac:dyDescent="0.25">
      <c r="B229" s="97" t="s">
        <v>4</v>
      </c>
      <c r="C229" s="93" t="s">
        <v>14</v>
      </c>
      <c r="D229" s="87" t="s">
        <v>8</v>
      </c>
      <c r="E229" s="88">
        <v>50</v>
      </c>
      <c r="F229" s="108"/>
      <c r="G229" s="136">
        <f>IFERROR(SUMIFS(G$14:G$16,$F$14:$F$16,$B229)*G$18/12*(xDSL_propio__bitstream*SUMIFS('SCyD Distribución'!$I$89:$I$498,'SCyD Distribución'!$C$89:$C$498,'SCyD - LRAIC+'!$B229,'SCyD Distribución'!$D$89:$D$498,'SCyD - LRAIC+'!$C229,'SCyD Distribución'!$E$89:$E$498,'SCyD - LRAIC+'!$D229,'SCyD Distribución'!$F$89:$F$498,'SCyD - LRAIC+'!$E229))/(xDSL_propio__líneas*SUMIFS('SCyD Distribución'!$H$89:$H$498,'SCyD Distribución'!$C$89:$C$498,'SCyD - LRAIC+'!$B229,'SCyD Distribución'!$D$89:$D$498,'SCyD - LRAIC+'!$C229,'SCyD Distribución'!$E$89:$E$498,'SCyD - LRAIC+'!$D229,'SCyD Distribución'!$F$89:$F$498,'SCyD - LRAIC+'!$E229)),0)</f>
        <v>132.24043562232939</v>
      </c>
    </row>
    <row r="230" spans="2:7" ht="13" outlineLevel="1" x14ac:dyDescent="0.25">
      <c r="B230" s="97" t="s">
        <v>4</v>
      </c>
      <c r="C230" s="93" t="s">
        <v>14</v>
      </c>
      <c r="D230" s="87" t="s">
        <v>8</v>
      </c>
      <c r="E230" s="88">
        <v>60</v>
      </c>
      <c r="F230" s="108"/>
      <c r="G230" s="136">
        <f>IFERROR(SUMIFS(G$14:G$16,$F$14:$F$16,$B230)*G$18/12*(xDSL_propio__bitstream*SUMIFS('SCyD Distribución'!$I$89:$I$498,'SCyD Distribución'!$C$89:$C$498,'SCyD - LRAIC+'!$B230,'SCyD Distribución'!$D$89:$D$498,'SCyD - LRAIC+'!$C230,'SCyD Distribución'!$E$89:$E$498,'SCyD - LRAIC+'!$D230,'SCyD Distribución'!$F$89:$F$498,'SCyD - LRAIC+'!$E230))/(xDSL_propio__líneas*SUMIFS('SCyD Distribución'!$H$89:$H$498,'SCyD Distribución'!$C$89:$C$498,'SCyD - LRAIC+'!$B230,'SCyD Distribución'!$D$89:$D$498,'SCyD - LRAIC+'!$C230,'SCyD Distribución'!$E$89:$E$498,'SCyD - LRAIC+'!$D230,'SCyD Distribución'!$F$89:$F$498,'SCyD - LRAIC+'!$E230)),0)</f>
        <v>145.00599912736263</v>
      </c>
    </row>
    <row r="231" spans="2:7" ht="13" outlineLevel="1" x14ac:dyDescent="0.25">
      <c r="B231" s="97" t="s">
        <v>4</v>
      </c>
      <c r="C231" s="93" t="s">
        <v>14</v>
      </c>
      <c r="D231" s="87" t="s">
        <v>8</v>
      </c>
      <c r="E231" s="88">
        <v>100</v>
      </c>
      <c r="F231" s="108"/>
      <c r="G231" s="136">
        <f>IFERROR(SUMIFS(G$14:G$16,$F$14:$F$16,$B231)*G$18/12*(xDSL_propio__bitstream*SUMIFS('SCyD Distribución'!$I$89:$I$498,'SCyD Distribución'!$C$89:$C$498,'SCyD - LRAIC+'!$B231,'SCyD Distribución'!$D$89:$D$498,'SCyD - LRAIC+'!$C231,'SCyD Distribución'!$E$89:$E$498,'SCyD - LRAIC+'!$D231,'SCyD Distribución'!$F$89:$F$498,'SCyD - LRAIC+'!$E231))/(xDSL_propio__líneas*SUMIFS('SCyD Distribución'!$H$89:$H$498,'SCyD Distribución'!$C$89:$C$498,'SCyD - LRAIC+'!$B231,'SCyD Distribución'!$D$89:$D$498,'SCyD - LRAIC+'!$C231,'SCyD Distribución'!$E$89:$E$498,'SCyD - LRAIC+'!$D231,'SCyD Distribución'!$F$89:$F$498,'SCyD - LRAIC+'!$E231)),0)</f>
        <v>187.72327671361882</v>
      </c>
    </row>
    <row r="232" spans="2:7" ht="13" outlineLevel="1" x14ac:dyDescent="0.25">
      <c r="B232" s="97" t="s">
        <v>4</v>
      </c>
      <c r="C232" s="93" t="s">
        <v>14</v>
      </c>
      <c r="D232" s="87" t="s">
        <v>8</v>
      </c>
      <c r="E232" s="88">
        <v>150</v>
      </c>
      <c r="F232" s="108"/>
      <c r="G232" s="136">
        <f>IFERROR(SUMIFS(G$14:G$16,$F$14:$F$16,$B232)*G$18/12*(xDSL_propio__bitstream*SUMIFS('SCyD Distribución'!$I$89:$I$498,'SCyD Distribución'!$C$89:$C$498,'SCyD - LRAIC+'!$B232,'SCyD Distribución'!$D$89:$D$498,'SCyD - LRAIC+'!$C232,'SCyD Distribución'!$E$89:$E$498,'SCyD - LRAIC+'!$D232,'SCyD Distribución'!$F$89:$F$498,'SCyD - LRAIC+'!$E232))/(xDSL_propio__líneas*SUMIFS('SCyD Distribución'!$H$89:$H$498,'SCyD Distribución'!$C$89:$C$498,'SCyD - LRAIC+'!$B232,'SCyD Distribución'!$D$89:$D$498,'SCyD - LRAIC+'!$C232,'SCyD Distribución'!$E$89:$E$498,'SCyD - LRAIC+'!$D232,'SCyD Distribución'!$F$89:$F$498,'SCyD - LRAIC+'!$E232)),0)</f>
        <v>230.42119560470633</v>
      </c>
    </row>
    <row r="233" spans="2:7" ht="13" outlineLevel="1" x14ac:dyDescent="0.25">
      <c r="B233" s="97" t="s">
        <v>4</v>
      </c>
      <c r="C233" s="93" t="s">
        <v>14</v>
      </c>
      <c r="D233" s="87" t="s">
        <v>8</v>
      </c>
      <c r="E233" s="88">
        <v>200</v>
      </c>
      <c r="F233" s="108"/>
      <c r="G233" s="136">
        <f>IFERROR(SUMIFS(G$14:G$16,$F$14:$F$16,$B233)*G$18/12*(xDSL_propio__bitstream*SUMIFS('SCyD Distribución'!$I$89:$I$498,'SCyD Distribución'!$C$89:$C$498,'SCyD - LRAIC+'!$B233,'SCyD Distribución'!$D$89:$D$498,'SCyD - LRAIC+'!$C233,'SCyD Distribución'!$E$89:$E$498,'SCyD - LRAIC+'!$D233,'SCyD Distribución'!$F$89:$F$498,'SCyD - LRAIC+'!$E233))/(xDSL_propio__líneas*SUMIFS('SCyD Distribución'!$H$89:$H$498,'SCyD Distribución'!$C$89:$C$498,'SCyD - LRAIC+'!$B233,'SCyD Distribución'!$D$89:$D$498,'SCyD - LRAIC+'!$C233,'SCyD Distribución'!$E$89:$E$498,'SCyD - LRAIC+'!$D233,'SCyD Distribución'!$F$89:$F$498,'SCyD - LRAIC+'!$E233)),0)</f>
        <v>266.48451704092406</v>
      </c>
    </row>
    <row r="234" spans="2:7" ht="13" outlineLevel="1" x14ac:dyDescent="0.25">
      <c r="B234" s="97" t="s">
        <v>4</v>
      </c>
      <c r="C234" s="93" t="s">
        <v>14</v>
      </c>
      <c r="D234" s="87" t="s">
        <v>8</v>
      </c>
      <c r="E234" s="88">
        <v>250</v>
      </c>
      <c r="F234" s="108"/>
      <c r="G234" s="136">
        <f>IFERROR(SUMIFS(G$14:G$16,$F$14:$F$16,$B234)*G$18/12*(xDSL_propio__bitstream*SUMIFS('SCyD Distribución'!$I$89:$I$498,'SCyD Distribución'!$C$89:$C$498,'SCyD - LRAIC+'!$B234,'SCyD Distribución'!$D$89:$D$498,'SCyD - LRAIC+'!$C234,'SCyD Distribución'!$E$89:$E$498,'SCyD - LRAIC+'!$D234,'SCyD Distribución'!$F$89:$F$498,'SCyD - LRAIC+'!$E234))/(xDSL_propio__líneas*SUMIFS('SCyD Distribución'!$H$89:$H$498,'SCyD Distribución'!$C$89:$C$498,'SCyD - LRAIC+'!$B234,'SCyD Distribución'!$D$89:$D$498,'SCyD - LRAIC+'!$C234,'SCyD Distribución'!$E$89:$E$498,'SCyD - LRAIC+'!$D234,'SCyD Distribución'!$F$89:$F$498,'SCyD - LRAIC+'!$E234)),0)</f>
        <v>298.30091253805807</v>
      </c>
    </row>
    <row r="235" spans="2:7" ht="13" outlineLevel="1" x14ac:dyDescent="0.25">
      <c r="B235" s="97" t="s">
        <v>4</v>
      </c>
      <c r="C235" s="93" t="s">
        <v>14</v>
      </c>
      <c r="D235" s="87" t="s">
        <v>8</v>
      </c>
      <c r="E235" s="88">
        <v>300</v>
      </c>
      <c r="F235" s="108"/>
      <c r="G235" s="136">
        <f>IFERROR(SUMIFS(G$14:G$16,$F$14:$F$16,$B235)*G$18/12*(xDSL_propio__bitstream*SUMIFS('SCyD Distribución'!$I$89:$I$498,'SCyD Distribución'!$C$89:$C$498,'SCyD - LRAIC+'!$B235,'SCyD Distribución'!$D$89:$D$498,'SCyD - LRAIC+'!$C235,'SCyD Distribución'!$E$89:$E$498,'SCyD - LRAIC+'!$D235,'SCyD Distribución'!$F$89:$F$498,'SCyD - LRAIC+'!$E235))/(xDSL_propio__líneas*SUMIFS('SCyD Distribución'!$H$89:$H$498,'SCyD Distribución'!$C$89:$C$498,'SCyD - LRAIC+'!$B235,'SCyD Distribución'!$D$89:$D$498,'SCyD - LRAIC+'!$C235,'SCyD Distribución'!$E$89:$E$498,'SCyD - LRAIC+'!$D235,'SCyD Distribución'!$F$89:$F$498,'SCyD - LRAIC+'!$E235)),0)</f>
        <v>327.09678896339983</v>
      </c>
    </row>
    <row r="236" spans="2:7" ht="13" outlineLevel="1" x14ac:dyDescent="0.25">
      <c r="B236" s="97" t="s">
        <v>4</v>
      </c>
      <c r="C236" s="93" t="s">
        <v>14</v>
      </c>
      <c r="D236" s="87" t="s">
        <v>8</v>
      </c>
      <c r="E236" s="88">
        <v>400</v>
      </c>
      <c r="F236" s="108"/>
      <c r="G236" s="136">
        <f>IFERROR(SUMIFS(G$14:G$16,$F$14:$F$16,$B236)*G$18/12*(xDSL_propio__bitstream*SUMIFS('SCyD Distribución'!$I$89:$I$498,'SCyD Distribución'!$C$89:$C$498,'SCyD - LRAIC+'!$B236,'SCyD Distribución'!$D$89:$D$498,'SCyD - LRAIC+'!$C236,'SCyD Distribución'!$E$89:$E$498,'SCyD - LRAIC+'!$D236,'SCyD Distribución'!$F$89:$F$498,'SCyD - LRAIC+'!$E236))/(xDSL_propio__líneas*SUMIFS('SCyD Distribución'!$H$89:$H$498,'SCyD Distribución'!$C$89:$C$498,'SCyD - LRAIC+'!$B236,'SCyD Distribución'!$D$89:$D$498,'SCyD - LRAIC+'!$C236,'SCyD Distribución'!$E$89:$E$498,'SCyD - LRAIC+'!$D236,'SCyD Distribución'!$F$89:$F$498,'SCyD - LRAIC+'!$E236)),0)</f>
        <v>378.29084951926319</v>
      </c>
    </row>
    <row r="237" spans="2:7" ht="13" outlineLevel="1" x14ac:dyDescent="0.25">
      <c r="B237" s="97" t="s">
        <v>4</v>
      </c>
      <c r="C237" s="93" t="s">
        <v>14</v>
      </c>
      <c r="D237" s="87" t="s">
        <v>8</v>
      </c>
      <c r="E237" s="88">
        <v>500</v>
      </c>
      <c r="F237" s="108"/>
      <c r="G237" s="136">
        <f>IFERROR(SUMIFS(G$14:G$16,$F$14:$F$16,$B237)*G$18/12*(xDSL_propio__bitstream*SUMIFS('SCyD Distribución'!$I$89:$I$498,'SCyD Distribución'!$C$89:$C$498,'SCyD - LRAIC+'!$B237,'SCyD Distribución'!$D$89:$D$498,'SCyD - LRAIC+'!$C237,'SCyD Distribución'!$E$89:$E$498,'SCyD - LRAIC+'!$D237,'SCyD Distribución'!$F$89:$F$498,'SCyD - LRAIC+'!$E237))/(xDSL_propio__líneas*SUMIFS('SCyD Distribución'!$H$89:$H$498,'SCyD Distribución'!$C$89:$C$498,'SCyD - LRAIC+'!$B237,'SCyD Distribución'!$D$89:$D$498,'SCyD - LRAIC+'!$C237,'SCyD Distribución'!$E$89:$E$498,'SCyD - LRAIC+'!$D237,'SCyD Distribución'!$F$89:$F$498,'SCyD - LRAIC+'!$E237)),0)</f>
        <v>423.45614247849113</v>
      </c>
    </row>
    <row r="238" spans="2:7" ht="13" outlineLevel="1" x14ac:dyDescent="0.25">
      <c r="B238" s="97" t="s">
        <v>4</v>
      </c>
      <c r="C238" s="93" t="s">
        <v>14</v>
      </c>
      <c r="D238" s="87" t="s">
        <v>8</v>
      </c>
      <c r="E238" s="88">
        <v>750</v>
      </c>
      <c r="F238" s="108"/>
      <c r="G238" s="136">
        <f>IFERROR(SUMIFS(G$14:G$16,$F$14:$F$16,$B238)*G$18/12*(xDSL_propio__bitstream*SUMIFS('SCyD Distribución'!$I$89:$I$498,'SCyD Distribución'!$C$89:$C$498,'SCyD - LRAIC+'!$B238,'SCyD Distribución'!$D$89:$D$498,'SCyD - LRAIC+'!$C238,'SCyD Distribución'!$E$89:$E$498,'SCyD - LRAIC+'!$D238,'SCyD Distribución'!$F$89:$F$498,'SCyD - LRAIC+'!$E238))/(xDSL_propio__líneas*SUMIFS('SCyD Distribución'!$H$89:$H$498,'SCyD Distribución'!$C$89:$C$498,'SCyD - LRAIC+'!$B238,'SCyD Distribución'!$D$89:$D$498,'SCyD - LRAIC+'!$C238,'SCyD Distribución'!$E$89:$E$498,'SCyD - LRAIC+'!$D238,'SCyD Distribución'!$F$89:$F$498,'SCyD - LRAIC+'!$E238)),0)</f>
        <v>519.77182768284888</v>
      </c>
    </row>
    <row r="239" spans="2:7" ht="13" outlineLevel="1" x14ac:dyDescent="0.25">
      <c r="B239" s="97" t="s">
        <v>4</v>
      </c>
      <c r="C239" s="93" t="s">
        <v>14</v>
      </c>
      <c r="D239" s="87" t="s">
        <v>8</v>
      </c>
      <c r="E239" s="88">
        <v>1000</v>
      </c>
      <c r="F239" s="108"/>
      <c r="G239" s="136">
        <f>IFERROR(SUMIFS(G$14:G$16,$F$14:$F$16,$B239)*G$18/12*(xDSL_propio__bitstream*SUMIFS('SCyD Distribución'!$I$89:$I$498,'SCyD Distribución'!$C$89:$C$498,'SCyD - LRAIC+'!$B239,'SCyD Distribución'!$D$89:$D$498,'SCyD - LRAIC+'!$C239,'SCyD Distribución'!$E$89:$E$498,'SCyD - LRAIC+'!$D239,'SCyD Distribución'!$F$89:$F$498,'SCyD - LRAIC+'!$E239))/(xDSL_propio__líneas*SUMIFS('SCyD Distribución'!$H$89:$H$498,'SCyD Distribución'!$C$89:$C$498,'SCyD - LRAIC+'!$B239,'SCyD Distribución'!$D$89:$D$498,'SCyD - LRAIC+'!$C239,'SCyD Distribución'!$E$89:$E$498,'SCyD - LRAIC+'!$D239,'SCyD Distribución'!$F$89:$F$498,'SCyD - LRAIC+'!$E239)),0)</f>
        <v>601.12154226107691</v>
      </c>
    </row>
    <row r="240" spans="2:7" ht="13" outlineLevel="1" x14ac:dyDescent="0.25">
      <c r="B240" s="97" t="s">
        <v>4</v>
      </c>
      <c r="C240" s="86" t="s">
        <v>11</v>
      </c>
      <c r="D240" s="95" t="s">
        <v>9</v>
      </c>
      <c r="E240" s="88">
        <v>3</v>
      </c>
      <c r="F240" s="108"/>
      <c r="G240" s="136">
        <f>IFERROR(SUMIFS(G$14:G$16,$F$14:$F$16,$B240)*G$18/12*(xDSL_propio__bitstream*SUMIFS('SCyD Distribución'!$I$89:$I$498,'SCyD Distribución'!$C$89:$C$498,'SCyD - LRAIC+'!$B240,'SCyD Distribución'!$D$89:$D$498,'SCyD - LRAIC+'!$C240,'SCyD Distribución'!$E$89:$E$498,'SCyD - LRAIC+'!$D240,'SCyD Distribución'!$F$89:$F$498,'SCyD - LRAIC+'!$E240))/(xDSL_propio__líneas*SUMIFS('SCyD Distribución'!$H$89:$H$498,'SCyD Distribución'!$C$89:$C$498,'SCyD - LRAIC+'!$B240,'SCyD Distribución'!$D$89:$D$498,'SCyD - LRAIC+'!$C240,'SCyD Distribución'!$E$89:$E$498,'SCyD - LRAIC+'!$D240,'SCyD Distribución'!$F$89:$F$498,'SCyD - LRAIC+'!$E240)),0)</f>
        <v>40.110913475376222</v>
      </c>
    </row>
    <row r="241" spans="2:7" ht="13" outlineLevel="1" x14ac:dyDescent="0.25">
      <c r="B241" s="97" t="s">
        <v>4</v>
      </c>
      <c r="C241" s="86" t="s">
        <v>11</v>
      </c>
      <c r="D241" s="95" t="s">
        <v>9</v>
      </c>
      <c r="E241" s="88">
        <v>5</v>
      </c>
      <c r="F241" s="108"/>
      <c r="G241" s="136">
        <f>IFERROR(SUMIFS(G$14:G$16,$F$14:$F$16,$B241)*G$18/12*(xDSL_propio__bitstream*SUMIFS('SCyD Distribución'!$I$89:$I$498,'SCyD Distribución'!$C$89:$C$498,'SCyD - LRAIC+'!$B241,'SCyD Distribución'!$D$89:$D$498,'SCyD - LRAIC+'!$C241,'SCyD Distribución'!$E$89:$E$498,'SCyD - LRAIC+'!$D241,'SCyD Distribución'!$F$89:$F$498,'SCyD - LRAIC+'!$E241))/(xDSL_propio__líneas*SUMIFS('SCyD Distribución'!$H$89:$H$498,'SCyD Distribución'!$C$89:$C$498,'SCyD - LRAIC+'!$B241,'SCyD Distribución'!$D$89:$D$498,'SCyD - LRAIC+'!$C241,'SCyD Distribución'!$E$89:$E$498,'SCyD - LRAIC+'!$D241,'SCyD Distribución'!$F$89:$F$498,'SCyD - LRAIC+'!$E241)),0)</f>
        <v>51.927176495370261</v>
      </c>
    </row>
    <row r="242" spans="2:7" ht="13" outlineLevel="1" x14ac:dyDescent="0.25">
      <c r="B242" s="97" t="s">
        <v>4</v>
      </c>
      <c r="C242" s="86" t="s">
        <v>11</v>
      </c>
      <c r="D242" s="95" t="s">
        <v>9</v>
      </c>
      <c r="E242" s="88">
        <v>10</v>
      </c>
      <c r="F242" s="108"/>
      <c r="G242" s="136">
        <f>IFERROR(SUMIFS(G$14:G$16,$F$14:$F$16,$B242)*G$18/12*(xDSL_propio__bitstream*SUMIFS('SCyD Distribución'!$I$89:$I$498,'SCyD Distribución'!$C$89:$C$498,'SCyD - LRAIC+'!$B242,'SCyD Distribución'!$D$89:$D$498,'SCyD - LRAIC+'!$C242,'SCyD Distribución'!$E$89:$E$498,'SCyD - LRAIC+'!$D242,'SCyD Distribución'!$F$89:$F$498,'SCyD - LRAIC+'!$E242))/(xDSL_propio__líneas*SUMIFS('SCyD Distribución'!$H$89:$H$498,'SCyD Distribución'!$C$89:$C$498,'SCyD - LRAIC+'!$B242,'SCyD Distribución'!$D$89:$D$498,'SCyD - LRAIC+'!$C242,'SCyD Distribución'!$E$89:$E$498,'SCyD - LRAIC+'!$D242,'SCyD Distribución'!$F$89:$F$498,'SCyD - LRAIC+'!$E242)),0)</f>
        <v>73.713759912564328</v>
      </c>
    </row>
    <row r="243" spans="2:7" ht="13" outlineLevel="1" x14ac:dyDescent="0.25">
      <c r="B243" s="97" t="s">
        <v>4</v>
      </c>
      <c r="C243" s="86" t="s">
        <v>11</v>
      </c>
      <c r="D243" s="95" t="s">
        <v>9</v>
      </c>
      <c r="E243" s="88">
        <v>20</v>
      </c>
      <c r="F243" s="108"/>
      <c r="G243" s="136">
        <f>IFERROR(SUMIFS(G$14:G$16,$F$14:$F$16,$B243)*G$18/12*(xDSL_propio__bitstream*SUMIFS('SCyD Distribución'!$I$89:$I$498,'SCyD Distribución'!$C$89:$C$498,'SCyD - LRAIC+'!$B243,'SCyD Distribución'!$D$89:$D$498,'SCyD - LRAIC+'!$C243,'SCyD Distribución'!$E$89:$E$498,'SCyD - LRAIC+'!$D243,'SCyD Distribución'!$F$89:$F$498,'SCyD - LRAIC+'!$E243))/(xDSL_propio__líneas*SUMIFS('SCyD Distribución'!$H$89:$H$498,'SCyD Distribución'!$C$89:$C$498,'SCyD - LRAIC+'!$B243,'SCyD Distribución'!$D$89:$D$498,'SCyD - LRAIC+'!$C243,'SCyD Distribución'!$E$89:$E$498,'SCyD - LRAIC+'!$D243,'SCyD Distribución'!$F$89:$F$498,'SCyD - LRAIC+'!$E243)),0)</f>
        <v>104.64112950434794</v>
      </c>
    </row>
    <row r="244" spans="2:7" ht="13" outlineLevel="1" x14ac:dyDescent="0.25">
      <c r="B244" s="97" t="s">
        <v>4</v>
      </c>
      <c r="C244" s="86" t="s">
        <v>11</v>
      </c>
      <c r="D244" s="95" t="s">
        <v>9</v>
      </c>
      <c r="E244" s="88">
        <v>30</v>
      </c>
      <c r="F244" s="108"/>
      <c r="G244" s="136">
        <f>IFERROR(SUMIFS(G$14:G$16,$F$14:$F$16,$B244)*G$18/12*(xDSL_propio__bitstream*SUMIFS('SCyD Distribución'!$I$89:$I$498,'SCyD Distribución'!$C$89:$C$498,'SCyD - LRAIC+'!$B244,'SCyD Distribución'!$D$89:$D$498,'SCyD - LRAIC+'!$C244,'SCyD Distribución'!$E$89:$E$498,'SCyD - LRAIC+'!$D244,'SCyD Distribución'!$F$89:$F$498,'SCyD - LRAIC+'!$E244))/(xDSL_propio__líneas*SUMIFS('SCyD Distribución'!$H$89:$H$498,'SCyD Distribución'!$C$89:$C$498,'SCyD - LRAIC+'!$B244,'SCyD Distribución'!$D$89:$D$498,'SCyD - LRAIC+'!$C244,'SCyD Distribución'!$E$89:$E$498,'SCyD - LRAIC+'!$D244,'SCyD Distribución'!$F$89:$F$498,'SCyD - LRAIC+'!$E244)),0)</f>
        <v>128.44189911836099</v>
      </c>
    </row>
    <row r="245" spans="2:7" ht="13" outlineLevel="1" x14ac:dyDescent="0.25">
      <c r="B245" s="97" t="s">
        <v>4</v>
      </c>
      <c r="C245" s="86" t="s">
        <v>11</v>
      </c>
      <c r="D245" s="95" t="s">
        <v>9</v>
      </c>
      <c r="E245" s="88">
        <v>40</v>
      </c>
      <c r="F245" s="108"/>
      <c r="G245" s="136">
        <f>IFERROR(SUMIFS(G$14:G$16,$F$14:$F$16,$B245)*G$18/12*(xDSL_propio__bitstream*SUMIFS('SCyD Distribución'!$I$89:$I$498,'SCyD Distribución'!$C$89:$C$498,'SCyD - LRAIC+'!$B245,'SCyD Distribución'!$D$89:$D$498,'SCyD - LRAIC+'!$C245,'SCyD Distribución'!$E$89:$E$498,'SCyD - LRAIC+'!$D245,'SCyD Distribución'!$F$89:$F$498,'SCyD - LRAIC+'!$E245))/(xDSL_propio__líneas*SUMIFS('SCyD Distribución'!$H$89:$H$498,'SCyD Distribución'!$C$89:$C$498,'SCyD - LRAIC+'!$B245,'SCyD Distribución'!$D$89:$D$498,'SCyD - LRAIC+'!$C245,'SCyD Distribución'!$E$89:$E$498,'SCyD - LRAIC+'!$D245,'SCyD Distribución'!$F$89:$F$498,'SCyD - LRAIC+'!$E245)),0)</f>
        <v>148.54439655410073</v>
      </c>
    </row>
    <row r="246" spans="2:7" ht="13" outlineLevel="1" x14ac:dyDescent="0.25">
      <c r="B246" s="97" t="s">
        <v>4</v>
      </c>
      <c r="C246" s="86" t="s">
        <v>11</v>
      </c>
      <c r="D246" s="95" t="s">
        <v>9</v>
      </c>
      <c r="E246" s="88">
        <v>50</v>
      </c>
      <c r="F246" s="108"/>
      <c r="G246" s="136">
        <f>IFERROR(SUMIFS(G$14:G$16,$F$14:$F$16,$B246)*G$18/12*(xDSL_propio__bitstream*SUMIFS('SCyD Distribución'!$I$89:$I$498,'SCyD Distribución'!$C$89:$C$498,'SCyD - LRAIC+'!$B246,'SCyD Distribución'!$D$89:$D$498,'SCyD - LRAIC+'!$C246,'SCyD Distribución'!$E$89:$E$498,'SCyD - LRAIC+'!$D246,'SCyD Distribución'!$F$89:$F$498,'SCyD - LRAIC+'!$E246))/(xDSL_propio__líneas*SUMIFS('SCyD Distribución'!$H$89:$H$498,'SCyD Distribución'!$C$89:$C$498,'SCyD - LRAIC+'!$B246,'SCyD Distribución'!$D$89:$D$498,'SCyD - LRAIC+'!$C246,'SCyD Distribución'!$E$89:$E$498,'SCyD - LRAIC+'!$D246,'SCyD Distribución'!$F$89:$F$498,'SCyD - LRAIC+'!$E246)),0)</f>
        <v>166.27956301753392</v>
      </c>
    </row>
    <row r="247" spans="2:7" ht="13" outlineLevel="1" x14ac:dyDescent="0.25">
      <c r="B247" s="97" t="s">
        <v>4</v>
      </c>
      <c r="C247" s="86" t="s">
        <v>11</v>
      </c>
      <c r="D247" s="95" t="s">
        <v>9</v>
      </c>
      <c r="E247" s="88">
        <v>60</v>
      </c>
      <c r="F247" s="108"/>
      <c r="G247" s="136">
        <f>IFERROR(SUMIFS(G$14:G$16,$F$14:$F$16,$B247)*G$18/12*(xDSL_propio__bitstream*SUMIFS('SCyD Distribución'!$I$89:$I$498,'SCyD Distribución'!$C$89:$C$498,'SCyD - LRAIC+'!$B247,'SCyD Distribución'!$D$89:$D$498,'SCyD - LRAIC+'!$C247,'SCyD Distribución'!$E$89:$E$498,'SCyD - LRAIC+'!$D247,'SCyD Distribución'!$F$89:$F$498,'SCyD - LRAIC+'!$E247))/(xDSL_propio__líneas*SUMIFS('SCyD Distribución'!$H$89:$H$498,'SCyD Distribución'!$C$89:$C$498,'SCyD - LRAIC+'!$B247,'SCyD Distribución'!$D$89:$D$498,'SCyD - LRAIC+'!$C247,'SCyD Distribución'!$E$89:$E$498,'SCyD - LRAIC+'!$D247,'SCyD Distribución'!$F$89:$F$498,'SCyD - LRAIC+'!$E247)),0)</f>
        <v>182.33102497242086</v>
      </c>
    </row>
    <row r="248" spans="2:7" ht="13" outlineLevel="1" x14ac:dyDescent="0.25">
      <c r="B248" s="97" t="s">
        <v>4</v>
      </c>
      <c r="C248" s="86" t="s">
        <v>11</v>
      </c>
      <c r="D248" s="95" t="s">
        <v>9</v>
      </c>
      <c r="E248" s="88">
        <v>100</v>
      </c>
      <c r="F248" s="108"/>
      <c r="G248" s="136">
        <f>IFERROR(SUMIFS(G$14:G$16,$F$14:$F$16,$B248)*G$18/12*(xDSL_propio__bitstream*SUMIFS('SCyD Distribución'!$I$89:$I$498,'SCyD Distribución'!$C$89:$C$498,'SCyD - LRAIC+'!$B248,'SCyD Distribución'!$D$89:$D$498,'SCyD - LRAIC+'!$C248,'SCyD Distribución'!$E$89:$E$498,'SCyD - LRAIC+'!$D248,'SCyD Distribución'!$F$89:$F$498,'SCyD - LRAIC+'!$E248))/(xDSL_propio__líneas*SUMIFS('SCyD Distribución'!$H$89:$H$498,'SCyD Distribución'!$C$89:$C$498,'SCyD - LRAIC+'!$B248,'SCyD Distribución'!$D$89:$D$498,'SCyD - LRAIC+'!$C248,'SCyD Distribución'!$E$89:$E$498,'SCyD - LRAIC+'!$D248,'SCyD Distribución'!$F$89:$F$498,'SCyD - LRAIC+'!$E248)),0)</f>
        <v>236.04387170431713</v>
      </c>
    </row>
    <row r="249" spans="2:7" ht="13" outlineLevel="1" x14ac:dyDescent="0.25">
      <c r="B249" s="97" t="s">
        <v>4</v>
      </c>
      <c r="C249" s="86" t="s">
        <v>11</v>
      </c>
      <c r="D249" s="95" t="s">
        <v>9</v>
      </c>
      <c r="E249" s="88">
        <v>150</v>
      </c>
      <c r="F249" s="108"/>
      <c r="G249" s="136">
        <f>IFERROR(SUMIFS(G$14:G$16,$F$14:$F$16,$B249)*G$18/12*(xDSL_propio__bitstream*SUMIFS('SCyD Distribución'!$I$89:$I$498,'SCyD Distribución'!$C$89:$C$498,'SCyD - LRAIC+'!$B249,'SCyD Distribución'!$D$89:$D$498,'SCyD - LRAIC+'!$C249,'SCyD Distribución'!$E$89:$E$498,'SCyD - LRAIC+'!$D249,'SCyD Distribución'!$F$89:$F$498,'SCyD - LRAIC+'!$E249))/(xDSL_propio__líneas*SUMIFS('SCyD Distribución'!$H$89:$H$498,'SCyD Distribución'!$C$89:$C$498,'SCyD - LRAIC+'!$B249,'SCyD Distribución'!$D$89:$D$498,'SCyD - LRAIC+'!$C249,'SCyD Distribución'!$E$89:$E$498,'SCyD - LRAIC+'!$D249,'SCyD Distribución'!$F$89:$F$498,'SCyD - LRAIC+'!$E249)),0)</f>
        <v>289.73237674860417</v>
      </c>
    </row>
    <row r="250" spans="2:7" ht="13" outlineLevel="1" x14ac:dyDescent="0.25">
      <c r="B250" s="97" t="s">
        <v>4</v>
      </c>
      <c r="C250" s="86" t="s">
        <v>11</v>
      </c>
      <c r="D250" s="95" t="s">
        <v>9</v>
      </c>
      <c r="E250" s="88">
        <v>200</v>
      </c>
      <c r="F250" s="108"/>
      <c r="G250" s="136">
        <f>IFERROR(SUMIFS(G$14:G$16,$F$14:$F$16,$B250)*G$18/12*(xDSL_propio__bitstream*SUMIFS('SCyD Distribución'!$I$89:$I$498,'SCyD Distribución'!$C$89:$C$498,'SCyD - LRAIC+'!$B250,'SCyD Distribución'!$D$89:$D$498,'SCyD - LRAIC+'!$C250,'SCyD Distribución'!$E$89:$E$498,'SCyD - LRAIC+'!$D250,'SCyD Distribución'!$F$89:$F$498,'SCyD - LRAIC+'!$E250))/(xDSL_propio__líneas*SUMIFS('SCyD Distribución'!$H$89:$H$498,'SCyD Distribución'!$C$89:$C$498,'SCyD - LRAIC+'!$B250,'SCyD Distribución'!$D$89:$D$498,'SCyD - LRAIC+'!$C250,'SCyD Distribución'!$E$89:$E$498,'SCyD - LRAIC+'!$D250,'SCyD Distribución'!$F$89:$F$498,'SCyD - LRAIC+'!$E250)),0)</f>
        <v>335.07851691484683</v>
      </c>
    </row>
    <row r="251" spans="2:7" ht="13" outlineLevel="1" x14ac:dyDescent="0.25">
      <c r="B251" s="97" t="s">
        <v>4</v>
      </c>
      <c r="C251" s="86" t="s">
        <v>11</v>
      </c>
      <c r="D251" s="95" t="s">
        <v>9</v>
      </c>
      <c r="E251" s="88">
        <v>250</v>
      </c>
      <c r="F251" s="108"/>
      <c r="G251" s="136">
        <f>IFERROR(SUMIFS(G$14:G$16,$F$14:$F$16,$B251)*G$18/12*(xDSL_propio__bitstream*SUMIFS('SCyD Distribución'!$I$89:$I$498,'SCyD Distribución'!$C$89:$C$498,'SCyD - LRAIC+'!$B251,'SCyD Distribución'!$D$89:$D$498,'SCyD - LRAIC+'!$C251,'SCyD Distribución'!$E$89:$E$498,'SCyD - LRAIC+'!$D251,'SCyD Distribución'!$F$89:$F$498,'SCyD - LRAIC+'!$E251))/(xDSL_propio__líneas*SUMIFS('SCyD Distribución'!$H$89:$H$498,'SCyD Distribución'!$C$89:$C$498,'SCyD - LRAIC+'!$B251,'SCyD Distribución'!$D$89:$D$498,'SCyD - LRAIC+'!$C251,'SCyD Distribución'!$E$89:$E$498,'SCyD - LRAIC+'!$D251,'SCyD Distribución'!$F$89:$F$498,'SCyD - LRAIC+'!$E251)),0)</f>
        <v>375.08455829817666</v>
      </c>
    </row>
    <row r="252" spans="2:7" ht="13" outlineLevel="1" x14ac:dyDescent="0.25">
      <c r="B252" s="97" t="s">
        <v>4</v>
      </c>
      <c r="C252" s="86" t="s">
        <v>11</v>
      </c>
      <c r="D252" s="95" t="s">
        <v>9</v>
      </c>
      <c r="E252" s="88">
        <v>300</v>
      </c>
      <c r="F252" s="108"/>
      <c r="G252" s="136">
        <f>IFERROR(SUMIFS(G$14:G$16,$F$14:$F$16,$B252)*G$18/12*(xDSL_propio__bitstream*SUMIFS('SCyD Distribución'!$I$89:$I$498,'SCyD Distribución'!$C$89:$C$498,'SCyD - LRAIC+'!$B252,'SCyD Distribución'!$D$89:$D$498,'SCyD - LRAIC+'!$C252,'SCyD Distribución'!$E$89:$E$498,'SCyD - LRAIC+'!$D252,'SCyD Distribución'!$F$89:$F$498,'SCyD - LRAIC+'!$E252))/(xDSL_propio__líneas*SUMIFS('SCyD Distribución'!$H$89:$H$498,'SCyD Distribución'!$C$89:$C$498,'SCyD - LRAIC+'!$B252,'SCyD Distribución'!$D$89:$D$498,'SCyD - LRAIC+'!$C252,'SCyD Distribución'!$E$89:$E$498,'SCyD - LRAIC+'!$D252,'SCyD Distribución'!$F$89:$F$498,'SCyD - LRAIC+'!$E252)),0)</f>
        <v>411.29258896730909</v>
      </c>
    </row>
    <row r="253" spans="2:7" ht="13" outlineLevel="1" x14ac:dyDescent="0.25">
      <c r="B253" s="97" t="s">
        <v>4</v>
      </c>
      <c r="C253" s="86" t="s">
        <v>11</v>
      </c>
      <c r="D253" s="95" t="s">
        <v>9</v>
      </c>
      <c r="E253" s="88">
        <v>400</v>
      </c>
      <c r="F253" s="108"/>
      <c r="G253" s="136">
        <f>IFERROR(SUMIFS(G$14:G$16,$F$14:$F$16,$B253)*G$18/12*(xDSL_propio__bitstream*SUMIFS('SCyD Distribución'!$I$89:$I$498,'SCyD Distribución'!$C$89:$C$498,'SCyD - LRAIC+'!$B253,'SCyD Distribución'!$D$89:$D$498,'SCyD - LRAIC+'!$C253,'SCyD Distribución'!$E$89:$E$498,'SCyD - LRAIC+'!$D253,'SCyD Distribución'!$F$89:$F$498,'SCyD - LRAIC+'!$E253))/(xDSL_propio__líneas*SUMIFS('SCyD Distribución'!$H$89:$H$498,'SCyD Distribución'!$C$89:$C$498,'SCyD - LRAIC+'!$B253,'SCyD Distribución'!$D$89:$D$498,'SCyD - LRAIC+'!$C253,'SCyD Distribución'!$E$89:$E$498,'SCyD - LRAIC+'!$D253,'SCyD Distribución'!$F$89:$F$498,'SCyD - LRAIC+'!$E253)),0)</f>
        <v>475.6641707627092</v>
      </c>
    </row>
    <row r="254" spans="2:7" ht="13" outlineLevel="1" x14ac:dyDescent="0.25">
      <c r="B254" s="97" t="s">
        <v>4</v>
      </c>
      <c r="C254" s="86" t="s">
        <v>11</v>
      </c>
      <c r="D254" s="95" t="s">
        <v>9</v>
      </c>
      <c r="E254" s="88">
        <v>500</v>
      </c>
      <c r="F254" s="108"/>
      <c r="G254" s="136">
        <f>IFERROR(SUMIFS(G$14:G$16,$F$14:$F$16,$B254)*G$18/12*(xDSL_propio__bitstream*SUMIFS('SCyD Distribución'!$I$89:$I$498,'SCyD Distribución'!$C$89:$C$498,'SCyD - LRAIC+'!$B254,'SCyD Distribución'!$D$89:$D$498,'SCyD - LRAIC+'!$C254,'SCyD Distribución'!$E$89:$E$498,'SCyD - LRAIC+'!$D254,'SCyD Distribución'!$F$89:$F$498,'SCyD - LRAIC+'!$E254))/(xDSL_propio__líneas*SUMIFS('SCyD Distribución'!$H$89:$H$498,'SCyD Distribución'!$C$89:$C$498,'SCyD - LRAIC+'!$B254,'SCyD Distribución'!$D$89:$D$498,'SCyD - LRAIC+'!$C254,'SCyD Distribución'!$E$89:$E$498,'SCyD - LRAIC+'!$D254,'SCyD Distribución'!$F$89:$F$498,'SCyD - LRAIC+'!$E254)),0)</f>
        <v>532.45516015620763</v>
      </c>
    </row>
    <row r="255" spans="2:7" ht="13" outlineLevel="1" x14ac:dyDescent="0.25">
      <c r="B255" s="97" t="s">
        <v>4</v>
      </c>
      <c r="C255" s="86" t="s">
        <v>11</v>
      </c>
      <c r="D255" s="95" t="s">
        <v>9</v>
      </c>
      <c r="E255" s="88">
        <v>750</v>
      </c>
      <c r="F255" s="108"/>
      <c r="G255" s="136">
        <f>IFERROR(SUMIFS(G$14:G$16,$F$14:$F$16,$B255)*G$18/12*(xDSL_propio__bitstream*SUMIFS('SCyD Distribución'!$I$89:$I$498,'SCyD Distribución'!$C$89:$C$498,'SCyD - LRAIC+'!$B255,'SCyD Distribución'!$D$89:$D$498,'SCyD - LRAIC+'!$C255,'SCyD Distribución'!$E$89:$E$498,'SCyD - LRAIC+'!$D255,'SCyD Distribución'!$F$89:$F$498,'SCyD - LRAIC+'!$E255))/(xDSL_propio__líneas*SUMIFS('SCyD Distribución'!$H$89:$H$498,'SCyD Distribución'!$C$89:$C$498,'SCyD - LRAIC+'!$B255,'SCyD Distribución'!$D$89:$D$498,'SCyD - LRAIC+'!$C255,'SCyD Distribución'!$E$89:$E$498,'SCyD - LRAIC+'!$D255,'SCyD Distribución'!$F$89:$F$498,'SCyD - LRAIC+'!$E255)),0)</f>
        <v>653.56282266613596</v>
      </c>
    </row>
    <row r="256" spans="2:7" ht="13" outlineLevel="1" x14ac:dyDescent="0.25">
      <c r="B256" s="97" t="s">
        <v>4</v>
      </c>
      <c r="C256" s="86" t="s">
        <v>11</v>
      </c>
      <c r="D256" s="95" t="s">
        <v>9</v>
      </c>
      <c r="E256" s="88">
        <v>1000</v>
      </c>
      <c r="F256" s="108"/>
      <c r="G256" s="136">
        <f>IFERROR(SUMIFS(G$14:G$16,$F$14:$F$16,$B256)*G$18/12*(xDSL_propio__bitstream*SUMIFS('SCyD Distribución'!$I$89:$I$498,'SCyD Distribución'!$C$89:$C$498,'SCyD - LRAIC+'!$B256,'SCyD Distribución'!$D$89:$D$498,'SCyD - LRAIC+'!$C256,'SCyD Distribución'!$E$89:$E$498,'SCyD - LRAIC+'!$D256,'SCyD Distribución'!$F$89:$F$498,'SCyD - LRAIC+'!$E256))/(xDSL_propio__líneas*SUMIFS('SCyD Distribución'!$H$89:$H$498,'SCyD Distribución'!$C$89:$C$498,'SCyD - LRAIC+'!$B256,'SCyD Distribución'!$D$89:$D$498,'SCyD - LRAIC+'!$C256,'SCyD Distribución'!$E$89:$E$498,'SCyD - LRAIC+'!$D256,'SCyD Distribución'!$F$89:$F$498,'SCyD - LRAIC+'!$E256)),0)</f>
        <v>755.85222399796885</v>
      </c>
    </row>
    <row r="257" spans="2:7" ht="13" outlineLevel="1" x14ac:dyDescent="0.25">
      <c r="B257" s="97" t="s">
        <v>4</v>
      </c>
      <c r="C257" s="91" t="s">
        <v>12</v>
      </c>
      <c r="D257" s="95" t="s">
        <v>9</v>
      </c>
      <c r="E257" s="88">
        <v>3</v>
      </c>
      <c r="F257" s="108"/>
      <c r="G257" s="136">
        <f>IFERROR(SUMIFS(G$14:G$16,$F$14:$F$16,$B257)*G$18/12*(xDSL_propio__bitstream*SUMIFS('SCyD Distribución'!$I$89:$I$498,'SCyD Distribución'!$C$89:$C$498,'SCyD - LRAIC+'!$B257,'SCyD Distribución'!$D$89:$D$498,'SCyD - LRAIC+'!$C257,'SCyD Distribución'!$E$89:$E$498,'SCyD - LRAIC+'!$D257,'SCyD Distribución'!$F$89:$F$498,'SCyD - LRAIC+'!$E257))/(xDSL_propio__líneas*SUMIFS('SCyD Distribución'!$H$89:$H$498,'SCyD Distribución'!$C$89:$C$498,'SCyD - LRAIC+'!$B257,'SCyD Distribución'!$D$89:$D$498,'SCyD - LRAIC+'!$C257,'SCyD Distribución'!$E$89:$E$498,'SCyD - LRAIC+'!$D257,'SCyD Distribución'!$F$89:$F$498,'SCyD - LRAIC+'!$E257)),0)</f>
        <v>44.529131876147403</v>
      </c>
    </row>
    <row r="258" spans="2:7" ht="13" outlineLevel="1" x14ac:dyDescent="0.25">
      <c r="B258" s="97" t="s">
        <v>4</v>
      </c>
      <c r="C258" s="91" t="s">
        <v>12</v>
      </c>
      <c r="D258" s="95" t="s">
        <v>9</v>
      </c>
      <c r="E258" s="88">
        <v>5</v>
      </c>
      <c r="F258" s="108"/>
      <c r="G258" s="136">
        <f>IFERROR(SUMIFS(G$14:G$16,$F$14:$F$16,$B258)*G$18/12*(xDSL_propio__bitstream*SUMIFS('SCyD Distribución'!$I$89:$I$498,'SCyD Distribución'!$C$89:$C$498,'SCyD - LRAIC+'!$B258,'SCyD Distribución'!$D$89:$D$498,'SCyD - LRAIC+'!$C258,'SCyD Distribución'!$E$89:$E$498,'SCyD - LRAIC+'!$D258,'SCyD Distribución'!$F$89:$F$498,'SCyD - LRAIC+'!$E258))/(xDSL_propio__líneas*SUMIFS('SCyD Distribución'!$H$89:$H$498,'SCyD Distribución'!$C$89:$C$498,'SCyD - LRAIC+'!$B258,'SCyD Distribución'!$D$89:$D$498,'SCyD - LRAIC+'!$C258,'SCyD Distribución'!$E$89:$E$498,'SCyD - LRAIC+'!$D258,'SCyD Distribución'!$F$89:$F$498,'SCyD - LRAIC+'!$E258)),0)</f>
        <v>57.646956645298303</v>
      </c>
    </row>
    <row r="259" spans="2:7" ht="13" outlineLevel="1" x14ac:dyDescent="0.25">
      <c r="B259" s="97" t="s">
        <v>4</v>
      </c>
      <c r="C259" s="91" t="s">
        <v>12</v>
      </c>
      <c r="D259" s="95" t="s">
        <v>9</v>
      </c>
      <c r="E259" s="88">
        <v>10</v>
      </c>
      <c r="F259" s="108"/>
      <c r="G259" s="136">
        <f>IFERROR(SUMIFS(G$14:G$16,$F$14:$F$16,$B259)*G$18/12*(xDSL_propio__bitstream*SUMIFS('SCyD Distribución'!$I$89:$I$498,'SCyD Distribución'!$C$89:$C$498,'SCyD - LRAIC+'!$B259,'SCyD Distribución'!$D$89:$D$498,'SCyD - LRAIC+'!$C259,'SCyD Distribución'!$E$89:$E$498,'SCyD - LRAIC+'!$D259,'SCyD Distribución'!$F$89:$F$498,'SCyD - LRAIC+'!$E259))/(xDSL_propio__líneas*SUMIFS('SCyD Distribución'!$H$89:$H$498,'SCyD Distribución'!$C$89:$C$498,'SCyD - LRAIC+'!$B259,'SCyD Distribución'!$D$89:$D$498,'SCyD - LRAIC+'!$C259,'SCyD Distribución'!$E$89:$E$498,'SCyD - LRAIC+'!$D259,'SCyD Distribución'!$F$89:$F$498,'SCyD - LRAIC+'!$E259)),0)</f>
        <v>81.833332921931373</v>
      </c>
    </row>
    <row r="260" spans="2:7" ht="13" outlineLevel="1" x14ac:dyDescent="0.25">
      <c r="B260" s="97" t="s">
        <v>4</v>
      </c>
      <c r="C260" s="91" t="s">
        <v>12</v>
      </c>
      <c r="D260" s="95" t="s">
        <v>9</v>
      </c>
      <c r="E260" s="88">
        <v>20</v>
      </c>
      <c r="F260" s="108"/>
      <c r="G260" s="136">
        <f>IFERROR(SUMIFS(G$14:G$16,$F$14:$F$16,$B260)*G$18/12*(xDSL_propio__bitstream*SUMIFS('SCyD Distribución'!$I$89:$I$498,'SCyD Distribución'!$C$89:$C$498,'SCyD - LRAIC+'!$B260,'SCyD Distribución'!$D$89:$D$498,'SCyD - LRAIC+'!$C260,'SCyD Distribución'!$E$89:$E$498,'SCyD - LRAIC+'!$D260,'SCyD Distribución'!$F$89:$F$498,'SCyD - LRAIC+'!$E260))/(xDSL_propio__líneas*SUMIFS('SCyD Distribución'!$H$89:$H$498,'SCyD Distribución'!$C$89:$C$498,'SCyD - LRAIC+'!$B260,'SCyD Distribución'!$D$89:$D$498,'SCyD - LRAIC+'!$C260,'SCyD Distribución'!$E$89:$E$498,'SCyD - LRAIC+'!$D260,'SCyD Distribución'!$F$89:$F$498,'SCyD - LRAIC+'!$E260)),0)</f>
        <v>116.16735326231371</v>
      </c>
    </row>
    <row r="261" spans="2:7" ht="13" outlineLevel="1" x14ac:dyDescent="0.25">
      <c r="B261" s="97" t="s">
        <v>4</v>
      </c>
      <c r="C261" s="91" t="s">
        <v>12</v>
      </c>
      <c r="D261" s="95" t="s">
        <v>9</v>
      </c>
      <c r="E261" s="88">
        <v>30</v>
      </c>
      <c r="F261" s="108"/>
      <c r="G261" s="136">
        <f>IFERROR(SUMIFS(G$14:G$16,$F$14:$F$16,$B261)*G$18/12*(xDSL_propio__bitstream*SUMIFS('SCyD Distribución'!$I$89:$I$498,'SCyD Distribución'!$C$89:$C$498,'SCyD - LRAIC+'!$B261,'SCyD Distribución'!$D$89:$D$498,'SCyD - LRAIC+'!$C261,'SCyD Distribución'!$E$89:$E$498,'SCyD - LRAIC+'!$D261,'SCyD Distribución'!$F$89:$F$498,'SCyD - LRAIC+'!$E261))/(xDSL_propio__líneas*SUMIFS('SCyD Distribución'!$H$89:$H$498,'SCyD Distribución'!$C$89:$C$498,'SCyD - LRAIC+'!$B261,'SCyD Distribución'!$D$89:$D$498,'SCyD - LRAIC+'!$C261,'SCyD Distribución'!$E$89:$E$498,'SCyD - LRAIC+'!$D261,'SCyD Distribución'!$F$89:$F$498,'SCyD - LRAIC+'!$E261)),0)</f>
        <v>142.58977840969433</v>
      </c>
    </row>
    <row r="262" spans="2:7" ht="13" outlineLevel="1" x14ac:dyDescent="0.25">
      <c r="B262" s="97" t="s">
        <v>4</v>
      </c>
      <c r="C262" s="91" t="s">
        <v>12</v>
      </c>
      <c r="D262" s="95" t="s">
        <v>9</v>
      </c>
      <c r="E262" s="88">
        <v>40</v>
      </c>
      <c r="F262" s="108"/>
      <c r="G262" s="136">
        <f>IFERROR(SUMIFS(G$14:G$16,$F$14:$F$16,$B262)*G$18/12*(xDSL_propio__bitstream*SUMIFS('SCyD Distribución'!$I$89:$I$498,'SCyD Distribución'!$C$89:$C$498,'SCyD - LRAIC+'!$B262,'SCyD Distribución'!$D$89:$D$498,'SCyD - LRAIC+'!$C262,'SCyD Distribución'!$E$89:$E$498,'SCyD - LRAIC+'!$D262,'SCyD Distribución'!$F$89:$F$498,'SCyD - LRAIC+'!$E262))/(xDSL_propio__líneas*SUMIFS('SCyD Distribución'!$H$89:$H$498,'SCyD Distribución'!$C$89:$C$498,'SCyD - LRAIC+'!$B262,'SCyD Distribución'!$D$89:$D$498,'SCyD - LRAIC+'!$C262,'SCyD Distribución'!$E$89:$E$498,'SCyD - LRAIC+'!$D262,'SCyD Distribución'!$F$89:$F$498,'SCyD - LRAIC+'!$E262)),0)</f>
        <v>164.90656658021288</v>
      </c>
    </row>
    <row r="263" spans="2:7" ht="13" outlineLevel="1" x14ac:dyDescent="0.25">
      <c r="B263" s="97" t="s">
        <v>4</v>
      </c>
      <c r="C263" s="91" t="s">
        <v>12</v>
      </c>
      <c r="D263" s="95" t="s">
        <v>9</v>
      </c>
      <c r="E263" s="88">
        <v>50</v>
      </c>
      <c r="F263" s="108"/>
      <c r="G263" s="136">
        <f>IFERROR(SUMIFS(G$14:G$16,$F$14:$F$16,$B263)*G$18/12*(xDSL_propio__bitstream*SUMIFS('SCyD Distribución'!$I$89:$I$498,'SCyD Distribución'!$C$89:$C$498,'SCyD - LRAIC+'!$B263,'SCyD Distribución'!$D$89:$D$498,'SCyD - LRAIC+'!$C263,'SCyD Distribución'!$E$89:$E$498,'SCyD - LRAIC+'!$D263,'SCyD Distribución'!$F$89:$F$498,'SCyD - LRAIC+'!$E263))/(xDSL_propio__líneas*SUMIFS('SCyD Distribución'!$H$89:$H$498,'SCyD Distribución'!$C$89:$C$498,'SCyD - LRAIC+'!$B263,'SCyD Distribución'!$D$89:$D$498,'SCyD - LRAIC+'!$C263,'SCyD Distribución'!$E$89:$E$498,'SCyD - LRAIC+'!$D263,'SCyD Distribución'!$F$89:$F$498,'SCyD - LRAIC+'!$E263)),0)</f>
        <v>184.59526219619411</v>
      </c>
    </row>
    <row r="264" spans="2:7" ht="13" outlineLevel="1" x14ac:dyDescent="0.25">
      <c r="B264" s="97" t="s">
        <v>4</v>
      </c>
      <c r="C264" s="91" t="s">
        <v>12</v>
      </c>
      <c r="D264" s="95" t="s">
        <v>9</v>
      </c>
      <c r="E264" s="88">
        <v>60</v>
      </c>
      <c r="F264" s="108"/>
      <c r="G264" s="136">
        <f>IFERROR(SUMIFS(G$14:G$16,$F$14:$F$16,$B264)*G$18/12*(xDSL_propio__bitstream*SUMIFS('SCyD Distribución'!$I$89:$I$498,'SCyD Distribución'!$C$89:$C$498,'SCyD - LRAIC+'!$B264,'SCyD Distribución'!$D$89:$D$498,'SCyD - LRAIC+'!$C264,'SCyD Distribución'!$E$89:$E$498,'SCyD - LRAIC+'!$D264,'SCyD Distribución'!$F$89:$F$498,'SCyD - LRAIC+'!$E264))/(xDSL_propio__líneas*SUMIFS('SCyD Distribución'!$H$89:$H$498,'SCyD Distribución'!$C$89:$C$498,'SCyD - LRAIC+'!$B264,'SCyD Distribución'!$D$89:$D$498,'SCyD - LRAIC+'!$C264,'SCyD Distribución'!$E$89:$E$498,'SCyD - LRAIC+'!$D264,'SCyD Distribución'!$F$89:$F$498,'SCyD - LRAIC+'!$E264)),0)</f>
        <v>202.41479319822204</v>
      </c>
    </row>
    <row r="265" spans="2:7" ht="13" outlineLevel="1" x14ac:dyDescent="0.25">
      <c r="B265" s="97" t="s">
        <v>4</v>
      </c>
      <c r="C265" s="91" t="s">
        <v>12</v>
      </c>
      <c r="D265" s="95" t="s">
        <v>9</v>
      </c>
      <c r="E265" s="88">
        <v>100</v>
      </c>
      <c r="F265" s="108"/>
      <c r="G265" s="136">
        <f>IFERROR(SUMIFS(G$14:G$16,$F$14:$F$16,$B265)*G$18/12*(xDSL_propio__bitstream*SUMIFS('SCyD Distribución'!$I$89:$I$498,'SCyD Distribución'!$C$89:$C$498,'SCyD - LRAIC+'!$B265,'SCyD Distribución'!$D$89:$D$498,'SCyD - LRAIC+'!$C265,'SCyD Distribución'!$E$89:$E$498,'SCyD - LRAIC+'!$D265,'SCyD Distribución'!$F$89:$F$498,'SCyD - LRAIC+'!$E265))/(xDSL_propio__líneas*SUMIFS('SCyD Distribución'!$H$89:$H$498,'SCyD Distribución'!$C$89:$C$498,'SCyD - LRAIC+'!$B265,'SCyD Distribución'!$D$89:$D$498,'SCyD - LRAIC+'!$C265,'SCyD Distribución'!$E$89:$E$498,'SCyD - LRAIC+'!$D265,'SCyD Distribución'!$F$89:$F$498,'SCyD - LRAIC+'!$E265)),0)</f>
        <v>262.04411171364802</v>
      </c>
    </row>
    <row r="266" spans="2:7" ht="13" outlineLevel="1" x14ac:dyDescent="0.25">
      <c r="B266" s="97" t="s">
        <v>4</v>
      </c>
      <c r="C266" s="91" t="s">
        <v>12</v>
      </c>
      <c r="D266" s="95" t="s">
        <v>9</v>
      </c>
      <c r="E266" s="88">
        <v>150</v>
      </c>
      <c r="F266" s="108"/>
      <c r="G266" s="136">
        <f>IFERROR(SUMIFS(G$14:G$16,$F$14:$F$16,$B266)*G$18/12*(xDSL_propio__bitstream*SUMIFS('SCyD Distribución'!$I$89:$I$498,'SCyD Distribución'!$C$89:$C$498,'SCyD - LRAIC+'!$B266,'SCyD Distribución'!$D$89:$D$498,'SCyD - LRAIC+'!$C266,'SCyD Distribución'!$E$89:$E$498,'SCyD - LRAIC+'!$D266,'SCyD Distribución'!$F$89:$F$498,'SCyD - LRAIC+'!$E266))/(xDSL_propio__líneas*SUMIFS('SCyD Distribución'!$H$89:$H$498,'SCyD Distribución'!$C$89:$C$498,'SCyD - LRAIC+'!$B266,'SCyD Distribución'!$D$89:$D$498,'SCyD - LRAIC+'!$C266,'SCyD Distribución'!$E$89:$E$498,'SCyD - LRAIC+'!$D266,'SCyD Distribución'!$F$89:$F$498,'SCyD - LRAIC+'!$E266)),0)</f>
        <v>321.64640730379699</v>
      </c>
    </row>
    <row r="267" spans="2:7" ht="13" outlineLevel="1" x14ac:dyDescent="0.25">
      <c r="B267" s="97" t="s">
        <v>4</v>
      </c>
      <c r="C267" s="91" t="s">
        <v>12</v>
      </c>
      <c r="D267" s="95" t="s">
        <v>9</v>
      </c>
      <c r="E267" s="88">
        <v>200</v>
      </c>
      <c r="F267" s="108"/>
      <c r="G267" s="136">
        <f>IFERROR(SUMIFS(G$14:G$16,$F$14:$F$16,$B267)*G$18/12*(xDSL_propio__bitstream*SUMIFS('SCyD Distribución'!$I$89:$I$498,'SCyD Distribución'!$C$89:$C$498,'SCyD - LRAIC+'!$B267,'SCyD Distribución'!$D$89:$D$498,'SCyD - LRAIC+'!$C267,'SCyD Distribución'!$E$89:$E$498,'SCyD - LRAIC+'!$D267,'SCyD Distribución'!$F$89:$F$498,'SCyD - LRAIC+'!$E267))/(xDSL_propio__líneas*SUMIFS('SCyD Distribución'!$H$89:$H$498,'SCyD Distribución'!$C$89:$C$498,'SCyD - LRAIC+'!$B267,'SCyD Distribución'!$D$89:$D$498,'SCyD - LRAIC+'!$C267,'SCyD Distribución'!$E$89:$E$498,'SCyD - LRAIC+'!$D267,'SCyD Distribución'!$F$89:$F$498,'SCyD - LRAIC+'!$E267)),0)</f>
        <v>371.98742625806415</v>
      </c>
    </row>
    <row r="268" spans="2:7" ht="13" outlineLevel="1" x14ac:dyDescent="0.25">
      <c r="B268" s="97" t="s">
        <v>4</v>
      </c>
      <c r="C268" s="91" t="s">
        <v>12</v>
      </c>
      <c r="D268" s="95" t="s">
        <v>9</v>
      </c>
      <c r="E268" s="88">
        <v>250</v>
      </c>
      <c r="F268" s="108"/>
      <c r="G268" s="136">
        <f>IFERROR(SUMIFS(G$14:G$16,$F$14:$F$16,$B268)*G$18/12*(xDSL_propio__bitstream*SUMIFS('SCyD Distribución'!$I$89:$I$498,'SCyD Distribución'!$C$89:$C$498,'SCyD - LRAIC+'!$B268,'SCyD Distribución'!$D$89:$D$498,'SCyD - LRAIC+'!$C268,'SCyD Distribución'!$E$89:$E$498,'SCyD - LRAIC+'!$D268,'SCyD Distribución'!$F$89:$F$498,'SCyD - LRAIC+'!$E268))/(xDSL_propio__líneas*SUMIFS('SCyD Distribución'!$H$89:$H$498,'SCyD Distribución'!$C$89:$C$498,'SCyD - LRAIC+'!$B268,'SCyD Distribución'!$D$89:$D$498,'SCyD - LRAIC+'!$C268,'SCyD Distribución'!$E$89:$E$498,'SCyD - LRAIC+'!$D268,'SCyD Distribución'!$F$89:$F$498,'SCyD - LRAIC+'!$E268)),0)</f>
        <v>416.40013437787587</v>
      </c>
    </row>
    <row r="269" spans="2:7" ht="13" outlineLevel="1" x14ac:dyDescent="0.25">
      <c r="B269" s="97" t="s">
        <v>4</v>
      </c>
      <c r="C269" s="91" t="s">
        <v>12</v>
      </c>
      <c r="D269" s="95" t="s">
        <v>9</v>
      </c>
      <c r="E269" s="88">
        <v>300</v>
      </c>
      <c r="F269" s="108"/>
      <c r="G269" s="136">
        <f>IFERROR(SUMIFS(G$14:G$16,$F$14:$F$16,$B269)*G$18/12*(xDSL_propio__bitstream*SUMIFS('SCyD Distribución'!$I$89:$I$498,'SCyD Distribución'!$C$89:$C$498,'SCyD - LRAIC+'!$B269,'SCyD Distribución'!$D$89:$D$498,'SCyD - LRAIC+'!$C269,'SCyD Distribución'!$E$89:$E$498,'SCyD - LRAIC+'!$D269,'SCyD Distribución'!$F$89:$F$498,'SCyD - LRAIC+'!$E269))/(xDSL_propio__líneas*SUMIFS('SCyD Distribución'!$H$89:$H$498,'SCyD Distribución'!$C$89:$C$498,'SCyD - LRAIC+'!$B269,'SCyD Distribución'!$D$89:$D$498,'SCyD - LRAIC+'!$C269,'SCyD Distribución'!$E$89:$E$498,'SCyD - LRAIC+'!$D269,'SCyD Distribución'!$F$89:$F$498,'SCyD - LRAIC+'!$E269)),0)</f>
        <v>456.59648078198302</v>
      </c>
    </row>
    <row r="270" spans="2:7" ht="13" outlineLevel="1" x14ac:dyDescent="0.25">
      <c r="B270" s="97" t="s">
        <v>4</v>
      </c>
      <c r="C270" s="91" t="s">
        <v>12</v>
      </c>
      <c r="D270" s="95" t="s">
        <v>9</v>
      </c>
      <c r="E270" s="88">
        <v>400</v>
      </c>
      <c r="F270" s="108"/>
      <c r="G270" s="136">
        <f>IFERROR(SUMIFS(G$14:G$16,$F$14:$F$16,$B270)*G$18/12*(xDSL_propio__bitstream*SUMIFS('SCyD Distribución'!$I$89:$I$498,'SCyD Distribución'!$C$89:$C$498,'SCyD - LRAIC+'!$B270,'SCyD Distribución'!$D$89:$D$498,'SCyD - LRAIC+'!$C270,'SCyD Distribución'!$E$89:$E$498,'SCyD - LRAIC+'!$D270,'SCyD Distribución'!$F$89:$F$498,'SCyD - LRAIC+'!$E270))/(xDSL_propio__líneas*SUMIFS('SCyD Distribución'!$H$89:$H$498,'SCyD Distribución'!$C$89:$C$498,'SCyD - LRAIC+'!$B270,'SCyD Distribución'!$D$89:$D$498,'SCyD - LRAIC+'!$C270,'SCyD Distribución'!$E$89:$E$498,'SCyD - LRAIC+'!$D270,'SCyD Distribución'!$F$89:$F$498,'SCyD - LRAIC+'!$E270)),0)</f>
        <v>528.05859436868172</v>
      </c>
    </row>
    <row r="271" spans="2:7" ht="13" outlineLevel="1" x14ac:dyDescent="0.25">
      <c r="B271" s="97" t="s">
        <v>4</v>
      </c>
      <c r="C271" s="91" t="s">
        <v>12</v>
      </c>
      <c r="D271" s="95" t="s">
        <v>9</v>
      </c>
      <c r="E271" s="88">
        <v>500</v>
      </c>
      <c r="F271" s="108"/>
      <c r="G271" s="136">
        <f>IFERROR(SUMIFS(G$14:G$16,$F$14:$F$16,$B271)*G$18/12*(xDSL_propio__bitstream*SUMIFS('SCyD Distribución'!$I$89:$I$498,'SCyD Distribución'!$C$89:$C$498,'SCyD - LRAIC+'!$B271,'SCyD Distribución'!$D$89:$D$498,'SCyD - LRAIC+'!$C271,'SCyD Distribución'!$E$89:$E$498,'SCyD - LRAIC+'!$D271,'SCyD Distribución'!$F$89:$F$498,'SCyD - LRAIC+'!$E271))/(xDSL_propio__líneas*SUMIFS('SCyD Distribución'!$H$89:$H$498,'SCyD Distribución'!$C$89:$C$498,'SCyD - LRAIC+'!$B271,'SCyD Distribución'!$D$89:$D$498,'SCyD - LRAIC+'!$C271,'SCyD Distribución'!$E$89:$E$498,'SCyD - LRAIC+'!$D271,'SCyD Distribución'!$F$89:$F$498,'SCyD - LRAIC+'!$E271)),0)</f>
        <v>591.10511305822547</v>
      </c>
    </row>
    <row r="272" spans="2:7" ht="13" outlineLevel="1" x14ac:dyDescent="0.25">
      <c r="B272" s="97" t="s">
        <v>4</v>
      </c>
      <c r="C272" s="91" t="s">
        <v>12</v>
      </c>
      <c r="D272" s="95" t="s">
        <v>9</v>
      </c>
      <c r="E272" s="88">
        <v>750</v>
      </c>
      <c r="F272" s="108"/>
      <c r="G272" s="136">
        <f>IFERROR(SUMIFS(G$14:G$16,$F$14:$F$16,$B272)*G$18/12*(xDSL_propio__bitstream*SUMIFS('SCyD Distribución'!$I$89:$I$498,'SCyD Distribución'!$C$89:$C$498,'SCyD - LRAIC+'!$B272,'SCyD Distribución'!$D$89:$D$498,'SCyD - LRAIC+'!$C272,'SCyD Distribución'!$E$89:$E$498,'SCyD - LRAIC+'!$D272,'SCyD Distribución'!$F$89:$F$498,'SCyD - LRAIC+'!$E272))/(xDSL_propio__líneas*SUMIFS('SCyD Distribución'!$H$89:$H$498,'SCyD Distribución'!$C$89:$C$498,'SCyD - LRAIC+'!$B272,'SCyD Distribución'!$D$89:$D$498,'SCyD - LRAIC+'!$C272,'SCyD Distribución'!$E$89:$E$498,'SCyD - LRAIC+'!$D272,'SCyD Distribución'!$F$89:$F$498,'SCyD - LRAIC+'!$E272)),0)</f>
        <v>725.55278846275496</v>
      </c>
    </row>
    <row r="273" spans="2:7" ht="13" outlineLevel="1" x14ac:dyDescent="0.25">
      <c r="B273" s="97" t="s">
        <v>4</v>
      </c>
      <c r="C273" s="91" t="s">
        <v>12</v>
      </c>
      <c r="D273" s="95" t="s">
        <v>9</v>
      </c>
      <c r="E273" s="88">
        <v>1000</v>
      </c>
      <c r="F273" s="108"/>
      <c r="G273" s="136">
        <f>IFERROR(SUMIFS(G$14:G$16,$F$14:$F$16,$B273)*G$18/12*(xDSL_propio__bitstream*SUMIFS('SCyD Distribución'!$I$89:$I$498,'SCyD Distribución'!$C$89:$C$498,'SCyD - LRAIC+'!$B273,'SCyD Distribución'!$D$89:$D$498,'SCyD - LRAIC+'!$C273,'SCyD Distribución'!$E$89:$E$498,'SCyD - LRAIC+'!$D273,'SCyD Distribución'!$F$89:$F$498,'SCyD - LRAIC+'!$E273))/(xDSL_propio__líneas*SUMIFS('SCyD Distribución'!$H$89:$H$498,'SCyD Distribución'!$C$89:$C$498,'SCyD - LRAIC+'!$B273,'SCyD Distribución'!$D$89:$D$498,'SCyD - LRAIC+'!$C273,'SCyD Distribución'!$E$89:$E$498,'SCyD - LRAIC+'!$D273,'SCyD Distribución'!$F$89:$F$498,'SCyD - LRAIC+'!$E273)),0)</f>
        <v>839.10937061921834</v>
      </c>
    </row>
    <row r="274" spans="2:7" ht="13" outlineLevel="1" x14ac:dyDescent="0.25">
      <c r="B274" s="97" t="s">
        <v>4</v>
      </c>
      <c r="C274" s="92" t="s">
        <v>13</v>
      </c>
      <c r="D274" s="95" t="s">
        <v>9</v>
      </c>
      <c r="E274" s="88">
        <v>3</v>
      </c>
      <c r="F274" s="108"/>
      <c r="G274" s="136">
        <f>IFERROR(SUMIFS(G$14:G$16,$F$14:$F$16,$B274)*G$18/12*(xDSL_propio__bitstream*SUMIFS('SCyD Distribución'!$I$89:$I$498,'SCyD Distribución'!$C$89:$C$498,'SCyD - LRAIC+'!$B274,'SCyD Distribución'!$D$89:$D$498,'SCyD - LRAIC+'!$C274,'SCyD Distribución'!$E$89:$E$498,'SCyD - LRAIC+'!$D274,'SCyD Distribución'!$F$89:$F$498,'SCyD - LRAIC+'!$E274))/(xDSL_propio__líneas*SUMIFS('SCyD Distribución'!$H$89:$H$498,'SCyD Distribución'!$C$89:$C$498,'SCyD - LRAIC+'!$B274,'SCyD Distribución'!$D$89:$D$498,'SCyD - LRAIC+'!$C274,'SCyD Distribución'!$E$89:$E$498,'SCyD - LRAIC+'!$D274,'SCyD Distribución'!$F$89:$F$498,'SCyD - LRAIC+'!$E274)),0)</f>
        <v>51.051713780496662</v>
      </c>
    </row>
    <row r="275" spans="2:7" ht="13" outlineLevel="1" x14ac:dyDescent="0.25">
      <c r="B275" s="97" t="s">
        <v>4</v>
      </c>
      <c r="C275" s="92" t="s">
        <v>13</v>
      </c>
      <c r="D275" s="95" t="s">
        <v>9</v>
      </c>
      <c r="E275" s="88">
        <v>5</v>
      </c>
      <c r="F275" s="108"/>
      <c r="G275" s="136">
        <f>IFERROR(SUMIFS(G$14:G$16,$F$14:$F$16,$B275)*G$18/12*(xDSL_propio__bitstream*SUMIFS('SCyD Distribución'!$I$89:$I$498,'SCyD Distribución'!$C$89:$C$498,'SCyD - LRAIC+'!$B275,'SCyD Distribución'!$D$89:$D$498,'SCyD - LRAIC+'!$C275,'SCyD Distribución'!$E$89:$E$498,'SCyD - LRAIC+'!$D275,'SCyD Distribución'!$F$89:$F$498,'SCyD - LRAIC+'!$E275))/(xDSL_propio__líneas*SUMIFS('SCyD Distribución'!$H$89:$H$498,'SCyD Distribución'!$C$89:$C$498,'SCyD - LRAIC+'!$B275,'SCyD Distribución'!$D$89:$D$498,'SCyD - LRAIC+'!$C275,'SCyD Distribución'!$E$89:$E$498,'SCyD - LRAIC+'!$D275,'SCyD Distribución'!$F$89:$F$498,'SCyD - LRAIC+'!$E275)),0)</f>
        <v>66.091024167235375</v>
      </c>
    </row>
    <row r="276" spans="2:7" ht="13" outlineLevel="1" x14ac:dyDescent="0.25">
      <c r="B276" s="97" t="s">
        <v>4</v>
      </c>
      <c r="C276" s="92" t="s">
        <v>13</v>
      </c>
      <c r="D276" s="95" t="s">
        <v>9</v>
      </c>
      <c r="E276" s="88">
        <v>10</v>
      </c>
      <c r="F276" s="108"/>
      <c r="G276" s="136">
        <f>IFERROR(SUMIFS(G$14:G$16,$F$14:$F$16,$B276)*G$18/12*(xDSL_propio__bitstream*SUMIFS('SCyD Distribución'!$I$89:$I$498,'SCyD Distribución'!$C$89:$C$498,'SCyD - LRAIC+'!$B276,'SCyD Distribución'!$D$89:$D$498,'SCyD - LRAIC+'!$C276,'SCyD Distribución'!$E$89:$E$498,'SCyD - LRAIC+'!$D276,'SCyD Distribución'!$F$89:$F$498,'SCyD - LRAIC+'!$E276))/(xDSL_propio__líneas*SUMIFS('SCyD Distribución'!$H$89:$H$498,'SCyD Distribución'!$C$89:$C$498,'SCyD - LRAIC+'!$B276,'SCyD Distribución'!$D$89:$D$498,'SCyD - LRAIC+'!$C276,'SCyD Distribución'!$E$89:$E$498,'SCyD - LRAIC+'!$D276,'SCyD Distribución'!$F$89:$F$498,'SCyD - LRAIC+'!$E276)),0)</f>
        <v>93.820196217936825</v>
      </c>
    </row>
    <row r="277" spans="2:7" ht="13" outlineLevel="1" x14ac:dyDescent="0.25">
      <c r="B277" s="97" t="s">
        <v>4</v>
      </c>
      <c r="C277" s="92" t="s">
        <v>13</v>
      </c>
      <c r="D277" s="95" t="s">
        <v>9</v>
      </c>
      <c r="E277" s="88">
        <v>20</v>
      </c>
      <c r="F277" s="108"/>
      <c r="G277" s="136">
        <f>IFERROR(SUMIFS(G$14:G$16,$F$14:$F$16,$B277)*G$18/12*(xDSL_propio__bitstream*SUMIFS('SCyD Distribución'!$I$89:$I$498,'SCyD Distribución'!$C$89:$C$498,'SCyD - LRAIC+'!$B277,'SCyD Distribución'!$D$89:$D$498,'SCyD - LRAIC+'!$C277,'SCyD Distribución'!$E$89:$E$498,'SCyD - LRAIC+'!$D277,'SCyD Distribución'!$F$89:$F$498,'SCyD - LRAIC+'!$E277))/(xDSL_propio__líneas*SUMIFS('SCyD Distribución'!$H$89:$H$498,'SCyD Distribución'!$C$89:$C$498,'SCyD - LRAIC+'!$B277,'SCyD Distribución'!$D$89:$D$498,'SCyD - LRAIC+'!$C277,'SCyD Distribución'!$E$89:$E$498,'SCyD - LRAIC+'!$D277,'SCyD Distribución'!$F$89:$F$498,'SCyD - LRAIC+'!$E277)),0)</f>
        <v>133.18342890403972</v>
      </c>
    </row>
    <row r="278" spans="2:7" ht="13" outlineLevel="1" x14ac:dyDescent="0.25">
      <c r="B278" s="97" t="s">
        <v>4</v>
      </c>
      <c r="C278" s="92" t="s">
        <v>13</v>
      </c>
      <c r="D278" s="95" t="s">
        <v>9</v>
      </c>
      <c r="E278" s="88">
        <v>30</v>
      </c>
      <c r="F278" s="108"/>
      <c r="G278" s="136">
        <f>IFERROR(SUMIFS(G$14:G$16,$F$14:$F$16,$B278)*G$18/12*(xDSL_propio__bitstream*SUMIFS('SCyD Distribución'!$I$89:$I$498,'SCyD Distribución'!$C$89:$C$498,'SCyD - LRAIC+'!$B278,'SCyD Distribución'!$D$89:$D$498,'SCyD - LRAIC+'!$C278,'SCyD Distribución'!$E$89:$E$498,'SCyD - LRAIC+'!$D278,'SCyD Distribución'!$F$89:$F$498,'SCyD - LRAIC+'!$E278))/(xDSL_propio__líneas*SUMIFS('SCyD Distribución'!$H$89:$H$498,'SCyD Distribución'!$C$89:$C$498,'SCyD - LRAIC+'!$B278,'SCyD Distribución'!$D$89:$D$498,'SCyD - LRAIC+'!$C278,'SCyD Distribución'!$E$89:$E$498,'SCyD - LRAIC+'!$D278,'SCyD Distribución'!$F$89:$F$498,'SCyD - LRAIC+'!$E278)),0)</f>
        <v>163.47618398766693</v>
      </c>
    </row>
    <row r="279" spans="2:7" ht="13" outlineLevel="1" x14ac:dyDescent="0.25">
      <c r="B279" s="97" t="s">
        <v>4</v>
      </c>
      <c r="C279" s="92" t="s">
        <v>13</v>
      </c>
      <c r="D279" s="95" t="s">
        <v>9</v>
      </c>
      <c r="E279" s="88">
        <v>40</v>
      </c>
      <c r="F279" s="108"/>
      <c r="G279" s="136">
        <f>IFERROR(SUMIFS(G$14:G$16,$F$14:$F$16,$B279)*G$18/12*(xDSL_propio__bitstream*SUMIFS('SCyD Distribución'!$I$89:$I$498,'SCyD Distribución'!$C$89:$C$498,'SCyD - LRAIC+'!$B279,'SCyD Distribución'!$D$89:$D$498,'SCyD - LRAIC+'!$C279,'SCyD Distribución'!$E$89:$E$498,'SCyD - LRAIC+'!$D279,'SCyD Distribución'!$F$89:$F$498,'SCyD - LRAIC+'!$E279))/(xDSL_propio__líneas*SUMIFS('SCyD Distribución'!$H$89:$H$498,'SCyD Distribución'!$C$89:$C$498,'SCyD - LRAIC+'!$B279,'SCyD Distribución'!$D$89:$D$498,'SCyD - LRAIC+'!$C279,'SCyD Distribución'!$E$89:$E$498,'SCyD - LRAIC+'!$D279,'SCyD Distribución'!$F$89:$F$498,'SCyD - LRAIC+'!$E279)),0)</f>
        <v>189.06191256980384</v>
      </c>
    </row>
    <row r="280" spans="2:7" ht="13" outlineLevel="1" x14ac:dyDescent="0.25">
      <c r="B280" s="97" t="s">
        <v>4</v>
      </c>
      <c r="C280" s="92" t="s">
        <v>13</v>
      </c>
      <c r="D280" s="95" t="s">
        <v>9</v>
      </c>
      <c r="E280" s="88">
        <v>50</v>
      </c>
      <c r="F280" s="108"/>
      <c r="G280" s="136">
        <f>IFERROR(SUMIFS(G$14:G$16,$F$14:$F$16,$B280)*G$18/12*(xDSL_propio__bitstream*SUMIFS('SCyD Distribución'!$I$89:$I$498,'SCyD Distribución'!$C$89:$C$498,'SCyD - LRAIC+'!$B280,'SCyD Distribución'!$D$89:$D$498,'SCyD - LRAIC+'!$C280,'SCyD Distribución'!$E$89:$E$498,'SCyD - LRAIC+'!$D280,'SCyD Distribución'!$F$89:$F$498,'SCyD - LRAIC+'!$E280))/(xDSL_propio__líneas*SUMIFS('SCyD Distribución'!$H$89:$H$498,'SCyD Distribución'!$C$89:$C$498,'SCyD - LRAIC+'!$B280,'SCyD Distribución'!$D$89:$D$498,'SCyD - LRAIC+'!$C280,'SCyD Distribución'!$E$89:$E$498,'SCyD - LRAIC+'!$D280,'SCyD Distribución'!$F$89:$F$498,'SCyD - LRAIC+'!$E280)),0)</f>
        <v>211.63458827554359</v>
      </c>
    </row>
    <row r="281" spans="2:7" ht="13" outlineLevel="1" x14ac:dyDescent="0.25">
      <c r="B281" s="97" t="s">
        <v>4</v>
      </c>
      <c r="C281" s="92" t="s">
        <v>13</v>
      </c>
      <c r="D281" s="95" t="s">
        <v>9</v>
      </c>
      <c r="E281" s="88">
        <v>60</v>
      </c>
      <c r="F281" s="108"/>
      <c r="G281" s="136">
        <f>IFERROR(SUMIFS(G$14:G$16,$F$14:$F$16,$B281)*G$18/12*(xDSL_propio__bitstream*SUMIFS('SCyD Distribución'!$I$89:$I$498,'SCyD Distribución'!$C$89:$C$498,'SCyD - LRAIC+'!$B281,'SCyD Distribución'!$D$89:$D$498,'SCyD - LRAIC+'!$C281,'SCyD Distribución'!$E$89:$E$498,'SCyD - LRAIC+'!$D281,'SCyD Distribución'!$F$89:$F$498,'SCyD - LRAIC+'!$E281))/(xDSL_propio__líneas*SUMIFS('SCyD Distribución'!$H$89:$H$498,'SCyD Distribución'!$C$89:$C$498,'SCyD - LRAIC+'!$B281,'SCyD Distribución'!$D$89:$D$498,'SCyD - LRAIC+'!$C281,'SCyD Distribución'!$E$89:$E$498,'SCyD - LRAIC+'!$D281,'SCyD Distribución'!$F$89:$F$498,'SCyD - LRAIC+'!$E281)),0)</f>
        <v>232.06430603758054</v>
      </c>
    </row>
    <row r="282" spans="2:7" ht="13" outlineLevel="1" x14ac:dyDescent="0.25">
      <c r="B282" s="97" t="s">
        <v>4</v>
      </c>
      <c r="C282" s="92" t="s">
        <v>13</v>
      </c>
      <c r="D282" s="95" t="s">
        <v>9</v>
      </c>
      <c r="E282" s="88">
        <v>100</v>
      </c>
      <c r="F282" s="108"/>
      <c r="G282" s="136">
        <f>IFERROR(SUMIFS(G$14:G$16,$F$14:$F$16,$B282)*G$18/12*(xDSL_propio__bitstream*SUMIFS('SCyD Distribución'!$I$89:$I$498,'SCyD Distribución'!$C$89:$C$498,'SCyD - LRAIC+'!$B282,'SCyD Distribución'!$D$89:$D$498,'SCyD - LRAIC+'!$C282,'SCyD Distribución'!$E$89:$E$498,'SCyD - LRAIC+'!$D282,'SCyD Distribución'!$F$89:$F$498,'SCyD - LRAIC+'!$E282))/(xDSL_propio__líneas*SUMIFS('SCyD Distribución'!$H$89:$H$498,'SCyD Distribución'!$C$89:$C$498,'SCyD - LRAIC+'!$B282,'SCyD Distribución'!$D$89:$D$498,'SCyD - LRAIC+'!$C282,'SCyD Distribución'!$E$89:$E$498,'SCyD - LRAIC+'!$D282,'SCyD Distribución'!$F$89:$F$498,'SCyD - LRAIC+'!$E282)),0)</f>
        <v>300.42806642353708</v>
      </c>
    </row>
    <row r="283" spans="2:7" ht="13" outlineLevel="1" x14ac:dyDescent="0.25">
      <c r="B283" s="97" t="s">
        <v>4</v>
      </c>
      <c r="C283" s="92" t="s">
        <v>13</v>
      </c>
      <c r="D283" s="95" t="s">
        <v>9</v>
      </c>
      <c r="E283" s="88">
        <v>150</v>
      </c>
      <c r="F283" s="108"/>
      <c r="G283" s="136">
        <f>IFERROR(SUMIFS(G$14:G$16,$F$14:$F$16,$B283)*G$18/12*(xDSL_propio__bitstream*SUMIFS('SCyD Distribución'!$I$89:$I$498,'SCyD Distribución'!$C$89:$C$498,'SCyD - LRAIC+'!$B283,'SCyD Distribución'!$D$89:$D$498,'SCyD - LRAIC+'!$C283,'SCyD Distribución'!$E$89:$E$498,'SCyD - LRAIC+'!$D283,'SCyD Distribución'!$F$89:$F$498,'SCyD - LRAIC+'!$E283))/(xDSL_propio__líneas*SUMIFS('SCyD Distribución'!$H$89:$H$498,'SCyD Distribución'!$C$89:$C$498,'SCyD - LRAIC+'!$B283,'SCyD Distribución'!$D$89:$D$498,'SCyD - LRAIC+'!$C283,'SCyD Distribución'!$E$89:$E$498,'SCyD - LRAIC+'!$D283,'SCyD Distribución'!$F$89:$F$498,'SCyD - LRAIC+'!$E283)),0)</f>
        <v>368.7608455936325</v>
      </c>
    </row>
    <row r="284" spans="2:7" ht="13" outlineLevel="1" x14ac:dyDescent="0.25">
      <c r="B284" s="97" t="s">
        <v>4</v>
      </c>
      <c r="C284" s="92" t="s">
        <v>13</v>
      </c>
      <c r="D284" s="95" t="s">
        <v>9</v>
      </c>
      <c r="E284" s="88">
        <v>200</v>
      </c>
      <c r="F284" s="108"/>
      <c r="G284" s="136">
        <f>IFERROR(SUMIFS(G$14:G$16,$F$14:$F$16,$B284)*G$18/12*(xDSL_propio__bitstream*SUMIFS('SCyD Distribución'!$I$89:$I$498,'SCyD Distribución'!$C$89:$C$498,'SCyD - LRAIC+'!$B284,'SCyD Distribución'!$D$89:$D$498,'SCyD - LRAIC+'!$C284,'SCyD Distribución'!$E$89:$E$498,'SCyD - LRAIC+'!$D284,'SCyD Distribución'!$F$89:$F$498,'SCyD - LRAIC+'!$E284))/(xDSL_propio__líneas*SUMIFS('SCyD Distribución'!$H$89:$H$498,'SCyD Distribución'!$C$89:$C$498,'SCyD - LRAIC+'!$B284,'SCyD Distribución'!$D$89:$D$498,'SCyD - LRAIC+'!$C284,'SCyD Distribución'!$E$89:$E$498,'SCyD - LRAIC+'!$D284,'SCyD Distribución'!$F$89:$F$498,'SCyD - LRAIC+'!$E284)),0)</f>
        <v>426.47576575466218</v>
      </c>
    </row>
    <row r="285" spans="2:7" ht="13" outlineLevel="1" x14ac:dyDescent="0.25">
      <c r="B285" s="97" t="s">
        <v>4</v>
      </c>
      <c r="C285" s="92" t="s">
        <v>13</v>
      </c>
      <c r="D285" s="95" t="s">
        <v>9</v>
      </c>
      <c r="E285" s="88">
        <v>250</v>
      </c>
      <c r="F285" s="108"/>
      <c r="G285" s="136">
        <f>IFERROR(SUMIFS(G$14:G$16,$F$14:$F$16,$B285)*G$18/12*(xDSL_propio__bitstream*SUMIFS('SCyD Distribución'!$I$89:$I$498,'SCyD Distribución'!$C$89:$C$498,'SCyD - LRAIC+'!$B285,'SCyD Distribución'!$D$89:$D$498,'SCyD - LRAIC+'!$C285,'SCyD Distribución'!$E$89:$E$498,'SCyD - LRAIC+'!$D285,'SCyD Distribución'!$F$89:$F$498,'SCyD - LRAIC+'!$E285))/(xDSL_propio__líneas*SUMIFS('SCyD Distribución'!$H$89:$H$498,'SCyD Distribución'!$C$89:$C$498,'SCyD - LRAIC+'!$B285,'SCyD Distribución'!$D$89:$D$498,'SCyD - LRAIC+'!$C285,'SCyD Distribución'!$E$89:$E$498,'SCyD - LRAIC+'!$D285,'SCyD Distribución'!$F$89:$F$498,'SCyD - LRAIC+'!$E285)),0)</f>
        <v>477.39400214552023</v>
      </c>
    </row>
    <row r="286" spans="2:7" ht="13" outlineLevel="1" x14ac:dyDescent="0.25">
      <c r="B286" s="97" t="s">
        <v>4</v>
      </c>
      <c r="C286" s="92" t="s">
        <v>13</v>
      </c>
      <c r="D286" s="95" t="s">
        <v>9</v>
      </c>
      <c r="E286" s="88">
        <v>300</v>
      </c>
      <c r="F286" s="108"/>
      <c r="G286" s="136">
        <f>IFERROR(SUMIFS(G$14:G$16,$F$14:$F$16,$B286)*G$18/12*(xDSL_propio__bitstream*SUMIFS('SCyD Distribución'!$I$89:$I$498,'SCyD Distribución'!$C$89:$C$498,'SCyD - LRAIC+'!$B286,'SCyD Distribución'!$D$89:$D$498,'SCyD - LRAIC+'!$C286,'SCyD Distribución'!$E$89:$E$498,'SCyD - LRAIC+'!$D286,'SCyD Distribución'!$F$89:$F$498,'SCyD - LRAIC+'!$E286))/(xDSL_propio__líneas*SUMIFS('SCyD Distribución'!$H$89:$H$498,'SCyD Distribución'!$C$89:$C$498,'SCyD - LRAIC+'!$B286,'SCyD Distribución'!$D$89:$D$498,'SCyD - LRAIC+'!$C286,'SCyD Distribución'!$E$89:$E$498,'SCyD - LRAIC+'!$D286,'SCyD Distribución'!$F$89:$F$498,'SCyD - LRAIC+'!$E286)),0)</f>
        <v>523.47826844902283</v>
      </c>
    </row>
    <row r="287" spans="2:7" ht="13" outlineLevel="1" x14ac:dyDescent="0.25">
      <c r="B287" s="97" t="s">
        <v>4</v>
      </c>
      <c r="C287" s="92" t="s">
        <v>13</v>
      </c>
      <c r="D287" s="95" t="s">
        <v>9</v>
      </c>
      <c r="E287" s="88">
        <v>400</v>
      </c>
      <c r="F287" s="108"/>
      <c r="G287" s="136">
        <f>IFERROR(SUMIFS(G$14:G$16,$F$14:$F$16,$B287)*G$18/12*(xDSL_propio__bitstream*SUMIFS('SCyD Distribución'!$I$89:$I$498,'SCyD Distribución'!$C$89:$C$498,'SCyD - LRAIC+'!$B287,'SCyD Distribución'!$D$89:$D$498,'SCyD - LRAIC+'!$C287,'SCyD Distribución'!$E$89:$E$498,'SCyD - LRAIC+'!$D287,'SCyD Distribución'!$F$89:$F$498,'SCyD - LRAIC+'!$E287))/(xDSL_propio__líneas*SUMIFS('SCyD Distribución'!$H$89:$H$498,'SCyD Distribución'!$C$89:$C$498,'SCyD - LRAIC+'!$B287,'SCyD Distribución'!$D$89:$D$498,'SCyD - LRAIC+'!$C287,'SCyD Distribución'!$E$89:$E$498,'SCyD - LRAIC+'!$D287,'SCyD Distribución'!$F$89:$F$498,'SCyD - LRAIC+'!$E287)),0)</f>
        <v>605.40807968191893</v>
      </c>
    </row>
    <row r="288" spans="2:7" ht="13" outlineLevel="1" x14ac:dyDescent="0.25">
      <c r="B288" s="97" t="s">
        <v>4</v>
      </c>
      <c r="C288" s="92" t="s">
        <v>13</v>
      </c>
      <c r="D288" s="95" t="s">
        <v>9</v>
      </c>
      <c r="E288" s="88">
        <v>500</v>
      </c>
      <c r="F288" s="108"/>
      <c r="G288" s="136">
        <f>IFERROR(SUMIFS(G$14:G$16,$F$14:$F$16,$B288)*G$18/12*(xDSL_propio__bitstream*SUMIFS('SCyD Distribución'!$I$89:$I$498,'SCyD Distribución'!$C$89:$C$498,'SCyD - LRAIC+'!$B288,'SCyD Distribución'!$D$89:$D$498,'SCyD - LRAIC+'!$C288,'SCyD Distribución'!$E$89:$E$498,'SCyD - LRAIC+'!$D288,'SCyD Distribución'!$F$89:$F$498,'SCyD - LRAIC+'!$E288))/(xDSL_propio__líneas*SUMIFS('SCyD Distribución'!$H$89:$H$498,'SCyD Distribución'!$C$89:$C$498,'SCyD - LRAIC+'!$B288,'SCyD Distribución'!$D$89:$D$498,'SCyD - LRAIC+'!$C288,'SCyD Distribución'!$E$89:$E$498,'SCyD - LRAIC+'!$D288,'SCyD Distribución'!$F$89:$F$498,'SCyD - LRAIC+'!$E288)),0)</f>
        <v>677.68958824461845</v>
      </c>
    </row>
    <row r="289" spans="2:7" ht="13" outlineLevel="1" x14ac:dyDescent="0.25">
      <c r="B289" s="97" t="s">
        <v>4</v>
      </c>
      <c r="C289" s="92" t="s">
        <v>13</v>
      </c>
      <c r="D289" s="95" t="s">
        <v>9</v>
      </c>
      <c r="E289" s="88">
        <v>750</v>
      </c>
      <c r="F289" s="108"/>
      <c r="G289" s="136">
        <f>IFERROR(SUMIFS(G$14:G$16,$F$14:$F$16,$B289)*G$18/12*(xDSL_propio__bitstream*SUMIFS('SCyD Distribución'!$I$89:$I$498,'SCyD Distribución'!$C$89:$C$498,'SCyD - LRAIC+'!$B289,'SCyD Distribución'!$D$89:$D$498,'SCyD - LRAIC+'!$C289,'SCyD Distribución'!$E$89:$E$498,'SCyD - LRAIC+'!$D289,'SCyD Distribución'!$F$89:$F$498,'SCyD - LRAIC+'!$E289))/(xDSL_propio__líneas*SUMIFS('SCyD Distribución'!$H$89:$H$498,'SCyD Distribución'!$C$89:$C$498,'SCyD - LRAIC+'!$B289,'SCyD Distribución'!$D$89:$D$498,'SCyD - LRAIC+'!$C289,'SCyD Distribución'!$E$89:$E$498,'SCyD - LRAIC+'!$D289,'SCyD Distribución'!$F$89:$F$498,'SCyD - LRAIC+'!$E289)),0)</f>
        <v>831.8310222679894</v>
      </c>
    </row>
    <row r="290" spans="2:7" ht="13" outlineLevel="1" x14ac:dyDescent="0.25">
      <c r="B290" s="97" t="s">
        <v>4</v>
      </c>
      <c r="C290" s="92" t="s">
        <v>13</v>
      </c>
      <c r="D290" s="95" t="s">
        <v>9</v>
      </c>
      <c r="E290" s="88">
        <v>1000</v>
      </c>
      <c r="F290" s="108"/>
      <c r="G290" s="136">
        <f>IFERROR(SUMIFS(G$14:G$16,$F$14:$F$16,$B290)*G$18/12*(xDSL_propio__bitstream*SUMIFS('SCyD Distribución'!$I$89:$I$498,'SCyD Distribución'!$C$89:$C$498,'SCyD - LRAIC+'!$B290,'SCyD Distribución'!$D$89:$D$498,'SCyD - LRAIC+'!$C290,'SCyD Distribución'!$E$89:$E$498,'SCyD - LRAIC+'!$D290,'SCyD Distribución'!$F$89:$F$498,'SCyD - LRAIC+'!$E290))/(xDSL_propio__líneas*SUMIFS('SCyD Distribución'!$H$89:$H$498,'SCyD Distribución'!$C$89:$C$498,'SCyD - LRAIC+'!$B290,'SCyD Distribución'!$D$89:$D$498,'SCyD - LRAIC+'!$C290,'SCyD Distribución'!$E$89:$E$498,'SCyD - LRAIC+'!$D290,'SCyD Distribución'!$F$89:$F$498,'SCyD - LRAIC+'!$E290)),0)</f>
        <v>962.02125697248857</v>
      </c>
    </row>
    <row r="291" spans="2:7" ht="13" outlineLevel="1" x14ac:dyDescent="0.25">
      <c r="B291" s="97" t="s">
        <v>4</v>
      </c>
      <c r="C291" s="93" t="s">
        <v>14</v>
      </c>
      <c r="D291" s="95" t="s">
        <v>9</v>
      </c>
      <c r="E291" s="88">
        <v>3</v>
      </c>
      <c r="F291" s="108"/>
      <c r="G291" s="136">
        <f>IFERROR(SUMIFS(G$14:G$16,$F$14:$F$16,$B291)*G$18/12*(xDSL_propio__bitstream*SUMIFS('SCyD Distribución'!$I$89:$I$498,'SCyD Distribución'!$C$89:$C$498,'SCyD - LRAIC+'!$B291,'SCyD Distribución'!$D$89:$D$498,'SCyD - LRAIC+'!$C291,'SCyD Distribución'!$E$89:$E$498,'SCyD - LRAIC+'!$D291,'SCyD Distribución'!$F$89:$F$498,'SCyD - LRAIC+'!$E291))/(xDSL_propio__líneas*SUMIFS('SCyD Distribución'!$H$89:$H$498,'SCyD Distribución'!$C$89:$C$498,'SCyD - LRAIC+'!$B291,'SCyD Distribución'!$D$89:$D$498,'SCyD - LRAIC+'!$C291,'SCyD Distribución'!$E$89:$E$498,'SCyD - LRAIC+'!$D291,'SCyD Distribución'!$F$89:$F$498,'SCyD - LRAIC+'!$E291)),0)</f>
        <v>56.957497135034217</v>
      </c>
    </row>
    <row r="292" spans="2:7" ht="13" outlineLevel="1" x14ac:dyDescent="0.25">
      <c r="B292" s="97" t="s">
        <v>4</v>
      </c>
      <c r="C292" s="93" t="s">
        <v>14</v>
      </c>
      <c r="D292" s="95" t="s">
        <v>9</v>
      </c>
      <c r="E292" s="88">
        <v>5</v>
      </c>
      <c r="F292" s="108"/>
      <c r="G292" s="136">
        <f>IFERROR(SUMIFS(G$14:G$16,$F$14:$F$16,$B292)*G$18/12*(xDSL_propio__bitstream*SUMIFS('SCyD Distribución'!$I$89:$I$498,'SCyD Distribución'!$C$89:$C$498,'SCyD - LRAIC+'!$B292,'SCyD Distribución'!$D$89:$D$498,'SCyD - LRAIC+'!$C292,'SCyD Distribución'!$E$89:$E$498,'SCyD - LRAIC+'!$D292,'SCyD Distribución'!$F$89:$F$498,'SCyD - LRAIC+'!$E292))/(xDSL_propio__líneas*SUMIFS('SCyD Distribución'!$H$89:$H$498,'SCyD Distribución'!$C$89:$C$498,'SCyD - LRAIC+'!$B292,'SCyD Distribución'!$D$89:$D$498,'SCyD - LRAIC+'!$C292,'SCyD Distribución'!$E$89:$E$498,'SCyD - LRAIC+'!$D292,'SCyD Distribución'!$F$89:$F$498,'SCyD - LRAIC+'!$E292)),0)</f>
        <v>73.736590623425784</v>
      </c>
    </row>
    <row r="293" spans="2:7" ht="13" outlineLevel="1" x14ac:dyDescent="0.25">
      <c r="B293" s="97" t="s">
        <v>4</v>
      </c>
      <c r="C293" s="93" t="s">
        <v>14</v>
      </c>
      <c r="D293" s="95" t="s">
        <v>9</v>
      </c>
      <c r="E293" s="88">
        <v>10</v>
      </c>
      <c r="F293" s="108"/>
      <c r="G293" s="136">
        <f>IFERROR(SUMIFS(G$14:G$16,$F$14:$F$16,$B293)*G$18/12*(xDSL_propio__bitstream*SUMIFS('SCyD Distribución'!$I$89:$I$498,'SCyD Distribución'!$C$89:$C$498,'SCyD - LRAIC+'!$B293,'SCyD Distribución'!$D$89:$D$498,'SCyD - LRAIC+'!$C293,'SCyD Distribución'!$E$89:$E$498,'SCyD - LRAIC+'!$D293,'SCyD Distribución'!$F$89:$F$498,'SCyD - LRAIC+'!$E293))/(xDSL_propio__líneas*SUMIFS('SCyD Distribución'!$H$89:$H$498,'SCyD Distribución'!$C$89:$C$498,'SCyD - LRAIC+'!$B293,'SCyD Distribución'!$D$89:$D$498,'SCyD - LRAIC+'!$C293,'SCyD Distribución'!$E$89:$E$498,'SCyD - LRAIC+'!$D293,'SCyD Distribución'!$F$89:$F$498,'SCyD - LRAIC+'!$E293)),0)</f>
        <v>104.67353907584133</v>
      </c>
    </row>
    <row r="294" spans="2:7" ht="13" outlineLevel="1" x14ac:dyDescent="0.25">
      <c r="B294" s="97" t="s">
        <v>4</v>
      </c>
      <c r="C294" s="93" t="s">
        <v>14</v>
      </c>
      <c r="D294" s="95" t="s">
        <v>9</v>
      </c>
      <c r="E294" s="88">
        <v>20</v>
      </c>
      <c r="F294" s="108"/>
      <c r="G294" s="136">
        <f>IFERROR(SUMIFS(G$14:G$16,$F$14:$F$16,$B294)*G$18/12*(xDSL_propio__bitstream*SUMIFS('SCyD Distribución'!$I$89:$I$498,'SCyD Distribución'!$C$89:$C$498,'SCyD - LRAIC+'!$B294,'SCyD Distribución'!$D$89:$D$498,'SCyD - LRAIC+'!$C294,'SCyD Distribución'!$E$89:$E$498,'SCyD - LRAIC+'!$D294,'SCyD Distribución'!$F$89:$F$498,'SCyD - LRAIC+'!$E294))/(xDSL_propio__líneas*SUMIFS('SCyD Distribución'!$H$89:$H$498,'SCyD Distribución'!$C$89:$C$498,'SCyD - LRAIC+'!$B294,'SCyD Distribución'!$D$89:$D$498,'SCyD - LRAIC+'!$C294,'SCyD Distribución'!$E$89:$E$498,'SCyD - LRAIC+'!$D294,'SCyD Distribución'!$F$89:$F$498,'SCyD - LRAIC+'!$E294)),0)</f>
        <v>148.59040389617408</v>
      </c>
    </row>
    <row r="295" spans="2:7" ht="13" outlineLevel="1" x14ac:dyDescent="0.25">
      <c r="B295" s="97" t="s">
        <v>4</v>
      </c>
      <c r="C295" s="93" t="s">
        <v>14</v>
      </c>
      <c r="D295" s="95" t="s">
        <v>9</v>
      </c>
      <c r="E295" s="88">
        <v>30</v>
      </c>
      <c r="F295" s="108"/>
      <c r="G295" s="136">
        <f>IFERROR(SUMIFS(G$14:G$16,$F$14:$F$16,$B295)*G$18/12*(xDSL_propio__bitstream*SUMIFS('SCyD Distribución'!$I$89:$I$498,'SCyD Distribución'!$C$89:$C$498,'SCyD - LRAIC+'!$B295,'SCyD Distribución'!$D$89:$D$498,'SCyD - LRAIC+'!$C295,'SCyD Distribución'!$E$89:$E$498,'SCyD - LRAIC+'!$D295,'SCyD Distribución'!$F$89:$F$498,'SCyD - LRAIC+'!$E295))/(xDSL_propio__líneas*SUMIFS('SCyD Distribución'!$H$89:$H$498,'SCyD Distribución'!$C$89:$C$498,'SCyD - LRAIC+'!$B295,'SCyD Distribución'!$D$89:$D$498,'SCyD - LRAIC+'!$C295,'SCyD Distribución'!$E$89:$E$498,'SCyD - LRAIC+'!$D295,'SCyD Distribución'!$F$89:$F$498,'SCyD - LRAIC+'!$E295)),0)</f>
        <v>182.38749674807258</v>
      </c>
    </row>
    <row r="296" spans="2:7" ht="13" outlineLevel="1" x14ac:dyDescent="0.25">
      <c r="B296" s="97" t="s">
        <v>4</v>
      </c>
      <c r="C296" s="93" t="s">
        <v>14</v>
      </c>
      <c r="D296" s="95" t="s">
        <v>9</v>
      </c>
      <c r="E296" s="88">
        <v>40</v>
      </c>
      <c r="F296" s="108"/>
      <c r="G296" s="136">
        <f>IFERROR(SUMIFS(G$14:G$16,$F$14:$F$16,$B296)*G$18/12*(xDSL_propio__bitstream*SUMIFS('SCyD Distribución'!$I$89:$I$498,'SCyD Distribución'!$C$89:$C$498,'SCyD - LRAIC+'!$B296,'SCyD Distribución'!$D$89:$D$498,'SCyD - LRAIC+'!$C296,'SCyD Distribución'!$E$89:$E$498,'SCyD - LRAIC+'!$D296,'SCyD Distribución'!$F$89:$F$498,'SCyD - LRAIC+'!$E296))/(xDSL_propio__líneas*SUMIFS('SCyD Distribución'!$H$89:$H$498,'SCyD Distribución'!$C$89:$C$498,'SCyD - LRAIC+'!$B296,'SCyD Distribución'!$D$89:$D$498,'SCyD - LRAIC+'!$C296,'SCyD Distribución'!$E$89:$E$498,'SCyD - LRAIC+'!$D296,'SCyD Distribución'!$F$89:$F$498,'SCyD - LRAIC+'!$E296)),0)</f>
        <v>210.93304310682296</v>
      </c>
    </row>
    <row r="297" spans="2:7" ht="13" outlineLevel="1" x14ac:dyDescent="0.25">
      <c r="B297" s="97" t="s">
        <v>4</v>
      </c>
      <c r="C297" s="93" t="s">
        <v>14</v>
      </c>
      <c r="D297" s="95" t="s">
        <v>9</v>
      </c>
      <c r="E297" s="88">
        <v>50</v>
      </c>
      <c r="F297" s="108"/>
      <c r="G297" s="136">
        <f>IFERROR(SUMIFS(G$14:G$16,$F$14:$F$16,$B297)*G$18/12*(xDSL_propio__bitstream*SUMIFS('SCyD Distribución'!$I$89:$I$498,'SCyD Distribución'!$C$89:$C$498,'SCyD - LRAIC+'!$B297,'SCyD Distribución'!$D$89:$D$498,'SCyD - LRAIC+'!$C297,'SCyD Distribución'!$E$89:$E$498,'SCyD - LRAIC+'!$D297,'SCyD Distribución'!$F$89:$F$498,'SCyD - LRAIC+'!$E297))/(xDSL_propio__líneas*SUMIFS('SCyD Distribución'!$H$89:$H$498,'SCyD Distribución'!$C$89:$C$498,'SCyD - LRAIC+'!$B297,'SCyD Distribución'!$D$89:$D$498,'SCyD - LRAIC+'!$C297,'SCyD Distribución'!$E$89:$E$498,'SCyD - LRAIC+'!$D297,'SCyD Distribución'!$F$89:$F$498,'SCyD - LRAIC+'!$E297)),0)</f>
        <v>236.11697948489811</v>
      </c>
    </row>
    <row r="298" spans="2:7" ht="13" outlineLevel="1" x14ac:dyDescent="0.25">
      <c r="B298" s="97" t="s">
        <v>4</v>
      </c>
      <c r="C298" s="93" t="s">
        <v>14</v>
      </c>
      <c r="D298" s="95" t="s">
        <v>9</v>
      </c>
      <c r="E298" s="88">
        <v>60</v>
      </c>
      <c r="F298" s="108"/>
      <c r="G298" s="136">
        <f>IFERROR(SUMIFS(G$14:G$16,$F$14:$F$16,$B298)*G$18/12*(xDSL_propio__bitstream*SUMIFS('SCyD Distribución'!$I$89:$I$498,'SCyD Distribución'!$C$89:$C$498,'SCyD - LRAIC+'!$B298,'SCyD Distribución'!$D$89:$D$498,'SCyD - LRAIC+'!$C298,'SCyD Distribución'!$E$89:$E$498,'SCyD - LRAIC+'!$D298,'SCyD Distribución'!$F$89:$F$498,'SCyD - LRAIC+'!$E298))/(xDSL_propio__líneas*SUMIFS('SCyD Distribución'!$H$89:$H$498,'SCyD Distribución'!$C$89:$C$498,'SCyD - LRAIC+'!$B298,'SCyD Distribución'!$D$89:$D$498,'SCyD - LRAIC+'!$C298,'SCyD Distribución'!$E$89:$E$498,'SCyD - LRAIC+'!$D298,'SCyD Distribución'!$F$89:$F$498,'SCyD - LRAIC+'!$E298)),0)</f>
        <v>258.91005546083761</v>
      </c>
    </row>
    <row r="299" spans="2:7" ht="13" outlineLevel="1" x14ac:dyDescent="0.25">
      <c r="B299" s="97" t="s">
        <v>4</v>
      </c>
      <c r="C299" s="93" t="s">
        <v>14</v>
      </c>
      <c r="D299" s="95" t="s">
        <v>9</v>
      </c>
      <c r="E299" s="88">
        <v>100</v>
      </c>
      <c r="F299" s="108"/>
      <c r="G299" s="136">
        <f>IFERROR(SUMIFS(G$14:G$16,$F$14:$F$16,$B299)*G$18/12*(xDSL_propio__bitstream*SUMIFS('SCyD Distribución'!$I$89:$I$498,'SCyD Distribución'!$C$89:$C$498,'SCyD - LRAIC+'!$B299,'SCyD Distribución'!$D$89:$D$498,'SCyD - LRAIC+'!$C299,'SCyD Distribución'!$E$89:$E$498,'SCyD - LRAIC+'!$D299,'SCyD Distribución'!$F$89:$F$498,'SCyD - LRAIC+'!$E299))/(xDSL_propio__líneas*SUMIFS('SCyD Distribución'!$H$89:$H$498,'SCyD Distribución'!$C$89:$C$498,'SCyD - LRAIC+'!$B299,'SCyD Distribución'!$D$89:$D$498,'SCyD - LRAIC+'!$C299,'SCyD Distribución'!$E$89:$E$498,'SCyD - LRAIC+'!$D299,'SCyD Distribución'!$F$89:$F$498,'SCyD - LRAIC+'!$E299)),0)</f>
        <v>335.18229782013026</v>
      </c>
    </row>
    <row r="300" spans="2:7" ht="13" outlineLevel="1" x14ac:dyDescent="0.25">
      <c r="B300" s="97" t="s">
        <v>4</v>
      </c>
      <c r="C300" s="93" t="s">
        <v>14</v>
      </c>
      <c r="D300" s="95" t="s">
        <v>9</v>
      </c>
      <c r="E300" s="88">
        <v>150</v>
      </c>
      <c r="F300" s="108"/>
      <c r="G300" s="136">
        <f>IFERROR(SUMIFS(G$14:G$16,$F$14:$F$16,$B300)*G$18/12*(xDSL_propio__bitstream*SUMIFS('SCyD Distribución'!$I$89:$I$498,'SCyD Distribución'!$C$89:$C$498,'SCyD - LRAIC+'!$B300,'SCyD Distribución'!$D$89:$D$498,'SCyD - LRAIC+'!$C300,'SCyD Distribución'!$E$89:$E$498,'SCyD - LRAIC+'!$D300,'SCyD Distribución'!$F$89:$F$498,'SCyD - LRAIC+'!$E300))/(xDSL_propio__líneas*SUMIFS('SCyD Distribución'!$H$89:$H$498,'SCyD Distribución'!$C$89:$C$498,'SCyD - LRAIC+'!$B300,'SCyD Distribución'!$D$89:$D$498,'SCyD - LRAIC+'!$C300,'SCyD Distribución'!$E$89:$E$498,'SCyD - LRAIC+'!$D300,'SCyD Distribución'!$F$89:$F$498,'SCyD - LRAIC+'!$E300)),0)</f>
        <v>411.41997498301788</v>
      </c>
    </row>
    <row r="301" spans="2:7" ht="13" outlineLevel="1" x14ac:dyDescent="0.25">
      <c r="B301" s="97" t="s">
        <v>4</v>
      </c>
      <c r="C301" s="93" t="s">
        <v>14</v>
      </c>
      <c r="D301" s="95" t="s">
        <v>9</v>
      </c>
      <c r="E301" s="88">
        <v>200</v>
      </c>
      <c r="F301" s="108"/>
      <c r="G301" s="136">
        <f>IFERROR(SUMIFS(G$14:G$16,$F$14:$F$16,$B301)*G$18/12*(xDSL_propio__bitstream*SUMIFS('SCyD Distribución'!$I$89:$I$498,'SCyD Distribución'!$C$89:$C$498,'SCyD - LRAIC+'!$B301,'SCyD Distribución'!$D$89:$D$498,'SCyD - LRAIC+'!$C301,'SCyD Distribución'!$E$89:$E$498,'SCyD - LRAIC+'!$D301,'SCyD Distribución'!$F$89:$F$498,'SCyD - LRAIC+'!$E301))/(xDSL_propio__líneas*SUMIFS('SCyD Distribución'!$H$89:$H$498,'SCyD Distribución'!$C$89:$C$498,'SCyD - LRAIC+'!$B301,'SCyD Distribución'!$D$89:$D$498,'SCyD - LRAIC+'!$C301,'SCyD Distribución'!$E$89:$E$498,'SCyD - LRAIC+'!$D301,'SCyD Distribución'!$F$89:$F$498,'SCyD - LRAIC+'!$E301)),0)</f>
        <v>475.81149401908243</v>
      </c>
    </row>
    <row r="302" spans="2:7" ht="13" outlineLevel="1" x14ac:dyDescent="0.25">
      <c r="B302" s="97" t="s">
        <v>4</v>
      </c>
      <c r="C302" s="93" t="s">
        <v>14</v>
      </c>
      <c r="D302" s="95" t="s">
        <v>9</v>
      </c>
      <c r="E302" s="88">
        <v>250</v>
      </c>
      <c r="F302" s="108"/>
      <c r="G302" s="136">
        <f>IFERROR(SUMIFS(G$14:G$16,$F$14:$F$16,$B302)*G$18/12*(xDSL_propio__bitstream*SUMIFS('SCyD Distribución'!$I$89:$I$498,'SCyD Distribución'!$C$89:$C$498,'SCyD - LRAIC+'!$B302,'SCyD Distribución'!$D$89:$D$498,'SCyD - LRAIC+'!$C302,'SCyD Distribución'!$E$89:$E$498,'SCyD - LRAIC+'!$D302,'SCyD Distribución'!$F$89:$F$498,'SCyD - LRAIC+'!$E302))/(xDSL_propio__líneas*SUMIFS('SCyD Distribución'!$H$89:$H$498,'SCyD Distribución'!$C$89:$C$498,'SCyD - LRAIC+'!$B302,'SCyD Distribución'!$D$89:$D$498,'SCyD - LRAIC+'!$C302,'SCyD Distribución'!$E$89:$E$498,'SCyD - LRAIC+'!$D302,'SCyD Distribución'!$F$89:$F$498,'SCyD - LRAIC+'!$E302)),0)</f>
        <v>532.62007278341082</v>
      </c>
    </row>
    <row r="303" spans="2:7" ht="13" outlineLevel="1" x14ac:dyDescent="0.25">
      <c r="B303" s="97" t="s">
        <v>4</v>
      </c>
      <c r="C303" s="93" t="s">
        <v>14</v>
      </c>
      <c r="D303" s="95" t="s">
        <v>9</v>
      </c>
      <c r="E303" s="88">
        <v>300</v>
      </c>
      <c r="F303" s="108"/>
      <c r="G303" s="136">
        <f>IFERROR(SUMIFS(G$14:G$16,$F$14:$F$16,$B303)*G$18/12*(xDSL_propio__bitstream*SUMIFS('SCyD Distribución'!$I$89:$I$498,'SCyD Distribución'!$C$89:$C$498,'SCyD - LRAIC+'!$B303,'SCyD Distribución'!$D$89:$D$498,'SCyD - LRAIC+'!$C303,'SCyD Distribución'!$E$89:$E$498,'SCyD - LRAIC+'!$D303,'SCyD Distribución'!$F$89:$F$498,'SCyD - LRAIC+'!$E303))/(xDSL_propio__líneas*SUMIFS('SCyD Distribución'!$H$89:$H$498,'SCyD Distribución'!$C$89:$C$498,'SCyD - LRAIC+'!$B303,'SCyD Distribución'!$D$89:$D$498,'SCyD - LRAIC+'!$C303,'SCyD Distribución'!$E$89:$E$498,'SCyD - LRAIC+'!$D303,'SCyD Distribución'!$F$89:$F$498,'SCyD - LRAIC+'!$E303)),0)</f>
        <v>584.03547633357891</v>
      </c>
    </row>
    <row r="304" spans="2:7" ht="13" outlineLevel="1" x14ac:dyDescent="0.25">
      <c r="B304" s="97" t="s">
        <v>4</v>
      </c>
      <c r="C304" s="93" t="s">
        <v>14</v>
      </c>
      <c r="D304" s="95" t="s">
        <v>9</v>
      </c>
      <c r="E304" s="88">
        <v>400</v>
      </c>
      <c r="F304" s="108"/>
      <c r="G304" s="136">
        <f>IFERROR(SUMIFS(G$14:G$16,$F$14:$F$16,$B304)*G$18/12*(xDSL_propio__bitstream*SUMIFS('SCyD Distribución'!$I$89:$I$498,'SCyD Distribución'!$C$89:$C$498,'SCyD - LRAIC+'!$B304,'SCyD Distribución'!$D$89:$D$498,'SCyD - LRAIC+'!$C304,'SCyD Distribución'!$E$89:$E$498,'SCyD - LRAIC+'!$D304,'SCyD Distribución'!$F$89:$F$498,'SCyD - LRAIC+'!$E304))/(xDSL_propio__líneas*SUMIFS('SCyD Distribución'!$H$89:$H$498,'SCyD Distribución'!$C$89:$C$498,'SCyD - LRAIC+'!$B304,'SCyD Distribución'!$D$89:$D$498,'SCyD - LRAIC+'!$C304,'SCyD Distribución'!$E$89:$E$498,'SCyD - LRAIC+'!$D304,'SCyD Distribución'!$F$89:$F$498,'SCyD - LRAIC+'!$E304)),0)</f>
        <v>675.44312248304686</v>
      </c>
    </row>
    <row r="305" spans="2:7" ht="13" outlineLevel="1" x14ac:dyDescent="0.25">
      <c r="B305" s="97" t="s">
        <v>4</v>
      </c>
      <c r="C305" s="93" t="s">
        <v>14</v>
      </c>
      <c r="D305" s="95" t="s">
        <v>9</v>
      </c>
      <c r="E305" s="88">
        <v>500</v>
      </c>
      <c r="F305" s="108"/>
      <c r="G305" s="136">
        <f>IFERROR(SUMIFS(G$14:G$16,$F$14:$F$16,$B305)*G$18/12*(xDSL_propio__bitstream*SUMIFS('SCyD Distribución'!$I$89:$I$498,'SCyD Distribución'!$C$89:$C$498,'SCyD - LRAIC+'!$B305,'SCyD Distribución'!$D$89:$D$498,'SCyD - LRAIC+'!$C305,'SCyD Distribución'!$E$89:$E$498,'SCyD - LRAIC+'!$D305,'SCyD Distribución'!$F$89:$F$498,'SCyD - LRAIC+'!$E305))/(xDSL_propio__líneas*SUMIFS('SCyD Distribución'!$H$89:$H$498,'SCyD Distribución'!$C$89:$C$498,'SCyD - LRAIC+'!$B305,'SCyD Distribución'!$D$89:$D$498,'SCyD - LRAIC+'!$C305,'SCyD Distribución'!$E$89:$E$498,'SCyD - LRAIC+'!$D305,'SCyD Distribución'!$F$89:$F$498,'SCyD - LRAIC+'!$E305)),0)</f>
        <v>756.08632742181487</v>
      </c>
    </row>
    <row r="306" spans="2:7" ht="13" outlineLevel="1" x14ac:dyDescent="0.25">
      <c r="B306" s="97" t="s">
        <v>4</v>
      </c>
      <c r="C306" s="93" t="s">
        <v>14</v>
      </c>
      <c r="D306" s="95" t="s">
        <v>9</v>
      </c>
      <c r="E306" s="88">
        <v>750</v>
      </c>
      <c r="F306" s="108"/>
      <c r="G306" s="136">
        <f>IFERROR(SUMIFS(G$14:G$16,$F$14:$F$16,$B306)*G$18/12*(xDSL_propio__bitstream*SUMIFS('SCyD Distribución'!$I$89:$I$498,'SCyD Distribución'!$C$89:$C$498,'SCyD - LRAIC+'!$B306,'SCyD Distribución'!$D$89:$D$498,'SCyD - LRAIC+'!$C306,'SCyD Distribución'!$E$89:$E$498,'SCyD - LRAIC+'!$D306,'SCyD Distribución'!$F$89:$F$498,'SCyD - LRAIC+'!$E306))/(xDSL_propio__líneas*SUMIFS('SCyD Distribución'!$H$89:$H$498,'SCyD Distribución'!$C$89:$C$498,'SCyD - LRAIC+'!$B306,'SCyD Distribución'!$D$89:$D$498,'SCyD - LRAIC+'!$C306,'SCyD Distribución'!$E$89:$E$498,'SCyD - LRAIC+'!$D306,'SCyD Distribución'!$F$89:$F$498,'SCyD - LRAIC+'!$E306)),0)</f>
        <v>928.05920818591289</v>
      </c>
    </row>
    <row r="307" spans="2:7" ht="13" outlineLevel="1" x14ac:dyDescent="0.25">
      <c r="B307" s="97" t="s">
        <v>4</v>
      </c>
      <c r="C307" s="93" t="s">
        <v>14</v>
      </c>
      <c r="D307" s="95" t="s">
        <v>9</v>
      </c>
      <c r="E307" s="88">
        <v>1000</v>
      </c>
      <c r="F307" s="108"/>
      <c r="G307" s="136">
        <f>IFERROR(SUMIFS(G$14:G$16,$F$14:$F$16,$B307)*G$18/12*(xDSL_propio__bitstream*SUMIFS('SCyD Distribución'!$I$89:$I$498,'SCyD Distribución'!$C$89:$C$498,'SCyD - LRAIC+'!$B307,'SCyD Distribución'!$D$89:$D$498,'SCyD - LRAIC+'!$C307,'SCyD Distribución'!$E$89:$E$498,'SCyD - LRAIC+'!$D307,'SCyD Distribución'!$F$89:$F$498,'SCyD - LRAIC+'!$E307))/(xDSL_propio__líneas*SUMIFS('SCyD Distribución'!$H$89:$H$498,'SCyD Distribución'!$C$89:$C$498,'SCyD - LRAIC+'!$B307,'SCyD Distribución'!$D$89:$D$498,'SCyD - LRAIC+'!$C307,'SCyD Distribución'!$E$89:$E$498,'SCyD - LRAIC+'!$D307,'SCyD Distribución'!$F$89:$F$498,'SCyD - LRAIC+'!$E307)),0)</f>
        <v>1073.3101580771158</v>
      </c>
    </row>
    <row r="308" spans="2:7" ht="13" outlineLevel="1" x14ac:dyDescent="0.25">
      <c r="B308" s="98" t="s">
        <v>5</v>
      </c>
      <c r="C308" s="86" t="s">
        <v>11</v>
      </c>
      <c r="D308" s="87" t="s">
        <v>8</v>
      </c>
      <c r="E308" s="88">
        <v>3</v>
      </c>
      <c r="F308" s="108"/>
      <c r="G308" s="136">
        <f>IFERROR(SUMIFS(G$14:G$16,$F$14:$F$16,$B308)*G$18/12*(xDSL_propio__bitstream*SUMIFS('SCyD Distribución'!$I$89:$I$498,'SCyD Distribución'!$C$89:$C$498,'SCyD - LRAIC+'!$B308,'SCyD Distribución'!$D$89:$D$498,'SCyD - LRAIC+'!$C308,'SCyD Distribución'!$E$89:$E$498,'SCyD - LRAIC+'!$D308,'SCyD Distribución'!$F$89:$F$498,'SCyD - LRAIC+'!$E308))/(xDSL_propio__líneas*SUMIFS('SCyD Distribución'!$H$89:$H$498,'SCyD Distribución'!$C$89:$C$498,'SCyD - LRAIC+'!$B308,'SCyD Distribución'!$D$89:$D$498,'SCyD - LRAIC+'!$C308,'SCyD Distribución'!$E$89:$E$498,'SCyD - LRAIC+'!$D308,'SCyD Distribución'!$F$89:$F$498,'SCyD - LRAIC+'!$E308)),0)</f>
        <v>32.297081911234578</v>
      </c>
    </row>
    <row r="309" spans="2:7" ht="13" outlineLevel="1" x14ac:dyDescent="0.25">
      <c r="B309" s="98" t="s">
        <v>5</v>
      </c>
      <c r="C309" s="86" t="s">
        <v>11</v>
      </c>
      <c r="D309" s="87" t="s">
        <v>8</v>
      </c>
      <c r="E309" s="88">
        <v>5</v>
      </c>
      <c r="F309" s="108"/>
      <c r="G309" s="136">
        <f>IFERROR(SUMIFS(G$14:G$16,$F$14:$F$16,$B309)*G$18/12*(xDSL_propio__bitstream*SUMIFS('SCyD Distribución'!$I$89:$I$498,'SCyD Distribución'!$C$89:$C$498,'SCyD - LRAIC+'!$B309,'SCyD Distribución'!$D$89:$D$498,'SCyD - LRAIC+'!$C309,'SCyD Distribución'!$E$89:$E$498,'SCyD - LRAIC+'!$D309,'SCyD Distribución'!$F$89:$F$498,'SCyD - LRAIC+'!$E309))/(xDSL_propio__líneas*SUMIFS('SCyD Distribución'!$H$89:$H$498,'SCyD Distribución'!$C$89:$C$498,'SCyD - LRAIC+'!$B309,'SCyD Distribución'!$D$89:$D$498,'SCyD - LRAIC+'!$C309,'SCyD Distribución'!$E$89:$E$498,'SCyD - LRAIC+'!$D309,'SCyD Distribución'!$F$89:$F$498,'SCyD - LRAIC+'!$E309)),0)</f>
        <v>41.811470429853578</v>
      </c>
    </row>
    <row r="310" spans="2:7" ht="13" outlineLevel="1" x14ac:dyDescent="0.25">
      <c r="B310" s="98" t="s">
        <v>5</v>
      </c>
      <c r="C310" s="86" t="s">
        <v>11</v>
      </c>
      <c r="D310" s="87" t="s">
        <v>8</v>
      </c>
      <c r="E310" s="88">
        <v>10</v>
      </c>
      <c r="F310" s="108"/>
      <c r="G310" s="136">
        <f>IFERROR(SUMIFS(G$14:G$16,$F$14:$F$16,$B310)*G$18/12*(xDSL_propio__bitstream*SUMIFS('SCyD Distribución'!$I$89:$I$498,'SCyD Distribución'!$C$89:$C$498,'SCyD - LRAIC+'!$B310,'SCyD Distribución'!$D$89:$D$498,'SCyD - LRAIC+'!$C310,'SCyD Distribución'!$E$89:$E$498,'SCyD - LRAIC+'!$D310,'SCyD Distribución'!$F$89:$F$498,'SCyD - LRAIC+'!$E310))/(xDSL_propio__líneas*SUMIFS('SCyD Distribución'!$H$89:$H$498,'SCyD Distribución'!$C$89:$C$498,'SCyD - LRAIC+'!$B310,'SCyD Distribución'!$D$89:$D$498,'SCyD - LRAIC+'!$C310,'SCyD Distribución'!$E$89:$E$498,'SCyD - LRAIC+'!$D310,'SCyD Distribución'!$F$89:$F$498,'SCyD - LRAIC+'!$E310)),0)</f>
        <v>59.353904850426495</v>
      </c>
    </row>
    <row r="311" spans="2:7" ht="13" outlineLevel="1" x14ac:dyDescent="0.25">
      <c r="B311" s="98" t="s">
        <v>5</v>
      </c>
      <c r="C311" s="86" t="s">
        <v>11</v>
      </c>
      <c r="D311" s="87" t="s">
        <v>8</v>
      </c>
      <c r="E311" s="88">
        <v>20</v>
      </c>
      <c r="F311" s="108"/>
      <c r="G311" s="136">
        <f>IFERROR(SUMIFS(G$14:G$16,$F$14:$F$16,$B311)*G$18/12*(xDSL_propio__bitstream*SUMIFS('SCyD Distribución'!$I$89:$I$498,'SCyD Distribución'!$C$89:$C$498,'SCyD - LRAIC+'!$B311,'SCyD Distribución'!$D$89:$D$498,'SCyD - LRAIC+'!$C311,'SCyD Distribución'!$E$89:$E$498,'SCyD - LRAIC+'!$D311,'SCyD Distribución'!$F$89:$F$498,'SCyD - LRAIC+'!$E311))/(xDSL_propio__líneas*SUMIFS('SCyD Distribución'!$H$89:$H$498,'SCyD Distribución'!$C$89:$C$498,'SCyD - LRAIC+'!$B311,'SCyD Distribución'!$D$89:$D$498,'SCyD - LRAIC+'!$C311,'SCyD Distribución'!$E$89:$E$498,'SCyD - LRAIC+'!$D311,'SCyD Distribución'!$F$89:$F$498,'SCyD - LRAIC+'!$E311)),0)</f>
        <v>84.256448882939154</v>
      </c>
    </row>
    <row r="312" spans="2:7" ht="13" outlineLevel="1" x14ac:dyDescent="0.25">
      <c r="B312" s="98" t="s">
        <v>5</v>
      </c>
      <c r="C312" s="86" t="s">
        <v>11</v>
      </c>
      <c r="D312" s="87" t="s">
        <v>8</v>
      </c>
      <c r="E312" s="88">
        <v>30</v>
      </c>
      <c r="F312" s="108"/>
      <c r="G312" s="136">
        <f>IFERROR(SUMIFS(G$14:G$16,$F$14:$F$16,$B312)*G$18/12*(xDSL_propio__bitstream*SUMIFS('SCyD Distribución'!$I$89:$I$498,'SCyD Distribución'!$C$89:$C$498,'SCyD - LRAIC+'!$B312,'SCyD Distribución'!$D$89:$D$498,'SCyD - LRAIC+'!$C312,'SCyD Distribución'!$E$89:$E$498,'SCyD - LRAIC+'!$D312,'SCyD Distribución'!$F$89:$F$498,'SCyD - LRAIC+'!$E312))/(xDSL_propio__líneas*SUMIFS('SCyD Distribución'!$H$89:$H$498,'SCyD Distribución'!$C$89:$C$498,'SCyD - LRAIC+'!$B312,'SCyD Distribución'!$D$89:$D$498,'SCyD - LRAIC+'!$C312,'SCyD Distribución'!$E$89:$E$498,'SCyD - LRAIC+'!$D312,'SCyD Distribución'!$F$89:$F$498,'SCyD - LRAIC+'!$E312)),0)</f>
        <v>103.42069469963184</v>
      </c>
    </row>
    <row r="313" spans="2:7" ht="13" outlineLevel="1" x14ac:dyDescent="0.25">
      <c r="B313" s="98" t="s">
        <v>5</v>
      </c>
      <c r="C313" s="86" t="s">
        <v>11</v>
      </c>
      <c r="D313" s="87" t="s">
        <v>8</v>
      </c>
      <c r="E313" s="88">
        <v>40</v>
      </c>
      <c r="F313" s="108"/>
      <c r="G313" s="136">
        <f>IFERROR(SUMIFS(G$14:G$16,$F$14:$F$16,$B313)*G$18/12*(xDSL_propio__bitstream*SUMIFS('SCyD Distribución'!$I$89:$I$498,'SCyD Distribución'!$C$89:$C$498,'SCyD - LRAIC+'!$B313,'SCyD Distribución'!$D$89:$D$498,'SCyD - LRAIC+'!$C313,'SCyD Distribución'!$E$89:$E$498,'SCyD - LRAIC+'!$D313,'SCyD Distribución'!$F$89:$F$498,'SCyD - LRAIC+'!$E313))/(xDSL_propio__líneas*SUMIFS('SCyD Distribución'!$H$89:$H$498,'SCyD Distribución'!$C$89:$C$498,'SCyD - LRAIC+'!$B313,'SCyD Distribución'!$D$89:$D$498,'SCyD - LRAIC+'!$C313,'SCyD Distribución'!$E$89:$E$498,'SCyD - LRAIC+'!$D313,'SCyD Distribución'!$F$89:$F$498,'SCyD - LRAIC+'!$E313)),0)</f>
        <v>119.60711256072199</v>
      </c>
    </row>
    <row r="314" spans="2:7" ht="13" outlineLevel="1" x14ac:dyDescent="0.25">
      <c r="B314" s="98" t="s">
        <v>5</v>
      </c>
      <c r="C314" s="86" t="s">
        <v>11</v>
      </c>
      <c r="D314" s="87" t="s">
        <v>8</v>
      </c>
      <c r="E314" s="88">
        <v>50</v>
      </c>
      <c r="F314" s="108"/>
      <c r="G314" s="136">
        <f>IFERROR(SUMIFS(G$14:G$16,$F$14:$F$16,$B314)*G$18/12*(xDSL_propio__bitstream*SUMIFS('SCyD Distribución'!$I$89:$I$498,'SCyD Distribución'!$C$89:$C$498,'SCyD - LRAIC+'!$B314,'SCyD Distribución'!$D$89:$D$498,'SCyD - LRAIC+'!$C314,'SCyD Distribución'!$E$89:$E$498,'SCyD - LRAIC+'!$D314,'SCyD Distribución'!$F$89:$F$498,'SCyD - LRAIC+'!$E314))/(xDSL_propio__líneas*SUMIFS('SCyD Distribución'!$H$89:$H$498,'SCyD Distribución'!$C$89:$C$498,'SCyD - LRAIC+'!$B314,'SCyD Distribución'!$D$89:$D$498,'SCyD - LRAIC+'!$C314,'SCyD Distribución'!$E$89:$E$498,'SCyD - LRAIC+'!$D314,'SCyD Distribución'!$F$89:$F$498,'SCyD - LRAIC+'!$E314)),0)</f>
        <v>133.88736883886722</v>
      </c>
    </row>
    <row r="315" spans="2:7" ht="13" outlineLevel="1" x14ac:dyDescent="0.25">
      <c r="B315" s="98" t="s">
        <v>5</v>
      </c>
      <c r="C315" s="86" t="s">
        <v>11</v>
      </c>
      <c r="D315" s="87" t="s">
        <v>8</v>
      </c>
      <c r="E315" s="88">
        <v>60</v>
      </c>
      <c r="F315" s="108"/>
      <c r="G315" s="136">
        <f>IFERROR(SUMIFS(G$14:G$16,$F$14:$F$16,$B315)*G$18/12*(xDSL_propio__bitstream*SUMIFS('SCyD Distribución'!$I$89:$I$498,'SCyD Distribución'!$C$89:$C$498,'SCyD - LRAIC+'!$B315,'SCyD Distribución'!$D$89:$D$498,'SCyD - LRAIC+'!$C315,'SCyD Distribución'!$E$89:$E$498,'SCyD - LRAIC+'!$D315,'SCyD Distribución'!$F$89:$F$498,'SCyD - LRAIC+'!$E315))/(xDSL_propio__líneas*SUMIFS('SCyD Distribución'!$H$89:$H$498,'SCyD Distribución'!$C$89:$C$498,'SCyD - LRAIC+'!$B315,'SCyD Distribución'!$D$89:$D$498,'SCyD - LRAIC+'!$C315,'SCyD Distribución'!$E$89:$E$498,'SCyD - LRAIC+'!$D315,'SCyD Distribución'!$F$89:$F$498,'SCyD - LRAIC+'!$E315)),0)</f>
        <v>146.81191571736952</v>
      </c>
    </row>
    <row r="316" spans="2:7" ht="13" outlineLevel="1" x14ac:dyDescent="0.25">
      <c r="B316" s="98" t="s">
        <v>5</v>
      </c>
      <c r="C316" s="86" t="s">
        <v>11</v>
      </c>
      <c r="D316" s="87" t="s">
        <v>8</v>
      </c>
      <c r="E316" s="88">
        <v>100</v>
      </c>
      <c r="F316" s="108"/>
      <c r="G316" s="136">
        <f>IFERROR(SUMIFS(G$14:G$16,$F$14:$F$16,$B316)*G$18/12*(xDSL_propio__bitstream*SUMIFS('SCyD Distribución'!$I$89:$I$498,'SCyD Distribución'!$C$89:$C$498,'SCyD - LRAIC+'!$B316,'SCyD Distribución'!$D$89:$D$498,'SCyD - LRAIC+'!$C316,'SCyD Distribución'!$E$89:$E$498,'SCyD - LRAIC+'!$D316,'SCyD Distribución'!$F$89:$F$498,'SCyD - LRAIC+'!$E316))/(xDSL_propio__líneas*SUMIFS('SCyD Distribución'!$H$89:$H$498,'SCyD Distribución'!$C$89:$C$498,'SCyD - LRAIC+'!$B316,'SCyD Distribución'!$D$89:$D$498,'SCyD - LRAIC+'!$C316,'SCyD Distribución'!$E$89:$E$498,'SCyD - LRAIC+'!$D316,'SCyD Distribución'!$F$89:$F$498,'SCyD - LRAIC+'!$E316)),0)</f>
        <v>190.06119777749021</v>
      </c>
    </row>
    <row r="317" spans="2:7" ht="13" outlineLevel="1" x14ac:dyDescent="0.25">
      <c r="B317" s="98" t="s">
        <v>5</v>
      </c>
      <c r="C317" s="86" t="s">
        <v>11</v>
      </c>
      <c r="D317" s="87" t="s">
        <v>8</v>
      </c>
      <c r="E317" s="88">
        <v>150</v>
      </c>
      <c r="F317" s="108"/>
      <c r="G317" s="136">
        <f>IFERROR(SUMIFS(G$14:G$16,$F$14:$F$16,$B317)*G$18/12*(xDSL_propio__bitstream*SUMIFS('SCyD Distribución'!$I$89:$I$498,'SCyD Distribución'!$C$89:$C$498,'SCyD - LRAIC+'!$B317,'SCyD Distribución'!$D$89:$D$498,'SCyD - LRAIC+'!$C317,'SCyD Distribución'!$E$89:$E$498,'SCyD - LRAIC+'!$D317,'SCyD Distribución'!$F$89:$F$498,'SCyD - LRAIC+'!$E317))/(xDSL_propio__líneas*SUMIFS('SCyD Distribución'!$H$89:$H$498,'SCyD Distribución'!$C$89:$C$498,'SCyD - LRAIC+'!$B317,'SCyD Distribución'!$D$89:$D$498,'SCyD - LRAIC+'!$C317,'SCyD Distribución'!$E$89:$E$498,'SCyD - LRAIC+'!$D317,'SCyD Distribución'!$F$89:$F$498,'SCyD - LRAIC+'!$E317)),0)</f>
        <v>233.290880047667</v>
      </c>
    </row>
    <row r="318" spans="2:7" ht="13" outlineLevel="1" x14ac:dyDescent="0.25">
      <c r="B318" s="98" t="s">
        <v>5</v>
      </c>
      <c r="C318" s="86" t="s">
        <v>11</v>
      </c>
      <c r="D318" s="87" t="s">
        <v>8</v>
      </c>
      <c r="E318" s="88">
        <v>200</v>
      </c>
      <c r="F318" s="108"/>
      <c r="G318" s="136">
        <f>IFERROR(SUMIFS(G$14:G$16,$F$14:$F$16,$B318)*G$18/12*(xDSL_propio__bitstream*SUMIFS('SCyD Distribución'!$I$89:$I$498,'SCyD Distribución'!$C$89:$C$498,'SCyD - LRAIC+'!$B318,'SCyD Distribución'!$D$89:$D$498,'SCyD - LRAIC+'!$C318,'SCyD Distribución'!$E$89:$E$498,'SCyD - LRAIC+'!$D318,'SCyD Distribución'!$F$89:$F$498,'SCyD - LRAIC+'!$E318))/(xDSL_propio__líneas*SUMIFS('SCyD Distribución'!$H$89:$H$498,'SCyD Distribución'!$C$89:$C$498,'SCyD - LRAIC+'!$B318,'SCyD Distribución'!$D$89:$D$498,'SCyD - LRAIC+'!$C318,'SCyD Distribución'!$E$89:$E$498,'SCyD - LRAIC+'!$D318,'SCyD Distribución'!$F$89:$F$498,'SCyD - LRAIC+'!$E318)),0)</f>
        <v>269.80333704285715</v>
      </c>
    </row>
    <row r="319" spans="2:7" ht="13" outlineLevel="1" x14ac:dyDescent="0.25">
      <c r="B319" s="98" t="s">
        <v>5</v>
      </c>
      <c r="C319" s="86" t="s">
        <v>11</v>
      </c>
      <c r="D319" s="87" t="s">
        <v>8</v>
      </c>
      <c r="E319" s="88">
        <v>250</v>
      </c>
      <c r="F319" s="108"/>
      <c r="G319" s="136">
        <f>IFERROR(SUMIFS(G$14:G$16,$F$14:$F$16,$B319)*G$18/12*(xDSL_propio__bitstream*SUMIFS('SCyD Distribución'!$I$89:$I$498,'SCyD Distribución'!$C$89:$C$498,'SCyD - LRAIC+'!$B319,'SCyD Distribución'!$D$89:$D$498,'SCyD - LRAIC+'!$C319,'SCyD Distribución'!$E$89:$E$498,'SCyD - LRAIC+'!$D319,'SCyD Distribución'!$F$89:$F$498,'SCyD - LRAIC+'!$E319))/(xDSL_propio__líneas*SUMIFS('SCyD Distribución'!$H$89:$H$498,'SCyD Distribución'!$C$89:$C$498,'SCyD - LRAIC+'!$B319,'SCyD Distribución'!$D$89:$D$498,'SCyD - LRAIC+'!$C319,'SCyD Distribución'!$E$89:$E$498,'SCyD - LRAIC+'!$D319,'SCyD Distribución'!$F$89:$F$498,'SCyD - LRAIC+'!$E319)),0)</f>
        <v>302.01597653546918</v>
      </c>
    </row>
    <row r="320" spans="2:7" ht="13" outlineLevel="1" x14ac:dyDescent="0.25">
      <c r="B320" s="98" t="s">
        <v>5</v>
      </c>
      <c r="C320" s="86" t="s">
        <v>11</v>
      </c>
      <c r="D320" s="87" t="s">
        <v>8</v>
      </c>
      <c r="E320" s="88">
        <v>300</v>
      </c>
      <c r="F320" s="108"/>
      <c r="G320" s="136">
        <f>IFERROR(SUMIFS(G$14:G$16,$F$14:$F$16,$B320)*G$18/12*(xDSL_propio__bitstream*SUMIFS('SCyD Distribución'!$I$89:$I$498,'SCyD Distribución'!$C$89:$C$498,'SCyD - LRAIC+'!$B320,'SCyD Distribución'!$D$89:$D$498,'SCyD - LRAIC+'!$C320,'SCyD Distribución'!$E$89:$E$498,'SCyD - LRAIC+'!$D320,'SCyD Distribución'!$F$89:$F$498,'SCyD - LRAIC+'!$E320))/(xDSL_propio__líneas*SUMIFS('SCyD Distribución'!$H$89:$H$498,'SCyD Distribución'!$C$89:$C$498,'SCyD - LRAIC+'!$B320,'SCyD Distribución'!$D$89:$D$498,'SCyD - LRAIC+'!$C320,'SCyD Distribución'!$E$89:$E$498,'SCyD - LRAIC+'!$D320,'SCyD Distribución'!$F$89:$F$498,'SCyD - LRAIC+'!$E320)),0)</f>
        <v>331.17047916436979</v>
      </c>
    </row>
    <row r="321" spans="2:7" ht="13" outlineLevel="1" x14ac:dyDescent="0.25">
      <c r="B321" s="98" t="s">
        <v>5</v>
      </c>
      <c r="C321" s="86" t="s">
        <v>11</v>
      </c>
      <c r="D321" s="87" t="s">
        <v>8</v>
      </c>
      <c r="E321" s="88">
        <v>400</v>
      </c>
      <c r="F321" s="108"/>
      <c r="G321" s="136">
        <f>IFERROR(SUMIFS(G$14:G$16,$F$14:$F$16,$B321)*G$18/12*(xDSL_propio__bitstream*SUMIFS('SCyD Distribución'!$I$89:$I$498,'SCyD Distribución'!$C$89:$C$498,'SCyD - LRAIC+'!$B321,'SCyD Distribución'!$D$89:$D$498,'SCyD - LRAIC+'!$C321,'SCyD Distribución'!$E$89:$E$498,'SCyD - LRAIC+'!$D321,'SCyD Distribución'!$F$89:$F$498,'SCyD - LRAIC+'!$E321))/(xDSL_propio__líneas*SUMIFS('SCyD Distribución'!$H$89:$H$498,'SCyD Distribución'!$C$89:$C$498,'SCyD - LRAIC+'!$B321,'SCyD Distribución'!$D$89:$D$498,'SCyD - LRAIC+'!$C321,'SCyD Distribución'!$E$89:$E$498,'SCyD - LRAIC+'!$D321,'SCyD Distribución'!$F$89:$F$498,'SCyD - LRAIC+'!$E321)),0)</f>
        <v>383.00211474350124</v>
      </c>
    </row>
    <row r="322" spans="2:7" ht="13" outlineLevel="1" x14ac:dyDescent="0.25">
      <c r="B322" s="98" t="s">
        <v>5</v>
      </c>
      <c r="C322" s="86" t="s">
        <v>11</v>
      </c>
      <c r="D322" s="87" t="s">
        <v>8</v>
      </c>
      <c r="E322" s="88">
        <v>500</v>
      </c>
      <c r="F322" s="108"/>
      <c r="G322" s="136">
        <f>IFERROR(SUMIFS(G$14:G$16,$F$14:$F$16,$B322)*G$18/12*(xDSL_propio__bitstream*SUMIFS('SCyD Distribución'!$I$89:$I$498,'SCyD Distribución'!$C$89:$C$498,'SCyD - LRAIC+'!$B322,'SCyD Distribución'!$D$89:$D$498,'SCyD - LRAIC+'!$C322,'SCyD Distribución'!$E$89:$E$498,'SCyD - LRAIC+'!$D322,'SCyD Distribución'!$F$89:$F$498,'SCyD - LRAIC+'!$E322))/(xDSL_propio__líneas*SUMIFS('SCyD Distribución'!$H$89:$H$498,'SCyD Distribución'!$C$89:$C$498,'SCyD - LRAIC+'!$B322,'SCyD Distribución'!$D$89:$D$498,'SCyD - LRAIC+'!$C322,'SCyD Distribución'!$E$89:$E$498,'SCyD - LRAIC+'!$D322,'SCyD Distribución'!$F$89:$F$498,'SCyD - LRAIC+'!$E322)),0)</f>
        <v>428.72989996055617</v>
      </c>
    </row>
    <row r="323" spans="2:7" ht="13" outlineLevel="1" x14ac:dyDescent="0.25">
      <c r="B323" s="98" t="s">
        <v>5</v>
      </c>
      <c r="C323" s="86" t="s">
        <v>11</v>
      </c>
      <c r="D323" s="87" t="s">
        <v>8</v>
      </c>
      <c r="E323" s="88">
        <v>750</v>
      </c>
      <c r="F323" s="108"/>
      <c r="G323" s="136">
        <f>IFERROR(SUMIFS(G$14:G$16,$F$14:$F$16,$B323)*G$18/12*(xDSL_propio__bitstream*SUMIFS('SCyD Distribución'!$I$89:$I$498,'SCyD Distribución'!$C$89:$C$498,'SCyD - LRAIC+'!$B323,'SCyD Distribución'!$D$89:$D$498,'SCyD - LRAIC+'!$C323,'SCyD Distribución'!$E$89:$E$498,'SCyD - LRAIC+'!$D323,'SCyD Distribución'!$F$89:$F$498,'SCyD - LRAIC+'!$E323))/(xDSL_propio__líneas*SUMIFS('SCyD Distribución'!$H$89:$H$498,'SCyD Distribución'!$C$89:$C$498,'SCyD - LRAIC+'!$B323,'SCyD Distribución'!$D$89:$D$498,'SCyD - LRAIC+'!$C323,'SCyD Distribución'!$E$89:$E$498,'SCyD - LRAIC+'!$D323,'SCyD Distribución'!$F$89:$F$498,'SCyD - LRAIC+'!$E323)),0)</f>
        <v>526.24510859729037</v>
      </c>
    </row>
    <row r="324" spans="2:7" ht="13" outlineLevel="1" x14ac:dyDescent="0.25">
      <c r="B324" s="98" t="s">
        <v>5</v>
      </c>
      <c r="C324" s="86" t="s">
        <v>11</v>
      </c>
      <c r="D324" s="87" t="s">
        <v>8</v>
      </c>
      <c r="E324" s="88">
        <v>1000</v>
      </c>
      <c r="F324" s="108"/>
      <c r="G324" s="136">
        <f>IFERROR(SUMIFS(G$14:G$16,$F$14:$F$16,$B324)*G$18/12*(xDSL_propio__bitstream*SUMIFS('SCyD Distribución'!$I$89:$I$498,'SCyD Distribución'!$C$89:$C$498,'SCyD - LRAIC+'!$B324,'SCyD Distribución'!$D$89:$D$498,'SCyD - LRAIC+'!$C324,'SCyD Distribución'!$E$89:$E$498,'SCyD - LRAIC+'!$D324,'SCyD Distribución'!$F$89:$F$498,'SCyD - LRAIC+'!$E324))/(xDSL_propio__líneas*SUMIFS('SCyD Distribución'!$H$89:$H$498,'SCyD Distribución'!$C$89:$C$498,'SCyD - LRAIC+'!$B324,'SCyD Distribución'!$D$89:$D$498,'SCyD - LRAIC+'!$C324,'SCyD Distribución'!$E$89:$E$498,'SCyD - LRAIC+'!$D324,'SCyD Distribución'!$F$89:$F$498,'SCyD - LRAIC+'!$E324)),0)</f>
        <v>608.60795918391284</v>
      </c>
    </row>
    <row r="325" spans="2:7" ht="13" outlineLevel="1" x14ac:dyDescent="0.25">
      <c r="B325" s="98" t="s">
        <v>5</v>
      </c>
      <c r="C325" s="91" t="s">
        <v>12</v>
      </c>
      <c r="D325" s="87" t="s">
        <v>8</v>
      </c>
      <c r="E325" s="88">
        <v>3</v>
      </c>
      <c r="F325" s="108"/>
      <c r="G325" s="136">
        <f>IFERROR(SUMIFS(G$14:G$16,$F$14:$F$16,$B325)*G$18/12*(xDSL_propio__bitstream*SUMIFS('SCyD Distribución'!$I$89:$I$498,'SCyD Distribución'!$C$89:$C$498,'SCyD - LRAIC+'!$B325,'SCyD Distribución'!$D$89:$D$498,'SCyD - LRAIC+'!$C325,'SCyD Distribución'!$E$89:$E$498,'SCyD - LRAIC+'!$D325,'SCyD Distribución'!$F$89:$F$498,'SCyD - LRAIC+'!$E325))/(xDSL_propio__líneas*SUMIFS('SCyD Distribución'!$H$89:$H$498,'SCyD Distribución'!$C$89:$C$498,'SCyD - LRAIC+'!$B325,'SCyD Distribución'!$D$89:$D$498,'SCyD - LRAIC+'!$C325,'SCyD Distribución'!$E$89:$E$498,'SCyD - LRAIC+'!$D325,'SCyD Distribución'!$F$89:$F$498,'SCyD - LRAIC+'!$E325)),0)</f>
        <v>35.854606515580244</v>
      </c>
    </row>
    <row r="326" spans="2:7" ht="13" outlineLevel="1" x14ac:dyDescent="0.25">
      <c r="B326" s="98" t="s">
        <v>5</v>
      </c>
      <c r="C326" s="91" t="s">
        <v>12</v>
      </c>
      <c r="D326" s="87" t="s">
        <v>8</v>
      </c>
      <c r="E326" s="88">
        <v>5</v>
      </c>
      <c r="F326" s="108"/>
      <c r="G326" s="136">
        <f>IFERROR(SUMIFS(G$14:G$16,$F$14:$F$16,$B326)*G$18/12*(xDSL_propio__bitstream*SUMIFS('SCyD Distribución'!$I$89:$I$498,'SCyD Distribución'!$C$89:$C$498,'SCyD - LRAIC+'!$B326,'SCyD Distribución'!$D$89:$D$498,'SCyD - LRAIC+'!$C326,'SCyD Distribución'!$E$89:$E$498,'SCyD - LRAIC+'!$D326,'SCyD Distribución'!$F$89:$F$498,'SCyD - LRAIC+'!$E326))/(xDSL_propio__líneas*SUMIFS('SCyD Distribución'!$H$89:$H$498,'SCyD Distribución'!$C$89:$C$498,'SCyD - LRAIC+'!$B326,'SCyD Distribución'!$D$89:$D$498,'SCyD - LRAIC+'!$C326,'SCyD Distribución'!$E$89:$E$498,'SCyD - LRAIC+'!$D326,'SCyD Distribución'!$F$89:$F$498,'SCyD - LRAIC+'!$E326)),0)</f>
        <v>46.417005233489633</v>
      </c>
    </row>
    <row r="327" spans="2:7" ht="13" outlineLevel="1" x14ac:dyDescent="0.25">
      <c r="B327" s="98" t="s">
        <v>5</v>
      </c>
      <c r="C327" s="91" t="s">
        <v>12</v>
      </c>
      <c r="D327" s="87" t="s">
        <v>8</v>
      </c>
      <c r="E327" s="88">
        <v>10</v>
      </c>
      <c r="F327" s="108"/>
      <c r="G327" s="136">
        <f>IFERROR(SUMIFS(G$14:G$16,$F$14:$F$16,$B327)*G$18/12*(xDSL_propio__bitstream*SUMIFS('SCyD Distribución'!$I$89:$I$498,'SCyD Distribución'!$C$89:$C$498,'SCyD - LRAIC+'!$B327,'SCyD Distribución'!$D$89:$D$498,'SCyD - LRAIC+'!$C327,'SCyD Distribución'!$E$89:$E$498,'SCyD - LRAIC+'!$D327,'SCyD Distribución'!$F$89:$F$498,'SCyD - LRAIC+'!$E327))/(xDSL_propio__líneas*SUMIFS('SCyD Distribución'!$H$89:$H$498,'SCyD Distribución'!$C$89:$C$498,'SCyD - LRAIC+'!$B327,'SCyD Distribución'!$D$89:$D$498,'SCyD - LRAIC+'!$C327,'SCyD Distribución'!$E$89:$E$498,'SCyD - LRAIC+'!$D327,'SCyD Distribución'!$F$89:$F$498,'SCyD - LRAIC+'!$E327)),0)</f>
        <v>65.891739365932182</v>
      </c>
    </row>
    <row r="328" spans="2:7" ht="13" outlineLevel="1" x14ac:dyDescent="0.25">
      <c r="B328" s="98" t="s">
        <v>5</v>
      </c>
      <c r="C328" s="91" t="s">
        <v>12</v>
      </c>
      <c r="D328" s="87" t="s">
        <v>8</v>
      </c>
      <c r="E328" s="88">
        <v>20</v>
      </c>
      <c r="F328" s="108"/>
      <c r="G328" s="136">
        <f>IFERROR(SUMIFS(G$14:G$16,$F$14:$F$16,$B328)*G$18/12*(xDSL_propio__bitstream*SUMIFS('SCyD Distribución'!$I$89:$I$498,'SCyD Distribución'!$C$89:$C$498,'SCyD - LRAIC+'!$B328,'SCyD Distribución'!$D$89:$D$498,'SCyD - LRAIC+'!$C328,'SCyD Distribución'!$E$89:$E$498,'SCyD - LRAIC+'!$D328,'SCyD Distribución'!$F$89:$F$498,'SCyD - LRAIC+'!$E328))/(xDSL_propio__líneas*SUMIFS('SCyD Distribución'!$H$89:$H$498,'SCyD Distribución'!$C$89:$C$498,'SCyD - LRAIC+'!$B328,'SCyD Distribución'!$D$89:$D$498,'SCyD - LRAIC+'!$C328,'SCyD Distribución'!$E$89:$E$498,'SCyD - LRAIC+'!$D328,'SCyD Distribución'!$F$89:$F$498,'SCyD - LRAIC+'!$E328)),0)</f>
        <v>93.537299419209504</v>
      </c>
    </row>
    <row r="329" spans="2:7" ht="13" outlineLevel="1" x14ac:dyDescent="0.25">
      <c r="B329" s="98" t="s">
        <v>5</v>
      </c>
      <c r="C329" s="91" t="s">
        <v>12</v>
      </c>
      <c r="D329" s="87" t="s">
        <v>8</v>
      </c>
      <c r="E329" s="88">
        <v>30</v>
      </c>
      <c r="F329" s="108"/>
      <c r="G329" s="136">
        <f>IFERROR(SUMIFS(G$14:G$16,$F$14:$F$16,$B329)*G$18/12*(xDSL_propio__bitstream*SUMIFS('SCyD Distribución'!$I$89:$I$498,'SCyD Distribución'!$C$89:$C$498,'SCyD - LRAIC+'!$B329,'SCyD Distribución'!$D$89:$D$498,'SCyD - LRAIC+'!$C329,'SCyD Distribución'!$E$89:$E$498,'SCyD - LRAIC+'!$D329,'SCyD Distribución'!$F$89:$F$498,'SCyD - LRAIC+'!$E329))/(xDSL_propio__líneas*SUMIFS('SCyD Distribución'!$H$89:$H$498,'SCyD Distribución'!$C$89:$C$498,'SCyD - LRAIC+'!$B329,'SCyD Distribución'!$D$89:$D$498,'SCyD - LRAIC+'!$C329,'SCyD Distribución'!$E$89:$E$498,'SCyD - LRAIC+'!$D329,'SCyD Distribución'!$F$89:$F$498,'SCyD - LRAIC+'!$E329)),0)</f>
        <v>114.81248752486785</v>
      </c>
    </row>
    <row r="330" spans="2:7" ht="13" outlineLevel="1" x14ac:dyDescent="0.25">
      <c r="B330" s="98" t="s">
        <v>5</v>
      </c>
      <c r="C330" s="91" t="s">
        <v>12</v>
      </c>
      <c r="D330" s="87" t="s">
        <v>8</v>
      </c>
      <c r="E330" s="88">
        <v>40</v>
      </c>
      <c r="F330" s="108"/>
      <c r="G330" s="136">
        <f>IFERROR(SUMIFS(G$14:G$16,$F$14:$F$16,$B330)*G$18/12*(xDSL_propio__bitstream*SUMIFS('SCyD Distribución'!$I$89:$I$498,'SCyD Distribución'!$C$89:$C$498,'SCyD - LRAIC+'!$B330,'SCyD Distribución'!$D$89:$D$498,'SCyD - LRAIC+'!$C330,'SCyD Distribución'!$E$89:$E$498,'SCyD - LRAIC+'!$D330,'SCyD Distribución'!$F$89:$F$498,'SCyD - LRAIC+'!$E330))/(xDSL_propio__líneas*SUMIFS('SCyD Distribución'!$H$89:$H$498,'SCyD Distribución'!$C$89:$C$498,'SCyD - LRAIC+'!$B330,'SCyD Distribución'!$D$89:$D$498,'SCyD - LRAIC+'!$C330,'SCyD Distribución'!$E$89:$E$498,'SCyD - LRAIC+'!$D330,'SCyD Distribución'!$F$89:$F$498,'SCyD - LRAIC+'!$E330)),0)</f>
        <v>132.7818398304787</v>
      </c>
    </row>
    <row r="331" spans="2:7" ht="13" outlineLevel="1" x14ac:dyDescent="0.25">
      <c r="B331" s="98" t="s">
        <v>5</v>
      </c>
      <c r="C331" s="91" t="s">
        <v>12</v>
      </c>
      <c r="D331" s="87" t="s">
        <v>8</v>
      </c>
      <c r="E331" s="88">
        <v>50</v>
      </c>
      <c r="F331" s="108"/>
      <c r="G331" s="136">
        <f>IFERROR(SUMIFS(G$14:G$16,$F$14:$F$16,$B331)*G$18/12*(xDSL_propio__bitstream*SUMIFS('SCyD Distribución'!$I$89:$I$498,'SCyD Distribución'!$C$89:$C$498,'SCyD - LRAIC+'!$B331,'SCyD Distribución'!$D$89:$D$498,'SCyD - LRAIC+'!$C331,'SCyD Distribución'!$E$89:$E$498,'SCyD - LRAIC+'!$D331,'SCyD Distribución'!$F$89:$F$498,'SCyD - LRAIC+'!$E331))/(xDSL_propio__líneas*SUMIFS('SCyD Distribución'!$H$89:$H$498,'SCyD Distribución'!$C$89:$C$498,'SCyD - LRAIC+'!$B331,'SCyD Distribución'!$D$89:$D$498,'SCyD - LRAIC+'!$C331,'SCyD Distribución'!$E$89:$E$498,'SCyD - LRAIC+'!$D331,'SCyD Distribución'!$F$89:$F$498,'SCyD - LRAIC+'!$E331)),0)</f>
        <v>148.6350667938855</v>
      </c>
    </row>
    <row r="332" spans="2:7" ht="13" outlineLevel="1" x14ac:dyDescent="0.25">
      <c r="B332" s="98" t="s">
        <v>5</v>
      </c>
      <c r="C332" s="91" t="s">
        <v>12</v>
      </c>
      <c r="D332" s="87" t="s">
        <v>8</v>
      </c>
      <c r="E332" s="88">
        <v>60</v>
      </c>
      <c r="F332" s="108"/>
      <c r="G332" s="136">
        <f>IFERROR(SUMIFS(G$14:G$16,$F$14:$F$16,$B332)*G$18/12*(xDSL_propio__bitstream*SUMIFS('SCyD Distribución'!$I$89:$I$498,'SCyD Distribución'!$C$89:$C$498,'SCyD - LRAIC+'!$B332,'SCyD Distribución'!$D$89:$D$498,'SCyD - LRAIC+'!$C332,'SCyD Distribución'!$E$89:$E$498,'SCyD - LRAIC+'!$D332,'SCyD Distribución'!$F$89:$F$498,'SCyD - LRAIC+'!$E332))/(xDSL_propio__líneas*SUMIFS('SCyD Distribución'!$H$89:$H$498,'SCyD Distribución'!$C$89:$C$498,'SCyD - LRAIC+'!$B332,'SCyD Distribución'!$D$89:$D$498,'SCyD - LRAIC+'!$C332,'SCyD Distribución'!$E$89:$E$498,'SCyD - LRAIC+'!$D332,'SCyD Distribución'!$F$89:$F$498,'SCyD - LRAIC+'!$E332)),0)</f>
        <v>162.98325292396666</v>
      </c>
    </row>
    <row r="333" spans="2:7" ht="13" outlineLevel="1" x14ac:dyDescent="0.25">
      <c r="B333" s="98" t="s">
        <v>5</v>
      </c>
      <c r="C333" s="91" t="s">
        <v>12</v>
      </c>
      <c r="D333" s="87" t="s">
        <v>8</v>
      </c>
      <c r="E333" s="88">
        <v>100</v>
      </c>
      <c r="F333" s="108"/>
      <c r="G333" s="136">
        <f>IFERROR(SUMIFS(G$14:G$16,$F$14:$F$16,$B333)*G$18/12*(xDSL_propio__bitstream*SUMIFS('SCyD Distribución'!$I$89:$I$498,'SCyD Distribución'!$C$89:$C$498,'SCyD - LRAIC+'!$B333,'SCyD Distribución'!$D$89:$D$498,'SCyD - LRAIC+'!$C333,'SCyD Distribución'!$E$89:$E$498,'SCyD - LRAIC+'!$D333,'SCyD Distribución'!$F$89:$F$498,'SCyD - LRAIC+'!$E333))/(xDSL_propio__líneas*SUMIFS('SCyD Distribución'!$H$89:$H$498,'SCyD Distribución'!$C$89:$C$498,'SCyD - LRAIC+'!$B333,'SCyD Distribución'!$D$89:$D$498,'SCyD - LRAIC+'!$C333,'SCyD Distribución'!$E$89:$E$498,'SCyD - LRAIC+'!$D333,'SCyD Distribución'!$F$89:$F$498,'SCyD - LRAIC+'!$E333)),0)</f>
        <v>210.99644478473238</v>
      </c>
    </row>
    <row r="334" spans="2:7" ht="13" outlineLevel="1" x14ac:dyDescent="0.25">
      <c r="B334" s="98" t="s">
        <v>5</v>
      </c>
      <c r="C334" s="91" t="s">
        <v>12</v>
      </c>
      <c r="D334" s="87" t="s">
        <v>8</v>
      </c>
      <c r="E334" s="88">
        <v>150</v>
      </c>
      <c r="F334" s="108"/>
      <c r="G334" s="136">
        <f>IFERROR(SUMIFS(G$14:G$16,$F$14:$F$16,$B334)*G$18/12*(xDSL_propio__bitstream*SUMIFS('SCyD Distribución'!$I$89:$I$498,'SCyD Distribución'!$C$89:$C$498,'SCyD - LRAIC+'!$B334,'SCyD Distribución'!$D$89:$D$498,'SCyD - LRAIC+'!$C334,'SCyD Distribución'!$E$89:$E$498,'SCyD - LRAIC+'!$D334,'SCyD Distribución'!$F$89:$F$498,'SCyD - LRAIC+'!$E334))/(xDSL_propio__líneas*SUMIFS('SCyD Distribución'!$H$89:$H$498,'SCyD Distribución'!$C$89:$C$498,'SCyD - LRAIC+'!$B334,'SCyD Distribución'!$D$89:$D$498,'SCyD - LRAIC+'!$C334,'SCyD Distribución'!$E$89:$E$498,'SCyD - LRAIC+'!$D334,'SCyD Distribución'!$F$89:$F$498,'SCyD - LRAIC+'!$E334)),0)</f>
        <v>258.98787793806576</v>
      </c>
    </row>
    <row r="335" spans="2:7" ht="13" outlineLevel="1" x14ac:dyDescent="0.25">
      <c r="B335" s="98" t="s">
        <v>5</v>
      </c>
      <c r="C335" s="91" t="s">
        <v>12</v>
      </c>
      <c r="D335" s="87" t="s">
        <v>8</v>
      </c>
      <c r="E335" s="88">
        <v>200</v>
      </c>
      <c r="F335" s="108"/>
      <c r="G335" s="136">
        <f>IFERROR(SUMIFS(G$14:G$16,$F$14:$F$16,$B335)*G$18/12*(xDSL_propio__bitstream*SUMIFS('SCyD Distribución'!$I$89:$I$498,'SCyD Distribución'!$C$89:$C$498,'SCyD - LRAIC+'!$B335,'SCyD Distribución'!$D$89:$D$498,'SCyD - LRAIC+'!$C335,'SCyD Distribución'!$E$89:$E$498,'SCyD - LRAIC+'!$D335,'SCyD Distribución'!$F$89:$F$498,'SCyD - LRAIC+'!$E335))/(xDSL_propio__líneas*SUMIFS('SCyD Distribución'!$H$89:$H$498,'SCyD Distribución'!$C$89:$C$498,'SCyD - LRAIC+'!$B335,'SCyD Distribución'!$D$89:$D$498,'SCyD - LRAIC+'!$C335,'SCyD Distribución'!$E$89:$E$498,'SCyD - LRAIC+'!$D335,'SCyD Distribución'!$F$89:$F$498,'SCyD - LRAIC+'!$E335)),0)</f>
        <v>299.52218323777146</v>
      </c>
    </row>
    <row r="336" spans="2:7" ht="13" outlineLevel="1" x14ac:dyDescent="0.25">
      <c r="B336" s="98" t="s">
        <v>5</v>
      </c>
      <c r="C336" s="91" t="s">
        <v>12</v>
      </c>
      <c r="D336" s="87" t="s">
        <v>8</v>
      </c>
      <c r="E336" s="88">
        <v>250</v>
      </c>
      <c r="F336" s="108"/>
      <c r="G336" s="136">
        <f>IFERROR(SUMIFS(G$14:G$16,$F$14:$F$16,$B336)*G$18/12*(xDSL_propio__bitstream*SUMIFS('SCyD Distribución'!$I$89:$I$498,'SCyD Distribución'!$C$89:$C$498,'SCyD - LRAIC+'!$B336,'SCyD Distribución'!$D$89:$D$498,'SCyD - LRAIC+'!$C336,'SCyD Distribución'!$E$89:$E$498,'SCyD - LRAIC+'!$D336,'SCyD Distribución'!$F$89:$F$498,'SCyD - LRAIC+'!$E336))/(xDSL_propio__líneas*SUMIFS('SCyD Distribución'!$H$89:$H$498,'SCyD Distribución'!$C$89:$C$498,'SCyD - LRAIC+'!$B336,'SCyD Distribución'!$D$89:$D$498,'SCyD - LRAIC+'!$C336,'SCyD Distribución'!$E$89:$E$498,'SCyD - LRAIC+'!$D336,'SCyD Distribución'!$F$89:$F$498,'SCyD - LRAIC+'!$E336)),0)</f>
        <v>335.28304599962007</v>
      </c>
    </row>
    <row r="337" spans="2:7" ht="13" outlineLevel="1" x14ac:dyDescent="0.25">
      <c r="B337" s="98" t="s">
        <v>5</v>
      </c>
      <c r="C337" s="91" t="s">
        <v>12</v>
      </c>
      <c r="D337" s="87" t="s">
        <v>8</v>
      </c>
      <c r="E337" s="88">
        <v>300</v>
      </c>
      <c r="F337" s="108"/>
      <c r="G337" s="136">
        <f>IFERROR(SUMIFS(G$14:G$16,$F$14:$F$16,$B337)*G$18/12*(xDSL_propio__bitstream*SUMIFS('SCyD Distribución'!$I$89:$I$498,'SCyD Distribución'!$C$89:$C$498,'SCyD - LRAIC+'!$B337,'SCyD Distribución'!$D$89:$D$498,'SCyD - LRAIC+'!$C337,'SCyD Distribución'!$E$89:$E$498,'SCyD - LRAIC+'!$D337,'SCyD Distribución'!$F$89:$F$498,'SCyD - LRAIC+'!$E337))/(xDSL_propio__líneas*SUMIFS('SCyD Distribución'!$H$89:$H$498,'SCyD Distribución'!$C$89:$C$498,'SCyD - LRAIC+'!$B337,'SCyD Distribución'!$D$89:$D$498,'SCyD - LRAIC+'!$C337,'SCyD Distribución'!$E$89:$E$498,'SCyD - LRAIC+'!$D337,'SCyD Distribución'!$F$89:$F$498,'SCyD - LRAIC+'!$E337)),0)</f>
        <v>367.64891802451854</v>
      </c>
    </row>
    <row r="338" spans="2:7" ht="13" outlineLevel="1" x14ac:dyDescent="0.25">
      <c r="B338" s="98" t="s">
        <v>5</v>
      </c>
      <c r="C338" s="91" t="s">
        <v>12</v>
      </c>
      <c r="D338" s="87" t="s">
        <v>8</v>
      </c>
      <c r="E338" s="88">
        <v>400</v>
      </c>
      <c r="F338" s="108"/>
      <c r="G338" s="136">
        <f>IFERROR(SUMIFS(G$14:G$16,$F$14:$F$16,$B338)*G$18/12*(xDSL_propio__bitstream*SUMIFS('SCyD Distribución'!$I$89:$I$498,'SCyD Distribución'!$C$89:$C$498,'SCyD - LRAIC+'!$B338,'SCyD Distribución'!$D$89:$D$498,'SCyD - LRAIC+'!$C338,'SCyD Distribución'!$E$89:$E$498,'SCyD - LRAIC+'!$D338,'SCyD Distribución'!$F$89:$F$498,'SCyD - LRAIC+'!$E338))/(xDSL_propio__líneas*SUMIFS('SCyD Distribución'!$H$89:$H$498,'SCyD Distribución'!$C$89:$C$498,'SCyD - LRAIC+'!$B338,'SCyD Distribución'!$D$89:$D$498,'SCyD - LRAIC+'!$C338,'SCyD Distribución'!$E$89:$E$498,'SCyD - LRAIC+'!$D338,'SCyD Distribución'!$F$89:$F$498,'SCyD - LRAIC+'!$E338)),0)</f>
        <v>425.18980991860195</v>
      </c>
    </row>
    <row r="339" spans="2:7" ht="13" outlineLevel="1" x14ac:dyDescent="0.25">
      <c r="B339" s="98" t="s">
        <v>5</v>
      </c>
      <c r="C339" s="91" t="s">
        <v>12</v>
      </c>
      <c r="D339" s="87" t="s">
        <v>8</v>
      </c>
      <c r="E339" s="88">
        <v>500</v>
      </c>
      <c r="F339" s="108"/>
      <c r="G339" s="136">
        <f>IFERROR(SUMIFS(G$14:G$16,$F$14:$F$16,$B339)*G$18/12*(xDSL_propio__bitstream*SUMIFS('SCyD Distribución'!$I$89:$I$498,'SCyD Distribución'!$C$89:$C$498,'SCyD - LRAIC+'!$B339,'SCyD Distribución'!$D$89:$D$498,'SCyD - LRAIC+'!$C339,'SCyD Distribución'!$E$89:$E$498,'SCyD - LRAIC+'!$D339,'SCyD Distribución'!$F$89:$F$498,'SCyD - LRAIC+'!$E339))/(xDSL_propio__líneas*SUMIFS('SCyD Distribución'!$H$89:$H$498,'SCyD Distribución'!$C$89:$C$498,'SCyD - LRAIC+'!$B339,'SCyD Distribución'!$D$89:$D$498,'SCyD - LRAIC+'!$C339,'SCyD Distribución'!$E$89:$E$498,'SCyD - LRAIC+'!$D339,'SCyD Distribución'!$F$89:$F$498,'SCyD - LRAIC+'!$E339)),0)</f>
        <v>475.95451213822116</v>
      </c>
    </row>
    <row r="340" spans="2:7" ht="13" outlineLevel="1" x14ac:dyDescent="0.25">
      <c r="B340" s="98" t="s">
        <v>5</v>
      </c>
      <c r="C340" s="91" t="s">
        <v>12</v>
      </c>
      <c r="D340" s="87" t="s">
        <v>8</v>
      </c>
      <c r="E340" s="88">
        <v>750</v>
      </c>
      <c r="F340" s="108"/>
      <c r="G340" s="136">
        <f>IFERROR(SUMIFS(G$14:G$16,$F$14:$F$16,$B340)*G$18/12*(xDSL_propio__bitstream*SUMIFS('SCyD Distribución'!$I$89:$I$498,'SCyD Distribución'!$C$89:$C$498,'SCyD - LRAIC+'!$B340,'SCyD Distribución'!$D$89:$D$498,'SCyD - LRAIC+'!$C340,'SCyD Distribución'!$E$89:$E$498,'SCyD - LRAIC+'!$D340,'SCyD Distribución'!$F$89:$F$498,'SCyD - LRAIC+'!$E340))/(xDSL_propio__líneas*SUMIFS('SCyD Distribución'!$H$89:$H$498,'SCyD Distribución'!$C$89:$C$498,'SCyD - LRAIC+'!$B340,'SCyD Distribución'!$D$89:$D$498,'SCyD - LRAIC+'!$C340,'SCyD Distribución'!$E$89:$E$498,'SCyD - LRAIC+'!$D340,'SCyD Distribución'!$F$89:$F$498,'SCyD - LRAIC+'!$E340)),0)</f>
        <v>584.21102412169535</v>
      </c>
    </row>
    <row r="341" spans="2:7" ht="13" outlineLevel="1" x14ac:dyDescent="0.25">
      <c r="B341" s="98" t="s">
        <v>5</v>
      </c>
      <c r="C341" s="91" t="s">
        <v>12</v>
      </c>
      <c r="D341" s="87" t="s">
        <v>8</v>
      </c>
      <c r="E341" s="88">
        <v>1000</v>
      </c>
      <c r="F341" s="108"/>
      <c r="G341" s="136">
        <f>IFERROR(SUMIFS(G$14:G$16,$F$14:$F$16,$B341)*G$18/12*(xDSL_propio__bitstream*SUMIFS('SCyD Distribución'!$I$89:$I$498,'SCyD Distribución'!$C$89:$C$498,'SCyD - LRAIC+'!$B341,'SCyD Distribución'!$D$89:$D$498,'SCyD - LRAIC+'!$C341,'SCyD Distribución'!$E$89:$E$498,'SCyD - LRAIC+'!$D341,'SCyD Distribución'!$F$89:$F$498,'SCyD - LRAIC+'!$E341))/(xDSL_propio__líneas*SUMIFS('SCyD Distribución'!$H$89:$H$498,'SCyD Distribución'!$C$89:$C$498,'SCyD - LRAIC+'!$B341,'SCyD Distribución'!$D$89:$D$498,'SCyD - LRAIC+'!$C341,'SCyD Distribución'!$E$89:$E$498,'SCyD - LRAIC+'!$D341,'SCyD Distribución'!$F$89:$F$498,'SCyD - LRAIC+'!$E341)),0)</f>
        <v>675.64614533175268</v>
      </c>
    </row>
    <row r="342" spans="2:7" ht="13" outlineLevel="1" x14ac:dyDescent="0.25">
      <c r="B342" s="98" t="s">
        <v>5</v>
      </c>
      <c r="C342" s="92" t="s">
        <v>13</v>
      </c>
      <c r="D342" s="87" t="s">
        <v>8</v>
      </c>
      <c r="E342" s="88">
        <v>3</v>
      </c>
      <c r="F342" s="108"/>
      <c r="G342" s="136">
        <f>IFERROR(SUMIFS(G$14:G$16,$F$14:$F$16,$B342)*G$18/12*(xDSL_propio__bitstream*SUMIFS('SCyD Distribución'!$I$89:$I$498,'SCyD Distribución'!$C$89:$C$498,'SCyD - LRAIC+'!$B342,'SCyD Distribución'!$D$89:$D$498,'SCyD - LRAIC+'!$C342,'SCyD Distribución'!$E$89:$E$498,'SCyD - LRAIC+'!$D342,'SCyD Distribución'!$F$89:$F$498,'SCyD - LRAIC+'!$E342))/(xDSL_propio__líneas*SUMIFS('SCyD Distribución'!$H$89:$H$498,'SCyD Distribución'!$C$89:$C$498,'SCyD - LRAIC+'!$B342,'SCyD Distribución'!$D$89:$D$498,'SCyD - LRAIC+'!$C342,'SCyD Distribución'!$E$89:$E$498,'SCyD - LRAIC+'!$D342,'SCyD Distribución'!$F$89:$F$498,'SCyD - LRAIC+'!$E342)),0)</f>
        <v>41.106552776211458</v>
      </c>
    </row>
    <row r="343" spans="2:7" ht="13" outlineLevel="1" x14ac:dyDescent="0.25">
      <c r="B343" s="98" t="s">
        <v>5</v>
      </c>
      <c r="C343" s="92" t="s">
        <v>13</v>
      </c>
      <c r="D343" s="87" t="s">
        <v>8</v>
      </c>
      <c r="E343" s="88">
        <v>5</v>
      </c>
      <c r="F343" s="108"/>
      <c r="G343" s="136">
        <f>IFERROR(SUMIFS(G$14:G$16,$F$14:$F$16,$B343)*G$18/12*(xDSL_propio__bitstream*SUMIFS('SCyD Distribución'!$I$89:$I$498,'SCyD Distribución'!$C$89:$C$498,'SCyD - LRAIC+'!$B343,'SCyD Distribución'!$D$89:$D$498,'SCyD - LRAIC+'!$C343,'SCyD Distribución'!$E$89:$E$498,'SCyD - LRAIC+'!$D343,'SCyD Distribución'!$F$89:$F$498,'SCyD - LRAIC+'!$E343))/(xDSL_propio__líneas*SUMIFS('SCyD Distribución'!$H$89:$H$498,'SCyD Distribución'!$C$89:$C$498,'SCyD - LRAIC+'!$B343,'SCyD Distribución'!$D$89:$D$498,'SCyD - LRAIC+'!$C343,'SCyD Distribución'!$E$89:$E$498,'SCyD - LRAIC+'!$D343,'SCyD Distribución'!$F$89:$F$498,'SCyD - LRAIC+'!$E343)),0)</f>
        <v>53.216120905273499</v>
      </c>
    </row>
    <row r="344" spans="2:7" ht="13" outlineLevel="1" x14ac:dyDescent="0.25">
      <c r="B344" s="98" t="s">
        <v>5</v>
      </c>
      <c r="C344" s="92" t="s">
        <v>13</v>
      </c>
      <c r="D344" s="87" t="s">
        <v>8</v>
      </c>
      <c r="E344" s="88">
        <v>10</v>
      </c>
      <c r="F344" s="108"/>
      <c r="G344" s="136">
        <f>IFERROR(SUMIFS(G$14:G$16,$F$14:$F$16,$B344)*G$18/12*(xDSL_propio__bitstream*SUMIFS('SCyD Distribución'!$I$89:$I$498,'SCyD Distribución'!$C$89:$C$498,'SCyD - LRAIC+'!$B344,'SCyD Distribución'!$D$89:$D$498,'SCyD - LRAIC+'!$C344,'SCyD Distribución'!$E$89:$E$498,'SCyD - LRAIC+'!$D344,'SCyD Distribución'!$F$89:$F$498,'SCyD - LRAIC+'!$E344))/(xDSL_propio__líneas*SUMIFS('SCyD Distribución'!$H$89:$H$498,'SCyD Distribución'!$C$89:$C$498,'SCyD - LRAIC+'!$B344,'SCyD Distribución'!$D$89:$D$498,'SCyD - LRAIC+'!$C344,'SCyD Distribución'!$E$89:$E$498,'SCyD - LRAIC+'!$D344,'SCyD Distribución'!$F$89:$F$498,'SCyD - LRAIC+'!$E344)),0)</f>
        <v>75.543494267189203</v>
      </c>
    </row>
    <row r="345" spans="2:7" ht="13" outlineLevel="1" x14ac:dyDescent="0.25">
      <c r="B345" s="98" t="s">
        <v>5</v>
      </c>
      <c r="C345" s="92" t="s">
        <v>13</v>
      </c>
      <c r="D345" s="87" t="s">
        <v>8</v>
      </c>
      <c r="E345" s="88">
        <v>20</v>
      </c>
      <c r="F345" s="108"/>
      <c r="G345" s="136">
        <f>IFERROR(SUMIFS(G$14:G$16,$F$14:$F$16,$B345)*G$18/12*(xDSL_propio__bitstream*SUMIFS('SCyD Distribución'!$I$89:$I$498,'SCyD Distribución'!$C$89:$C$498,'SCyD - LRAIC+'!$B345,'SCyD Distribución'!$D$89:$D$498,'SCyD - LRAIC+'!$C345,'SCyD Distribución'!$E$89:$E$498,'SCyD - LRAIC+'!$D345,'SCyD Distribución'!$F$89:$F$498,'SCyD - LRAIC+'!$E345))/(xDSL_propio__líneas*SUMIFS('SCyD Distribución'!$H$89:$H$498,'SCyD Distribución'!$C$89:$C$498,'SCyD - LRAIC+'!$B345,'SCyD Distribución'!$D$89:$D$498,'SCyD - LRAIC+'!$C345,'SCyD Distribución'!$E$89:$E$498,'SCyD - LRAIC+'!$D345,'SCyD Distribución'!$F$89:$F$498,'SCyD - LRAIC+'!$E345)),0)</f>
        <v>107.23854781251681</v>
      </c>
    </row>
    <row r="346" spans="2:7" ht="13" outlineLevel="1" x14ac:dyDescent="0.25">
      <c r="B346" s="98" t="s">
        <v>5</v>
      </c>
      <c r="C346" s="92" t="s">
        <v>13</v>
      </c>
      <c r="D346" s="87" t="s">
        <v>8</v>
      </c>
      <c r="E346" s="88">
        <v>30</v>
      </c>
      <c r="F346" s="108"/>
      <c r="G346" s="136">
        <f>IFERROR(SUMIFS(G$14:G$16,$F$14:$F$16,$B346)*G$18/12*(xDSL_propio__bitstream*SUMIFS('SCyD Distribución'!$I$89:$I$498,'SCyD Distribución'!$C$89:$C$498,'SCyD - LRAIC+'!$B346,'SCyD Distribución'!$D$89:$D$498,'SCyD - LRAIC+'!$C346,'SCyD Distribución'!$E$89:$E$498,'SCyD - LRAIC+'!$D346,'SCyD Distribución'!$F$89:$F$498,'SCyD - LRAIC+'!$E346))/(xDSL_propio__líneas*SUMIFS('SCyD Distribución'!$H$89:$H$498,'SCyD Distribución'!$C$89:$C$498,'SCyD - LRAIC+'!$B346,'SCyD Distribución'!$D$89:$D$498,'SCyD - LRAIC+'!$C346,'SCyD Distribución'!$E$89:$E$498,'SCyD - LRAIC+'!$D346,'SCyD Distribución'!$F$89:$F$498,'SCyD - LRAIC+'!$E346)),0)</f>
        <v>131.63010381269336</v>
      </c>
    </row>
    <row r="347" spans="2:7" ht="13" outlineLevel="1" x14ac:dyDescent="0.25">
      <c r="B347" s="98" t="s">
        <v>5</v>
      </c>
      <c r="C347" s="92" t="s">
        <v>13</v>
      </c>
      <c r="D347" s="87" t="s">
        <v>8</v>
      </c>
      <c r="E347" s="88">
        <v>40</v>
      </c>
      <c r="F347" s="108"/>
      <c r="G347" s="136">
        <f>IFERROR(SUMIFS(G$14:G$16,$F$14:$F$16,$B347)*G$18/12*(xDSL_propio__bitstream*SUMIFS('SCyD Distribución'!$I$89:$I$498,'SCyD Distribución'!$C$89:$C$498,'SCyD - LRAIC+'!$B347,'SCyD Distribución'!$D$89:$D$498,'SCyD - LRAIC+'!$C347,'SCyD Distribución'!$E$89:$E$498,'SCyD - LRAIC+'!$D347,'SCyD Distribución'!$F$89:$F$498,'SCyD - LRAIC+'!$E347))/(xDSL_propio__líneas*SUMIFS('SCyD Distribución'!$H$89:$H$498,'SCyD Distribución'!$C$89:$C$498,'SCyD - LRAIC+'!$B347,'SCyD Distribución'!$D$89:$D$498,'SCyD - LRAIC+'!$C347,'SCyD Distribución'!$E$89:$E$498,'SCyD - LRAIC+'!$D347,'SCyD Distribución'!$F$89:$F$498,'SCyD - LRAIC+'!$E347)),0)</f>
        <v>152.23158855033657</v>
      </c>
    </row>
    <row r="348" spans="2:7" ht="13" outlineLevel="1" x14ac:dyDescent="0.25">
      <c r="B348" s="98" t="s">
        <v>5</v>
      </c>
      <c r="C348" s="92" t="s">
        <v>13</v>
      </c>
      <c r="D348" s="87" t="s">
        <v>8</v>
      </c>
      <c r="E348" s="88">
        <v>50</v>
      </c>
      <c r="F348" s="108"/>
      <c r="G348" s="136">
        <f>IFERROR(SUMIFS(G$14:G$16,$F$14:$F$16,$B348)*G$18/12*(xDSL_propio__bitstream*SUMIFS('SCyD Distribución'!$I$89:$I$498,'SCyD Distribución'!$C$89:$C$498,'SCyD - LRAIC+'!$B348,'SCyD Distribución'!$D$89:$D$498,'SCyD - LRAIC+'!$C348,'SCyD Distribución'!$E$89:$E$498,'SCyD - LRAIC+'!$D348,'SCyD Distribución'!$F$89:$F$498,'SCyD - LRAIC+'!$E348))/(xDSL_propio__líneas*SUMIFS('SCyD Distribución'!$H$89:$H$498,'SCyD Distribución'!$C$89:$C$498,'SCyD - LRAIC+'!$B348,'SCyD Distribución'!$D$89:$D$498,'SCyD - LRAIC+'!$C348,'SCyD Distribución'!$E$89:$E$498,'SCyD - LRAIC+'!$D348,'SCyD Distribución'!$F$89:$F$498,'SCyD - LRAIC+'!$E348)),0)</f>
        <v>170.40698005997046</v>
      </c>
    </row>
    <row r="349" spans="2:7" ht="13" outlineLevel="1" x14ac:dyDescent="0.25">
      <c r="B349" s="98" t="s">
        <v>5</v>
      </c>
      <c r="C349" s="92" t="s">
        <v>13</v>
      </c>
      <c r="D349" s="87" t="s">
        <v>8</v>
      </c>
      <c r="E349" s="88">
        <v>60</v>
      </c>
      <c r="F349" s="108"/>
      <c r="G349" s="136">
        <f>IFERROR(SUMIFS(G$14:G$16,$F$14:$F$16,$B349)*G$18/12*(xDSL_propio__bitstream*SUMIFS('SCyD Distribución'!$I$89:$I$498,'SCyD Distribución'!$C$89:$C$498,'SCyD - LRAIC+'!$B349,'SCyD Distribución'!$D$89:$D$498,'SCyD - LRAIC+'!$C349,'SCyD Distribución'!$E$89:$E$498,'SCyD - LRAIC+'!$D349,'SCyD Distribución'!$F$89:$F$498,'SCyD - LRAIC+'!$E349))/(xDSL_propio__líneas*SUMIFS('SCyD Distribución'!$H$89:$H$498,'SCyD Distribución'!$C$89:$C$498,'SCyD - LRAIC+'!$B349,'SCyD Distribución'!$D$89:$D$498,'SCyD - LRAIC+'!$C349,'SCyD Distribución'!$E$89:$E$498,'SCyD - LRAIC+'!$D349,'SCyD Distribución'!$F$89:$F$498,'SCyD - LRAIC+'!$E349)),0)</f>
        <v>186.85687388721951</v>
      </c>
    </row>
    <row r="350" spans="2:7" ht="13" outlineLevel="1" x14ac:dyDescent="0.25">
      <c r="B350" s="98" t="s">
        <v>5</v>
      </c>
      <c r="C350" s="92" t="s">
        <v>13</v>
      </c>
      <c r="D350" s="87" t="s">
        <v>8</v>
      </c>
      <c r="E350" s="88">
        <v>100</v>
      </c>
      <c r="F350" s="108"/>
      <c r="G350" s="136">
        <f>IFERROR(SUMIFS(G$14:G$16,$F$14:$F$16,$B350)*G$18/12*(xDSL_propio__bitstream*SUMIFS('SCyD Distribución'!$I$89:$I$498,'SCyD Distribución'!$C$89:$C$498,'SCyD - LRAIC+'!$B350,'SCyD Distribución'!$D$89:$D$498,'SCyD - LRAIC+'!$C350,'SCyD Distribución'!$E$89:$E$498,'SCyD - LRAIC+'!$D350,'SCyD Distribución'!$F$89:$F$498,'SCyD - LRAIC+'!$E350))/(xDSL_propio__líneas*SUMIFS('SCyD Distribución'!$H$89:$H$498,'SCyD Distribución'!$C$89:$C$498,'SCyD - LRAIC+'!$B350,'SCyD Distribución'!$D$89:$D$498,'SCyD - LRAIC+'!$C350,'SCyD Distribución'!$E$89:$E$498,'SCyD - LRAIC+'!$D350,'SCyD Distribución'!$F$89:$F$498,'SCyD - LRAIC+'!$E350)),0)</f>
        <v>241.90298921193519</v>
      </c>
    </row>
    <row r="351" spans="2:7" ht="13" outlineLevel="1" x14ac:dyDescent="0.25">
      <c r="B351" s="98" t="s">
        <v>5</v>
      </c>
      <c r="C351" s="92" t="s">
        <v>13</v>
      </c>
      <c r="D351" s="87" t="s">
        <v>8</v>
      </c>
      <c r="E351" s="88">
        <v>150</v>
      </c>
      <c r="F351" s="108"/>
      <c r="G351" s="136">
        <f>IFERROR(SUMIFS(G$14:G$16,$F$14:$F$16,$B351)*G$18/12*(xDSL_propio__bitstream*SUMIFS('SCyD Distribución'!$I$89:$I$498,'SCyD Distribución'!$C$89:$C$498,'SCyD - LRAIC+'!$B351,'SCyD Distribución'!$D$89:$D$498,'SCyD - LRAIC+'!$C351,'SCyD Distribución'!$E$89:$E$498,'SCyD - LRAIC+'!$D351,'SCyD Distribución'!$F$89:$F$498,'SCyD - LRAIC+'!$E351))/(xDSL_propio__líneas*SUMIFS('SCyD Distribución'!$H$89:$H$498,'SCyD Distribución'!$C$89:$C$498,'SCyD - LRAIC+'!$B351,'SCyD Distribución'!$D$89:$D$498,'SCyD - LRAIC+'!$C351,'SCyD Distribución'!$E$89:$E$498,'SCyD - LRAIC+'!$D351,'SCyD Distribución'!$F$89:$F$498,'SCyD - LRAIC+'!$E351)),0)</f>
        <v>296.92415863590514</v>
      </c>
    </row>
    <row r="352" spans="2:7" ht="13" outlineLevel="1" x14ac:dyDescent="0.25">
      <c r="B352" s="98" t="s">
        <v>5</v>
      </c>
      <c r="C352" s="92" t="s">
        <v>13</v>
      </c>
      <c r="D352" s="87" t="s">
        <v>8</v>
      </c>
      <c r="E352" s="88">
        <v>200</v>
      </c>
      <c r="F352" s="108"/>
      <c r="G352" s="136">
        <f>IFERROR(SUMIFS(G$14:G$16,$F$14:$F$16,$B352)*G$18/12*(xDSL_propio__bitstream*SUMIFS('SCyD Distribución'!$I$89:$I$498,'SCyD Distribución'!$C$89:$C$498,'SCyD - LRAIC+'!$B352,'SCyD Distribución'!$D$89:$D$498,'SCyD - LRAIC+'!$C352,'SCyD Distribución'!$E$89:$E$498,'SCyD - LRAIC+'!$D352,'SCyD Distribución'!$F$89:$F$498,'SCyD - LRAIC+'!$E352))/(xDSL_propio__líneas*SUMIFS('SCyD Distribución'!$H$89:$H$498,'SCyD Distribución'!$C$89:$C$498,'SCyD - LRAIC+'!$B352,'SCyD Distribución'!$D$89:$D$498,'SCyD - LRAIC+'!$C352,'SCyD Distribución'!$E$89:$E$498,'SCyD - LRAIC+'!$D352,'SCyD Distribución'!$F$89:$F$498,'SCyD - LRAIC+'!$E352)),0)</f>
        <v>343.39588770997494</v>
      </c>
    </row>
    <row r="353" spans="2:7" ht="13" outlineLevel="1" x14ac:dyDescent="0.25">
      <c r="B353" s="98" t="s">
        <v>5</v>
      </c>
      <c r="C353" s="92" t="s">
        <v>13</v>
      </c>
      <c r="D353" s="87" t="s">
        <v>8</v>
      </c>
      <c r="E353" s="88">
        <v>250</v>
      </c>
      <c r="F353" s="108"/>
      <c r="G353" s="136">
        <f>IFERROR(SUMIFS(G$14:G$16,$F$14:$F$16,$B353)*G$18/12*(xDSL_propio__bitstream*SUMIFS('SCyD Distribución'!$I$89:$I$498,'SCyD Distribución'!$C$89:$C$498,'SCyD - LRAIC+'!$B353,'SCyD Distribución'!$D$89:$D$498,'SCyD - LRAIC+'!$C353,'SCyD Distribución'!$E$89:$E$498,'SCyD - LRAIC+'!$D353,'SCyD Distribución'!$F$89:$F$498,'SCyD - LRAIC+'!$E353))/(xDSL_propio__líneas*SUMIFS('SCyD Distribución'!$H$89:$H$498,'SCyD Distribución'!$C$89:$C$498,'SCyD - LRAIC+'!$B353,'SCyD Distribución'!$D$89:$D$498,'SCyD - LRAIC+'!$C353,'SCyD Distribución'!$E$89:$E$498,'SCyD - LRAIC+'!$D353,'SCyD Distribución'!$F$89:$F$498,'SCyD - LRAIC+'!$E353)),0)</f>
        <v>384.39496524284402</v>
      </c>
    </row>
    <row r="354" spans="2:7" ht="13" outlineLevel="1" x14ac:dyDescent="0.25">
      <c r="B354" s="98" t="s">
        <v>5</v>
      </c>
      <c r="C354" s="92" t="s">
        <v>13</v>
      </c>
      <c r="D354" s="87" t="s">
        <v>8</v>
      </c>
      <c r="E354" s="88">
        <v>300</v>
      </c>
      <c r="F354" s="108"/>
      <c r="G354" s="136">
        <f>IFERROR(SUMIFS(G$14:G$16,$F$14:$F$16,$B354)*G$18/12*(xDSL_propio__bitstream*SUMIFS('SCyD Distribución'!$I$89:$I$498,'SCyD Distribución'!$C$89:$C$498,'SCyD - LRAIC+'!$B354,'SCyD Distribución'!$D$89:$D$498,'SCyD - LRAIC+'!$C354,'SCyD Distribución'!$E$89:$E$498,'SCyD - LRAIC+'!$D354,'SCyD Distribución'!$F$89:$F$498,'SCyD - LRAIC+'!$E354))/(xDSL_propio__líneas*SUMIFS('SCyD Distribución'!$H$89:$H$498,'SCyD Distribución'!$C$89:$C$498,'SCyD - LRAIC+'!$B354,'SCyD Distribución'!$D$89:$D$498,'SCyD - LRAIC+'!$C354,'SCyD Distribución'!$E$89:$E$498,'SCyD - LRAIC+'!$D354,'SCyD Distribución'!$F$89:$F$498,'SCyD - LRAIC+'!$E354)),0)</f>
        <v>421.50175725188365</v>
      </c>
    </row>
    <row r="355" spans="2:7" ht="13" outlineLevel="1" x14ac:dyDescent="0.25">
      <c r="B355" s="98" t="s">
        <v>5</v>
      </c>
      <c r="C355" s="92" t="s">
        <v>13</v>
      </c>
      <c r="D355" s="87" t="s">
        <v>8</v>
      </c>
      <c r="E355" s="88">
        <v>400</v>
      </c>
      <c r="F355" s="108"/>
      <c r="G355" s="136">
        <f>IFERROR(SUMIFS(G$14:G$16,$F$14:$F$16,$B355)*G$18/12*(xDSL_propio__bitstream*SUMIFS('SCyD Distribución'!$I$89:$I$498,'SCyD Distribución'!$C$89:$C$498,'SCyD - LRAIC+'!$B355,'SCyD Distribución'!$D$89:$D$498,'SCyD - LRAIC+'!$C355,'SCyD Distribución'!$E$89:$E$498,'SCyD - LRAIC+'!$D355,'SCyD Distribución'!$F$89:$F$498,'SCyD - LRAIC+'!$E355))/(xDSL_propio__líneas*SUMIFS('SCyD Distribución'!$H$89:$H$498,'SCyD Distribución'!$C$89:$C$498,'SCyD - LRAIC+'!$B355,'SCyD Distribución'!$D$89:$D$498,'SCyD - LRAIC+'!$C355,'SCyD Distribución'!$E$89:$E$498,'SCyD - LRAIC+'!$D355,'SCyD Distribución'!$F$89:$F$498,'SCyD - LRAIC+'!$E355)),0)</f>
        <v>487.47118041112543</v>
      </c>
    </row>
    <row r="356" spans="2:7" ht="13" outlineLevel="1" x14ac:dyDescent="0.25">
      <c r="B356" s="98" t="s">
        <v>5</v>
      </c>
      <c r="C356" s="92" t="s">
        <v>13</v>
      </c>
      <c r="D356" s="87" t="s">
        <v>8</v>
      </c>
      <c r="E356" s="88">
        <v>500</v>
      </c>
      <c r="F356" s="108"/>
      <c r="G356" s="136">
        <f>IFERROR(SUMIFS(G$14:G$16,$F$14:$F$16,$B356)*G$18/12*(xDSL_propio__bitstream*SUMIFS('SCyD Distribución'!$I$89:$I$498,'SCyD Distribución'!$C$89:$C$498,'SCyD - LRAIC+'!$B356,'SCyD Distribución'!$D$89:$D$498,'SCyD - LRAIC+'!$C356,'SCyD Distribución'!$E$89:$E$498,'SCyD - LRAIC+'!$D356,'SCyD Distribución'!$F$89:$F$498,'SCyD - LRAIC+'!$E356))/(xDSL_propio__líneas*SUMIFS('SCyD Distribución'!$H$89:$H$498,'SCyD Distribución'!$C$89:$C$498,'SCyD - LRAIC+'!$B356,'SCyD Distribución'!$D$89:$D$498,'SCyD - LRAIC+'!$C356,'SCyD Distribución'!$E$89:$E$498,'SCyD - LRAIC+'!$D356,'SCyD Distribución'!$F$89:$F$498,'SCyD - LRAIC+'!$E356)),0)</f>
        <v>545.6718445308851</v>
      </c>
    </row>
    <row r="357" spans="2:7" ht="13" outlineLevel="1" x14ac:dyDescent="0.25">
      <c r="B357" s="98" t="s">
        <v>5</v>
      </c>
      <c r="C357" s="92" t="s">
        <v>13</v>
      </c>
      <c r="D357" s="87" t="s">
        <v>8</v>
      </c>
      <c r="E357" s="88">
        <v>750</v>
      </c>
      <c r="F357" s="108"/>
      <c r="G357" s="136">
        <f>IFERROR(SUMIFS(G$14:G$16,$F$14:$F$16,$B357)*G$18/12*(xDSL_propio__bitstream*SUMIFS('SCyD Distribución'!$I$89:$I$498,'SCyD Distribución'!$C$89:$C$498,'SCyD - LRAIC+'!$B357,'SCyD Distribución'!$D$89:$D$498,'SCyD - LRAIC+'!$C357,'SCyD Distribución'!$E$89:$E$498,'SCyD - LRAIC+'!$D357,'SCyD Distribución'!$F$89:$F$498,'SCyD - LRAIC+'!$E357))/(xDSL_propio__líneas*SUMIFS('SCyD Distribución'!$H$89:$H$498,'SCyD Distribución'!$C$89:$C$498,'SCyD - LRAIC+'!$B357,'SCyD Distribución'!$D$89:$D$498,'SCyD - LRAIC+'!$C357,'SCyD Distribución'!$E$89:$E$498,'SCyD - LRAIC+'!$D357,'SCyD Distribución'!$F$89:$F$498,'SCyD - LRAIC+'!$E357)),0)</f>
        <v>669.78566017919036</v>
      </c>
    </row>
    <row r="358" spans="2:7" ht="13" outlineLevel="1" x14ac:dyDescent="0.25">
      <c r="B358" s="98" t="s">
        <v>5</v>
      </c>
      <c r="C358" s="92" t="s">
        <v>13</v>
      </c>
      <c r="D358" s="87" t="s">
        <v>8</v>
      </c>
      <c r="E358" s="88">
        <v>1000</v>
      </c>
      <c r="F358" s="108"/>
      <c r="G358" s="136">
        <f>IFERROR(SUMIFS(G$14:G$16,$F$14:$F$16,$B358)*G$18/12*(xDSL_propio__bitstream*SUMIFS('SCyD Distribución'!$I$89:$I$498,'SCyD Distribución'!$C$89:$C$498,'SCyD - LRAIC+'!$B358,'SCyD Distribución'!$D$89:$D$498,'SCyD - LRAIC+'!$C358,'SCyD Distribución'!$E$89:$E$498,'SCyD - LRAIC+'!$D358,'SCyD Distribución'!$F$89:$F$498,'SCyD - LRAIC+'!$E358))/(xDSL_propio__líneas*SUMIFS('SCyD Distribución'!$H$89:$H$498,'SCyD Distribución'!$C$89:$C$498,'SCyD - LRAIC+'!$B358,'SCyD Distribución'!$D$89:$D$498,'SCyD - LRAIC+'!$C358,'SCyD Distribución'!$E$89:$E$498,'SCyD - LRAIC+'!$D358,'SCyD Distribución'!$F$89:$F$498,'SCyD - LRAIC+'!$E358)),0)</f>
        <v>774.61410485860017</v>
      </c>
    </row>
    <row r="359" spans="2:7" ht="13" outlineLevel="1" x14ac:dyDescent="0.25">
      <c r="B359" s="98" t="s">
        <v>5</v>
      </c>
      <c r="C359" s="93" t="s">
        <v>14</v>
      </c>
      <c r="D359" s="87" t="s">
        <v>8</v>
      </c>
      <c r="E359" s="88">
        <v>3</v>
      </c>
      <c r="F359" s="108"/>
      <c r="G359" s="136">
        <f>IFERROR(SUMIFS(G$14:G$16,$F$14:$F$16,$B359)*G$18/12*(xDSL_propio__bitstream*SUMIFS('SCyD Distribución'!$I$89:$I$498,'SCyD Distribución'!$C$89:$C$498,'SCyD - LRAIC+'!$B359,'SCyD Distribución'!$D$89:$D$498,'SCyD - LRAIC+'!$C359,'SCyD Distribución'!$E$89:$E$498,'SCyD - LRAIC+'!$D359,'SCyD Distribución'!$F$89:$F$498,'SCyD - LRAIC+'!$E359))/(xDSL_propio__líneas*SUMIFS('SCyD Distribución'!$H$89:$H$498,'SCyD Distribución'!$C$89:$C$498,'SCyD - LRAIC+'!$B359,'SCyD Distribución'!$D$89:$D$498,'SCyD - LRAIC+'!$C359,'SCyD Distribución'!$E$89:$E$498,'SCyD - LRAIC+'!$D359,'SCyD Distribución'!$F$89:$F$498,'SCyD - LRAIC+'!$E359)),0)</f>
        <v>45.861856313953083</v>
      </c>
    </row>
    <row r="360" spans="2:7" ht="13" outlineLevel="1" x14ac:dyDescent="0.25">
      <c r="B360" s="98" t="s">
        <v>5</v>
      </c>
      <c r="C360" s="93" t="s">
        <v>14</v>
      </c>
      <c r="D360" s="87" t="s">
        <v>8</v>
      </c>
      <c r="E360" s="88">
        <v>5</v>
      </c>
      <c r="F360" s="108"/>
      <c r="G360" s="136">
        <f>IFERROR(SUMIFS(G$14:G$16,$F$14:$F$16,$B360)*G$18/12*(xDSL_propio__bitstream*SUMIFS('SCyD Distribución'!$I$89:$I$498,'SCyD Distribución'!$C$89:$C$498,'SCyD - LRAIC+'!$B360,'SCyD Distribución'!$D$89:$D$498,'SCyD - LRAIC+'!$C360,'SCyD Distribución'!$E$89:$E$498,'SCyD - LRAIC+'!$D360,'SCyD Distribución'!$F$89:$F$498,'SCyD - LRAIC+'!$E360))/(xDSL_propio__líneas*SUMIFS('SCyD Distribución'!$H$89:$H$498,'SCyD Distribución'!$C$89:$C$498,'SCyD - LRAIC+'!$B360,'SCyD Distribución'!$D$89:$D$498,'SCyD - LRAIC+'!$C360,'SCyD Distribución'!$E$89:$E$498,'SCyD - LRAIC+'!$D360,'SCyD Distribución'!$F$89:$F$498,'SCyD - LRAIC+'!$E360)),0)</f>
        <v>59.372288010392062</v>
      </c>
    </row>
    <row r="361" spans="2:7" ht="13" outlineLevel="1" x14ac:dyDescent="0.25">
      <c r="B361" s="98" t="s">
        <v>5</v>
      </c>
      <c r="C361" s="93" t="s">
        <v>14</v>
      </c>
      <c r="D361" s="87" t="s">
        <v>8</v>
      </c>
      <c r="E361" s="88">
        <v>10</v>
      </c>
      <c r="F361" s="108"/>
      <c r="G361" s="136">
        <f>IFERROR(SUMIFS(G$14:G$16,$F$14:$F$16,$B361)*G$18/12*(xDSL_propio__bitstream*SUMIFS('SCyD Distribución'!$I$89:$I$498,'SCyD Distribución'!$C$89:$C$498,'SCyD - LRAIC+'!$B361,'SCyD Distribución'!$D$89:$D$498,'SCyD - LRAIC+'!$C361,'SCyD Distribución'!$E$89:$E$498,'SCyD - LRAIC+'!$D361,'SCyD Distribución'!$F$89:$F$498,'SCyD - LRAIC+'!$E361))/(xDSL_propio__líneas*SUMIFS('SCyD Distribución'!$H$89:$H$498,'SCyD Distribución'!$C$89:$C$498,'SCyD - LRAIC+'!$B361,'SCyD Distribución'!$D$89:$D$498,'SCyD - LRAIC+'!$C361,'SCyD Distribución'!$E$89:$E$498,'SCyD - LRAIC+'!$D361,'SCyD Distribución'!$F$89:$F$498,'SCyD - LRAIC+'!$E361)),0)</f>
        <v>84.282544887605596</v>
      </c>
    </row>
    <row r="362" spans="2:7" ht="13" outlineLevel="1" x14ac:dyDescent="0.25">
      <c r="B362" s="98" t="s">
        <v>5</v>
      </c>
      <c r="C362" s="93" t="s">
        <v>14</v>
      </c>
      <c r="D362" s="87" t="s">
        <v>8</v>
      </c>
      <c r="E362" s="88">
        <v>20</v>
      </c>
      <c r="F362" s="108"/>
      <c r="G362" s="136">
        <f>IFERROR(SUMIFS(G$14:G$16,$F$14:$F$16,$B362)*G$18/12*(xDSL_propio__bitstream*SUMIFS('SCyD Distribución'!$I$89:$I$498,'SCyD Distribución'!$C$89:$C$498,'SCyD - LRAIC+'!$B362,'SCyD Distribución'!$D$89:$D$498,'SCyD - LRAIC+'!$C362,'SCyD Distribución'!$E$89:$E$498,'SCyD - LRAIC+'!$D362,'SCyD Distribución'!$F$89:$F$498,'SCyD - LRAIC+'!$E362))/(xDSL_propio__líneas*SUMIFS('SCyD Distribución'!$H$89:$H$498,'SCyD Distribución'!$C$89:$C$498,'SCyD - LRAIC+'!$B362,'SCyD Distribución'!$D$89:$D$498,'SCyD - LRAIC+'!$C362,'SCyD Distribución'!$E$89:$E$498,'SCyD - LRAIC+'!$D362,'SCyD Distribución'!$F$89:$F$498,'SCyD - LRAIC+'!$E362)),0)</f>
        <v>119.64415741377356</v>
      </c>
    </row>
    <row r="363" spans="2:7" ht="13" outlineLevel="1" x14ac:dyDescent="0.25">
      <c r="B363" s="98" t="s">
        <v>5</v>
      </c>
      <c r="C363" s="93" t="s">
        <v>14</v>
      </c>
      <c r="D363" s="87" t="s">
        <v>8</v>
      </c>
      <c r="E363" s="88">
        <v>30</v>
      </c>
      <c r="F363" s="108"/>
      <c r="G363" s="136">
        <f>IFERROR(SUMIFS(G$14:G$16,$F$14:$F$16,$B363)*G$18/12*(xDSL_propio__bitstream*SUMIFS('SCyD Distribución'!$I$89:$I$498,'SCyD Distribución'!$C$89:$C$498,'SCyD - LRAIC+'!$B363,'SCyD Distribución'!$D$89:$D$498,'SCyD - LRAIC+'!$C363,'SCyD Distribución'!$E$89:$E$498,'SCyD - LRAIC+'!$D363,'SCyD Distribución'!$F$89:$F$498,'SCyD - LRAIC+'!$E363))/(xDSL_propio__líneas*SUMIFS('SCyD Distribución'!$H$89:$H$498,'SCyD Distribución'!$C$89:$C$498,'SCyD - LRAIC+'!$B363,'SCyD Distribución'!$D$89:$D$498,'SCyD - LRAIC+'!$C363,'SCyD Distribución'!$E$89:$E$498,'SCyD - LRAIC+'!$D363,'SCyD Distribución'!$F$89:$F$498,'SCyD - LRAIC+'!$E363)),0)</f>
        <v>146.85738647347719</v>
      </c>
    </row>
    <row r="364" spans="2:7" ht="13" outlineLevel="1" x14ac:dyDescent="0.25">
      <c r="B364" s="98" t="s">
        <v>5</v>
      </c>
      <c r="C364" s="93" t="s">
        <v>14</v>
      </c>
      <c r="D364" s="87" t="s">
        <v>8</v>
      </c>
      <c r="E364" s="88">
        <v>40</v>
      </c>
      <c r="F364" s="108"/>
      <c r="G364" s="136">
        <f>IFERROR(SUMIFS(G$14:G$16,$F$14:$F$16,$B364)*G$18/12*(xDSL_propio__bitstream*SUMIFS('SCyD Distribución'!$I$89:$I$498,'SCyD Distribución'!$C$89:$C$498,'SCyD - LRAIC+'!$B364,'SCyD Distribución'!$D$89:$D$498,'SCyD - LRAIC+'!$C364,'SCyD Distribución'!$E$89:$E$498,'SCyD - LRAIC+'!$D364,'SCyD Distribución'!$F$89:$F$498,'SCyD - LRAIC+'!$E364))/(xDSL_propio__líneas*SUMIFS('SCyD Distribución'!$H$89:$H$498,'SCyD Distribución'!$C$89:$C$498,'SCyD - LRAIC+'!$B364,'SCyD Distribución'!$D$89:$D$498,'SCyD - LRAIC+'!$C364,'SCyD Distribución'!$E$89:$E$498,'SCyD - LRAIC+'!$D364,'SCyD Distribución'!$F$89:$F$498,'SCyD - LRAIC+'!$E364)),0)</f>
        <v>169.84209983622512</v>
      </c>
    </row>
    <row r="365" spans="2:7" ht="13" outlineLevel="1" x14ac:dyDescent="0.25">
      <c r="B365" s="98" t="s">
        <v>5</v>
      </c>
      <c r="C365" s="93" t="s">
        <v>14</v>
      </c>
      <c r="D365" s="87" t="s">
        <v>8</v>
      </c>
      <c r="E365" s="88">
        <v>50</v>
      </c>
      <c r="F365" s="108"/>
      <c r="G365" s="136">
        <f>IFERROR(SUMIFS(G$14:G$16,$F$14:$F$16,$B365)*G$18/12*(xDSL_propio__bitstream*SUMIFS('SCyD Distribución'!$I$89:$I$498,'SCyD Distribución'!$C$89:$C$498,'SCyD - LRAIC+'!$B365,'SCyD Distribución'!$D$89:$D$498,'SCyD - LRAIC+'!$C365,'SCyD Distribución'!$E$89:$E$498,'SCyD - LRAIC+'!$D365,'SCyD Distribución'!$F$89:$F$498,'SCyD - LRAIC+'!$E365))/(xDSL_propio__líneas*SUMIFS('SCyD Distribución'!$H$89:$H$498,'SCyD Distribución'!$C$89:$C$498,'SCyD - LRAIC+'!$B365,'SCyD Distribución'!$D$89:$D$498,'SCyD - LRAIC+'!$C365,'SCyD Distribución'!$E$89:$E$498,'SCyD - LRAIC+'!$D365,'SCyD Distribución'!$F$89:$F$498,'SCyD - LRAIC+'!$E365)),0)</f>
        <v>190.12006375119134</v>
      </c>
    </row>
    <row r="366" spans="2:7" ht="13" outlineLevel="1" x14ac:dyDescent="0.25">
      <c r="B366" s="98" t="s">
        <v>5</v>
      </c>
      <c r="C366" s="93" t="s">
        <v>14</v>
      </c>
      <c r="D366" s="87" t="s">
        <v>8</v>
      </c>
      <c r="E366" s="88">
        <v>60</v>
      </c>
      <c r="F366" s="108"/>
      <c r="G366" s="136">
        <f>IFERROR(SUMIFS(G$14:G$16,$F$14:$F$16,$B366)*G$18/12*(xDSL_propio__bitstream*SUMIFS('SCyD Distribución'!$I$89:$I$498,'SCyD Distribución'!$C$89:$C$498,'SCyD - LRAIC+'!$B366,'SCyD Distribución'!$D$89:$D$498,'SCyD - LRAIC+'!$C366,'SCyD Distribución'!$E$89:$E$498,'SCyD - LRAIC+'!$D366,'SCyD Distribución'!$F$89:$F$498,'SCyD - LRAIC+'!$E366))/(xDSL_propio__líneas*SUMIFS('SCyD Distribución'!$H$89:$H$498,'SCyD Distribución'!$C$89:$C$498,'SCyD - LRAIC+'!$B366,'SCyD Distribución'!$D$89:$D$498,'SCyD - LRAIC+'!$C366,'SCyD Distribución'!$E$89:$E$498,'SCyD - LRAIC+'!$D366,'SCyD Distribución'!$F$89:$F$498,'SCyD - LRAIC+'!$E366)),0)</f>
        <v>208.47292031866465</v>
      </c>
    </row>
    <row r="367" spans="2:7" ht="13" outlineLevel="1" x14ac:dyDescent="0.25">
      <c r="B367" s="98" t="s">
        <v>5</v>
      </c>
      <c r="C367" s="93" t="s">
        <v>14</v>
      </c>
      <c r="D367" s="87" t="s">
        <v>8</v>
      </c>
      <c r="E367" s="88">
        <v>100</v>
      </c>
      <c r="F367" s="108"/>
      <c r="G367" s="136">
        <f>IFERROR(SUMIFS(G$14:G$16,$F$14:$F$16,$B367)*G$18/12*(xDSL_propio__bitstream*SUMIFS('SCyD Distribución'!$I$89:$I$498,'SCyD Distribución'!$C$89:$C$498,'SCyD - LRAIC+'!$B367,'SCyD Distribución'!$D$89:$D$498,'SCyD - LRAIC+'!$C367,'SCyD Distribución'!$E$89:$E$498,'SCyD - LRAIC+'!$D367,'SCyD Distribución'!$F$89:$F$498,'SCyD - LRAIC+'!$E367))/(xDSL_propio__líneas*SUMIFS('SCyD Distribución'!$H$89:$H$498,'SCyD Distribución'!$C$89:$C$498,'SCyD - LRAIC+'!$B367,'SCyD Distribución'!$D$89:$D$498,'SCyD - LRAIC+'!$C367,'SCyD Distribución'!$E$89:$E$498,'SCyD - LRAIC+'!$D367,'SCyD Distribución'!$F$89:$F$498,'SCyD - LRAIC+'!$E367)),0)</f>
        <v>269.88690084403601</v>
      </c>
    </row>
    <row r="368" spans="2:7" ht="13" outlineLevel="1" x14ac:dyDescent="0.25">
      <c r="B368" s="98" t="s">
        <v>5</v>
      </c>
      <c r="C368" s="93" t="s">
        <v>14</v>
      </c>
      <c r="D368" s="87" t="s">
        <v>8</v>
      </c>
      <c r="E368" s="88">
        <v>150</v>
      </c>
      <c r="F368" s="108"/>
      <c r="G368" s="136">
        <f>IFERROR(SUMIFS(G$14:G$16,$F$14:$F$16,$B368)*G$18/12*(xDSL_propio__bitstream*SUMIFS('SCyD Distribución'!$I$89:$I$498,'SCyD Distribución'!$C$89:$C$498,'SCyD - LRAIC+'!$B368,'SCyD Distribución'!$D$89:$D$498,'SCyD - LRAIC+'!$C368,'SCyD Distribución'!$E$89:$E$498,'SCyD - LRAIC+'!$D368,'SCyD Distribución'!$F$89:$F$498,'SCyD - LRAIC+'!$E368))/(xDSL_propio__líneas*SUMIFS('SCyD Distribución'!$H$89:$H$498,'SCyD Distribución'!$C$89:$C$498,'SCyD - LRAIC+'!$B368,'SCyD Distribución'!$D$89:$D$498,'SCyD - LRAIC+'!$C368,'SCyD Distribución'!$E$89:$E$498,'SCyD - LRAIC+'!$D368,'SCyD Distribución'!$F$89:$F$498,'SCyD - LRAIC+'!$E368)),0)</f>
        <v>331.27304966768713</v>
      </c>
    </row>
    <row r="369" spans="2:7" ht="13" outlineLevel="1" x14ac:dyDescent="0.25">
      <c r="B369" s="98" t="s">
        <v>5</v>
      </c>
      <c r="C369" s="93" t="s">
        <v>14</v>
      </c>
      <c r="D369" s="87" t="s">
        <v>8</v>
      </c>
      <c r="E369" s="88">
        <v>200</v>
      </c>
      <c r="F369" s="108"/>
      <c r="G369" s="136">
        <f>IFERROR(SUMIFS(G$14:G$16,$F$14:$F$16,$B369)*G$18/12*(xDSL_propio__bitstream*SUMIFS('SCyD Distribución'!$I$89:$I$498,'SCyD Distribución'!$C$89:$C$498,'SCyD - LRAIC+'!$B369,'SCyD Distribución'!$D$89:$D$498,'SCyD - LRAIC+'!$C369,'SCyD Distribución'!$E$89:$E$498,'SCyD - LRAIC+'!$D369,'SCyD Distribución'!$F$89:$F$498,'SCyD - LRAIC+'!$E369))/(xDSL_propio__líneas*SUMIFS('SCyD Distribución'!$H$89:$H$498,'SCyD Distribución'!$C$89:$C$498,'SCyD - LRAIC+'!$B369,'SCyD Distribución'!$D$89:$D$498,'SCyD - LRAIC+'!$C369,'SCyD Distribución'!$E$89:$E$498,'SCyD - LRAIC+'!$D369,'SCyD Distribución'!$F$89:$F$498,'SCyD - LRAIC+'!$E369)),0)</f>
        <v>383.12073860085701</v>
      </c>
    </row>
    <row r="370" spans="2:7" ht="13" outlineLevel="1" x14ac:dyDescent="0.25">
      <c r="B370" s="98" t="s">
        <v>5</v>
      </c>
      <c r="C370" s="93" t="s">
        <v>14</v>
      </c>
      <c r="D370" s="87" t="s">
        <v>8</v>
      </c>
      <c r="E370" s="88">
        <v>250</v>
      </c>
      <c r="F370" s="108"/>
      <c r="G370" s="136">
        <f>IFERROR(SUMIFS(G$14:G$16,$F$14:$F$16,$B370)*G$18/12*(xDSL_propio__bitstream*SUMIFS('SCyD Distribución'!$I$89:$I$498,'SCyD Distribución'!$C$89:$C$498,'SCyD - LRAIC+'!$B370,'SCyD Distribución'!$D$89:$D$498,'SCyD - LRAIC+'!$C370,'SCyD Distribución'!$E$89:$E$498,'SCyD - LRAIC+'!$D370,'SCyD Distribución'!$F$89:$F$498,'SCyD - LRAIC+'!$E370))/(xDSL_propio__líneas*SUMIFS('SCyD Distribución'!$H$89:$H$498,'SCyD Distribución'!$C$89:$C$498,'SCyD - LRAIC+'!$B370,'SCyD Distribución'!$D$89:$D$498,'SCyD - LRAIC+'!$C370,'SCyD Distribución'!$E$89:$E$498,'SCyD - LRAIC+'!$D370,'SCyD Distribución'!$F$89:$F$498,'SCyD - LRAIC+'!$E370)),0)</f>
        <v>428.86268668036598</v>
      </c>
    </row>
    <row r="371" spans="2:7" ht="13" outlineLevel="1" x14ac:dyDescent="0.25">
      <c r="B371" s="98" t="s">
        <v>5</v>
      </c>
      <c r="C371" s="93" t="s">
        <v>14</v>
      </c>
      <c r="D371" s="87" t="s">
        <v>8</v>
      </c>
      <c r="E371" s="88">
        <v>300</v>
      </c>
      <c r="F371" s="108"/>
      <c r="G371" s="136">
        <f>IFERROR(SUMIFS(G$14:G$16,$F$14:$F$16,$B371)*G$18/12*(xDSL_propio__bitstream*SUMIFS('SCyD Distribución'!$I$89:$I$498,'SCyD Distribución'!$C$89:$C$498,'SCyD - LRAIC+'!$B371,'SCyD Distribución'!$D$89:$D$498,'SCyD - LRAIC+'!$C371,'SCyD Distribución'!$E$89:$E$498,'SCyD - LRAIC+'!$D371,'SCyD Distribución'!$F$89:$F$498,'SCyD - LRAIC+'!$E371))/(xDSL_propio__líneas*SUMIFS('SCyD Distribución'!$H$89:$H$498,'SCyD Distribución'!$C$89:$C$498,'SCyD - LRAIC+'!$B371,'SCyD Distribución'!$D$89:$D$498,'SCyD - LRAIC+'!$C371,'SCyD Distribución'!$E$89:$E$498,'SCyD - LRAIC+'!$D371,'SCyD Distribución'!$F$89:$F$498,'SCyD - LRAIC+'!$E371)),0)</f>
        <v>470.26208041340493</v>
      </c>
    </row>
    <row r="372" spans="2:7" ht="13" outlineLevel="1" x14ac:dyDescent="0.25">
      <c r="B372" s="98" t="s">
        <v>5</v>
      </c>
      <c r="C372" s="93" t="s">
        <v>14</v>
      </c>
      <c r="D372" s="87" t="s">
        <v>8</v>
      </c>
      <c r="E372" s="88">
        <v>400</v>
      </c>
      <c r="F372" s="108"/>
      <c r="G372" s="136">
        <f>IFERROR(SUMIFS(G$14:G$16,$F$14:$F$16,$B372)*G$18/12*(xDSL_propio__bitstream*SUMIFS('SCyD Distribución'!$I$89:$I$498,'SCyD Distribución'!$C$89:$C$498,'SCyD - LRAIC+'!$B372,'SCyD Distribución'!$D$89:$D$498,'SCyD - LRAIC+'!$C372,'SCyD Distribución'!$E$89:$E$498,'SCyD - LRAIC+'!$D372,'SCyD Distribución'!$F$89:$F$498,'SCyD - LRAIC+'!$E372))/(xDSL_propio__líneas*SUMIFS('SCyD Distribución'!$H$89:$H$498,'SCyD Distribución'!$C$89:$C$498,'SCyD - LRAIC+'!$B372,'SCyD Distribución'!$D$89:$D$498,'SCyD - LRAIC+'!$C372,'SCyD Distribución'!$E$89:$E$498,'SCyD - LRAIC+'!$D372,'SCyD Distribución'!$F$89:$F$498,'SCyD - LRAIC+'!$E372)),0)</f>
        <v>543.86300293577142</v>
      </c>
    </row>
    <row r="373" spans="2:7" ht="13" outlineLevel="1" x14ac:dyDescent="0.25">
      <c r="B373" s="98" t="s">
        <v>5</v>
      </c>
      <c r="C373" s="93" t="s">
        <v>14</v>
      </c>
      <c r="D373" s="87" t="s">
        <v>8</v>
      </c>
      <c r="E373" s="88">
        <v>500</v>
      </c>
      <c r="F373" s="108"/>
      <c r="G373" s="136">
        <f>IFERROR(SUMIFS(G$14:G$16,$F$14:$F$16,$B373)*G$18/12*(xDSL_propio__bitstream*SUMIFS('SCyD Distribución'!$I$89:$I$498,'SCyD Distribución'!$C$89:$C$498,'SCyD - LRAIC+'!$B373,'SCyD Distribución'!$D$89:$D$498,'SCyD - LRAIC+'!$C373,'SCyD Distribución'!$E$89:$E$498,'SCyD - LRAIC+'!$D373,'SCyD Distribución'!$F$89:$F$498,'SCyD - LRAIC+'!$E373))/(xDSL_propio__líneas*SUMIFS('SCyD Distribución'!$H$89:$H$498,'SCyD Distribución'!$C$89:$C$498,'SCyD - LRAIC+'!$B373,'SCyD Distribución'!$D$89:$D$498,'SCyD - LRAIC+'!$C373,'SCyD Distribución'!$E$89:$E$498,'SCyD - LRAIC+'!$D373,'SCyD Distribución'!$F$89:$F$498,'SCyD - LRAIC+'!$E373)),0)</f>
        <v>608.79645794398925</v>
      </c>
    </row>
    <row r="374" spans="2:7" ht="13" outlineLevel="1" x14ac:dyDescent="0.25">
      <c r="B374" s="98" t="s">
        <v>5</v>
      </c>
      <c r="C374" s="93" t="s">
        <v>14</v>
      </c>
      <c r="D374" s="87" t="s">
        <v>8</v>
      </c>
      <c r="E374" s="88">
        <v>750</v>
      </c>
      <c r="F374" s="108"/>
      <c r="G374" s="136">
        <f>IFERROR(SUMIFS(G$14:G$16,$F$14:$F$16,$B374)*G$18/12*(xDSL_propio__bitstream*SUMIFS('SCyD Distribución'!$I$89:$I$498,'SCyD Distribución'!$C$89:$C$498,'SCyD - LRAIC+'!$B374,'SCyD Distribución'!$D$89:$D$498,'SCyD - LRAIC+'!$C374,'SCyD Distribución'!$E$89:$E$498,'SCyD - LRAIC+'!$D374,'SCyD Distribución'!$F$89:$F$498,'SCyD - LRAIC+'!$E374))/(xDSL_propio__líneas*SUMIFS('SCyD Distribución'!$H$89:$H$498,'SCyD Distribución'!$C$89:$C$498,'SCyD - LRAIC+'!$B374,'SCyD Distribución'!$D$89:$D$498,'SCyD - LRAIC+'!$C374,'SCyD Distribución'!$E$89:$E$498,'SCyD - LRAIC+'!$D374,'SCyD Distribución'!$F$89:$F$498,'SCyD - LRAIC+'!$E374)),0)</f>
        <v>747.26805420815197</v>
      </c>
    </row>
    <row r="375" spans="2:7" ht="13" outlineLevel="1" x14ac:dyDescent="0.25">
      <c r="B375" s="98" t="s">
        <v>5</v>
      </c>
      <c r="C375" s="93" t="s">
        <v>14</v>
      </c>
      <c r="D375" s="87" t="s">
        <v>8</v>
      </c>
      <c r="E375" s="88">
        <v>1000</v>
      </c>
      <c r="F375" s="108"/>
      <c r="G375" s="136">
        <f>IFERROR(SUMIFS(G$14:G$16,$F$14:$F$16,$B375)*G$18/12*(xDSL_propio__bitstream*SUMIFS('SCyD Distribución'!$I$89:$I$498,'SCyD Distribución'!$C$89:$C$498,'SCyD - LRAIC+'!$B375,'SCyD Distribución'!$D$89:$D$498,'SCyD - LRAIC+'!$C375,'SCyD Distribución'!$E$89:$E$498,'SCyD - LRAIC+'!$D375,'SCyD Distribución'!$F$89:$F$498,'SCyD - LRAIC+'!$E375))/(xDSL_propio__líneas*SUMIFS('SCyD Distribución'!$H$89:$H$498,'SCyD Distribución'!$C$89:$C$498,'SCyD - LRAIC+'!$B375,'SCyD Distribución'!$D$89:$D$498,'SCyD - LRAIC+'!$C375,'SCyD Distribución'!$E$89:$E$498,'SCyD - LRAIC+'!$D375,'SCyD Distribución'!$F$89:$F$498,'SCyD - LRAIC+'!$E375)),0)</f>
        <v>864.22330204115599</v>
      </c>
    </row>
    <row r="376" spans="2:7" ht="13" outlineLevel="1" x14ac:dyDescent="0.25">
      <c r="B376" s="98" t="s">
        <v>5</v>
      </c>
      <c r="C376" s="86" t="s">
        <v>11</v>
      </c>
      <c r="D376" s="95" t="s">
        <v>9</v>
      </c>
      <c r="E376" s="88">
        <v>3</v>
      </c>
      <c r="F376" s="108"/>
      <c r="G376" s="136">
        <f>IFERROR(SUMIFS(G$14:G$16,$F$14:$F$16,$B376)*G$18/12*(xDSL_propio__bitstream*SUMIFS('SCyD Distribución'!$I$89:$I$498,'SCyD Distribución'!$C$89:$C$498,'SCyD - LRAIC+'!$B376,'SCyD Distribución'!$D$89:$D$498,'SCyD - LRAIC+'!$C376,'SCyD Distribución'!$E$89:$E$498,'SCyD - LRAIC+'!$D376,'SCyD Distribución'!$F$89:$F$498,'SCyD - LRAIC+'!$E376))/(xDSL_propio__líneas*SUMIFS('SCyD Distribución'!$H$89:$H$498,'SCyD Distribución'!$C$89:$C$498,'SCyD - LRAIC+'!$B376,'SCyD Distribución'!$D$89:$D$498,'SCyD - LRAIC+'!$C376,'SCyD Distribución'!$E$89:$E$498,'SCyD - LRAIC+'!$D376,'SCyD Distribución'!$F$89:$F$498,'SCyD - LRAIC+'!$E376)),0)</f>
        <v>57.666850469519929</v>
      </c>
    </row>
    <row r="377" spans="2:7" ht="13" outlineLevel="1" x14ac:dyDescent="0.25">
      <c r="B377" s="98" t="s">
        <v>5</v>
      </c>
      <c r="C377" s="86" t="s">
        <v>11</v>
      </c>
      <c r="D377" s="95" t="s">
        <v>9</v>
      </c>
      <c r="E377" s="88">
        <v>5</v>
      </c>
      <c r="F377" s="108"/>
      <c r="G377" s="136">
        <f>IFERROR(SUMIFS(G$14:G$16,$F$14:$F$16,$B377)*G$18/12*(xDSL_propio__bitstream*SUMIFS('SCyD Distribución'!$I$89:$I$498,'SCyD Distribución'!$C$89:$C$498,'SCyD - LRAIC+'!$B377,'SCyD Distribución'!$D$89:$D$498,'SCyD - LRAIC+'!$C377,'SCyD Distribución'!$E$89:$E$498,'SCyD - LRAIC+'!$D377,'SCyD Distribución'!$F$89:$F$498,'SCyD - LRAIC+'!$E377))/(xDSL_propio__líneas*SUMIFS('SCyD Distribución'!$H$89:$H$498,'SCyD Distribución'!$C$89:$C$498,'SCyD - LRAIC+'!$B377,'SCyD Distribución'!$D$89:$D$498,'SCyD - LRAIC+'!$C377,'SCyD Distribución'!$E$89:$E$498,'SCyD - LRAIC+'!$D377,'SCyD Distribución'!$F$89:$F$498,'SCyD - LRAIC+'!$E377)),0)</f>
        <v>74.654912162525875</v>
      </c>
    </row>
    <row r="378" spans="2:7" ht="13" outlineLevel="1" x14ac:dyDescent="0.25">
      <c r="B378" s="98" t="s">
        <v>5</v>
      </c>
      <c r="C378" s="86" t="s">
        <v>11</v>
      </c>
      <c r="D378" s="95" t="s">
        <v>9</v>
      </c>
      <c r="E378" s="88">
        <v>10</v>
      </c>
      <c r="F378" s="108"/>
      <c r="G378" s="136">
        <f>IFERROR(SUMIFS(G$14:G$16,$F$14:$F$16,$B378)*G$18/12*(xDSL_propio__bitstream*SUMIFS('SCyD Distribución'!$I$89:$I$498,'SCyD Distribución'!$C$89:$C$498,'SCyD - LRAIC+'!$B378,'SCyD Distribución'!$D$89:$D$498,'SCyD - LRAIC+'!$C378,'SCyD Distribución'!$E$89:$E$498,'SCyD - LRAIC+'!$D378,'SCyD Distribución'!$F$89:$F$498,'SCyD - LRAIC+'!$E378))/(xDSL_propio__líneas*SUMIFS('SCyD Distribución'!$H$89:$H$498,'SCyD Distribución'!$C$89:$C$498,'SCyD - LRAIC+'!$B378,'SCyD Distribución'!$D$89:$D$498,'SCyD - LRAIC+'!$C378,'SCyD Distribución'!$E$89:$E$498,'SCyD - LRAIC+'!$D378,'SCyD Distribución'!$F$89:$F$498,'SCyD - LRAIC+'!$E378)),0)</f>
        <v>105.97715190489239</v>
      </c>
    </row>
    <row r="379" spans="2:7" ht="13" outlineLevel="1" x14ac:dyDescent="0.25">
      <c r="B379" s="98" t="s">
        <v>5</v>
      </c>
      <c r="C379" s="86" t="s">
        <v>11</v>
      </c>
      <c r="D379" s="95" t="s">
        <v>9</v>
      </c>
      <c r="E379" s="88">
        <v>20</v>
      </c>
      <c r="F379" s="108"/>
      <c r="G379" s="136">
        <f>IFERROR(SUMIFS(G$14:G$16,$F$14:$F$16,$B379)*G$18/12*(xDSL_propio__bitstream*SUMIFS('SCyD Distribución'!$I$89:$I$498,'SCyD Distribución'!$C$89:$C$498,'SCyD - LRAIC+'!$B379,'SCyD Distribución'!$D$89:$D$498,'SCyD - LRAIC+'!$C379,'SCyD Distribución'!$E$89:$E$498,'SCyD - LRAIC+'!$D379,'SCyD Distribución'!$F$89:$F$498,'SCyD - LRAIC+'!$E379))/(xDSL_propio__líneas*SUMIFS('SCyD Distribución'!$H$89:$H$498,'SCyD Distribución'!$C$89:$C$498,'SCyD - LRAIC+'!$B379,'SCyD Distribución'!$D$89:$D$498,'SCyD - LRAIC+'!$C379,'SCyD Distribución'!$E$89:$E$498,'SCyD - LRAIC+'!$D379,'SCyD Distribución'!$F$89:$F$498,'SCyD - LRAIC+'!$E379)),0)</f>
        <v>150.44096095675636</v>
      </c>
    </row>
    <row r="380" spans="2:7" ht="13" outlineLevel="1" x14ac:dyDescent="0.25">
      <c r="B380" s="98" t="s">
        <v>5</v>
      </c>
      <c r="C380" s="86" t="s">
        <v>11</v>
      </c>
      <c r="D380" s="95" t="s">
        <v>9</v>
      </c>
      <c r="E380" s="88">
        <v>30</v>
      </c>
      <c r="F380" s="108"/>
      <c r="G380" s="136">
        <f>IFERROR(SUMIFS(G$14:G$16,$F$14:$F$16,$B380)*G$18/12*(xDSL_propio__bitstream*SUMIFS('SCyD Distribución'!$I$89:$I$498,'SCyD Distribución'!$C$89:$C$498,'SCyD - LRAIC+'!$B380,'SCyD Distribución'!$D$89:$D$498,'SCyD - LRAIC+'!$C380,'SCyD Distribución'!$E$89:$E$498,'SCyD - LRAIC+'!$D380,'SCyD Distribución'!$F$89:$F$498,'SCyD - LRAIC+'!$E380))/(xDSL_propio__líneas*SUMIFS('SCyD Distribución'!$H$89:$H$498,'SCyD Distribución'!$C$89:$C$498,'SCyD - LRAIC+'!$B380,'SCyD Distribución'!$D$89:$D$498,'SCyD - LRAIC+'!$C380,'SCyD Distribución'!$E$89:$E$498,'SCyD - LRAIC+'!$D380,'SCyD Distribución'!$F$89:$F$498,'SCyD - LRAIC+'!$E380)),0)</f>
        <v>184.65896557122016</v>
      </c>
    </row>
    <row r="381" spans="2:7" ht="13" outlineLevel="1" x14ac:dyDescent="0.25">
      <c r="B381" s="98" t="s">
        <v>5</v>
      </c>
      <c r="C381" s="86" t="s">
        <v>11</v>
      </c>
      <c r="D381" s="95" t="s">
        <v>9</v>
      </c>
      <c r="E381" s="88">
        <v>40</v>
      </c>
      <c r="F381" s="108"/>
      <c r="G381" s="136">
        <f>IFERROR(SUMIFS(G$14:G$16,$F$14:$F$16,$B381)*G$18/12*(xDSL_propio__bitstream*SUMIFS('SCyD Distribución'!$I$89:$I$498,'SCyD Distribución'!$C$89:$C$498,'SCyD - LRAIC+'!$B381,'SCyD Distribución'!$D$89:$D$498,'SCyD - LRAIC+'!$C381,'SCyD Distribución'!$E$89:$E$498,'SCyD - LRAIC+'!$D381,'SCyD Distribución'!$F$89:$F$498,'SCyD - LRAIC+'!$E381))/(xDSL_propio__líneas*SUMIFS('SCyD Distribución'!$H$89:$H$498,'SCyD Distribución'!$C$89:$C$498,'SCyD - LRAIC+'!$B381,'SCyD Distribución'!$D$89:$D$498,'SCyD - LRAIC+'!$C381,'SCyD Distribución'!$E$89:$E$498,'SCyD - LRAIC+'!$D381,'SCyD Distribución'!$F$89:$F$498,'SCyD - LRAIC+'!$E381)),0)</f>
        <v>213.56002050237657</v>
      </c>
    </row>
    <row r="382" spans="2:7" ht="13" outlineLevel="1" x14ac:dyDescent="0.25">
      <c r="B382" s="98" t="s">
        <v>5</v>
      </c>
      <c r="C382" s="86" t="s">
        <v>11</v>
      </c>
      <c r="D382" s="95" t="s">
        <v>9</v>
      </c>
      <c r="E382" s="88">
        <v>50</v>
      </c>
      <c r="F382" s="108"/>
      <c r="G382" s="136">
        <f>IFERROR(SUMIFS(G$14:G$16,$F$14:$F$16,$B382)*G$18/12*(xDSL_propio__bitstream*SUMIFS('SCyD Distribución'!$I$89:$I$498,'SCyD Distribución'!$C$89:$C$498,'SCyD - LRAIC+'!$B382,'SCyD Distribución'!$D$89:$D$498,'SCyD - LRAIC+'!$C382,'SCyD Distribución'!$E$89:$E$498,'SCyD - LRAIC+'!$D382,'SCyD Distribución'!$F$89:$F$498,'SCyD - LRAIC+'!$E382))/(xDSL_propio__líneas*SUMIFS('SCyD Distribución'!$H$89:$H$498,'SCyD Distribución'!$C$89:$C$498,'SCyD - LRAIC+'!$B382,'SCyD Distribución'!$D$89:$D$498,'SCyD - LRAIC+'!$C382,'SCyD Distribución'!$E$89:$E$498,'SCyD - LRAIC+'!$D382,'SCyD Distribución'!$F$89:$F$498,'SCyD - LRAIC+'!$E382)),0)</f>
        <v>239.0575996868221</v>
      </c>
    </row>
    <row r="383" spans="2:7" ht="13" outlineLevel="1" x14ac:dyDescent="0.25">
      <c r="B383" s="98" t="s">
        <v>5</v>
      </c>
      <c r="C383" s="86" t="s">
        <v>11</v>
      </c>
      <c r="D383" s="95" t="s">
        <v>9</v>
      </c>
      <c r="E383" s="88">
        <v>60</v>
      </c>
      <c r="F383" s="108"/>
      <c r="G383" s="136">
        <f>IFERROR(SUMIFS(G$14:G$16,$F$14:$F$16,$B383)*G$18/12*(xDSL_propio__bitstream*SUMIFS('SCyD Distribución'!$I$89:$I$498,'SCyD Distribución'!$C$89:$C$498,'SCyD - LRAIC+'!$B383,'SCyD Distribución'!$D$89:$D$498,'SCyD - LRAIC+'!$C383,'SCyD Distribución'!$E$89:$E$498,'SCyD - LRAIC+'!$D383,'SCyD Distribución'!$F$89:$F$498,'SCyD - LRAIC+'!$E383))/(xDSL_propio__líneas*SUMIFS('SCyD Distribución'!$H$89:$H$498,'SCyD Distribución'!$C$89:$C$498,'SCyD - LRAIC+'!$B383,'SCyD Distribución'!$D$89:$D$498,'SCyD - LRAIC+'!$C383,'SCyD Distribución'!$E$89:$E$498,'SCyD - LRAIC+'!$D383,'SCyD Distribución'!$F$89:$F$498,'SCyD - LRAIC+'!$E383)),0)</f>
        <v>262.13454249785769</v>
      </c>
    </row>
    <row r="384" spans="2:7" ht="13" outlineLevel="1" x14ac:dyDescent="0.25">
      <c r="B384" s="98" t="s">
        <v>5</v>
      </c>
      <c r="C384" s="86" t="s">
        <v>11</v>
      </c>
      <c r="D384" s="95" t="s">
        <v>9</v>
      </c>
      <c r="E384" s="88">
        <v>100</v>
      </c>
      <c r="F384" s="108"/>
      <c r="G384" s="136">
        <f>IFERROR(SUMIFS(G$14:G$16,$F$14:$F$16,$B384)*G$18/12*(xDSL_propio__bitstream*SUMIFS('SCyD Distribución'!$I$89:$I$498,'SCyD Distribución'!$C$89:$C$498,'SCyD - LRAIC+'!$B384,'SCyD Distribución'!$D$89:$D$498,'SCyD - LRAIC+'!$C384,'SCyD Distribución'!$E$89:$E$498,'SCyD - LRAIC+'!$D384,'SCyD Distribución'!$F$89:$F$498,'SCyD - LRAIC+'!$E384))/(xDSL_propio__líneas*SUMIFS('SCyD Distribución'!$H$89:$H$498,'SCyD Distribución'!$C$89:$C$498,'SCyD - LRAIC+'!$B384,'SCyD Distribución'!$D$89:$D$498,'SCyD - LRAIC+'!$C384,'SCyD Distribución'!$E$89:$E$498,'SCyD - LRAIC+'!$D384,'SCyD Distribución'!$F$89:$F$498,'SCyD - LRAIC+'!$E384)),0)</f>
        <v>339.35668561065438</v>
      </c>
    </row>
    <row r="385" spans="2:7" ht="13" outlineLevel="1" x14ac:dyDescent="0.25">
      <c r="B385" s="98" t="s">
        <v>5</v>
      </c>
      <c r="C385" s="86" t="s">
        <v>11</v>
      </c>
      <c r="D385" s="95" t="s">
        <v>9</v>
      </c>
      <c r="E385" s="88">
        <v>150</v>
      </c>
      <c r="F385" s="108"/>
      <c r="G385" s="136">
        <f>IFERROR(SUMIFS(G$14:G$16,$F$14:$F$16,$B385)*G$18/12*(xDSL_propio__bitstream*SUMIFS('SCyD Distribución'!$I$89:$I$498,'SCyD Distribución'!$C$89:$C$498,'SCyD - LRAIC+'!$B385,'SCyD Distribución'!$D$89:$D$498,'SCyD - LRAIC+'!$C385,'SCyD Distribución'!$E$89:$E$498,'SCyD - LRAIC+'!$D385,'SCyD Distribución'!$F$89:$F$498,'SCyD - LRAIC+'!$E385))/(xDSL_propio__líneas*SUMIFS('SCyD Distribución'!$H$89:$H$498,'SCyD Distribución'!$C$89:$C$498,'SCyD - LRAIC+'!$B385,'SCyD Distribución'!$D$89:$D$498,'SCyD - LRAIC+'!$C385,'SCyD Distribución'!$E$89:$E$498,'SCyD - LRAIC+'!$D385,'SCyD Distribución'!$F$89:$F$498,'SCyD - LRAIC+'!$E385)),0)</f>
        <v>416.54383304925864</v>
      </c>
    </row>
    <row r="386" spans="2:7" ht="13" outlineLevel="1" x14ac:dyDescent="0.25">
      <c r="B386" s="98" t="s">
        <v>5</v>
      </c>
      <c r="C386" s="86" t="s">
        <v>11</v>
      </c>
      <c r="D386" s="95" t="s">
        <v>9</v>
      </c>
      <c r="E386" s="88">
        <v>200</v>
      </c>
      <c r="F386" s="108"/>
      <c r="G386" s="136">
        <f>IFERROR(SUMIFS(G$14:G$16,$F$14:$F$16,$B386)*G$18/12*(xDSL_propio__bitstream*SUMIFS('SCyD Distribución'!$I$89:$I$498,'SCyD Distribución'!$C$89:$C$498,'SCyD - LRAIC+'!$B386,'SCyD Distribución'!$D$89:$D$498,'SCyD - LRAIC+'!$C386,'SCyD Distribución'!$E$89:$E$498,'SCyD - LRAIC+'!$D386,'SCyD Distribución'!$F$89:$F$498,'SCyD - LRAIC+'!$E386))/(xDSL_propio__líneas*SUMIFS('SCyD Distribución'!$H$89:$H$498,'SCyD Distribución'!$C$89:$C$498,'SCyD - LRAIC+'!$B386,'SCyD Distribución'!$D$89:$D$498,'SCyD - LRAIC+'!$C386,'SCyD Distribución'!$E$89:$E$498,'SCyD - LRAIC+'!$D386,'SCyD Distribución'!$F$89:$F$498,'SCyD - LRAIC+'!$E386)),0)</f>
        <v>481.7372893374561</v>
      </c>
    </row>
    <row r="387" spans="2:7" ht="13" outlineLevel="1" x14ac:dyDescent="0.25">
      <c r="B387" s="98" t="s">
        <v>5</v>
      </c>
      <c r="C387" s="86" t="s">
        <v>11</v>
      </c>
      <c r="D387" s="95" t="s">
        <v>9</v>
      </c>
      <c r="E387" s="88">
        <v>250</v>
      </c>
      <c r="F387" s="108"/>
      <c r="G387" s="136">
        <f>IFERROR(SUMIFS(G$14:G$16,$F$14:$F$16,$B387)*G$18/12*(xDSL_propio__bitstream*SUMIFS('SCyD Distribución'!$I$89:$I$498,'SCyD Distribución'!$C$89:$C$498,'SCyD - LRAIC+'!$B387,'SCyD Distribución'!$D$89:$D$498,'SCyD - LRAIC+'!$C387,'SCyD Distribución'!$E$89:$E$498,'SCyD - LRAIC+'!$D387,'SCyD Distribución'!$F$89:$F$498,'SCyD - LRAIC+'!$E387))/(xDSL_propio__líneas*SUMIFS('SCyD Distribución'!$H$89:$H$498,'SCyD Distribución'!$C$89:$C$498,'SCyD - LRAIC+'!$B387,'SCyD Distribución'!$D$89:$D$498,'SCyD - LRAIC+'!$C387,'SCyD Distribución'!$E$89:$E$498,'SCyD - LRAIC+'!$D387,'SCyD Distribución'!$F$89:$F$498,'SCyD - LRAIC+'!$E387)),0)</f>
        <v>539.2533667946841</v>
      </c>
    </row>
    <row r="388" spans="2:7" ht="13" outlineLevel="1" x14ac:dyDescent="0.25">
      <c r="B388" s="98" t="s">
        <v>5</v>
      </c>
      <c r="C388" s="86" t="s">
        <v>11</v>
      </c>
      <c r="D388" s="95" t="s">
        <v>9</v>
      </c>
      <c r="E388" s="88">
        <v>300</v>
      </c>
      <c r="F388" s="108"/>
      <c r="G388" s="136">
        <f>IFERROR(SUMIFS(G$14:G$16,$F$14:$F$16,$B388)*G$18/12*(xDSL_propio__bitstream*SUMIFS('SCyD Distribución'!$I$89:$I$498,'SCyD Distribución'!$C$89:$C$498,'SCyD - LRAIC+'!$B388,'SCyD Distribución'!$D$89:$D$498,'SCyD - LRAIC+'!$C388,'SCyD Distribución'!$E$89:$E$498,'SCyD - LRAIC+'!$D388,'SCyD Distribución'!$F$89:$F$498,'SCyD - LRAIC+'!$E388))/(xDSL_propio__líneas*SUMIFS('SCyD Distribución'!$H$89:$H$498,'SCyD Distribución'!$C$89:$C$498,'SCyD - LRAIC+'!$B388,'SCyD Distribución'!$D$89:$D$498,'SCyD - LRAIC+'!$C388,'SCyD Distribución'!$E$89:$E$498,'SCyD - LRAIC+'!$D388,'SCyD Distribución'!$F$89:$F$498,'SCyD - LRAIC+'!$E388)),0)</f>
        <v>591.30910199190066</v>
      </c>
    </row>
    <row r="389" spans="2:7" ht="13" outlineLevel="1" x14ac:dyDescent="0.25">
      <c r="B389" s="98" t="s">
        <v>5</v>
      </c>
      <c r="C389" s="86" t="s">
        <v>11</v>
      </c>
      <c r="D389" s="95" t="s">
        <v>9</v>
      </c>
      <c r="E389" s="88">
        <v>400</v>
      </c>
      <c r="F389" s="108"/>
      <c r="G389" s="136">
        <f>IFERROR(SUMIFS(G$14:G$16,$F$14:$F$16,$B389)*G$18/12*(xDSL_propio__bitstream*SUMIFS('SCyD Distribución'!$I$89:$I$498,'SCyD Distribución'!$C$89:$C$498,'SCyD - LRAIC+'!$B389,'SCyD Distribución'!$D$89:$D$498,'SCyD - LRAIC+'!$C389,'SCyD Distribución'!$E$89:$E$498,'SCyD - LRAIC+'!$D389,'SCyD Distribución'!$F$89:$F$498,'SCyD - LRAIC+'!$E389))/(xDSL_propio__líneas*SUMIFS('SCyD Distribución'!$H$89:$H$498,'SCyD Distribución'!$C$89:$C$498,'SCyD - LRAIC+'!$B389,'SCyD Distribución'!$D$89:$D$498,'SCyD - LRAIC+'!$C389,'SCyD Distribución'!$E$89:$E$498,'SCyD - LRAIC+'!$D389,'SCyD Distribución'!$F$89:$F$498,'SCyD - LRAIC+'!$E389)),0)</f>
        <v>683.85514645335741</v>
      </c>
    </row>
    <row r="390" spans="2:7" ht="13" outlineLevel="1" x14ac:dyDescent="0.25">
      <c r="B390" s="98" t="s">
        <v>5</v>
      </c>
      <c r="C390" s="86" t="s">
        <v>11</v>
      </c>
      <c r="D390" s="95" t="s">
        <v>9</v>
      </c>
      <c r="E390" s="88">
        <v>500</v>
      </c>
      <c r="F390" s="108"/>
      <c r="G390" s="136">
        <f>IFERROR(SUMIFS(G$14:G$16,$F$14:$F$16,$B390)*G$18/12*(xDSL_propio__bitstream*SUMIFS('SCyD Distribución'!$I$89:$I$498,'SCyD Distribución'!$C$89:$C$498,'SCyD - LRAIC+'!$B390,'SCyD Distribución'!$D$89:$D$498,'SCyD - LRAIC+'!$C390,'SCyD Distribución'!$E$89:$E$498,'SCyD - LRAIC+'!$D390,'SCyD Distribución'!$F$89:$F$498,'SCyD - LRAIC+'!$E390))/(xDSL_propio__líneas*SUMIFS('SCyD Distribución'!$H$89:$H$498,'SCyD Distribución'!$C$89:$C$498,'SCyD - LRAIC+'!$B390,'SCyD Distribución'!$D$89:$D$498,'SCyD - LRAIC+'!$C390,'SCyD Distribución'!$E$89:$E$498,'SCyD - LRAIC+'!$D390,'SCyD Distribución'!$F$89:$F$498,'SCyD - LRAIC+'!$E390)),0)</f>
        <v>765.50268847160237</v>
      </c>
    </row>
    <row r="391" spans="2:7" ht="13" outlineLevel="1" x14ac:dyDescent="0.25">
      <c r="B391" s="98" t="s">
        <v>5</v>
      </c>
      <c r="C391" s="86" t="s">
        <v>11</v>
      </c>
      <c r="D391" s="95" t="s">
        <v>9</v>
      </c>
      <c r="E391" s="88">
        <v>750</v>
      </c>
      <c r="F391" s="108"/>
      <c r="G391" s="136">
        <f>IFERROR(SUMIFS(G$14:G$16,$F$14:$F$16,$B391)*G$18/12*(xDSL_propio__bitstream*SUMIFS('SCyD Distribución'!$I$89:$I$498,'SCyD Distribución'!$C$89:$C$498,'SCyD - LRAIC+'!$B391,'SCyD Distribución'!$D$89:$D$498,'SCyD - LRAIC+'!$C391,'SCyD Distribución'!$E$89:$E$498,'SCyD - LRAIC+'!$D391,'SCyD Distribución'!$F$89:$F$498,'SCyD - LRAIC+'!$E391))/(xDSL_propio__líneas*SUMIFS('SCyD Distribución'!$H$89:$H$498,'SCyD Distribución'!$C$89:$C$498,'SCyD - LRAIC+'!$B391,'SCyD Distribución'!$D$89:$D$498,'SCyD - LRAIC+'!$C391,'SCyD Distribución'!$E$89:$E$498,'SCyD - LRAIC+'!$D391,'SCyD Distribución'!$F$89:$F$498,'SCyD - LRAIC+'!$E391)),0)</f>
        <v>939.61733357836295</v>
      </c>
    </row>
    <row r="392" spans="2:7" ht="13" outlineLevel="1" x14ac:dyDescent="0.25">
      <c r="B392" s="98" t="s">
        <v>5</v>
      </c>
      <c r="C392" s="86" t="s">
        <v>11</v>
      </c>
      <c r="D392" s="95" t="s">
        <v>9</v>
      </c>
      <c r="E392" s="88">
        <v>1000</v>
      </c>
      <c r="F392" s="108"/>
      <c r="G392" s="136">
        <f>IFERROR(SUMIFS(G$14:G$16,$F$14:$F$16,$B392)*G$18/12*(xDSL_propio__bitstream*SUMIFS('SCyD Distribución'!$I$89:$I$498,'SCyD Distribución'!$C$89:$C$498,'SCyD - LRAIC+'!$B392,'SCyD Distribución'!$D$89:$D$498,'SCyD - LRAIC+'!$C392,'SCyD Distribución'!$E$89:$E$498,'SCyD - LRAIC+'!$D392,'SCyD Distribución'!$F$89:$F$498,'SCyD - LRAIC+'!$E392))/(xDSL_propio__líneas*SUMIFS('SCyD Distribución'!$H$89:$H$498,'SCyD Distribución'!$C$89:$C$498,'SCyD - LRAIC+'!$B392,'SCyD Distribución'!$D$89:$D$498,'SCyD - LRAIC+'!$C392,'SCyD Distribución'!$E$89:$E$498,'SCyD - LRAIC+'!$D392,'SCyD Distribución'!$F$89:$F$498,'SCyD - LRAIC+'!$E392)),0)</f>
        <v>1086.6772506964485</v>
      </c>
    </row>
    <row r="393" spans="2:7" ht="13" outlineLevel="1" x14ac:dyDescent="0.25">
      <c r="B393" s="98" t="s">
        <v>5</v>
      </c>
      <c r="C393" s="91" t="s">
        <v>12</v>
      </c>
      <c r="D393" s="95" t="s">
        <v>9</v>
      </c>
      <c r="E393" s="88">
        <v>3</v>
      </c>
      <c r="F393" s="108"/>
      <c r="G393" s="136">
        <f>IFERROR(SUMIFS(G$14:G$16,$F$14:$F$16,$B393)*G$18/12*(xDSL_propio__bitstream*SUMIFS('SCyD Distribución'!$I$89:$I$498,'SCyD Distribución'!$C$89:$C$498,'SCyD - LRAIC+'!$B393,'SCyD Distribución'!$D$89:$D$498,'SCyD - LRAIC+'!$C393,'SCyD Distribución'!$E$89:$E$498,'SCyD - LRAIC+'!$D393,'SCyD Distribución'!$F$89:$F$498,'SCyD - LRAIC+'!$E393))/(xDSL_propio__líneas*SUMIFS('SCyD Distribución'!$H$89:$H$498,'SCyD Distribución'!$C$89:$C$498,'SCyD - LRAIC+'!$B393,'SCyD Distribución'!$D$89:$D$498,'SCyD - LRAIC+'!$C393,'SCyD Distribución'!$E$89:$E$498,'SCyD - LRAIC+'!$D393,'SCyD Distribución'!$F$89:$F$498,'SCyD - LRAIC+'!$E393)),0)</f>
        <v>64.018855891070942</v>
      </c>
    </row>
    <row r="394" spans="2:7" ht="13" outlineLevel="1" x14ac:dyDescent="0.25">
      <c r="B394" s="98" t="s">
        <v>5</v>
      </c>
      <c r="C394" s="91" t="s">
        <v>12</v>
      </c>
      <c r="D394" s="95" t="s">
        <v>9</v>
      </c>
      <c r="E394" s="88">
        <v>5</v>
      </c>
      <c r="F394" s="108"/>
      <c r="G394" s="136">
        <f>IFERROR(SUMIFS(G$14:G$16,$F$14:$F$16,$B394)*G$18/12*(xDSL_propio__bitstream*SUMIFS('SCyD Distribución'!$I$89:$I$498,'SCyD Distribución'!$C$89:$C$498,'SCyD - LRAIC+'!$B394,'SCyD Distribución'!$D$89:$D$498,'SCyD - LRAIC+'!$C394,'SCyD Distribución'!$E$89:$E$498,'SCyD - LRAIC+'!$D394,'SCyD Distribución'!$F$89:$F$498,'SCyD - LRAIC+'!$E394))/(xDSL_propio__líneas*SUMIFS('SCyD Distribución'!$H$89:$H$498,'SCyD Distribución'!$C$89:$C$498,'SCyD - LRAIC+'!$B394,'SCyD Distribución'!$D$89:$D$498,'SCyD - LRAIC+'!$C394,'SCyD Distribución'!$E$89:$E$498,'SCyD - LRAIC+'!$D394,'SCyD Distribución'!$F$89:$F$498,'SCyD - LRAIC+'!$E394)),0)</f>
        <v>82.87815312229398</v>
      </c>
    </row>
    <row r="395" spans="2:7" ht="13" outlineLevel="1" x14ac:dyDescent="0.25">
      <c r="B395" s="98" t="s">
        <v>5</v>
      </c>
      <c r="C395" s="91" t="s">
        <v>12</v>
      </c>
      <c r="D395" s="95" t="s">
        <v>9</v>
      </c>
      <c r="E395" s="88">
        <v>10</v>
      </c>
      <c r="F395" s="108"/>
      <c r="G395" s="136">
        <f>IFERROR(SUMIFS(G$14:G$16,$F$14:$F$16,$B395)*G$18/12*(xDSL_propio__bitstream*SUMIFS('SCyD Distribución'!$I$89:$I$498,'SCyD Distribución'!$C$89:$C$498,'SCyD - LRAIC+'!$B395,'SCyD Distribución'!$D$89:$D$498,'SCyD - LRAIC+'!$C395,'SCyD Distribución'!$E$89:$E$498,'SCyD - LRAIC+'!$D395,'SCyD Distribución'!$F$89:$F$498,'SCyD - LRAIC+'!$E395))/(xDSL_propio__líneas*SUMIFS('SCyD Distribución'!$H$89:$H$498,'SCyD Distribución'!$C$89:$C$498,'SCyD - LRAIC+'!$B395,'SCyD Distribución'!$D$89:$D$498,'SCyD - LRAIC+'!$C395,'SCyD Distribución'!$E$89:$E$498,'SCyD - LRAIC+'!$D395,'SCyD Distribución'!$F$89:$F$498,'SCyD - LRAIC+'!$E395)),0)</f>
        <v>117.65053857296121</v>
      </c>
    </row>
    <row r="396" spans="2:7" ht="13" outlineLevel="1" x14ac:dyDescent="0.25">
      <c r="B396" s="98" t="s">
        <v>5</v>
      </c>
      <c r="C396" s="91" t="s">
        <v>12</v>
      </c>
      <c r="D396" s="95" t="s">
        <v>9</v>
      </c>
      <c r="E396" s="88">
        <v>20</v>
      </c>
      <c r="F396" s="108"/>
      <c r="G396" s="136">
        <f>IFERROR(SUMIFS(G$14:G$16,$F$14:$F$16,$B396)*G$18/12*(xDSL_propio__bitstream*SUMIFS('SCyD Distribución'!$I$89:$I$498,'SCyD Distribución'!$C$89:$C$498,'SCyD - LRAIC+'!$B396,'SCyD Distribución'!$D$89:$D$498,'SCyD - LRAIC+'!$C396,'SCyD Distribución'!$E$89:$E$498,'SCyD - LRAIC+'!$D396,'SCyD Distribución'!$F$89:$F$498,'SCyD - LRAIC+'!$E396))/(xDSL_propio__líneas*SUMIFS('SCyD Distribución'!$H$89:$H$498,'SCyD Distribución'!$C$89:$C$498,'SCyD - LRAIC+'!$B396,'SCyD Distribución'!$D$89:$D$498,'SCyD - LRAIC+'!$C396,'SCyD Distribución'!$E$89:$E$498,'SCyD - LRAIC+'!$D396,'SCyD Distribución'!$F$89:$F$498,'SCyD - LRAIC+'!$E396)),0)</f>
        <v>167.0120376124122</v>
      </c>
    </row>
    <row r="397" spans="2:7" ht="13" x14ac:dyDescent="0.25">
      <c r="B397" s="98" t="s">
        <v>5</v>
      </c>
      <c r="C397" s="91" t="s">
        <v>12</v>
      </c>
      <c r="D397" s="95" t="s">
        <v>9</v>
      </c>
      <c r="E397" s="88">
        <v>30</v>
      </c>
      <c r="F397" s="108"/>
      <c r="G397" s="136">
        <f>IFERROR(SUMIFS(G$14:G$16,$F$14:$F$16,$B397)*G$18/12*(xDSL_propio__bitstream*SUMIFS('SCyD Distribución'!$I$89:$I$498,'SCyD Distribución'!$C$89:$C$498,'SCyD - LRAIC+'!$B397,'SCyD Distribución'!$D$89:$D$498,'SCyD - LRAIC+'!$C397,'SCyD Distribución'!$E$89:$E$498,'SCyD - LRAIC+'!$D397,'SCyD Distribución'!$F$89:$F$498,'SCyD - LRAIC+'!$E397))/(xDSL_propio__líneas*SUMIFS('SCyD Distribución'!$H$89:$H$498,'SCyD Distribución'!$C$89:$C$498,'SCyD - LRAIC+'!$B397,'SCyD Distribución'!$D$89:$D$498,'SCyD - LRAIC+'!$C397,'SCyD Distribución'!$E$89:$E$498,'SCyD - LRAIC+'!$D397,'SCyD Distribución'!$F$89:$F$498,'SCyD - LRAIC+'!$E397)),0)</f>
        <v>204.99915652835182</v>
      </c>
    </row>
    <row r="398" spans="2:7" ht="13" x14ac:dyDescent="0.25">
      <c r="B398" s="98" t="s">
        <v>5</v>
      </c>
      <c r="C398" s="91" t="s">
        <v>12</v>
      </c>
      <c r="D398" s="95" t="s">
        <v>9</v>
      </c>
      <c r="E398" s="88">
        <v>40</v>
      </c>
      <c r="F398" s="108"/>
      <c r="G398" s="136">
        <f>IFERROR(SUMIFS(G$14:G$16,$F$14:$F$16,$B398)*G$18/12*(xDSL_propio__bitstream*SUMIFS('SCyD Distribución'!$I$89:$I$498,'SCyD Distribución'!$C$89:$C$498,'SCyD - LRAIC+'!$B398,'SCyD Distribución'!$D$89:$D$498,'SCyD - LRAIC+'!$C398,'SCyD Distribución'!$E$89:$E$498,'SCyD - LRAIC+'!$D398,'SCyD Distribución'!$F$89:$F$498,'SCyD - LRAIC+'!$E398))/(xDSL_propio__líneas*SUMIFS('SCyD Distribución'!$H$89:$H$498,'SCyD Distribución'!$C$89:$C$498,'SCyD - LRAIC+'!$B398,'SCyD Distribución'!$D$89:$D$498,'SCyD - LRAIC+'!$C398,'SCyD Distribución'!$E$89:$E$498,'SCyD - LRAIC+'!$D398,'SCyD Distribución'!$F$89:$F$498,'SCyD - LRAIC+'!$E398)),0)</f>
        <v>237.08366358350241</v>
      </c>
    </row>
    <row r="399" spans="2:7" ht="13" x14ac:dyDescent="0.25">
      <c r="B399" s="98" t="s">
        <v>5</v>
      </c>
      <c r="C399" s="91" t="s">
        <v>12</v>
      </c>
      <c r="D399" s="95" t="s">
        <v>9</v>
      </c>
      <c r="E399" s="88">
        <v>50</v>
      </c>
      <c r="F399" s="108"/>
      <c r="G399" s="136">
        <f>IFERROR(SUMIFS(G$14:G$16,$F$14:$F$16,$B399)*G$18/12*(xDSL_propio__bitstream*SUMIFS('SCyD Distribución'!$I$89:$I$498,'SCyD Distribución'!$C$89:$C$498,'SCyD - LRAIC+'!$B399,'SCyD Distribución'!$D$89:$D$498,'SCyD - LRAIC+'!$C399,'SCyD Distribución'!$E$89:$E$498,'SCyD - LRAIC+'!$D399,'SCyD Distribución'!$F$89:$F$498,'SCyD - LRAIC+'!$E399))/(xDSL_propio__líneas*SUMIFS('SCyD Distribución'!$H$89:$H$498,'SCyD Distribución'!$C$89:$C$498,'SCyD - LRAIC+'!$B399,'SCyD Distribución'!$D$89:$D$498,'SCyD - LRAIC+'!$C399,'SCyD Distribución'!$E$89:$E$498,'SCyD - LRAIC+'!$D399,'SCyD Distribución'!$F$89:$F$498,'SCyD - LRAIC+'!$E399)),0)</f>
        <v>265.38980192970809</v>
      </c>
    </row>
    <row r="400" spans="2:7" ht="13" x14ac:dyDescent="0.25">
      <c r="B400" s="98" t="s">
        <v>5</v>
      </c>
      <c r="C400" s="91" t="s">
        <v>12</v>
      </c>
      <c r="D400" s="95" t="s">
        <v>9</v>
      </c>
      <c r="E400" s="88">
        <v>60</v>
      </c>
      <c r="F400" s="108"/>
      <c r="G400" s="136">
        <f>IFERROR(SUMIFS(G$14:G$16,$F$14:$F$16,$B400)*G$18/12*(xDSL_propio__bitstream*SUMIFS('SCyD Distribución'!$I$89:$I$498,'SCyD Distribución'!$C$89:$C$498,'SCyD - LRAIC+'!$B400,'SCyD Distribución'!$D$89:$D$498,'SCyD - LRAIC+'!$C400,'SCyD Distribución'!$E$89:$E$498,'SCyD - LRAIC+'!$D400,'SCyD Distribución'!$F$89:$F$498,'SCyD - LRAIC+'!$E400))/(xDSL_propio__líneas*SUMIFS('SCyD Distribución'!$H$89:$H$498,'SCyD Distribución'!$C$89:$C$498,'SCyD - LRAIC+'!$B400,'SCyD Distribución'!$D$89:$D$498,'SCyD - LRAIC+'!$C400,'SCyD Distribución'!$E$89:$E$498,'SCyD - LRAIC+'!$D400,'SCyD Distribución'!$F$89:$F$498,'SCyD - LRAIC+'!$E400)),0)</f>
        <v>291.00867072863855</v>
      </c>
    </row>
    <row r="401" spans="2:7" ht="13" x14ac:dyDescent="0.25">
      <c r="B401" s="98" t="s">
        <v>5</v>
      </c>
      <c r="C401" s="91" t="s">
        <v>12</v>
      </c>
      <c r="D401" s="95" t="s">
        <v>9</v>
      </c>
      <c r="E401" s="88">
        <v>100</v>
      </c>
      <c r="F401" s="108"/>
      <c r="G401" s="136">
        <f>IFERROR(SUMIFS(G$14:G$16,$F$14:$F$16,$B401)*G$18/12*(xDSL_propio__bitstream*SUMIFS('SCyD Distribución'!$I$89:$I$498,'SCyD Distribución'!$C$89:$C$498,'SCyD - LRAIC+'!$B401,'SCyD Distribución'!$D$89:$D$498,'SCyD - LRAIC+'!$C401,'SCyD Distribución'!$E$89:$E$498,'SCyD - LRAIC+'!$D401,'SCyD Distribución'!$F$89:$F$498,'SCyD - LRAIC+'!$E401))/(xDSL_propio__líneas*SUMIFS('SCyD Distribución'!$H$89:$H$498,'SCyD Distribución'!$C$89:$C$498,'SCyD - LRAIC+'!$B401,'SCyD Distribución'!$D$89:$D$498,'SCyD - LRAIC+'!$C401,'SCyD Distribución'!$E$89:$E$498,'SCyD - LRAIC+'!$D401,'SCyD Distribución'!$F$89:$F$498,'SCyD - LRAIC+'!$E401)),0)</f>
        <v>376.73683537239327</v>
      </c>
    </row>
    <row r="402" spans="2:7" ht="13" x14ac:dyDescent="0.25">
      <c r="B402" s="98" t="s">
        <v>5</v>
      </c>
      <c r="C402" s="91" t="s">
        <v>12</v>
      </c>
      <c r="D402" s="95" t="s">
        <v>9</v>
      </c>
      <c r="E402" s="88">
        <v>150</v>
      </c>
      <c r="F402" s="108"/>
      <c r="G402" s="136">
        <f>IFERROR(SUMIFS(G$14:G$16,$F$14:$F$16,$B402)*G$18/12*(xDSL_propio__bitstream*SUMIFS('SCyD Distribución'!$I$89:$I$498,'SCyD Distribución'!$C$89:$C$498,'SCyD - LRAIC+'!$B402,'SCyD Distribución'!$D$89:$D$498,'SCyD - LRAIC+'!$C402,'SCyD Distribución'!$E$89:$E$498,'SCyD - LRAIC+'!$D402,'SCyD Distribución'!$F$89:$F$498,'SCyD - LRAIC+'!$E402))/(xDSL_propio__líneas*SUMIFS('SCyD Distribución'!$H$89:$H$498,'SCyD Distribución'!$C$89:$C$498,'SCyD - LRAIC+'!$B402,'SCyD Distribución'!$D$89:$D$498,'SCyD - LRAIC+'!$C402,'SCyD Distribución'!$E$89:$E$498,'SCyD - LRAIC+'!$D402,'SCyD Distribución'!$F$89:$F$498,'SCyD - LRAIC+'!$E402)),0)</f>
        <v>462.42614956732524</v>
      </c>
    </row>
    <row r="403" spans="2:7" ht="13" x14ac:dyDescent="0.25">
      <c r="B403" s="98" t="s">
        <v>5</v>
      </c>
      <c r="C403" s="91" t="s">
        <v>12</v>
      </c>
      <c r="D403" s="95" t="s">
        <v>9</v>
      </c>
      <c r="E403" s="88">
        <v>200</v>
      </c>
      <c r="F403" s="108"/>
      <c r="G403" s="136">
        <f>IFERROR(SUMIFS(G$14:G$16,$F$14:$F$16,$B403)*G$18/12*(xDSL_propio__bitstream*SUMIFS('SCyD Distribución'!$I$89:$I$498,'SCyD Distribución'!$C$89:$C$498,'SCyD - LRAIC+'!$B403,'SCyD Distribución'!$D$89:$D$498,'SCyD - LRAIC+'!$C403,'SCyD Distribución'!$E$89:$E$498,'SCyD - LRAIC+'!$D403,'SCyD Distribución'!$F$89:$F$498,'SCyD - LRAIC+'!$E403))/(xDSL_propio__líneas*SUMIFS('SCyD Distribución'!$H$89:$H$498,'SCyD Distribución'!$C$89:$C$498,'SCyD - LRAIC+'!$B403,'SCyD Distribución'!$D$89:$D$498,'SCyD - LRAIC+'!$C403,'SCyD Distribución'!$E$89:$E$498,'SCyD - LRAIC+'!$D403,'SCyD Distribución'!$F$89:$F$498,'SCyD - LRAIC+'!$E403)),0)</f>
        <v>534.80066714845998</v>
      </c>
    </row>
    <row r="404" spans="2:7" ht="13" x14ac:dyDescent="0.25">
      <c r="B404" s="98" t="s">
        <v>5</v>
      </c>
      <c r="C404" s="91" t="s">
        <v>12</v>
      </c>
      <c r="D404" s="95" t="s">
        <v>9</v>
      </c>
      <c r="E404" s="88">
        <v>250</v>
      </c>
      <c r="F404" s="108"/>
      <c r="G404" s="136">
        <f>IFERROR(SUMIFS(G$14:G$16,$F$14:$F$16,$B404)*G$18/12*(xDSL_propio__bitstream*SUMIFS('SCyD Distribución'!$I$89:$I$498,'SCyD Distribución'!$C$89:$C$498,'SCyD - LRAIC+'!$B404,'SCyD Distribución'!$D$89:$D$498,'SCyD - LRAIC+'!$C404,'SCyD Distribución'!$E$89:$E$498,'SCyD - LRAIC+'!$D404,'SCyD Distribución'!$F$89:$F$498,'SCyD - LRAIC+'!$E404))/(xDSL_propio__líneas*SUMIFS('SCyD Distribución'!$H$89:$H$498,'SCyD Distribución'!$C$89:$C$498,'SCyD - LRAIC+'!$B404,'SCyD Distribución'!$D$89:$D$498,'SCyD - LRAIC+'!$C404,'SCyD Distribución'!$E$89:$E$498,'SCyD - LRAIC+'!$D404,'SCyD Distribución'!$F$89:$F$498,'SCyD - LRAIC+'!$E404)),0)</f>
        <v>598.65214237511839</v>
      </c>
    </row>
    <row r="405" spans="2:7" ht="13" x14ac:dyDescent="0.25">
      <c r="B405" s="98" t="s">
        <v>5</v>
      </c>
      <c r="C405" s="91" t="s">
        <v>12</v>
      </c>
      <c r="D405" s="95" t="s">
        <v>9</v>
      </c>
      <c r="E405" s="88">
        <v>300</v>
      </c>
      <c r="F405" s="108"/>
      <c r="G405" s="136">
        <f>IFERROR(SUMIFS(G$14:G$16,$F$14:$F$16,$B405)*G$18/12*(xDSL_propio__bitstream*SUMIFS('SCyD Distribución'!$I$89:$I$498,'SCyD Distribución'!$C$89:$C$498,'SCyD - LRAIC+'!$B405,'SCyD Distribución'!$D$89:$D$498,'SCyD - LRAIC+'!$C405,'SCyD Distribución'!$E$89:$E$498,'SCyD - LRAIC+'!$D405,'SCyD Distribución'!$F$89:$F$498,'SCyD - LRAIC+'!$E405))/(xDSL_propio__líneas*SUMIFS('SCyD Distribución'!$H$89:$H$498,'SCyD Distribución'!$C$89:$C$498,'SCyD - LRAIC+'!$B405,'SCyD Distribución'!$D$89:$D$498,'SCyD - LRAIC+'!$C405,'SCyD Distribución'!$E$89:$E$498,'SCyD - LRAIC+'!$D405,'SCyD Distribución'!$F$89:$F$498,'SCyD - LRAIC+'!$E405)),0)</f>
        <v>656.44181846737854</v>
      </c>
    </row>
    <row r="406" spans="2:7" ht="13" x14ac:dyDescent="0.25">
      <c r="B406" s="98" t="s">
        <v>5</v>
      </c>
      <c r="C406" s="91" t="s">
        <v>12</v>
      </c>
      <c r="D406" s="95" t="s">
        <v>9</v>
      </c>
      <c r="E406" s="88">
        <v>400</v>
      </c>
      <c r="F406" s="108"/>
      <c r="G406" s="136">
        <f>IFERROR(SUMIFS(G$14:G$16,$F$14:$F$16,$B406)*G$18/12*(xDSL_propio__bitstream*SUMIFS('SCyD Distribución'!$I$89:$I$498,'SCyD Distribución'!$C$89:$C$498,'SCyD - LRAIC+'!$B406,'SCyD Distribución'!$D$89:$D$498,'SCyD - LRAIC+'!$C406,'SCyD Distribución'!$E$89:$E$498,'SCyD - LRAIC+'!$D406,'SCyD Distribución'!$F$89:$F$498,'SCyD - LRAIC+'!$E406))/(xDSL_propio__líneas*SUMIFS('SCyD Distribución'!$H$89:$H$498,'SCyD Distribución'!$C$89:$C$498,'SCyD - LRAIC+'!$B406,'SCyD Distribución'!$D$89:$D$498,'SCyD - LRAIC+'!$C406,'SCyD Distribución'!$E$89:$E$498,'SCyD - LRAIC+'!$D406,'SCyD Distribución'!$F$89:$F$498,'SCyD - LRAIC+'!$E406)),0)</f>
        <v>759.18181268291414</v>
      </c>
    </row>
    <row r="407" spans="2:7" ht="13" x14ac:dyDescent="0.25">
      <c r="B407" s="98" t="s">
        <v>5</v>
      </c>
      <c r="C407" s="91" t="s">
        <v>12</v>
      </c>
      <c r="D407" s="95" t="s">
        <v>9</v>
      </c>
      <c r="E407" s="88">
        <v>500</v>
      </c>
      <c r="F407" s="108"/>
      <c r="G407" s="136">
        <f>IFERROR(SUMIFS(G$14:G$16,$F$14:$F$16,$B407)*G$18/12*(xDSL_propio__bitstream*SUMIFS('SCyD Distribución'!$I$89:$I$498,'SCyD Distribución'!$C$89:$C$498,'SCyD - LRAIC+'!$B407,'SCyD Distribución'!$D$89:$D$498,'SCyD - LRAIC+'!$C407,'SCyD Distribución'!$E$89:$E$498,'SCyD - LRAIC+'!$D407,'SCyD Distribución'!$F$89:$F$498,'SCyD - LRAIC+'!$E407))/(xDSL_propio__líneas*SUMIFS('SCyD Distribución'!$H$89:$H$498,'SCyD Distribución'!$C$89:$C$498,'SCyD - LRAIC+'!$B407,'SCyD Distribución'!$D$89:$D$498,'SCyD - LRAIC+'!$C407,'SCyD Distribución'!$E$89:$E$498,'SCyD - LRAIC+'!$D407,'SCyD Distribución'!$F$89:$F$498,'SCyD - LRAIC+'!$E407)),0)</f>
        <v>849.82283406293448</v>
      </c>
    </row>
    <row r="408" spans="2:7" ht="13" x14ac:dyDescent="0.25">
      <c r="B408" s="98" t="s">
        <v>5</v>
      </c>
      <c r="C408" s="91" t="s">
        <v>12</v>
      </c>
      <c r="D408" s="95" t="s">
        <v>9</v>
      </c>
      <c r="E408" s="88">
        <v>750</v>
      </c>
      <c r="F408" s="108"/>
      <c r="G408" s="136">
        <f>IFERROR(SUMIFS(G$14:G$16,$F$14:$F$16,$B408)*G$18/12*(xDSL_propio__bitstream*SUMIFS('SCyD Distribución'!$I$89:$I$498,'SCyD Distribución'!$C$89:$C$498,'SCyD - LRAIC+'!$B408,'SCyD Distribución'!$D$89:$D$498,'SCyD - LRAIC+'!$C408,'SCyD Distribución'!$E$89:$E$498,'SCyD - LRAIC+'!$D408,'SCyD Distribución'!$F$89:$F$498,'SCyD - LRAIC+'!$E408))/(xDSL_propio__líneas*SUMIFS('SCyD Distribución'!$H$89:$H$498,'SCyD Distribución'!$C$89:$C$498,'SCyD - LRAIC+'!$B408,'SCyD Distribución'!$D$89:$D$498,'SCyD - LRAIC+'!$C408,'SCyD Distribución'!$E$89:$E$498,'SCyD - LRAIC+'!$D408,'SCyD Distribución'!$F$89:$F$498,'SCyD - LRAIC+'!$E408)),0)</f>
        <v>1043.1162128907981</v>
      </c>
    </row>
    <row r="409" spans="2:7" ht="13" x14ac:dyDescent="0.25">
      <c r="B409" s="98" t="s">
        <v>5</v>
      </c>
      <c r="C409" s="91" t="s">
        <v>12</v>
      </c>
      <c r="D409" s="95" t="s">
        <v>9</v>
      </c>
      <c r="E409" s="88">
        <v>1000</v>
      </c>
      <c r="F409" s="108"/>
      <c r="G409" s="136">
        <f>IFERROR(SUMIFS(G$14:G$16,$F$14:$F$16,$B409)*G$18/12*(xDSL_propio__bitstream*SUMIFS('SCyD Distribución'!$I$89:$I$498,'SCyD Distribución'!$C$89:$C$498,'SCyD - LRAIC+'!$B409,'SCyD Distribución'!$D$89:$D$498,'SCyD - LRAIC+'!$C409,'SCyD Distribución'!$E$89:$E$498,'SCyD - LRAIC+'!$D409,'SCyD Distribución'!$F$89:$F$498,'SCyD - LRAIC+'!$E409))/(xDSL_propio__líneas*SUMIFS('SCyD Distribución'!$H$89:$H$498,'SCyD Distribución'!$C$89:$C$498,'SCyD - LRAIC+'!$B409,'SCyD Distribución'!$D$89:$D$498,'SCyD - LRAIC+'!$C409,'SCyD Distribución'!$E$89:$E$498,'SCyD - LRAIC+'!$D409,'SCyD Distribución'!$F$89:$F$498,'SCyD - LRAIC+'!$E409)),0)</f>
        <v>1206.3747845776925</v>
      </c>
    </row>
    <row r="410" spans="2:7" ht="13" x14ac:dyDescent="0.25">
      <c r="B410" s="98" t="s">
        <v>5</v>
      </c>
      <c r="C410" s="92" t="s">
        <v>13</v>
      </c>
      <c r="D410" s="95" t="s">
        <v>9</v>
      </c>
      <c r="E410" s="88">
        <v>3</v>
      </c>
      <c r="F410" s="108"/>
      <c r="G410" s="136">
        <f>IFERROR(SUMIFS(G$14:G$16,$F$14:$F$16,$B410)*G$18/12*(xDSL_propio__bitstream*SUMIFS('SCyD Distribución'!$I$89:$I$498,'SCyD Distribución'!$C$89:$C$498,'SCyD - LRAIC+'!$B410,'SCyD Distribución'!$D$89:$D$498,'SCyD - LRAIC+'!$C410,'SCyD Distribución'!$E$89:$E$498,'SCyD - LRAIC+'!$D410,'SCyD Distribución'!$F$89:$F$498,'SCyD - LRAIC+'!$E410))/(xDSL_propio__líneas*SUMIFS('SCyD Distribución'!$H$89:$H$498,'SCyD Distribución'!$C$89:$C$498,'SCyD - LRAIC+'!$B410,'SCyD Distribución'!$D$89:$D$498,'SCyD - LRAIC+'!$C410,'SCyD Distribución'!$E$89:$E$498,'SCyD - LRAIC+'!$D410,'SCyD Distribución'!$F$89:$F$498,'SCyD - LRAIC+'!$E410)),0)</f>
        <v>73.396272727618765</v>
      </c>
    </row>
    <row r="411" spans="2:7" ht="13" x14ac:dyDescent="0.25">
      <c r="B411" s="98" t="s">
        <v>5</v>
      </c>
      <c r="C411" s="92" t="s">
        <v>13</v>
      </c>
      <c r="D411" s="95" t="s">
        <v>9</v>
      </c>
      <c r="E411" s="88">
        <v>5</v>
      </c>
      <c r="F411" s="108"/>
      <c r="G411" s="136">
        <f>IFERROR(SUMIFS(G$14:G$16,$F$14:$F$16,$B411)*G$18/12*(xDSL_propio__bitstream*SUMIFS('SCyD Distribución'!$I$89:$I$498,'SCyD Distribución'!$C$89:$C$498,'SCyD - LRAIC+'!$B411,'SCyD Distribución'!$D$89:$D$498,'SCyD - LRAIC+'!$C411,'SCyD Distribución'!$E$89:$E$498,'SCyD - LRAIC+'!$D411,'SCyD Distribución'!$F$89:$F$498,'SCyD - LRAIC+'!$E411))/(xDSL_propio__líneas*SUMIFS('SCyD Distribución'!$H$89:$H$498,'SCyD Distribución'!$C$89:$C$498,'SCyD - LRAIC+'!$B411,'SCyD Distribución'!$D$89:$D$498,'SCyD - LRAIC+'!$C411,'SCyD Distribución'!$E$89:$E$498,'SCyD - LRAIC+'!$D411,'SCyD Distribución'!$F$89:$F$498,'SCyD - LRAIC+'!$E411)),0)</f>
        <v>95.018060617569688</v>
      </c>
    </row>
    <row r="412" spans="2:7" ht="13" x14ac:dyDescent="0.25">
      <c r="B412" s="98" t="s">
        <v>5</v>
      </c>
      <c r="C412" s="92" t="s">
        <v>13</v>
      </c>
      <c r="D412" s="95" t="s">
        <v>9</v>
      </c>
      <c r="E412" s="88">
        <v>10</v>
      </c>
      <c r="F412" s="108"/>
      <c r="G412" s="136">
        <f>IFERROR(SUMIFS(G$14:G$16,$F$14:$F$16,$B412)*G$18/12*(xDSL_propio__bitstream*SUMIFS('SCyD Distribución'!$I$89:$I$498,'SCyD Distribución'!$C$89:$C$498,'SCyD - LRAIC+'!$B412,'SCyD Distribución'!$D$89:$D$498,'SCyD - LRAIC+'!$C412,'SCyD Distribución'!$E$89:$E$498,'SCyD - LRAIC+'!$D412,'SCyD Distribución'!$F$89:$F$498,'SCyD - LRAIC+'!$E412))/(xDSL_propio__líneas*SUMIFS('SCyD Distribución'!$H$89:$H$498,'SCyD Distribución'!$C$89:$C$498,'SCyD - LRAIC+'!$B412,'SCyD Distribución'!$D$89:$D$498,'SCyD - LRAIC+'!$C412,'SCyD Distribución'!$E$89:$E$498,'SCyD - LRAIC+'!$D412,'SCyD Distribución'!$F$89:$F$498,'SCyD - LRAIC+'!$E412)),0)</f>
        <v>134.88386968903447</v>
      </c>
    </row>
    <row r="413" spans="2:7" ht="13" x14ac:dyDescent="0.25">
      <c r="B413" s="98" t="s">
        <v>5</v>
      </c>
      <c r="C413" s="92" t="s">
        <v>13</v>
      </c>
      <c r="D413" s="95" t="s">
        <v>9</v>
      </c>
      <c r="E413" s="88">
        <v>20</v>
      </c>
      <c r="F413" s="108"/>
      <c r="G413" s="136">
        <f>IFERROR(SUMIFS(G$14:G$16,$F$14:$F$16,$B413)*G$18/12*(xDSL_propio__bitstream*SUMIFS('SCyD Distribución'!$I$89:$I$498,'SCyD Distribución'!$C$89:$C$498,'SCyD - LRAIC+'!$B413,'SCyD Distribución'!$D$89:$D$498,'SCyD - LRAIC+'!$C413,'SCyD Distribución'!$E$89:$E$498,'SCyD - LRAIC+'!$D413,'SCyD Distribución'!$F$89:$F$498,'SCyD - LRAIC+'!$E413))/(xDSL_propio__líneas*SUMIFS('SCyD Distribución'!$H$89:$H$498,'SCyD Distribución'!$C$89:$C$498,'SCyD - LRAIC+'!$B413,'SCyD Distribución'!$D$89:$D$498,'SCyD - LRAIC+'!$C413,'SCyD Distribución'!$E$89:$E$498,'SCyD - LRAIC+'!$D413,'SCyD Distribución'!$F$89:$F$498,'SCyD - LRAIC+'!$E413)),0)</f>
        <v>191.47579085532553</v>
      </c>
    </row>
    <row r="414" spans="2:7" ht="13" x14ac:dyDescent="0.25">
      <c r="B414" s="98" t="s">
        <v>5</v>
      </c>
      <c r="C414" s="92" t="s">
        <v>13</v>
      </c>
      <c r="D414" s="95" t="s">
        <v>9</v>
      </c>
      <c r="E414" s="88">
        <v>30</v>
      </c>
      <c r="F414" s="108"/>
      <c r="G414" s="136">
        <f>IFERROR(SUMIFS(G$14:G$16,$F$14:$F$16,$B414)*G$18/12*(xDSL_propio__bitstream*SUMIFS('SCyD Distribución'!$I$89:$I$498,'SCyD Distribución'!$C$89:$C$498,'SCyD - LRAIC+'!$B414,'SCyD Distribución'!$D$89:$D$498,'SCyD - LRAIC+'!$C414,'SCyD Distribución'!$E$89:$E$498,'SCyD - LRAIC+'!$D414,'SCyD Distribución'!$F$89:$F$498,'SCyD - LRAIC+'!$E414))/(xDSL_propio__líneas*SUMIFS('SCyD Distribución'!$H$89:$H$498,'SCyD Distribución'!$C$89:$C$498,'SCyD - LRAIC+'!$B414,'SCyD Distribución'!$D$89:$D$498,'SCyD - LRAIC+'!$C414,'SCyD Distribución'!$E$89:$E$498,'SCyD - LRAIC+'!$D414,'SCyD Distribución'!$F$89:$F$498,'SCyD - LRAIC+'!$E414)),0)</f>
        <v>235.02722427729739</v>
      </c>
    </row>
    <row r="415" spans="2:7" ht="13" x14ac:dyDescent="0.25">
      <c r="B415" s="98" t="s">
        <v>5</v>
      </c>
      <c r="C415" s="92" t="s">
        <v>13</v>
      </c>
      <c r="D415" s="95" t="s">
        <v>9</v>
      </c>
      <c r="E415" s="88">
        <v>40</v>
      </c>
      <c r="F415" s="108"/>
      <c r="G415" s="136">
        <f>IFERROR(SUMIFS(G$14:G$16,$F$14:$F$16,$B415)*G$18/12*(xDSL_propio__bitstream*SUMIFS('SCyD Distribución'!$I$89:$I$498,'SCyD Distribución'!$C$89:$C$498,'SCyD - LRAIC+'!$B415,'SCyD Distribución'!$D$89:$D$498,'SCyD - LRAIC+'!$C415,'SCyD Distribución'!$E$89:$E$498,'SCyD - LRAIC+'!$D415,'SCyD Distribución'!$F$89:$F$498,'SCyD - LRAIC+'!$E415))/(xDSL_propio__líneas*SUMIFS('SCyD Distribución'!$H$89:$H$498,'SCyD Distribución'!$C$89:$C$498,'SCyD - LRAIC+'!$B415,'SCyD Distribución'!$D$89:$D$498,'SCyD - LRAIC+'!$C415,'SCyD Distribución'!$E$89:$E$498,'SCyD - LRAIC+'!$D415,'SCyD Distribución'!$F$89:$F$498,'SCyD - LRAIC+'!$E415)),0)</f>
        <v>271.81143726226412</v>
      </c>
    </row>
    <row r="416" spans="2:7" ht="13" x14ac:dyDescent="0.25">
      <c r="B416" s="98" t="s">
        <v>5</v>
      </c>
      <c r="C416" s="92" t="s">
        <v>13</v>
      </c>
      <c r="D416" s="95" t="s">
        <v>9</v>
      </c>
      <c r="E416" s="88">
        <v>50</v>
      </c>
      <c r="F416" s="108"/>
      <c r="G416" s="136">
        <f>IFERROR(SUMIFS(G$14:G$16,$F$14:$F$16,$B416)*G$18/12*(xDSL_propio__bitstream*SUMIFS('SCyD Distribución'!$I$89:$I$498,'SCyD Distribución'!$C$89:$C$498,'SCyD - LRAIC+'!$B416,'SCyD Distribución'!$D$89:$D$498,'SCyD - LRAIC+'!$C416,'SCyD Distribución'!$E$89:$E$498,'SCyD - LRAIC+'!$D416,'SCyD Distribución'!$F$89:$F$498,'SCyD - LRAIC+'!$E416))/(xDSL_propio__líneas*SUMIFS('SCyD Distribución'!$H$89:$H$498,'SCyD Distribución'!$C$89:$C$498,'SCyD - LRAIC+'!$B416,'SCyD Distribución'!$D$89:$D$498,'SCyD - LRAIC+'!$C416,'SCyD Distribución'!$E$89:$E$498,'SCyD - LRAIC+'!$D416,'SCyD Distribución'!$F$89:$F$498,'SCyD - LRAIC+'!$E416)),0)</f>
        <v>304.26382993636668</v>
      </c>
    </row>
    <row r="417" spans="2:7" ht="13" x14ac:dyDescent="0.25">
      <c r="B417" s="98" t="s">
        <v>5</v>
      </c>
      <c r="C417" s="92" t="s">
        <v>13</v>
      </c>
      <c r="D417" s="95" t="s">
        <v>9</v>
      </c>
      <c r="E417" s="88">
        <v>60</v>
      </c>
      <c r="F417" s="108"/>
      <c r="G417" s="136">
        <f>IFERROR(SUMIFS(G$14:G$16,$F$14:$F$16,$B417)*G$18/12*(xDSL_propio__bitstream*SUMIFS('SCyD Distribución'!$I$89:$I$498,'SCyD Distribución'!$C$89:$C$498,'SCyD - LRAIC+'!$B417,'SCyD Distribución'!$D$89:$D$498,'SCyD - LRAIC+'!$C417,'SCyD Distribución'!$E$89:$E$498,'SCyD - LRAIC+'!$D417,'SCyD Distribución'!$F$89:$F$498,'SCyD - LRAIC+'!$E417))/(xDSL_propio__líneas*SUMIFS('SCyD Distribución'!$H$89:$H$498,'SCyD Distribución'!$C$89:$C$498,'SCyD - LRAIC+'!$B417,'SCyD Distribución'!$D$89:$D$498,'SCyD - LRAIC+'!$C417,'SCyD Distribución'!$E$89:$E$498,'SCyD - LRAIC+'!$D417,'SCyD Distribución'!$F$89:$F$498,'SCyD - LRAIC+'!$E417)),0)</f>
        <v>333.63532455568304</v>
      </c>
    </row>
    <row r="418" spans="2:7" ht="13" x14ac:dyDescent="0.25">
      <c r="B418" s="98" t="s">
        <v>5</v>
      </c>
      <c r="C418" s="92" t="s">
        <v>13</v>
      </c>
      <c r="D418" s="95" t="s">
        <v>9</v>
      </c>
      <c r="E418" s="88">
        <v>100</v>
      </c>
      <c r="F418" s="108"/>
      <c r="G418" s="136">
        <f>IFERROR(SUMIFS(G$14:G$16,$F$14:$F$16,$B418)*G$18/12*(xDSL_propio__bitstream*SUMIFS('SCyD Distribución'!$I$89:$I$498,'SCyD Distribución'!$C$89:$C$498,'SCyD - LRAIC+'!$B418,'SCyD Distribución'!$D$89:$D$498,'SCyD - LRAIC+'!$C418,'SCyD Distribución'!$E$89:$E$498,'SCyD - LRAIC+'!$D418,'SCyD Distribución'!$F$89:$F$498,'SCyD - LRAIC+'!$E418))/(xDSL_propio__líneas*SUMIFS('SCyD Distribución'!$H$89:$H$498,'SCyD Distribución'!$C$89:$C$498,'SCyD - LRAIC+'!$B418,'SCyD Distribución'!$D$89:$D$498,'SCyD - LRAIC+'!$C418,'SCyD Distribución'!$E$89:$E$498,'SCyD - LRAIC+'!$D418,'SCyD Distribución'!$F$89:$F$498,'SCyD - LRAIC+'!$E418)),0)</f>
        <v>431.92086348092369</v>
      </c>
    </row>
    <row r="419" spans="2:7" ht="13" x14ac:dyDescent="0.25">
      <c r="B419" s="98" t="s">
        <v>5</v>
      </c>
      <c r="C419" s="92" t="s">
        <v>13</v>
      </c>
      <c r="D419" s="95" t="s">
        <v>9</v>
      </c>
      <c r="E419" s="88">
        <v>150</v>
      </c>
      <c r="F419" s="108"/>
      <c r="G419" s="136">
        <f>IFERROR(SUMIFS(G$14:G$16,$F$14:$F$16,$B419)*G$18/12*(xDSL_propio__bitstream*SUMIFS('SCyD Distribución'!$I$89:$I$498,'SCyD Distribución'!$C$89:$C$498,'SCyD - LRAIC+'!$B419,'SCyD Distribución'!$D$89:$D$498,'SCyD - LRAIC+'!$C419,'SCyD Distribución'!$E$89:$E$498,'SCyD - LRAIC+'!$D419,'SCyD Distribución'!$F$89:$F$498,'SCyD - LRAIC+'!$E419))/(xDSL_propio__líneas*SUMIFS('SCyD Distribución'!$H$89:$H$498,'SCyD Distribución'!$C$89:$C$498,'SCyD - LRAIC+'!$B419,'SCyD Distribución'!$D$89:$D$498,'SCyD - LRAIC+'!$C419,'SCyD Distribución'!$E$89:$E$498,'SCyD - LRAIC+'!$D419,'SCyD Distribución'!$F$89:$F$498,'SCyD - LRAIC+'!$E419)),0)</f>
        <v>530.16186118314977</v>
      </c>
    </row>
    <row r="420" spans="2:7" ht="13" x14ac:dyDescent="0.25">
      <c r="B420" s="98" t="s">
        <v>5</v>
      </c>
      <c r="C420" s="92" t="s">
        <v>13</v>
      </c>
      <c r="D420" s="95" t="s">
        <v>9</v>
      </c>
      <c r="E420" s="88">
        <v>200</v>
      </c>
      <c r="F420" s="108"/>
      <c r="G420" s="136">
        <f>IFERROR(SUMIFS(G$14:G$16,$F$14:$F$16,$B420)*G$18/12*(xDSL_propio__bitstream*SUMIFS('SCyD Distribución'!$I$89:$I$498,'SCyD Distribución'!$C$89:$C$498,'SCyD - LRAIC+'!$B420,'SCyD Distribución'!$D$89:$D$498,'SCyD - LRAIC+'!$C420,'SCyD Distribución'!$E$89:$E$498,'SCyD - LRAIC+'!$D420,'SCyD Distribución'!$F$89:$F$498,'SCyD - LRAIC+'!$E420))/(xDSL_propio__líneas*SUMIFS('SCyD Distribución'!$H$89:$H$498,'SCyD Distribución'!$C$89:$C$498,'SCyD - LRAIC+'!$B420,'SCyD Distribución'!$D$89:$D$498,'SCyD - LRAIC+'!$C420,'SCyD Distribución'!$E$89:$E$498,'SCyD - LRAIC+'!$D420,'SCyD Distribución'!$F$89:$F$498,'SCyD - LRAIC+'!$E420)),0)</f>
        <v>613.13772441871413</v>
      </c>
    </row>
    <row r="421" spans="2:7" ht="13" x14ac:dyDescent="0.25">
      <c r="B421" s="98" t="s">
        <v>5</v>
      </c>
      <c r="C421" s="92" t="s">
        <v>13</v>
      </c>
      <c r="D421" s="95" t="s">
        <v>9</v>
      </c>
      <c r="E421" s="88">
        <v>250</v>
      </c>
      <c r="G421" s="136">
        <f>IFERROR(SUMIFS(G$14:G$16,$F$14:$F$16,$B421)*G$18/12*(xDSL_propio__bitstream*SUMIFS('SCyD Distribución'!$I$89:$I$498,'SCyD Distribución'!$C$89:$C$498,'SCyD - LRAIC+'!$B421,'SCyD Distribución'!$D$89:$D$498,'SCyD - LRAIC+'!$C421,'SCyD Distribución'!$E$89:$E$498,'SCyD - LRAIC+'!$D421,'SCyD Distribución'!$F$89:$F$498,'SCyD - LRAIC+'!$E421))/(xDSL_propio__líneas*SUMIFS('SCyD Distribución'!$H$89:$H$498,'SCyD Distribución'!$C$89:$C$498,'SCyD - LRAIC+'!$B421,'SCyD Distribución'!$D$89:$D$498,'SCyD - LRAIC+'!$C421,'SCyD Distribución'!$E$89:$E$498,'SCyD - LRAIC+'!$D421,'SCyD Distribución'!$F$89:$F$498,'SCyD - LRAIC+'!$E421)),0)</f>
        <v>686.34209873259897</v>
      </c>
    </row>
    <row r="422" spans="2:7" ht="13" x14ac:dyDescent="0.25">
      <c r="B422" s="98" t="s">
        <v>5</v>
      </c>
      <c r="C422" s="92" t="s">
        <v>13</v>
      </c>
      <c r="D422" s="95" t="s">
        <v>9</v>
      </c>
      <c r="E422" s="88">
        <v>300</v>
      </c>
      <c r="G422" s="136">
        <f>IFERROR(SUMIFS(G$14:G$16,$F$14:$F$16,$B422)*G$18/12*(xDSL_propio__bitstream*SUMIFS('SCyD Distribución'!$I$89:$I$498,'SCyD Distribución'!$C$89:$C$498,'SCyD - LRAIC+'!$B422,'SCyD Distribución'!$D$89:$D$498,'SCyD - LRAIC+'!$C422,'SCyD Distribución'!$E$89:$E$498,'SCyD - LRAIC+'!$D422,'SCyD Distribución'!$F$89:$F$498,'SCyD - LRAIC+'!$E422))/(xDSL_propio__líneas*SUMIFS('SCyD Distribución'!$H$89:$H$498,'SCyD Distribución'!$C$89:$C$498,'SCyD - LRAIC+'!$B422,'SCyD Distribución'!$D$89:$D$498,'SCyD - LRAIC+'!$C422,'SCyD Distribución'!$E$89:$E$498,'SCyD - LRAIC+'!$D422,'SCyD Distribución'!$F$89:$F$498,'SCyD - LRAIC+'!$E422)),0)</f>
        <v>752.59674774609152</v>
      </c>
    </row>
    <row r="423" spans="2:7" ht="13" x14ac:dyDescent="0.25">
      <c r="B423" s="98" t="s">
        <v>5</v>
      </c>
      <c r="C423" s="92" t="s">
        <v>13</v>
      </c>
      <c r="D423" s="95" t="s">
        <v>9</v>
      </c>
      <c r="E423" s="88">
        <v>400</v>
      </c>
      <c r="G423" s="136">
        <f>IFERROR(SUMIFS(G$14:G$16,$F$14:$F$16,$B423)*G$18/12*(xDSL_propio__bitstream*SUMIFS('SCyD Distribución'!$I$89:$I$498,'SCyD Distribución'!$C$89:$C$498,'SCyD - LRAIC+'!$B423,'SCyD Distribución'!$D$89:$D$498,'SCyD - LRAIC+'!$C423,'SCyD Distribución'!$E$89:$E$498,'SCyD - LRAIC+'!$D423,'SCyD Distribución'!$F$89:$F$498,'SCyD - LRAIC+'!$E423))/(xDSL_propio__líneas*SUMIFS('SCyD Distribución'!$H$89:$H$498,'SCyD Distribución'!$C$89:$C$498,'SCyD - LRAIC+'!$B423,'SCyD Distribución'!$D$89:$D$498,'SCyD - LRAIC+'!$C423,'SCyD Distribución'!$E$89:$E$498,'SCyD - LRAIC+'!$D423,'SCyD Distribución'!$F$89:$F$498,'SCyD - LRAIC+'!$E423)),0)</f>
        <v>870.38599171989961</v>
      </c>
    </row>
    <row r="424" spans="2:7" ht="13" x14ac:dyDescent="0.25">
      <c r="B424" s="98" t="s">
        <v>5</v>
      </c>
      <c r="C424" s="92" t="s">
        <v>13</v>
      </c>
      <c r="D424" s="95" t="s">
        <v>9</v>
      </c>
      <c r="E424" s="88">
        <v>500</v>
      </c>
      <c r="G424" s="136">
        <f>IFERROR(SUMIFS(G$14:G$16,$F$14:$F$16,$B424)*G$18/12*(xDSL_propio__bitstream*SUMIFS('SCyD Distribución'!$I$89:$I$498,'SCyD Distribución'!$C$89:$C$498,'SCyD - LRAIC+'!$B424,'SCyD Distribución'!$D$89:$D$498,'SCyD - LRAIC+'!$C424,'SCyD Distribución'!$E$89:$E$498,'SCyD - LRAIC+'!$D424,'SCyD Distribución'!$F$89:$F$498,'SCyD - LRAIC+'!$E424))/(xDSL_propio__líneas*SUMIFS('SCyD Distribución'!$H$89:$H$498,'SCyD Distribución'!$C$89:$C$498,'SCyD - LRAIC+'!$B424,'SCyD Distribución'!$D$89:$D$498,'SCyD - LRAIC+'!$C424,'SCyD Distribución'!$E$89:$E$498,'SCyD - LRAIC+'!$D424,'SCyD Distribución'!$F$89:$F$498,'SCyD - LRAIC+'!$E424)),0)</f>
        <v>974.30401763460179</v>
      </c>
    </row>
    <row r="425" spans="2:7" ht="13" x14ac:dyDescent="0.25">
      <c r="B425" s="98" t="s">
        <v>5</v>
      </c>
      <c r="C425" s="92" t="s">
        <v>13</v>
      </c>
      <c r="D425" s="95" t="s">
        <v>9</v>
      </c>
      <c r="E425" s="88">
        <v>750</v>
      </c>
      <c r="G425" s="136">
        <f>IFERROR(SUMIFS(G$14:G$16,$F$14:$F$16,$B425)*G$18/12*(xDSL_propio__bitstream*SUMIFS('SCyD Distribución'!$I$89:$I$498,'SCyD Distribución'!$C$89:$C$498,'SCyD - LRAIC+'!$B425,'SCyD Distribución'!$D$89:$D$498,'SCyD - LRAIC+'!$C425,'SCyD Distribución'!$E$89:$E$498,'SCyD - LRAIC+'!$D425,'SCyD Distribución'!$F$89:$F$498,'SCyD - LRAIC+'!$E425))/(xDSL_propio__líneas*SUMIFS('SCyD Distribución'!$H$89:$H$498,'SCyD Distribución'!$C$89:$C$498,'SCyD - LRAIC+'!$B425,'SCyD Distribución'!$D$89:$D$498,'SCyD - LRAIC+'!$C425,'SCyD Distribución'!$E$89:$E$498,'SCyD - LRAIC+'!$D425,'SCyD Distribución'!$F$89:$F$498,'SCyD - LRAIC+'!$E425)),0)</f>
        <v>1195.910813810907</v>
      </c>
    </row>
    <row r="426" spans="2:7" ht="13" x14ac:dyDescent="0.25">
      <c r="B426" s="98" t="s">
        <v>5</v>
      </c>
      <c r="C426" s="92" t="s">
        <v>13</v>
      </c>
      <c r="D426" s="95" t="s">
        <v>9</v>
      </c>
      <c r="E426" s="88">
        <v>1000</v>
      </c>
      <c r="G426" s="136">
        <f>IFERROR(SUMIFS(G$14:G$16,$F$14:$F$16,$B426)*G$18/12*(xDSL_propio__bitstream*SUMIFS('SCyD Distribución'!$I$89:$I$498,'SCyD Distribución'!$C$89:$C$498,'SCyD - LRAIC+'!$B426,'SCyD Distribución'!$D$89:$D$498,'SCyD - LRAIC+'!$C426,'SCyD Distribución'!$E$89:$E$498,'SCyD - LRAIC+'!$D426,'SCyD Distribución'!$F$89:$F$498,'SCyD - LRAIC+'!$E426))/(xDSL_propio__líneas*SUMIFS('SCyD Distribución'!$H$89:$H$498,'SCyD Distribución'!$C$89:$C$498,'SCyD - LRAIC+'!$B426,'SCyD Distribución'!$D$89:$D$498,'SCyD - LRAIC+'!$C426,'SCyD Distribución'!$E$89:$E$498,'SCyD - LRAIC+'!$D426,'SCyD Distribución'!$F$89:$F$498,'SCyD - LRAIC+'!$E426)),0)</f>
        <v>1383.0833348731599</v>
      </c>
    </row>
    <row r="427" spans="2:7" ht="13" x14ac:dyDescent="0.25">
      <c r="B427" s="98" t="s">
        <v>5</v>
      </c>
      <c r="C427" s="93" t="s">
        <v>14</v>
      </c>
      <c r="D427" s="95" t="s">
        <v>9</v>
      </c>
      <c r="E427" s="88">
        <v>3</v>
      </c>
      <c r="G427" s="136">
        <f>IFERROR(SUMIFS(G$14:G$16,$F$14:$F$16,$B427)*G$18/12*(xDSL_propio__bitstream*SUMIFS('SCyD Distribución'!$I$89:$I$498,'SCyD Distribución'!$C$89:$C$498,'SCyD - LRAIC+'!$B427,'SCyD Distribución'!$D$89:$D$498,'SCyD - LRAIC+'!$C427,'SCyD Distribución'!$E$89:$E$498,'SCyD - LRAIC+'!$D427,'SCyD Distribución'!$F$89:$F$498,'SCyD - LRAIC+'!$E427))/(xDSL_propio__líneas*SUMIFS('SCyD Distribución'!$H$89:$H$498,'SCyD Distribución'!$C$89:$C$498,'SCyD - LRAIC+'!$B427,'SCyD Distribución'!$D$89:$D$498,'SCyD - LRAIC+'!$C427,'SCyD Distribución'!$E$89:$E$498,'SCyD - LRAIC+'!$D427,'SCyD Distribución'!$F$89:$F$498,'SCyD - LRAIC+'!$E427)),0)</f>
        <v>81.886927666718279</v>
      </c>
    </row>
    <row r="428" spans="2:7" ht="13" x14ac:dyDescent="0.25">
      <c r="B428" s="98" t="s">
        <v>5</v>
      </c>
      <c r="C428" s="93" t="s">
        <v>14</v>
      </c>
      <c r="D428" s="95" t="s">
        <v>9</v>
      </c>
      <c r="E428" s="88">
        <v>5</v>
      </c>
      <c r="G428" s="136">
        <f>IFERROR(SUMIFS(G$14:G$16,$F$14:$F$16,$B428)*G$18/12*(xDSL_propio__bitstream*SUMIFS('SCyD Distribución'!$I$89:$I$498,'SCyD Distribución'!$C$89:$C$498,'SCyD - LRAIC+'!$B428,'SCyD Distribución'!$D$89:$D$498,'SCyD - LRAIC+'!$C428,'SCyD Distribución'!$E$89:$E$498,'SCyD - LRAIC+'!$D428,'SCyD Distribución'!$F$89:$F$498,'SCyD - LRAIC+'!$E428))/(xDSL_propio__líneas*SUMIFS('SCyD Distribución'!$H$89:$H$498,'SCyD Distribución'!$C$89:$C$498,'SCyD - LRAIC+'!$B428,'SCyD Distribución'!$D$89:$D$498,'SCyD - LRAIC+'!$C428,'SCyD Distribución'!$E$89:$E$498,'SCyD - LRAIC+'!$D428,'SCyD Distribución'!$F$89:$F$498,'SCyD - LRAIC+'!$E428)),0)</f>
        <v>106.00997527078671</v>
      </c>
    </row>
    <row r="429" spans="2:7" ht="13" x14ac:dyDescent="0.25">
      <c r="B429" s="98" t="s">
        <v>5</v>
      </c>
      <c r="C429" s="93" t="s">
        <v>14</v>
      </c>
      <c r="D429" s="95" t="s">
        <v>9</v>
      </c>
      <c r="E429" s="88">
        <v>10</v>
      </c>
      <c r="G429" s="136">
        <f>IFERROR(SUMIFS(G$14:G$16,$F$14:$F$16,$B429)*G$18/12*(xDSL_propio__bitstream*SUMIFS('SCyD Distribución'!$I$89:$I$498,'SCyD Distribución'!$C$89:$C$498,'SCyD - LRAIC+'!$B429,'SCyD Distribución'!$D$89:$D$498,'SCyD - LRAIC+'!$C429,'SCyD Distribución'!$E$89:$E$498,'SCyD - LRAIC+'!$D429,'SCyD Distribución'!$F$89:$F$498,'SCyD - LRAIC+'!$E429))/(xDSL_propio__líneas*SUMIFS('SCyD Distribución'!$H$89:$H$498,'SCyD Distribución'!$C$89:$C$498,'SCyD - LRAIC+'!$B429,'SCyD Distribución'!$D$89:$D$498,'SCyD - LRAIC+'!$C429,'SCyD Distribución'!$E$89:$E$498,'SCyD - LRAIC+'!$D429,'SCyD Distribución'!$F$89:$F$498,'SCyD - LRAIC+'!$E429)),0)</f>
        <v>150.48755570494711</v>
      </c>
    </row>
    <row r="430" spans="2:7" ht="13" x14ac:dyDescent="0.25">
      <c r="B430" s="98" t="s">
        <v>5</v>
      </c>
      <c r="C430" s="93" t="s">
        <v>14</v>
      </c>
      <c r="D430" s="95" t="s">
        <v>9</v>
      </c>
      <c r="E430" s="88">
        <v>20</v>
      </c>
      <c r="G430" s="136">
        <f>IFERROR(SUMIFS(G$14:G$16,$F$14:$F$16,$B430)*G$18/12*(xDSL_propio__bitstream*SUMIFS('SCyD Distribución'!$I$89:$I$498,'SCyD Distribución'!$C$89:$C$498,'SCyD - LRAIC+'!$B430,'SCyD Distribución'!$D$89:$D$498,'SCyD - LRAIC+'!$C430,'SCyD Distribución'!$E$89:$E$498,'SCyD - LRAIC+'!$D430,'SCyD Distribución'!$F$89:$F$498,'SCyD - LRAIC+'!$E430))/(xDSL_propio__líneas*SUMIFS('SCyD Distribución'!$H$89:$H$498,'SCyD Distribución'!$C$89:$C$498,'SCyD - LRAIC+'!$B430,'SCyD Distribución'!$D$89:$D$498,'SCyD - LRAIC+'!$C430,'SCyD Distribución'!$E$89:$E$498,'SCyD - LRAIC+'!$D430,'SCyD Distribución'!$F$89:$F$498,'SCyD - LRAIC+'!$E430)),0)</f>
        <v>213.62616455859387</v>
      </c>
    </row>
    <row r="431" spans="2:7" ht="13" x14ac:dyDescent="0.25">
      <c r="B431" s="98" t="s">
        <v>5</v>
      </c>
      <c r="C431" s="93" t="s">
        <v>14</v>
      </c>
      <c r="D431" s="95" t="s">
        <v>9</v>
      </c>
      <c r="E431" s="88">
        <v>30</v>
      </c>
      <c r="G431" s="136">
        <f>IFERROR(SUMIFS(G$14:G$16,$F$14:$F$16,$B431)*G$18/12*(xDSL_propio__bitstream*SUMIFS('SCyD Distribución'!$I$89:$I$498,'SCyD Distribución'!$C$89:$C$498,'SCyD - LRAIC+'!$B431,'SCyD Distribución'!$D$89:$D$498,'SCyD - LRAIC+'!$C431,'SCyD Distribución'!$E$89:$E$498,'SCyD - LRAIC+'!$D431,'SCyD Distribución'!$F$89:$F$498,'SCyD - LRAIC+'!$E431))/(xDSL_propio__líneas*SUMIFS('SCyD Distribución'!$H$89:$H$498,'SCyD Distribución'!$C$89:$C$498,'SCyD - LRAIC+'!$B431,'SCyD Distribución'!$D$89:$D$498,'SCyD - LRAIC+'!$C431,'SCyD Distribución'!$E$89:$E$498,'SCyD - LRAIC+'!$D431,'SCyD Distribución'!$F$89:$F$498,'SCyD - LRAIC+'!$E431)),0)</f>
        <v>262.21573111113253</v>
      </c>
    </row>
    <row r="432" spans="2:7" ht="13" x14ac:dyDescent="0.25">
      <c r="B432" s="98" t="s">
        <v>5</v>
      </c>
      <c r="C432" s="93" t="s">
        <v>14</v>
      </c>
      <c r="D432" s="95" t="s">
        <v>9</v>
      </c>
      <c r="E432" s="88">
        <v>40</v>
      </c>
      <c r="G432" s="136">
        <f>IFERROR(SUMIFS(G$14:G$16,$F$14:$F$16,$B432)*G$18/12*(xDSL_propio__bitstream*SUMIFS('SCyD Distribución'!$I$89:$I$498,'SCyD Distribución'!$C$89:$C$498,'SCyD - LRAIC+'!$B432,'SCyD Distribución'!$D$89:$D$498,'SCyD - LRAIC+'!$C432,'SCyD Distribución'!$E$89:$E$498,'SCyD - LRAIC+'!$D432,'SCyD Distribución'!$F$89:$F$498,'SCyD - LRAIC+'!$E432))/(xDSL_propio__líneas*SUMIFS('SCyD Distribución'!$H$89:$H$498,'SCyD Distribución'!$C$89:$C$498,'SCyD - LRAIC+'!$B432,'SCyD Distribución'!$D$89:$D$498,'SCyD - LRAIC+'!$C432,'SCyD Distribución'!$E$89:$E$498,'SCyD - LRAIC+'!$D432,'SCyD Distribución'!$F$89:$F$498,'SCyD - LRAIC+'!$E432)),0)</f>
        <v>303.25522911337458</v>
      </c>
    </row>
    <row r="433" spans="2:7" ht="13" x14ac:dyDescent="0.25">
      <c r="B433" s="98" t="s">
        <v>5</v>
      </c>
      <c r="C433" s="93" t="s">
        <v>14</v>
      </c>
      <c r="D433" s="95" t="s">
        <v>9</v>
      </c>
      <c r="E433" s="88">
        <v>50</v>
      </c>
      <c r="G433" s="136">
        <f>IFERROR(SUMIFS(G$14:G$16,$F$14:$F$16,$B433)*G$18/12*(xDSL_propio__bitstream*SUMIFS('SCyD Distribución'!$I$89:$I$498,'SCyD Distribución'!$C$89:$C$498,'SCyD - LRAIC+'!$B433,'SCyD Distribución'!$D$89:$D$498,'SCyD - LRAIC+'!$C433,'SCyD Distribución'!$E$89:$E$498,'SCyD - LRAIC+'!$D433,'SCyD Distribución'!$F$89:$F$498,'SCyD - LRAIC+'!$E433))/(xDSL_propio__líneas*SUMIFS('SCyD Distribución'!$H$89:$H$498,'SCyD Distribución'!$C$89:$C$498,'SCyD - LRAIC+'!$B433,'SCyD Distribución'!$D$89:$D$498,'SCyD - LRAIC+'!$C433,'SCyD Distribución'!$E$89:$E$498,'SCyD - LRAIC+'!$D433,'SCyD Distribución'!$F$89:$F$498,'SCyD - LRAIC+'!$E433)),0)</f>
        <v>339.46179155528711</v>
      </c>
    </row>
    <row r="434" spans="2:7" ht="13" x14ac:dyDescent="0.25">
      <c r="B434" s="98" t="s">
        <v>5</v>
      </c>
      <c r="C434" s="93" t="s">
        <v>14</v>
      </c>
      <c r="D434" s="95" t="s">
        <v>9</v>
      </c>
      <c r="E434" s="88">
        <v>60</v>
      </c>
      <c r="G434" s="136">
        <f>IFERROR(SUMIFS(G$14:G$16,$F$14:$F$16,$B434)*G$18/12*(xDSL_propio__bitstream*SUMIFS('SCyD Distribución'!$I$89:$I$498,'SCyD Distribución'!$C$89:$C$498,'SCyD - LRAIC+'!$B434,'SCyD Distribución'!$D$89:$D$498,'SCyD - LRAIC+'!$C434,'SCyD Distribución'!$E$89:$E$498,'SCyD - LRAIC+'!$D434,'SCyD Distribución'!$F$89:$F$498,'SCyD - LRAIC+'!$E434))/(xDSL_propio__líneas*SUMIFS('SCyD Distribución'!$H$89:$H$498,'SCyD Distribución'!$C$89:$C$498,'SCyD - LRAIC+'!$B434,'SCyD Distribución'!$D$89:$D$498,'SCyD - LRAIC+'!$C434,'SCyD Distribución'!$E$89:$E$498,'SCyD - LRAIC+'!$D434,'SCyD Distribución'!$F$89:$F$498,'SCyD - LRAIC+'!$E434)),0)</f>
        <v>372.23105034695777</v>
      </c>
    </row>
    <row r="435" spans="2:7" ht="13" x14ac:dyDescent="0.25">
      <c r="B435" s="98" t="s">
        <v>5</v>
      </c>
      <c r="C435" s="93" t="s">
        <v>14</v>
      </c>
      <c r="D435" s="95" t="s">
        <v>9</v>
      </c>
      <c r="E435" s="88">
        <v>100</v>
      </c>
      <c r="G435" s="136">
        <f>IFERROR(SUMIFS(G$14:G$16,$F$14:$F$16,$B435)*G$18/12*(xDSL_propio__bitstream*SUMIFS('SCyD Distribución'!$I$89:$I$498,'SCyD Distribución'!$C$89:$C$498,'SCyD - LRAIC+'!$B435,'SCyD Distribución'!$D$89:$D$498,'SCyD - LRAIC+'!$C435,'SCyD Distribución'!$E$89:$E$498,'SCyD - LRAIC+'!$D435,'SCyD Distribución'!$F$89:$F$498,'SCyD - LRAIC+'!$E435))/(xDSL_propio__líneas*SUMIFS('SCyD Distribución'!$H$89:$H$498,'SCyD Distribución'!$C$89:$C$498,'SCyD - LRAIC+'!$B435,'SCyD Distribución'!$D$89:$D$498,'SCyD - LRAIC+'!$C435,'SCyD Distribución'!$E$89:$E$498,'SCyD - LRAIC+'!$D435,'SCyD Distribución'!$F$89:$F$498,'SCyD - LRAIC+'!$E435)),0)</f>
        <v>481.88649356712904</v>
      </c>
    </row>
    <row r="436" spans="2:7" ht="13" x14ac:dyDescent="0.25">
      <c r="B436" s="98" t="s">
        <v>5</v>
      </c>
      <c r="C436" s="93" t="s">
        <v>14</v>
      </c>
      <c r="D436" s="95" t="s">
        <v>9</v>
      </c>
      <c r="E436" s="88">
        <v>150</v>
      </c>
      <c r="G436" s="136">
        <f>IFERROR(SUMIFS(G$14:G$16,$F$14:$F$16,$B436)*G$18/12*(xDSL_propio__bitstream*SUMIFS('SCyD Distribución'!$I$89:$I$498,'SCyD Distribución'!$C$89:$C$498,'SCyD - LRAIC+'!$B436,'SCyD Distribución'!$D$89:$D$498,'SCyD - LRAIC+'!$C436,'SCyD Distribución'!$E$89:$E$498,'SCyD - LRAIC+'!$D436,'SCyD Distribución'!$F$89:$F$498,'SCyD - LRAIC+'!$E436))/(xDSL_propio__líneas*SUMIFS('SCyD Distribución'!$H$89:$H$498,'SCyD Distribución'!$C$89:$C$498,'SCyD - LRAIC+'!$B436,'SCyD Distribución'!$D$89:$D$498,'SCyD - LRAIC+'!$C436,'SCyD Distribución'!$E$89:$E$498,'SCyD - LRAIC+'!$D436,'SCyD Distribución'!$F$89:$F$498,'SCyD - LRAIC+'!$E436)),0)</f>
        <v>591.49224292994711</v>
      </c>
    </row>
    <row r="437" spans="2:7" ht="13" x14ac:dyDescent="0.25">
      <c r="B437" s="98" t="s">
        <v>5</v>
      </c>
      <c r="C437" s="93" t="s">
        <v>14</v>
      </c>
      <c r="D437" s="95" t="s">
        <v>9</v>
      </c>
      <c r="E437" s="88">
        <v>200</v>
      </c>
      <c r="G437" s="136">
        <f>IFERROR(SUMIFS(G$14:G$16,$F$14:$F$16,$B437)*G$18/12*(xDSL_propio__bitstream*SUMIFS('SCyD Distribución'!$I$89:$I$498,'SCyD Distribución'!$C$89:$C$498,'SCyD - LRAIC+'!$B437,'SCyD Distribución'!$D$89:$D$498,'SCyD - LRAIC+'!$C437,'SCyD Distribución'!$E$89:$E$498,'SCyD - LRAIC+'!$D437,'SCyD Distribución'!$F$89:$F$498,'SCyD - LRAIC+'!$E437))/(xDSL_propio__líneas*SUMIFS('SCyD Distribución'!$H$89:$H$498,'SCyD Distribución'!$C$89:$C$498,'SCyD - LRAIC+'!$B437,'SCyD Distribución'!$D$89:$D$498,'SCyD - LRAIC+'!$C437,'SCyD Distribución'!$E$89:$E$498,'SCyD - LRAIC+'!$D437,'SCyD Distribución'!$F$89:$F$498,'SCyD - LRAIC+'!$E437)),0)</f>
        <v>684.06695085918727</v>
      </c>
    </row>
    <row r="438" spans="2:7" ht="13" x14ac:dyDescent="0.25">
      <c r="B438" s="98" t="s">
        <v>5</v>
      </c>
      <c r="C438" s="93" t="s">
        <v>14</v>
      </c>
      <c r="D438" s="95" t="s">
        <v>9</v>
      </c>
      <c r="E438" s="88">
        <v>250</v>
      </c>
      <c r="G438" s="136">
        <f>IFERROR(SUMIFS(G$14:G$16,$F$14:$F$16,$B438)*G$18/12*(xDSL_propio__bitstream*SUMIFS('SCyD Distribución'!$I$89:$I$498,'SCyD Distribución'!$C$89:$C$498,'SCyD - LRAIC+'!$B438,'SCyD Distribución'!$D$89:$D$498,'SCyD - LRAIC+'!$C438,'SCyD Distribución'!$E$89:$E$498,'SCyD - LRAIC+'!$D438,'SCyD Distribución'!$F$89:$F$498,'SCyD - LRAIC+'!$E438))/(xDSL_propio__líneas*SUMIFS('SCyD Distribución'!$H$89:$H$498,'SCyD Distribución'!$C$89:$C$498,'SCyD - LRAIC+'!$B438,'SCyD Distribución'!$D$89:$D$498,'SCyD - LRAIC+'!$C438,'SCyD Distribución'!$E$89:$E$498,'SCyD - LRAIC+'!$D438,'SCyD Distribución'!$F$89:$F$498,'SCyD - LRAIC+'!$E438)),0)</f>
        <v>765.73978084845112</v>
      </c>
    </row>
    <row r="439" spans="2:7" ht="13" x14ac:dyDescent="0.25">
      <c r="B439" s="98" t="s">
        <v>5</v>
      </c>
      <c r="C439" s="93" t="s">
        <v>14</v>
      </c>
      <c r="D439" s="95" t="s">
        <v>9</v>
      </c>
      <c r="E439" s="88">
        <v>300</v>
      </c>
      <c r="G439" s="136">
        <f>IFERROR(SUMIFS(G$14:G$16,$F$14:$F$16,$B439)*G$18/12*(xDSL_propio__bitstream*SUMIFS('SCyD Distribución'!$I$89:$I$498,'SCyD Distribución'!$C$89:$C$498,'SCyD - LRAIC+'!$B439,'SCyD Distribución'!$D$89:$D$498,'SCyD - LRAIC+'!$C439,'SCyD Distribución'!$E$89:$E$498,'SCyD - LRAIC+'!$D439,'SCyD Distribución'!$F$89:$F$498,'SCyD - LRAIC+'!$E439))/(xDSL_propio__líneas*SUMIFS('SCyD Distribución'!$H$89:$H$498,'SCyD Distribución'!$C$89:$C$498,'SCyD - LRAIC+'!$B439,'SCyD Distribución'!$D$89:$D$498,'SCyD - LRAIC+'!$C439,'SCyD Distribución'!$E$89:$E$498,'SCyD - LRAIC+'!$D439,'SCyD Distribución'!$F$89:$F$498,'SCyD - LRAIC+'!$E439)),0)</f>
        <v>839.6589248284987</v>
      </c>
    </row>
    <row r="440" spans="2:7" ht="13" x14ac:dyDescent="0.25">
      <c r="B440" s="98" t="s">
        <v>5</v>
      </c>
      <c r="C440" s="93" t="s">
        <v>14</v>
      </c>
      <c r="D440" s="95" t="s">
        <v>9</v>
      </c>
      <c r="E440" s="88">
        <v>400</v>
      </c>
      <c r="G440" s="136">
        <f>IFERROR(SUMIFS(G$14:G$16,$F$14:$F$16,$B440)*G$18/12*(xDSL_propio__bitstream*SUMIFS('SCyD Distribución'!$I$89:$I$498,'SCyD Distribución'!$C$89:$C$498,'SCyD - LRAIC+'!$B440,'SCyD Distribución'!$D$89:$D$498,'SCyD - LRAIC+'!$C440,'SCyD Distribución'!$E$89:$E$498,'SCyD - LRAIC+'!$D440,'SCyD Distribución'!$F$89:$F$498,'SCyD - LRAIC+'!$E440))/(xDSL_propio__líneas*SUMIFS('SCyD Distribución'!$H$89:$H$498,'SCyD Distribución'!$C$89:$C$498,'SCyD - LRAIC+'!$B440,'SCyD Distribución'!$D$89:$D$498,'SCyD - LRAIC+'!$C440,'SCyD Distribución'!$E$89:$E$498,'SCyD - LRAIC+'!$D440,'SCyD Distribución'!$F$89:$F$498,'SCyD - LRAIC+'!$E440)),0)</f>
        <v>971.07430796376696</v>
      </c>
    </row>
    <row r="441" spans="2:7" ht="13" x14ac:dyDescent="0.25">
      <c r="B441" s="98" t="s">
        <v>5</v>
      </c>
      <c r="C441" s="93" t="s">
        <v>14</v>
      </c>
      <c r="D441" s="95" t="s">
        <v>9</v>
      </c>
      <c r="E441" s="88">
        <v>500</v>
      </c>
      <c r="G441" s="136">
        <f>IFERROR(SUMIFS(G$14:G$16,$F$14:$F$16,$B441)*G$18/12*(xDSL_propio__bitstream*SUMIFS('SCyD Distribución'!$I$89:$I$498,'SCyD Distribución'!$C$89:$C$498,'SCyD - LRAIC+'!$B441,'SCyD Distribución'!$D$89:$D$498,'SCyD - LRAIC+'!$C441,'SCyD Distribución'!$E$89:$E$498,'SCyD - LRAIC+'!$D441,'SCyD Distribución'!$F$89:$F$498,'SCyD - LRAIC+'!$E441))/(xDSL_propio__líneas*SUMIFS('SCyD Distribución'!$H$89:$H$498,'SCyD Distribución'!$C$89:$C$498,'SCyD - LRAIC+'!$B441,'SCyD Distribución'!$D$89:$D$498,'SCyD - LRAIC+'!$C441,'SCyD Distribución'!$E$89:$E$498,'SCyD - LRAIC+'!$D441,'SCyD Distribución'!$F$89:$F$498,'SCyD - LRAIC+'!$E441)),0)</f>
        <v>1087.0138176296748</v>
      </c>
    </row>
    <row r="442" spans="2:7" ht="13" x14ac:dyDescent="0.25">
      <c r="B442" s="98" t="s">
        <v>5</v>
      </c>
      <c r="C442" s="93" t="s">
        <v>14</v>
      </c>
      <c r="D442" s="95" t="s">
        <v>9</v>
      </c>
      <c r="E442" s="88">
        <v>750</v>
      </c>
      <c r="G442" s="136">
        <f>IFERROR(SUMIFS(G$14:G$16,$F$14:$F$16,$B442)*G$18/12*(xDSL_propio__bitstream*SUMIFS('SCyD Distribución'!$I$89:$I$498,'SCyD Distribución'!$C$89:$C$498,'SCyD - LRAIC+'!$B442,'SCyD Distribución'!$D$89:$D$498,'SCyD - LRAIC+'!$C442,'SCyD Distribución'!$E$89:$E$498,'SCyD - LRAIC+'!$D442,'SCyD Distribución'!$F$89:$F$498,'SCyD - LRAIC+'!$E442))/(xDSL_propio__líneas*SUMIFS('SCyD Distribución'!$H$89:$H$498,'SCyD Distribución'!$C$89:$C$498,'SCyD - LRAIC+'!$B442,'SCyD Distribución'!$D$89:$D$498,'SCyD - LRAIC+'!$C442,'SCyD Distribución'!$E$89:$E$498,'SCyD - LRAIC+'!$D442,'SCyD Distribución'!$F$89:$F$498,'SCyD - LRAIC+'!$E442)),0)</f>
        <v>1334.256613681275</v>
      </c>
    </row>
    <row r="443" spans="2:7" ht="13" x14ac:dyDescent="0.25">
      <c r="B443" s="98" t="s">
        <v>5</v>
      </c>
      <c r="C443" s="93" t="s">
        <v>14</v>
      </c>
      <c r="D443" s="95" t="s">
        <v>9</v>
      </c>
      <c r="E443" s="88">
        <v>1000</v>
      </c>
      <c r="G443" s="136">
        <f>IFERROR(SUMIFS(G$14:G$16,$F$14:$F$16,$B443)*G$18/12*(xDSL_propio__bitstream*SUMIFS('SCyD Distribución'!$I$89:$I$498,'SCyD Distribución'!$C$89:$C$498,'SCyD - LRAIC+'!$B443,'SCyD Distribución'!$D$89:$D$498,'SCyD - LRAIC+'!$C443,'SCyD Distribución'!$E$89:$E$498,'SCyD - LRAIC+'!$D443,'SCyD Distribución'!$F$89:$F$498,'SCyD - LRAIC+'!$E443))/(xDSL_propio__líneas*SUMIFS('SCyD Distribución'!$H$89:$H$498,'SCyD Distribución'!$C$89:$C$498,'SCyD - LRAIC+'!$B443,'SCyD Distribución'!$D$89:$D$498,'SCyD - LRAIC+'!$C443,'SCyD Distribución'!$E$89:$E$498,'SCyD - LRAIC+'!$D443,'SCyD Distribución'!$F$89:$F$498,'SCyD - LRAIC+'!$E443)),0)</f>
        <v>1543.0816959889564</v>
      </c>
    </row>
    <row r="445" spans="2:7" s="191" customFormat="1" x14ac:dyDescent="0.25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BF776-AAAA-4013-A816-F9EFD0552AA3}">
  <sheetPr codeName="Hoja5"/>
  <dimension ref="A2:BH81"/>
  <sheetViews>
    <sheetView tabSelected="1" topLeftCell="A16" zoomScale="85" zoomScaleNormal="85" workbookViewId="0">
      <selection sqref="A1:XFD1048576"/>
    </sheetView>
  </sheetViews>
  <sheetFormatPr baseColWidth="10" defaultColWidth="10.8984375" defaultRowHeight="14" x14ac:dyDescent="0.3"/>
  <cols>
    <col min="1" max="1" width="8.3984375" style="147" customWidth="1"/>
    <col min="2" max="2" width="38.59765625" style="147" customWidth="1"/>
    <col min="3" max="8" width="11.296875" style="149" customWidth="1"/>
    <col min="9" max="20" width="10.8984375" style="149"/>
    <col min="21" max="33" width="10.8984375" style="147"/>
    <col min="34" max="34" width="13.8984375" style="147" customWidth="1"/>
    <col min="35" max="47" width="10.8984375" style="147"/>
    <col min="48" max="48" width="12.69921875" style="147" customWidth="1"/>
    <col min="49" max="16384" width="10.8984375" style="147"/>
  </cols>
  <sheetData>
    <row r="2" spans="2:40" ht="20" x14ac:dyDescent="0.4">
      <c r="B2" s="148" t="s">
        <v>177</v>
      </c>
    </row>
    <row r="3" spans="2:40" ht="15.5" x14ac:dyDescent="0.35">
      <c r="B3" s="150" t="s">
        <v>178</v>
      </c>
    </row>
    <row r="4" spans="2:40" x14ac:dyDescent="0.3">
      <c r="B4" s="147" t="s">
        <v>179</v>
      </c>
    </row>
    <row r="6" spans="2:40" s="151" customFormat="1" ht="13" customHeight="1" x14ac:dyDescent="0.3">
      <c r="B6" s="152" t="s">
        <v>195</v>
      </c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</row>
    <row r="7" spans="2:40" ht="13" customHeight="1" x14ac:dyDescent="0.3">
      <c r="B7" s="154"/>
    </row>
    <row r="8" spans="2:40" ht="13" customHeight="1" x14ac:dyDescent="0.3">
      <c r="B8" s="154" t="s">
        <v>180</v>
      </c>
    </row>
    <row r="9" spans="2:40" x14ac:dyDescent="0.3">
      <c r="B9" s="190" t="s">
        <v>181</v>
      </c>
      <c r="H9" s="156"/>
      <c r="I9" s="156"/>
      <c r="K9" s="156"/>
      <c r="L9" s="156"/>
    </row>
    <row r="10" spans="2:40" x14ac:dyDescent="0.3">
      <c r="B10" s="189" t="s">
        <v>182</v>
      </c>
      <c r="H10" s="156"/>
      <c r="I10" s="156"/>
      <c r="K10" s="156"/>
      <c r="L10" s="156"/>
    </row>
    <row r="11" spans="2:40" x14ac:dyDescent="0.3">
      <c r="B11" s="155"/>
      <c r="H11" s="156"/>
      <c r="I11" s="156"/>
      <c r="K11" s="156"/>
      <c r="L11" s="156"/>
    </row>
    <row r="12" spans="2:40" x14ac:dyDescent="0.3">
      <c r="B12" s="157" t="s">
        <v>196</v>
      </c>
      <c r="C12" s="158"/>
      <c r="D12" s="158"/>
      <c r="E12" s="158"/>
      <c r="F12" s="158"/>
      <c r="G12" s="159"/>
      <c r="H12" s="159"/>
      <c r="I12" s="159"/>
      <c r="J12" s="159"/>
      <c r="K12" s="159"/>
      <c r="L12" s="159"/>
    </row>
    <row r="13" spans="2:40" x14ac:dyDescent="0.3">
      <c r="B13" s="262" t="s">
        <v>183</v>
      </c>
      <c r="C13" s="262"/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</row>
    <row r="14" spans="2:40" x14ac:dyDescent="0.3">
      <c r="B14" s="160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V14" s="257" t="s">
        <v>206</v>
      </c>
      <c r="W14" s="257"/>
      <c r="X14" s="257"/>
      <c r="Y14" s="257"/>
      <c r="Z14" s="257"/>
      <c r="AA14" s="257"/>
      <c r="AB14" s="257"/>
      <c r="AC14" s="257"/>
      <c r="AD14" s="257"/>
      <c r="AE14" s="257"/>
      <c r="AF14" s="257"/>
      <c r="AG14" s="257"/>
      <c r="AH14" s="257"/>
      <c r="AI14" s="257"/>
      <c r="AJ14" s="257"/>
      <c r="AK14" s="257"/>
      <c r="AL14" s="257"/>
      <c r="AM14" s="257"/>
      <c r="AN14" s="257"/>
    </row>
    <row r="15" spans="2:40" s="201" customFormat="1" x14ac:dyDescent="0.3">
      <c r="B15" s="198" t="s">
        <v>11</v>
      </c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200"/>
      <c r="N15" s="200"/>
      <c r="O15" s="200"/>
      <c r="P15" s="200"/>
      <c r="Q15" s="200"/>
      <c r="R15" s="200"/>
      <c r="S15" s="200"/>
      <c r="T15" s="200"/>
    </row>
    <row r="16" spans="2:40" x14ac:dyDescent="0.3">
      <c r="V16" s="256" t="s">
        <v>206</v>
      </c>
      <c r="W16" s="256"/>
      <c r="X16" s="256"/>
      <c r="Y16" s="256"/>
      <c r="Z16" s="256"/>
      <c r="AA16" s="256"/>
      <c r="AB16" s="256"/>
      <c r="AC16" s="256"/>
      <c r="AD16" s="256"/>
      <c r="AE16" s="256"/>
      <c r="AF16" s="256"/>
      <c r="AG16" s="256"/>
      <c r="AH16" s="256"/>
      <c r="AI16" s="256"/>
      <c r="AJ16" s="256"/>
      <c r="AK16" s="256"/>
      <c r="AL16" s="256"/>
      <c r="AM16" s="256"/>
      <c r="AN16" s="256"/>
    </row>
    <row r="17" spans="1:58" ht="30" customHeight="1" x14ac:dyDescent="0.3">
      <c r="B17" s="145"/>
      <c r="C17" s="259" t="s">
        <v>191</v>
      </c>
      <c r="D17" s="261"/>
      <c r="E17" s="261"/>
      <c r="F17" s="261"/>
      <c r="G17" s="261"/>
      <c r="H17" s="261"/>
      <c r="I17" s="261" t="s">
        <v>192</v>
      </c>
      <c r="J17" s="261"/>
      <c r="K17" s="261"/>
      <c r="L17" s="261"/>
      <c r="M17" s="261"/>
      <c r="N17" s="261"/>
      <c r="O17" s="261" t="s">
        <v>184</v>
      </c>
      <c r="P17" s="261"/>
      <c r="Q17" s="261"/>
      <c r="R17" s="261"/>
      <c r="S17" s="261"/>
      <c r="T17" s="260"/>
      <c r="U17" s="187"/>
      <c r="V17" s="145"/>
      <c r="W17" s="258" t="s">
        <v>191</v>
      </c>
      <c r="X17" s="258"/>
      <c r="Y17" s="258"/>
      <c r="Z17" s="258"/>
      <c r="AA17" s="258"/>
      <c r="AB17" s="259"/>
      <c r="AC17" s="260" t="s">
        <v>192</v>
      </c>
      <c r="AD17" s="258"/>
      <c r="AE17" s="258"/>
      <c r="AF17" s="258"/>
      <c r="AG17" s="258"/>
      <c r="AH17" s="259"/>
      <c r="AI17" s="260" t="s">
        <v>184</v>
      </c>
      <c r="AJ17" s="258"/>
      <c r="AK17" s="258"/>
      <c r="AL17" s="258"/>
      <c r="AM17" s="258"/>
      <c r="AN17" s="258"/>
      <c r="AO17" s="163"/>
      <c r="AP17" s="163"/>
      <c r="AQ17" s="163"/>
      <c r="AR17" s="163"/>
      <c r="AS17" s="163"/>
      <c r="AT17" s="164"/>
      <c r="AU17" s="163"/>
      <c r="AV17" s="163"/>
      <c r="AW17" s="163"/>
      <c r="AX17" s="163"/>
      <c r="AY17" s="163"/>
      <c r="AZ17" s="163"/>
      <c r="BA17" s="163"/>
      <c r="BB17" s="163"/>
      <c r="BC17" s="163"/>
      <c r="BD17" s="163"/>
      <c r="BE17" s="163"/>
      <c r="BF17" s="163"/>
    </row>
    <row r="18" spans="1:58" ht="14.15" customHeight="1" x14ac:dyDescent="0.3">
      <c r="B18" s="145" t="s">
        <v>194</v>
      </c>
      <c r="C18" s="259" t="s">
        <v>185</v>
      </c>
      <c r="D18" s="261"/>
      <c r="E18" s="261"/>
      <c r="F18" s="261" t="s">
        <v>186</v>
      </c>
      <c r="G18" s="261"/>
      <c r="H18" s="261"/>
      <c r="I18" s="261" t="s">
        <v>185</v>
      </c>
      <c r="J18" s="261"/>
      <c r="K18" s="261"/>
      <c r="L18" s="261" t="s">
        <v>186</v>
      </c>
      <c r="M18" s="261"/>
      <c r="N18" s="261"/>
      <c r="O18" s="261" t="s">
        <v>185</v>
      </c>
      <c r="P18" s="261"/>
      <c r="Q18" s="261"/>
      <c r="R18" s="261" t="s">
        <v>186</v>
      </c>
      <c r="S18" s="261"/>
      <c r="T18" s="260"/>
      <c r="U18" s="187"/>
      <c r="V18" s="145" t="s">
        <v>194</v>
      </c>
      <c r="W18" s="258" t="s">
        <v>185</v>
      </c>
      <c r="X18" s="258"/>
      <c r="Y18" s="259"/>
      <c r="Z18" s="260" t="s">
        <v>186</v>
      </c>
      <c r="AA18" s="258"/>
      <c r="AB18" s="259"/>
      <c r="AC18" s="260" t="s">
        <v>185</v>
      </c>
      <c r="AD18" s="258"/>
      <c r="AE18" s="259"/>
      <c r="AF18" s="260" t="s">
        <v>186</v>
      </c>
      <c r="AG18" s="258"/>
      <c r="AH18" s="259"/>
      <c r="AI18" s="260" t="s">
        <v>185</v>
      </c>
      <c r="AJ18" s="258"/>
      <c r="AK18" s="259"/>
      <c r="AL18" s="260" t="s">
        <v>186</v>
      </c>
      <c r="AM18" s="258"/>
      <c r="AN18" s="258"/>
      <c r="AO18" s="163"/>
      <c r="AP18" s="163"/>
      <c r="AQ18" s="163"/>
      <c r="AR18" s="163"/>
      <c r="AS18" s="163"/>
      <c r="AT18" s="164"/>
      <c r="AU18" s="163"/>
      <c r="AV18" s="163"/>
      <c r="AW18" s="163"/>
      <c r="AX18" s="163"/>
      <c r="AY18" s="163"/>
      <c r="AZ18" s="163"/>
      <c r="BA18" s="163"/>
      <c r="BB18" s="163"/>
      <c r="BC18" s="163"/>
      <c r="BD18" s="163"/>
      <c r="BE18" s="163"/>
      <c r="BF18" s="163"/>
    </row>
    <row r="19" spans="1:58" ht="35" thickBot="1" x14ac:dyDescent="0.35">
      <c r="B19" s="146" t="s">
        <v>15</v>
      </c>
      <c r="C19" s="165" t="s">
        <v>5</v>
      </c>
      <c r="D19" s="166" t="s">
        <v>4</v>
      </c>
      <c r="E19" s="166" t="s">
        <v>3</v>
      </c>
      <c r="F19" s="166" t="s">
        <v>5</v>
      </c>
      <c r="G19" s="166" t="s">
        <v>4</v>
      </c>
      <c r="H19" s="166" t="s">
        <v>3</v>
      </c>
      <c r="I19" s="166" t="s">
        <v>5</v>
      </c>
      <c r="J19" s="166" t="s">
        <v>4</v>
      </c>
      <c r="K19" s="166" t="s">
        <v>3</v>
      </c>
      <c r="L19" s="166" t="s">
        <v>5</v>
      </c>
      <c r="M19" s="166" t="s">
        <v>4</v>
      </c>
      <c r="N19" s="166" t="s">
        <v>3</v>
      </c>
      <c r="O19" s="166" t="s">
        <v>5</v>
      </c>
      <c r="P19" s="166" t="s">
        <v>4</v>
      </c>
      <c r="Q19" s="166" t="s">
        <v>3</v>
      </c>
      <c r="R19" s="166" t="s">
        <v>5</v>
      </c>
      <c r="S19" s="166" t="s">
        <v>4</v>
      </c>
      <c r="T19" s="182" t="s">
        <v>3</v>
      </c>
      <c r="U19" s="187"/>
      <c r="V19" s="146" t="s">
        <v>15</v>
      </c>
      <c r="W19" s="165" t="s">
        <v>5</v>
      </c>
      <c r="X19" s="166" t="s">
        <v>4</v>
      </c>
      <c r="Y19" s="166" t="s">
        <v>3</v>
      </c>
      <c r="Z19" s="166" t="s">
        <v>5</v>
      </c>
      <c r="AA19" s="166" t="s">
        <v>4</v>
      </c>
      <c r="AB19" s="166" t="s">
        <v>3</v>
      </c>
      <c r="AC19" s="166" t="s">
        <v>5</v>
      </c>
      <c r="AD19" s="166" t="s">
        <v>4</v>
      </c>
      <c r="AE19" s="166" t="s">
        <v>3</v>
      </c>
      <c r="AF19" s="166" t="s">
        <v>5</v>
      </c>
      <c r="AG19" s="166" t="s">
        <v>4</v>
      </c>
      <c r="AH19" s="166" t="s">
        <v>3</v>
      </c>
      <c r="AI19" s="166" t="s">
        <v>5</v>
      </c>
      <c r="AJ19" s="166" t="s">
        <v>4</v>
      </c>
      <c r="AK19" s="166" t="s">
        <v>3</v>
      </c>
      <c r="AL19" s="166" t="s">
        <v>5</v>
      </c>
      <c r="AM19" s="166" t="s">
        <v>4</v>
      </c>
      <c r="AN19" s="182" t="s">
        <v>3</v>
      </c>
      <c r="AO19" s="163"/>
      <c r="AP19" s="163"/>
      <c r="AQ19" s="163"/>
      <c r="AR19" s="163"/>
      <c r="AS19" s="163"/>
      <c r="AT19" s="164"/>
      <c r="AU19" s="163"/>
      <c r="AV19" s="163"/>
      <c r="AW19" s="163"/>
      <c r="AX19" s="163"/>
      <c r="AY19" s="163"/>
      <c r="AZ19" s="163"/>
      <c r="BA19" s="163"/>
      <c r="BB19" s="163"/>
      <c r="BC19" s="163"/>
      <c r="BD19" s="163"/>
      <c r="BE19" s="163"/>
      <c r="BF19" s="163"/>
    </row>
    <row r="20" spans="1:58" x14ac:dyDescent="0.3">
      <c r="A20" s="167"/>
      <c r="B20" s="168">
        <v>3</v>
      </c>
      <c r="C20" s="204">
        <f>'SCyD - LRAIC+'!G308</f>
        <v>32.297081911234578</v>
      </c>
      <c r="D20" s="205">
        <f>'SCyD - LRAIC+'!G172</f>
        <v>22.464647323394093</v>
      </c>
      <c r="E20" s="205">
        <f>'SCyD - LRAIC+'!G36</f>
        <v>14.955264117555783</v>
      </c>
      <c r="F20" s="205"/>
      <c r="G20" s="205"/>
      <c r="H20" s="205"/>
      <c r="I20" s="205">
        <v>96.342502484043024</v>
      </c>
      <c r="J20" s="205">
        <v>96.342502484043024</v>
      </c>
      <c r="K20" s="205">
        <v>96.342502484043024</v>
      </c>
      <c r="L20" s="205"/>
      <c r="M20" s="205"/>
      <c r="N20" s="205"/>
      <c r="O20" s="205">
        <f>C20+I20</f>
        <v>128.63958439527761</v>
      </c>
      <c r="P20" s="205">
        <f t="shared" ref="P20:T33" si="0">D20+J20</f>
        <v>118.80714980743711</v>
      </c>
      <c r="Q20" s="205">
        <f t="shared" si="0"/>
        <v>111.29776660159881</v>
      </c>
      <c r="R20" s="205"/>
      <c r="S20" s="205"/>
      <c r="T20" s="206"/>
      <c r="U20" s="169"/>
      <c r="V20" s="168">
        <v>3</v>
      </c>
      <c r="W20" s="204">
        <v>33.389099013408149</v>
      </c>
      <c r="X20" s="205">
        <v>23.224213749205173</v>
      </c>
      <c r="Y20" s="205">
        <v>15.460926029327842</v>
      </c>
      <c r="Z20" s="205"/>
      <c r="AA20" s="205"/>
      <c r="AB20" s="205"/>
      <c r="AC20" s="205">
        <v>96.342502484043024</v>
      </c>
      <c r="AD20" s="205">
        <v>96.342502484043024</v>
      </c>
      <c r="AE20" s="205">
        <v>96.342502484043024</v>
      </c>
      <c r="AF20" s="205"/>
      <c r="AG20" s="205"/>
      <c r="AH20" s="205"/>
      <c r="AI20" s="205">
        <v>129.73160149745118</v>
      </c>
      <c r="AJ20" s="205">
        <v>119.5667162332482</v>
      </c>
      <c r="AK20" s="205">
        <v>111.80342851337086</v>
      </c>
      <c r="AL20" s="205"/>
      <c r="AM20" s="205"/>
      <c r="AN20" s="206"/>
      <c r="AO20" s="169"/>
      <c r="AP20" s="169"/>
      <c r="AQ20" s="169"/>
      <c r="AR20" s="169"/>
      <c r="AS20" s="169"/>
      <c r="AT20" s="164"/>
      <c r="AU20" s="170"/>
      <c r="AV20" s="170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</row>
    <row r="21" spans="1:58" x14ac:dyDescent="0.3">
      <c r="A21" s="167"/>
      <c r="B21" s="171">
        <v>5</v>
      </c>
      <c r="C21" s="207">
        <f>'SCyD - LRAIC+'!G309</f>
        <v>41.811470429853578</v>
      </c>
      <c r="D21" s="188">
        <f>'SCyD - LRAIC+'!G173</f>
        <v>29.082501628497038</v>
      </c>
      <c r="E21" s="188">
        <f>'SCyD - LRAIC+'!G37</f>
        <v>19.360931279810831</v>
      </c>
      <c r="F21" s="188"/>
      <c r="G21" s="188"/>
      <c r="H21" s="188"/>
      <c r="I21" s="188">
        <v>96.342502484043024</v>
      </c>
      <c r="J21" s="188">
        <v>96.342502484043024</v>
      </c>
      <c r="K21" s="188">
        <v>96.342502484043024</v>
      </c>
      <c r="L21" s="188"/>
      <c r="M21" s="188"/>
      <c r="N21" s="188"/>
      <c r="O21" s="188">
        <f t="shared" ref="O21:O36" si="1">C21+I21</f>
        <v>138.15397291389661</v>
      </c>
      <c r="P21" s="188">
        <f t="shared" si="0"/>
        <v>125.42500411254007</v>
      </c>
      <c r="Q21" s="188">
        <f t="shared" si="0"/>
        <v>115.70343376385385</v>
      </c>
      <c r="R21" s="188"/>
      <c r="S21" s="188"/>
      <c r="T21" s="208"/>
      <c r="U21" s="169"/>
      <c r="V21" s="171">
        <v>5</v>
      </c>
      <c r="W21" s="207">
        <v>43.225184551207121</v>
      </c>
      <c r="X21" s="188">
        <v>30.065828519749765</v>
      </c>
      <c r="Y21" s="188">
        <v>20.015555995742396</v>
      </c>
      <c r="Z21" s="188"/>
      <c r="AA21" s="188"/>
      <c r="AB21" s="188"/>
      <c r="AC21" s="188">
        <v>96.342502484043024</v>
      </c>
      <c r="AD21" s="188">
        <v>96.342502484043024</v>
      </c>
      <c r="AE21" s="188">
        <v>96.342502484043024</v>
      </c>
      <c r="AF21" s="188"/>
      <c r="AG21" s="188"/>
      <c r="AH21" s="188"/>
      <c r="AI21" s="188">
        <v>139.56768703525015</v>
      </c>
      <c r="AJ21" s="188">
        <v>126.4083310037928</v>
      </c>
      <c r="AK21" s="188">
        <v>116.35805847978543</v>
      </c>
      <c r="AL21" s="188"/>
      <c r="AM21" s="188"/>
      <c r="AN21" s="208"/>
      <c r="AO21" s="169"/>
      <c r="AP21" s="169"/>
      <c r="AQ21" s="169"/>
      <c r="AR21" s="169"/>
      <c r="AS21" s="169"/>
      <c r="AT21" s="164"/>
      <c r="AU21" s="170"/>
      <c r="AV21" s="170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</row>
    <row r="22" spans="1:58" x14ac:dyDescent="0.3">
      <c r="A22" s="167"/>
      <c r="B22" s="171">
        <v>10</v>
      </c>
      <c r="C22" s="207">
        <f>'SCyD - LRAIC+'!G310</f>
        <v>59.353904850426495</v>
      </c>
      <c r="D22" s="188">
        <f>'SCyD - LRAIC+'!G174</f>
        <v>41.284365671045634</v>
      </c>
      <c r="E22" s="188">
        <f>'SCyD - LRAIC+'!G38</f>
        <v>27.48401003799766</v>
      </c>
      <c r="F22" s="188">
        <f>'SCyD - LRAIC+'!G378</f>
        <v>105.97715190489239</v>
      </c>
      <c r="G22" s="188">
        <f>'SCyD - LRAIC+'!G242</f>
        <v>73.713759912564328</v>
      </c>
      <c r="H22" s="188">
        <f>'SCyD - LRAIC+'!G106</f>
        <v>49.073049432762559</v>
      </c>
      <c r="I22" s="188">
        <v>96.342502484043024</v>
      </c>
      <c r="J22" s="188">
        <v>96.342502484043024</v>
      </c>
      <c r="K22" s="188">
        <v>96.342502484043024</v>
      </c>
      <c r="L22" s="188">
        <v>91.66171889985506</v>
      </c>
      <c r="M22" s="188">
        <v>91.66171889985506</v>
      </c>
      <c r="N22" s="188">
        <v>91.66171889985506</v>
      </c>
      <c r="O22" s="188">
        <f t="shared" si="1"/>
        <v>155.69640733446951</v>
      </c>
      <c r="P22" s="188">
        <f t="shared" si="0"/>
        <v>137.62686815508866</v>
      </c>
      <c r="Q22" s="188">
        <f t="shared" si="0"/>
        <v>123.82651252204069</v>
      </c>
      <c r="R22" s="188">
        <f t="shared" si="0"/>
        <v>197.63887080474746</v>
      </c>
      <c r="S22" s="188">
        <f t="shared" si="0"/>
        <v>165.37547881241937</v>
      </c>
      <c r="T22" s="208">
        <f t="shared" si="0"/>
        <v>140.73476833261762</v>
      </c>
      <c r="U22" s="169"/>
      <c r="V22" s="171">
        <v>10</v>
      </c>
      <c r="W22" s="207">
        <v>61.360757338078081</v>
      </c>
      <c r="X22" s="188">
        <v>42.680257519388952</v>
      </c>
      <c r="Y22" s="188">
        <v>28.413289317168793</v>
      </c>
      <c r="Z22" s="188">
        <v>109.56041254242791</v>
      </c>
      <c r="AA22" s="188">
        <v>76.206142559122739</v>
      </c>
      <c r="AB22" s="188">
        <v>50.732289403223938</v>
      </c>
      <c r="AC22" s="188">
        <v>96.342502484043024</v>
      </c>
      <c r="AD22" s="188">
        <v>96.342502484043024</v>
      </c>
      <c r="AE22" s="188">
        <v>96.342502484043024</v>
      </c>
      <c r="AF22" s="188">
        <v>91.66171889985506</v>
      </c>
      <c r="AG22" s="188">
        <v>91.66171889985506</v>
      </c>
      <c r="AH22" s="188">
        <v>91.66171889985506</v>
      </c>
      <c r="AI22" s="188">
        <v>157.70325982212111</v>
      </c>
      <c r="AJ22" s="188">
        <v>139.02276000343198</v>
      </c>
      <c r="AK22" s="188">
        <v>124.75579180121181</v>
      </c>
      <c r="AL22" s="188">
        <v>201.22213144228297</v>
      </c>
      <c r="AM22" s="188">
        <v>167.86786145897781</v>
      </c>
      <c r="AN22" s="208">
        <v>142.394008303079</v>
      </c>
      <c r="AO22" s="169"/>
      <c r="AP22" s="169"/>
      <c r="AQ22" s="169"/>
      <c r="AR22" s="169"/>
      <c r="AS22" s="169"/>
      <c r="AT22" s="164"/>
      <c r="AU22" s="170"/>
      <c r="AV22" s="170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</row>
    <row r="23" spans="1:58" x14ac:dyDescent="0.3">
      <c r="A23" s="167"/>
      <c r="B23" s="171">
        <v>20</v>
      </c>
      <c r="C23" s="207">
        <f>'SCyD - LRAIC+'!G311</f>
        <v>84.256448882939154</v>
      </c>
      <c r="D23" s="188">
        <f>'SCyD - LRAIC+'!G175</f>
        <v>58.60564784394348</v>
      </c>
      <c r="E23" s="188">
        <f>'SCyD - LRAIC+'!G39</f>
        <v>39.015210417922432</v>
      </c>
      <c r="F23" s="188">
        <f>'SCyD - LRAIC+'!G379</f>
        <v>150.44096095675636</v>
      </c>
      <c r="G23" s="188">
        <f>'SCyD - LRAIC+'!G243</f>
        <v>104.64112950434794</v>
      </c>
      <c r="H23" s="188">
        <f>'SCyD - LRAIC+'!G107</f>
        <v>69.662154351615399</v>
      </c>
      <c r="I23" s="188">
        <v>91.66171889985506</v>
      </c>
      <c r="J23" s="188">
        <v>91.66171889985506</v>
      </c>
      <c r="K23" s="188">
        <v>91.66171889985506</v>
      </c>
      <c r="L23" s="188">
        <v>91.66171889985506</v>
      </c>
      <c r="M23" s="188">
        <v>91.66171889985506</v>
      </c>
      <c r="N23" s="188">
        <v>91.66171889985506</v>
      </c>
      <c r="O23" s="188">
        <f t="shared" si="1"/>
        <v>175.91816778279423</v>
      </c>
      <c r="P23" s="188">
        <f t="shared" si="0"/>
        <v>150.26736674379853</v>
      </c>
      <c r="Q23" s="188">
        <f t="shared" si="0"/>
        <v>130.67692931777748</v>
      </c>
      <c r="R23" s="188">
        <f t="shared" si="0"/>
        <v>242.10267985661142</v>
      </c>
      <c r="S23" s="188">
        <f t="shared" si="0"/>
        <v>196.30284840420302</v>
      </c>
      <c r="T23" s="208">
        <f t="shared" si="0"/>
        <v>161.32387325147045</v>
      </c>
      <c r="U23" s="169"/>
      <c r="V23" s="171">
        <v>20</v>
      </c>
      <c r="W23" s="207">
        <v>87.105297066854391</v>
      </c>
      <c r="X23" s="188">
        <v>60.587200539801316</v>
      </c>
      <c r="Y23" s="188">
        <v>40.334378420108138</v>
      </c>
      <c r="Z23" s="188">
        <v>155.52761561750003</v>
      </c>
      <c r="AA23" s="188">
        <v>108.17921704190219</v>
      </c>
      <c r="AB23" s="188">
        <v>72.017545595174056</v>
      </c>
      <c r="AC23" s="188">
        <v>91.66171889985506</v>
      </c>
      <c r="AD23" s="188">
        <v>91.66171889985506</v>
      </c>
      <c r="AE23" s="188">
        <v>91.66171889985506</v>
      </c>
      <c r="AF23" s="188">
        <v>91.66171889985506</v>
      </c>
      <c r="AG23" s="188">
        <v>91.66171889985506</v>
      </c>
      <c r="AH23" s="188">
        <v>91.66171889985506</v>
      </c>
      <c r="AI23" s="188">
        <v>178.76701596670944</v>
      </c>
      <c r="AJ23" s="188">
        <v>152.24891943965639</v>
      </c>
      <c r="AK23" s="188">
        <v>131.99609731996321</v>
      </c>
      <c r="AL23" s="188">
        <v>247.18933451735509</v>
      </c>
      <c r="AM23" s="188">
        <v>199.84093594175727</v>
      </c>
      <c r="AN23" s="208">
        <v>163.67926449502912</v>
      </c>
      <c r="AO23" s="169"/>
      <c r="AP23" s="169"/>
      <c r="AQ23" s="169"/>
      <c r="AR23" s="169"/>
      <c r="AS23" s="169"/>
      <c r="AT23" s="164"/>
      <c r="AU23" s="170"/>
      <c r="AV23" s="170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</row>
    <row r="24" spans="1:58" x14ac:dyDescent="0.3">
      <c r="A24" s="167"/>
      <c r="B24" s="171">
        <v>30</v>
      </c>
      <c r="C24" s="207">
        <f>'SCyD - LRAIC+'!G312</f>
        <v>103.42069469963184</v>
      </c>
      <c r="D24" s="188">
        <f>'SCyD - LRAIC+'!G176</f>
        <v>71.935583491816246</v>
      </c>
      <c r="E24" s="188">
        <f>'SCyD - LRAIC+'!G40</f>
        <v>47.88927398162496</v>
      </c>
      <c r="F24" s="188">
        <f>'SCyD - LRAIC+'!G380</f>
        <v>184.65896557122016</v>
      </c>
      <c r="G24" s="188">
        <f>'SCyD - LRAIC+'!G244</f>
        <v>128.44189911836099</v>
      </c>
      <c r="H24" s="188">
        <f>'SCyD - LRAIC+'!G108</f>
        <v>85.506907694704282</v>
      </c>
      <c r="I24" s="188">
        <v>91.66171889985506</v>
      </c>
      <c r="J24" s="188">
        <v>91.66171889985506</v>
      </c>
      <c r="K24" s="188">
        <v>91.66171889985506</v>
      </c>
      <c r="L24" s="188">
        <v>91.66171889985506</v>
      </c>
      <c r="M24" s="188">
        <v>91.66171889985506</v>
      </c>
      <c r="N24" s="188">
        <v>91.66171889985506</v>
      </c>
      <c r="O24" s="188">
        <f t="shared" si="1"/>
        <v>195.0824135994869</v>
      </c>
      <c r="P24" s="188">
        <f t="shared" si="0"/>
        <v>163.59730239167129</v>
      </c>
      <c r="Q24" s="188">
        <f t="shared" si="0"/>
        <v>139.55099288148003</v>
      </c>
      <c r="R24" s="188">
        <f t="shared" si="0"/>
        <v>276.3206844710752</v>
      </c>
      <c r="S24" s="188">
        <f t="shared" si="0"/>
        <v>220.10361801821605</v>
      </c>
      <c r="T24" s="208">
        <f t="shared" si="0"/>
        <v>177.16862659455933</v>
      </c>
      <c r="U24" s="169"/>
      <c r="V24" s="171">
        <v>30</v>
      </c>
      <c r="W24" s="207">
        <v>106.91751734265162</v>
      </c>
      <c r="X24" s="188">
        <v>74.367843088636718</v>
      </c>
      <c r="Y24" s="188">
        <v>49.508488570185619</v>
      </c>
      <c r="Z24" s="188">
        <v>190.90258686888623</v>
      </c>
      <c r="AA24" s="188">
        <v>132.78472955915421</v>
      </c>
      <c r="AB24" s="188">
        <v>88.398035933881587</v>
      </c>
      <c r="AC24" s="188">
        <v>91.66171889985506</v>
      </c>
      <c r="AD24" s="188">
        <v>91.66171889985506</v>
      </c>
      <c r="AE24" s="188">
        <v>91.66171889985506</v>
      </c>
      <c r="AF24" s="188">
        <v>91.66171889985506</v>
      </c>
      <c r="AG24" s="188">
        <v>91.66171889985506</v>
      </c>
      <c r="AH24" s="188">
        <v>91.66171889985506</v>
      </c>
      <c r="AI24" s="188">
        <v>198.57923624250668</v>
      </c>
      <c r="AJ24" s="188">
        <v>166.02956198849176</v>
      </c>
      <c r="AK24" s="188">
        <v>141.17020747004068</v>
      </c>
      <c r="AL24" s="188">
        <v>282.56430576874129</v>
      </c>
      <c r="AM24" s="188">
        <v>224.44644845900928</v>
      </c>
      <c r="AN24" s="208">
        <v>180.05975483373663</v>
      </c>
      <c r="AO24" s="169"/>
      <c r="AP24" s="169"/>
      <c r="AQ24" s="169"/>
      <c r="AR24" s="169"/>
      <c r="AS24" s="169"/>
      <c r="AT24" s="164"/>
      <c r="AU24" s="170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</row>
    <row r="25" spans="1:58" x14ac:dyDescent="0.3">
      <c r="A25" s="167"/>
      <c r="B25" s="171">
        <v>40</v>
      </c>
      <c r="C25" s="207">
        <f>'SCyD - LRAIC+'!G313</f>
        <v>119.60711256072199</v>
      </c>
      <c r="D25" s="188">
        <f>'SCyD - LRAIC+'!G177</f>
        <v>83.194252918294353</v>
      </c>
      <c r="E25" s="188">
        <f>'SCyD - LRAIC+'!G41</f>
        <v>55.384445059155652</v>
      </c>
      <c r="F25" s="188"/>
      <c r="G25" s="188"/>
      <c r="H25" s="188"/>
      <c r="I25" s="188">
        <v>91.66171889985506</v>
      </c>
      <c r="J25" s="188">
        <v>91.66171889985506</v>
      </c>
      <c r="K25" s="188">
        <v>91.66171889985506</v>
      </c>
      <c r="L25" s="188"/>
      <c r="M25" s="188"/>
      <c r="N25" s="188"/>
      <c r="O25" s="188">
        <f t="shared" si="1"/>
        <v>211.26883146057705</v>
      </c>
      <c r="P25" s="188">
        <f t="shared" si="0"/>
        <v>174.85597181814941</v>
      </c>
      <c r="Q25" s="188">
        <f t="shared" si="0"/>
        <v>147.0461639590107</v>
      </c>
      <c r="R25" s="188"/>
      <c r="S25" s="188"/>
      <c r="T25" s="208"/>
      <c r="U25" s="169"/>
      <c r="V25" s="171">
        <v>40</v>
      </c>
      <c r="W25" s="207">
        <v>123.65122443488086</v>
      </c>
      <c r="X25" s="188">
        <v>86.007186521367885</v>
      </c>
      <c r="Y25" s="188">
        <v>57.257083626479329</v>
      </c>
      <c r="Z25" s="188"/>
      <c r="AA25" s="188"/>
      <c r="AB25" s="188"/>
      <c r="AC25" s="188">
        <v>91.66171889985506</v>
      </c>
      <c r="AD25" s="188">
        <v>91.66171889985506</v>
      </c>
      <c r="AE25" s="188">
        <v>91.66171889985506</v>
      </c>
      <c r="AF25" s="188"/>
      <c r="AG25" s="188"/>
      <c r="AH25" s="188"/>
      <c r="AI25" s="188">
        <v>215.31294333473591</v>
      </c>
      <c r="AJ25" s="188">
        <v>177.66890542122295</v>
      </c>
      <c r="AK25" s="188">
        <v>148.91880252633439</v>
      </c>
      <c r="AL25" s="188"/>
      <c r="AM25" s="188"/>
      <c r="AN25" s="208"/>
      <c r="AO25" s="169"/>
      <c r="AP25" s="169"/>
      <c r="AQ25" s="169"/>
      <c r="AR25" s="169"/>
      <c r="AS25" s="169"/>
      <c r="AT25" s="164"/>
      <c r="AU25" s="170"/>
      <c r="AV25" s="170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</row>
    <row r="26" spans="1:58" x14ac:dyDescent="0.3">
      <c r="A26" s="167"/>
      <c r="B26" s="171">
        <v>50</v>
      </c>
      <c r="C26" s="207">
        <f>'SCyD - LRAIC+'!G314</f>
        <v>133.88736883886722</v>
      </c>
      <c r="D26" s="188">
        <f>'SCyD - LRAIC+'!G178</f>
        <v>93.127067339668642</v>
      </c>
      <c r="E26" s="188">
        <f>'SCyD - LRAIC+'!G42</f>
        <v>61.996962093759862</v>
      </c>
      <c r="F26" s="188">
        <f>'SCyD - LRAIC+'!G382</f>
        <v>239.0575996868221</v>
      </c>
      <c r="G26" s="188">
        <f>'SCyD - LRAIC+'!G246</f>
        <v>166.27956301753392</v>
      </c>
      <c r="H26" s="188">
        <f>'SCyD - LRAIC+'!G110</f>
        <v>110.69636422421551</v>
      </c>
      <c r="I26" s="188">
        <v>91.66171889985506</v>
      </c>
      <c r="J26" s="188">
        <v>91.66171889985506</v>
      </c>
      <c r="K26" s="188">
        <v>91.66171889985506</v>
      </c>
      <c r="L26" s="188">
        <v>91.66171889985506</v>
      </c>
      <c r="M26" s="188">
        <v>91.66171889985506</v>
      </c>
      <c r="N26" s="188">
        <v>91.66171889985506</v>
      </c>
      <c r="O26" s="188">
        <f t="shared" si="1"/>
        <v>225.54908773872228</v>
      </c>
      <c r="P26" s="188">
        <f t="shared" si="0"/>
        <v>184.78878623952369</v>
      </c>
      <c r="Q26" s="188">
        <f t="shared" si="0"/>
        <v>153.65868099361492</v>
      </c>
      <c r="R26" s="188">
        <f t="shared" si="0"/>
        <v>330.71931858667716</v>
      </c>
      <c r="S26" s="188">
        <f t="shared" si="0"/>
        <v>257.94128191738901</v>
      </c>
      <c r="T26" s="208">
        <f t="shared" si="0"/>
        <v>202.35808312407056</v>
      </c>
      <c r="U26" s="169"/>
      <c r="V26" s="171">
        <v>50</v>
      </c>
      <c r="W26" s="207">
        <v>138.41431950700803</v>
      </c>
      <c r="X26" s="188">
        <v>96.275845625263912</v>
      </c>
      <c r="Y26" s="188">
        <v>64.093180664690323</v>
      </c>
      <c r="Z26" s="188">
        <v>247.14052767332115</v>
      </c>
      <c r="AA26" s="188">
        <v>171.9017466889922</v>
      </c>
      <c r="AB26" s="188">
        <v>114.43918913990017</v>
      </c>
      <c r="AC26" s="188">
        <v>91.66171889985506</v>
      </c>
      <c r="AD26" s="188">
        <v>91.66171889985506</v>
      </c>
      <c r="AE26" s="188">
        <v>91.66171889985506</v>
      </c>
      <c r="AF26" s="188">
        <v>91.66171889985506</v>
      </c>
      <c r="AG26" s="188">
        <v>91.66171889985506</v>
      </c>
      <c r="AH26" s="188">
        <v>91.66171889985506</v>
      </c>
      <c r="AI26" s="188">
        <v>230.07603840686309</v>
      </c>
      <c r="AJ26" s="188">
        <v>187.93756452511897</v>
      </c>
      <c r="AK26" s="188">
        <v>155.75489956454538</v>
      </c>
      <c r="AL26" s="188">
        <v>338.80224657317621</v>
      </c>
      <c r="AM26" s="188">
        <v>263.56346558884729</v>
      </c>
      <c r="AN26" s="208">
        <v>206.10090803975521</v>
      </c>
      <c r="AO26" s="169"/>
      <c r="AP26" s="169"/>
      <c r="AQ26" s="169"/>
      <c r="AR26" s="169"/>
      <c r="AS26" s="169"/>
      <c r="AT26" s="164"/>
      <c r="AU26" s="170"/>
      <c r="AV26" s="170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</row>
    <row r="27" spans="1:58" x14ac:dyDescent="0.3">
      <c r="A27" s="167"/>
      <c r="B27" s="171">
        <v>60</v>
      </c>
      <c r="C27" s="207">
        <f>'SCyD - LRAIC+'!G315</f>
        <v>146.81191571736952</v>
      </c>
      <c r="D27" s="188">
        <f>'SCyD - LRAIC+'!G179</f>
        <v>102.11690079391735</v>
      </c>
      <c r="E27" s="188">
        <f>'SCyD - LRAIC+'!G43</f>
        <v>67.981713679026043</v>
      </c>
      <c r="F27" s="188">
        <f>'SCyD - LRAIC+'!G383</f>
        <v>262.13454249785769</v>
      </c>
      <c r="G27" s="188">
        <f>'SCyD - LRAIC+'!G247</f>
        <v>182.33102497242086</v>
      </c>
      <c r="H27" s="188">
        <f>'SCyD - LRAIC+'!G111</f>
        <v>121.3822142868714</v>
      </c>
      <c r="I27" s="188">
        <v>91.66171889985506</v>
      </c>
      <c r="J27" s="188">
        <v>91.66171889985506</v>
      </c>
      <c r="K27" s="188">
        <v>91.66171889985506</v>
      </c>
      <c r="L27" s="188">
        <v>91.66171889985506</v>
      </c>
      <c r="M27" s="188">
        <v>91.66171889985506</v>
      </c>
      <c r="N27" s="188">
        <v>91.66171889985506</v>
      </c>
      <c r="O27" s="188">
        <f t="shared" si="1"/>
        <v>238.47363461722458</v>
      </c>
      <c r="P27" s="188">
        <f t="shared" si="0"/>
        <v>193.77861969377241</v>
      </c>
      <c r="Q27" s="188">
        <f t="shared" si="0"/>
        <v>159.64343257888112</v>
      </c>
      <c r="R27" s="188">
        <f t="shared" si="0"/>
        <v>353.79626139771278</v>
      </c>
      <c r="S27" s="188">
        <f t="shared" si="0"/>
        <v>273.99274387227592</v>
      </c>
      <c r="T27" s="208">
        <f t="shared" si="0"/>
        <v>213.04393318672646</v>
      </c>
      <c r="U27" s="169"/>
      <c r="V27" s="171">
        <v>60</v>
      </c>
      <c r="W27" s="207">
        <v>151.77586642990937</v>
      </c>
      <c r="X27" s="188">
        <v>105.56964003501672</v>
      </c>
      <c r="Y27" s="188">
        <v>70.280286478159951</v>
      </c>
      <c r="Z27" s="188">
        <v>270.99773962089341</v>
      </c>
      <c r="AA27" s="188">
        <v>188.49593479535631</v>
      </c>
      <c r="AB27" s="188">
        <v>125.48634525032078</v>
      </c>
      <c r="AC27" s="188">
        <v>91.66171889985506</v>
      </c>
      <c r="AD27" s="188">
        <v>91.66171889985506</v>
      </c>
      <c r="AE27" s="188">
        <v>91.66171889985506</v>
      </c>
      <c r="AF27" s="188">
        <v>91.66171889985506</v>
      </c>
      <c r="AG27" s="188">
        <v>91.66171889985506</v>
      </c>
      <c r="AH27" s="188">
        <v>91.66171889985506</v>
      </c>
      <c r="AI27" s="188">
        <v>243.43758532976443</v>
      </c>
      <c r="AJ27" s="188">
        <v>197.23135893487176</v>
      </c>
      <c r="AK27" s="188">
        <v>161.94200537801501</v>
      </c>
      <c r="AL27" s="188">
        <v>362.65945852074844</v>
      </c>
      <c r="AM27" s="188">
        <v>280.15765369521137</v>
      </c>
      <c r="AN27" s="208">
        <v>217.14806415017586</v>
      </c>
      <c r="AO27" s="169"/>
      <c r="AP27" s="169"/>
      <c r="AQ27" s="169"/>
      <c r="AR27" s="169"/>
      <c r="AS27" s="169"/>
      <c r="AT27" s="164"/>
      <c r="AU27" s="170"/>
      <c r="AV27" s="170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</row>
    <row r="28" spans="1:58" x14ac:dyDescent="0.3">
      <c r="A28" s="167"/>
      <c r="B28" s="171">
        <v>100</v>
      </c>
      <c r="C28" s="207">
        <f>'SCyD - LRAIC+'!G316</f>
        <v>190.06119777749021</v>
      </c>
      <c r="D28" s="188">
        <f>'SCyD - LRAIC+'!G180</f>
        <v>132.19949064339357</v>
      </c>
      <c r="E28" s="188">
        <f>'SCyD - LRAIC+'!G44</f>
        <v>88.008428101135522</v>
      </c>
      <c r="F28" s="188">
        <f>'SCyD - LRAIC+'!G384</f>
        <v>339.35668561065438</v>
      </c>
      <c r="G28" s="188">
        <f>'SCyD - LRAIC+'!G248</f>
        <v>236.04387170431713</v>
      </c>
      <c r="H28" s="188">
        <f>'SCyD - LRAIC+'!G112</f>
        <v>157.14016756418715</v>
      </c>
      <c r="I28" s="188">
        <v>91.66171889985506</v>
      </c>
      <c r="J28" s="188">
        <v>91.66171889985506</v>
      </c>
      <c r="K28" s="188">
        <v>91.66171889985506</v>
      </c>
      <c r="L28" s="188">
        <v>91.66171889985506</v>
      </c>
      <c r="M28" s="188">
        <v>91.66171889985506</v>
      </c>
      <c r="N28" s="188">
        <v>91.66171889985506</v>
      </c>
      <c r="O28" s="188">
        <f t="shared" si="1"/>
        <v>281.72291667734527</v>
      </c>
      <c r="P28" s="188">
        <f t="shared" si="0"/>
        <v>223.86120954324863</v>
      </c>
      <c r="Q28" s="188">
        <f t="shared" si="0"/>
        <v>179.6701470009906</v>
      </c>
      <c r="R28" s="188">
        <f t="shared" si="0"/>
        <v>431.01840451050941</v>
      </c>
      <c r="S28" s="188">
        <f t="shared" si="0"/>
        <v>327.70559060417219</v>
      </c>
      <c r="T28" s="208">
        <f t="shared" si="0"/>
        <v>248.80188646404221</v>
      </c>
      <c r="U28" s="169"/>
      <c r="V28" s="171">
        <v>100</v>
      </c>
      <c r="W28" s="207">
        <v>196.48747737151177</v>
      </c>
      <c r="X28" s="188">
        <v>136.66937139231047</v>
      </c>
      <c r="Y28" s="188">
        <v>90.984136831911641</v>
      </c>
      <c r="Z28" s="188">
        <v>350.83088954778651</v>
      </c>
      <c r="AA28" s="188">
        <v>244.02490062429251</v>
      </c>
      <c r="AB28" s="188">
        <v>162.45333334461696</v>
      </c>
      <c r="AC28" s="188">
        <v>91.66171889985506</v>
      </c>
      <c r="AD28" s="188">
        <v>91.66171889985506</v>
      </c>
      <c r="AE28" s="188">
        <v>91.66171889985506</v>
      </c>
      <c r="AF28" s="188">
        <v>91.66171889985506</v>
      </c>
      <c r="AG28" s="188">
        <v>91.66171889985506</v>
      </c>
      <c r="AH28" s="188">
        <v>91.66171889985506</v>
      </c>
      <c r="AI28" s="188">
        <v>288.1491962713668</v>
      </c>
      <c r="AJ28" s="188">
        <v>228.33109029216553</v>
      </c>
      <c r="AK28" s="188">
        <v>182.64585573176669</v>
      </c>
      <c r="AL28" s="188">
        <v>442.4926084476416</v>
      </c>
      <c r="AM28" s="188">
        <v>335.68661952414755</v>
      </c>
      <c r="AN28" s="208">
        <v>254.11505224447203</v>
      </c>
      <c r="AO28" s="169"/>
      <c r="AP28" s="169"/>
      <c r="AQ28" s="169"/>
      <c r="AR28" s="169"/>
      <c r="AS28" s="169"/>
      <c r="AT28" s="164"/>
      <c r="AU28" s="170"/>
      <c r="AV28" s="170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</row>
    <row r="29" spans="1:58" x14ac:dyDescent="0.3">
      <c r="A29" s="167"/>
      <c r="B29" s="171">
        <v>150</v>
      </c>
      <c r="C29" s="207">
        <f>'SCyD - LRAIC+'!G317</f>
        <v>233.290880047667</v>
      </c>
      <c r="D29" s="188">
        <f>'SCyD - LRAIC+'!G181</f>
        <v>162.26844760894821</v>
      </c>
      <c r="E29" s="188">
        <f>'SCyD - LRAIC+'!G45</f>
        <v>108.02606677962007</v>
      </c>
      <c r="F29" s="188">
        <f>'SCyD - LRAIC+'!G385</f>
        <v>416.54383304925864</v>
      </c>
      <c r="G29" s="188">
        <f>'SCyD - LRAIC+'!G249</f>
        <v>289.73237674860417</v>
      </c>
      <c r="H29" s="188">
        <f>'SCyD - LRAIC+'!G113</f>
        <v>192.88191598584572</v>
      </c>
      <c r="I29" s="188">
        <v>91.66171889985506</v>
      </c>
      <c r="J29" s="188">
        <v>91.66171889985506</v>
      </c>
      <c r="K29" s="188">
        <v>91.66171889985506</v>
      </c>
      <c r="L29" s="188">
        <v>91.66171889985506</v>
      </c>
      <c r="M29" s="188">
        <v>91.66171889985506</v>
      </c>
      <c r="N29" s="188">
        <v>91.66171889985506</v>
      </c>
      <c r="O29" s="188">
        <f t="shared" si="1"/>
        <v>324.95259894752206</v>
      </c>
      <c r="P29" s="188">
        <f t="shared" si="0"/>
        <v>253.93016650880327</v>
      </c>
      <c r="Q29" s="188">
        <f t="shared" si="0"/>
        <v>199.68778567947513</v>
      </c>
      <c r="R29" s="188">
        <f t="shared" si="0"/>
        <v>508.20555194911367</v>
      </c>
      <c r="S29" s="188">
        <f t="shared" si="0"/>
        <v>381.39409564845926</v>
      </c>
      <c r="T29" s="208">
        <f t="shared" si="0"/>
        <v>284.54363488570078</v>
      </c>
      <c r="U29" s="169"/>
      <c r="V29" s="171">
        <v>150</v>
      </c>
      <c r="W29" s="207">
        <v>241.17882582225286</v>
      </c>
      <c r="X29" s="188">
        <v>167.75500891560569</v>
      </c>
      <c r="Y29" s="188">
        <v>111.67860457631971</v>
      </c>
      <c r="Z29" s="188">
        <v>430.62786053957171</v>
      </c>
      <c r="AA29" s="188">
        <v>299.52870173339522</v>
      </c>
      <c r="AB29" s="188">
        <v>199.40356867061291</v>
      </c>
      <c r="AC29" s="188">
        <v>91.66171889985506</v>
      </c>
      <c r="AD29" s="188">
        <v>91.66171889985506</v>
      </c>
      <c r="AE29" s="188">
        <v>91.66171889985506</v>
      </c>
      <c r="AF29" s="188">
        <v>91.66171889985506</v>
      </c>
      <c r="AG29" s="188">
        <v>91.66171889985506</v>
      </c>
      <c r="AH29" s="188">
        <v>91.66171889985506</v>
      </c>
      <c r="AI29" s="188">
        <v>332.84054472210789</v>
      </c>
      <c r="AJ29" s="188">
        <v>259.41672781546072</v>
      </c>
      <c r="AK29" s="188">
        <v>203.34032347617477</v>
      </c>
      <c r="AL29" s="188">
        <v>522.2895794394268</v>
      </c>
      <c r="AM29" s="188">
        <v>391.19042063325026</v>
      </c>
      <c r="AN29" s="208">
        <v>291.06528757046794</v>
      </c>
      <c r="AO29" s="169"/>
      <c r="AP29" s="169"/>
      <c r="AQ29" s="169"/>
      <c r="AR29" s="169"/>
      <c r="AS29" s="169"/>
      <c r="AT29" s="164"/>
      <c r="AU29" s="170"/>
      <c r="AV29" s="170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</row>
    <row r="30" spans="1:58" x14ac:dyDescent="0.3">
      <c r="A30" s="167"/>
      <c r="B30" s="171">
        <v>200</v>
      </c>
      <c r="C30" s="207">
        <f>'SCyD - LRAIC+'!G318</f>
        <v>269.80333704285715</v>
      </c>
      <c r="D30" s="188">
        <f>'SCyD - LRAIC+'!G182</f>
        <v>187.6651528457212</v>
      </c>
      <c r="E30" s="188">
        <f>'SCyD - LRAIC+'!G46</f>
        <v>124.93327342586571</v>
      </c>
      <c r="F30" s="188">
        <f>'SCyD - LRAIC+'!G386</f>
        <v>481.7372893374561</v>
      </c>
      <c r="G30" s="188">
        <f>'SCyD - LRAIC+'!G250</f>
        <v>335.07851691484683</v>
      </c>
      <c r="H30" s="188">
        <f>'SCyD - LRAIC+'!G114</f>
        <v>223.0699484590572</v>
      </c>
      <c r="I30" s="188">
        <v>91.66171889985506</v>
      </c>
      <c r="J30" s="188">
        <v>91.66171889985506</v>
      </c>
      <c r="K30" s="188">
        <v>91.66171889985506</v>
      </c>
      <c r="L30" s="188">
        <v>91.66171889985506</v>
      </c>
      <c r="M30" s="188">
        <v>91.66171889985506</v>
      </c>
      <c r="N30" s="188">
        <v>91.66171889985506</v>
      </c>
      <c r="O30" s="188">
        <f t="shared" si="1"/>
        <v>361.46505594271218</v>
      </c>
      <c r="P30" s="188">
        <f t="shared" si="0"/>
        <v>279.32687174557623</v>
      </c>
      <c r="Q30" s="188">
        <f t="shared" si="0"/>
        <v>216.59499232572077</v>
      </c>
      <c r="R30" s="188">
        <f t="shared" si="0"/>
        <v>573.39900823731114</v>
      </c>
      <c r="S30" s="188">
        <f t="shared" si="0"/>
        <v>426.74023581470192</v>
      </c>
      <c r="T30" s="208">
        <f t="shared" si="0"/>
        <v>314.73166735891226</v>
      </c>
      <c r="U30" s="169"/>
      <c r="V30" s="171">
        <v>200</v>
      </c>
      <c r="W30" s="207">
        <v>278.9258286377343</v>
      </c>
      <c r="X30" s="188">
        <v>194.01041824625443</v>
      </c>
      <c r="Y30" s="188">
        <v>129.15747150006121</v>
      </c>
      <c r="Z30" s="188">
        <v>498.02561408942807</v>
      </c>
      <c r="AA30" s="188">
        <v>346.40806897926046</v>
      </c>
      <c r="AB30" s="188">
        <v>230.61230783900876</v>
      </c>
      <c r="AC30" s="188">
        <v>91.66171889985506</v>
      </c>
      <c r="AD30" s="188">
        <v>91.66171889985506</v>
      </c>
      <c r="AE30" s="188">
        <v>91.66171889985506</v>
      </c>
      <c r="AF30" s="188">
        <v>91.66171889985506</v>
      </c>
      <c r="AG30" s="188">
        <v>91.66171889985506</v>
      </c>
      <c r="AH30" s="188">
        <v>91.66171889985506</v>
      </c>
      <c r="AI30" s="188">
        <v>370.58754753758933</v>
      </c>
      <c r="AJ30" s="188">
        <v>285.67213714610949</v>
      </c>
      <c r="AK30" s="188">
        <v>220.81919039991627</v>
      </c>
      <c r="AL30" s="188">
        <v>589.68733298928316</v>
      </c>
      <c r="AM30" s="188">
        <v>438.06978787911555</v>
      </c>
      <c r="AN30" s="208">
        <v>322.27402673886382</v>
      </c>
      <c r="AO30" s="169"/>
      <c r="AP30" s="169"/>
      <c r="AQ30" s="169"/>
      <c r="AR30" s="169"/>
      <c r="AS30" s="169"/>
      <c r="AT30" s="164"/>
      <c r="AU30" s="170"/>
      <c r="AV30" s="170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</row>
    <row r="31" spans="1:58" x14ac:dyDescent="0.3">
      <c r="A31" s="167"/>
      <c r="B31" s="171">
        <v>250</v>
      </c>
      <c r="C31" s="207">
        <f>'SCyD - LRAIC+'!G319</f>
        <v>302.01597653546918</v>
      </c>
      <c r="D31" s="188">
        <f>'SCyD - LRAIC+'!G183</f>
        <v>210.07106516764662</v>
      </c>
      <c r="E31" s="188">
        <f>'SCyD - LRAIC+'!G47</f>
        <v>139.84943621913786</v>
      </c>
      <c r="F31" s="188">
        <f>'SCyD - LRAIC+'!G387</f>
        <v>539.2533667946841</v>
      </c>
      <c r="G31" s="188">
        <f>'SCyD - LRAIC+'!G251</f>
        <v>375.08455829817666</v>
      </c>
      <c r="H31" s="188">
        <f>'SCyD - LRAIC+'!G115</f>
        <v>249.70294681298682</v>
      </c>
      <c r="I31" s="188">
        <v>91.66171889985506</v>
      </c>
      <c r="J31" s="188">
        <v>91.66171889985506</v>
      </c>
      <c r="K31" s="188">
        <v>91.66171889985506</v>
      </c>
      <c r="L31" s="188">
        <v>91.66171889985506</v>
      </c>
      <c r="M31" s="188">
        <v>91.66171889985506</v>
      </c>
      <c r="N31" s="188">
        <v>91.66171889985506</v>
      </c>
      <c r="O31" s="188">
        <f t="shared" si="1"/>
        <v>393.67769543532427</v>
      </c>
      <c r="P31" s="188">
        <f t="shared" si="0"/>
        <v>301.73278406750171</v>
      </c>
      <c r="Q31" s="188">
        <f t="shared" si="0"/>
        <v>231.51115511899292</v>
      </c>
      <c r="R31" s="188">
        <f t="shared" si="0"/>
        <v>630.91508569453913</v>
      </c>
      <c r="S31" s="188">
        <f t="shared" si="0"/>
        <v>466.74627719803175</v>
      </c>
      <c r="T31" s="208">
        <f t="shared" si="0"/>
        <v>341.36466571284188</v>
      </c>
      <c r="U31" s="169"/>
      <c r="V31" s="171">
        <v>250</v>
      </c>
      <c r="W31" s="207">
        <v>312.22763009639522</v>
      </c>
      <c r="X31" s="188">
        <v>217.17391106763768</v>
      </c>
      <c r="Y31" s="188">
        <v>144.57797412545276</v>
      </c>
      <c r="Z31" s="188">
        <v>557.48640408774145</v>
      </c>
      <c r="AA31" s="188">
        <v>387.76677997840687</v>
      </c>
      <c r="AB31" s="188">
        <v>258.14581137679954</v>
      </c>
      <c r="AC31" s="188">
        <v>91.66171889985506</v>
      </c>
      <c r="AD31" s="188">
        <v>91.66171889985506</v>
      </c>
      <c r="AE31" s="188">
        <v>91.66171889985506</v>
      </c>
      <c r="AF31" s="188">
        <v>91.66171889985506</v>
      </c>
      <c r="AG31" s="188">
        <v>91.66171889985506</v>
      </c>
      <c r="AH31" s="188">
        <v>91.66171889985506</v>
      </c>
      <c r="AI31" s="188">
        <v>403.88934899625031</v>
      </c>
      <c r="AJ31" s="188">
        <v>308.83562996749276</v>
      </c>
      <c r="AK31" s="188">
        <v>236.23969302530782</v>
      </c>
      <c r="AL31" s="188">
        <v>649.14812298759648</v>
      </c>
      <c r="AM31" s="188">
        <v>479.42849887826196</v>
      </c>
      <c r="AN31" s="208">
        <v>349.80753027665457</v>
      </c>
      <c r="AO31" s="169"/>
      <c r="AP31" s="169"/>
      <c r="AQ31" s="169"/>
      <c r="AR31" s="169"/>
      <c r="AS31" s="169"/>
      <c r="AT31" s="164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</row>
    <row r="32" spans="1:58" x14ac:dyDescent="0.3">
      <c r="A32" s="167"/>
      <c r="B32" s="171">
        <v>300</v>
      </c>
      <c r="C32" s="207">
        <f>'SCyD - LRAIC+'!G320</f>
        <v>331.17047916436979</v>
      </c>
      <c r="D32" s="188">
        <f>'SCyD - LRAIC+'!G184</f>
        <v>230.34985138267604</v>
      </c>
      <c r="E32" s="188">
        <f>'SCyD - LRAIC+'!G48</f>
        <v>153.34951923683974</v>
      </c>
      <c r="F32" s="188"/>
      <c r="G32" s="188"/>
      <c r="H32" s="188"/>
      <c r="I32" s="188">
        <v>91.66171889985506</v>
      </c>
      <c r="J32" s="188">
        <v>91.66171889985506</v>
      </c>
      <c r="K32" s="188">
        <v>91.66171889985506</v>
      </c>
      <c r="L32" s="188"/>
      <c r="M32" s="188"/>
      <c r="N32" s="188"/>
      <c r="O32" s="188">
        <f t="shared" si="1"/>
        <v>422.83219806422483</v>
      </c>
      <c r="P32" s="188">
        <f t="shared" si="0"/>
        <v>322.01157028253112</v>
      </c>
      <c r="Q32" s="188">
        <f t="shared" si="0"/>
        <v>245.0112381366948</v>
      </c>
      <c r="R32" s="188"/>
      <c r="S32" s="188"/>
      <c r="T32" s="208"/>
      <c r="U32" s="169"/>
      <c r="V32" s="171">
        <v>300</v>
      </c>
      <c r="W32" s="207">
        <v>342.36789408799814</v>
      </c>
      <c r="X32" s="188">
        <v>238.13835617342997</v>
      </c>
      <c r="Y32" s="188">
        <v>158.53451700465578</v>
      </c>
      <c r="Z32" s="188"/>
      <c r="AA32" s="188"/>
      <c r="AB32" s="188"/>
      <c r="AC32" s="188">
        <v>91.66171889985506</v>
      </c>
      <c r="AD32" s="188">
        <v>91.66171889985506</v>
      </c>
      <c r="AE32" s="188">
        <v>91.66171889985506</v>
      </c>
      <c r="AF32" s="188"/>
      <c r="AG32" s="188"/>
      <c r="AH32" s="188"/>
      <c r="AI32" s="188">
        <v>434.02961298785317</v>
      </c>
      <c r="AJ32" s="188">
        <v>329.80007507328503</v>
      </c>
      <c r="AK32" s="188">
        <v>250.19623590451084</v>
      </c>
      <c r="AL32" s="188"/>
      <c r="AM32" s="188"/>
      <c r="AN32" s="208"/>
      <c r="AO32" s="169"/>
      <c r="AP32" s="169"/>
      <c r="AQ32" s="169"/>
      <c r="AR32" s="169"/>
      <c r="AS32" s="169"/>
      <c r="AT32" s="164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</row>
    <row r="33" spans="1:58" x14ac:dyDescent="0.3">
      <c r="A33" s="167"/>
      <c r="B33" s="171">
        <v>400</v>
      </c>
      <c r="C33" s="207">
        <f>'SCyD - LRAIC+'!G321</f>
        <v>383.00211474350124</v>
      </c>
      <c r="D33" s="188">
        <f>'SCyD - LRAIC+'!G185</f>
        <v>266.40200670370643</v>
      </c>
      <c r="E33" s="188">
        <f>'SCyD - LRAIC+'!G49</f>
        <v>177.35031911904744</v>
      </c>
      <c r="F33" s="188">
        <f>'SCyD - LRAIC+'!G389</f>
        <v>683.85514645335741</v>
      </c>
      <c r="G33" s="188">
        <f>'SCyD - LRAIC+'!G253</f>
        <v>475.6641707627092</v>
      </c>
      <c r="H33" s="188">
        <f>'SCyD - LRAIC+'!G117</f>
        <v>316.66125012372078</v>
      </c>
      <c r="I33" s="188">
        <v>91.66171889985506</v>
      </c>
      <c r="J33" s="188">
        <v>91.66171889985506</v>
      </c>
      <c r="K33" s="188">
        <v>91.66171889985506</v>
      </c>
      <c r="L33" s="188">
        <v>91.66171889985506</v>
      </c>
      <c r="M33" s="188">
        <v>91.66171889985506</v>
      </c>
      <c r="N33" s="188">
        <v>91.66171889985506</v>
      </c>
      <c r="O33" s="188">
        <f t="shared" si="1"/>
        <v>474.66383364335627</v>
      </c>
      <c r="P33" s="188">
        <f t="shared" si="0"/>
        <v>358.06372560356147</v>
      </c>
      <c r="Q33" s="188">
        <f t="shared" si="0"/>
        <v>269.0120380189025</v>
      </c>
      <c r="R33" s="188">
        <f t="shared" si="0"/>
        <v>775.51686535321244</v>
      </c>
      <c r="S33" s="188">
        <f t="shared" si="0"/>
        <v>567.32588966256424</v>
      </c>
      <c r="T33" s="208">
        <f t="shared" si="0"/>
        <v>408.32296902357587</v>
      </c>
      <c r="U33" s="169"/>
      <c r="V33" s="171">
        <v>400</v>
      </c>
      <c r="W33" s="207">
        <v>395.95204194181741</v>
      </c>
      <c r="X33" s="188">
        <v>275.40949376316775</v>
      </c>
      <c r="Y33" s="188">
        <v>183.34682314025343</v>
      </c>
      <c r="Z33" s="188">
        <v>706.97740614817826</v>
      </c>
      <c r="AA33" s="188">
        <v>491.74715345420105</v>
      </c>
      <c r="AB33" s="188">
        <v>327.36808431020114</v>
      </c>
      <c r="AC33" s="188">
        <v>91.66171889985506</v>
      </c>
      <c r="AD33" s="188">
        <v>91.66171889985506</v>
      </c>
      <c r="AE33" s="188">
        <v>91.66171889985506</v>
      </c>
      <c r="AF33" s="188">
        <v>91.66171889985506</v>
      </c>
      <c r="AG33" s="188">
        <v>91.66171889985506</v>
      </c>
      <c r="AH33" s="188">
        <v>91.66171889985506</v>
      </c>
      <c r="AI33" s="188">
        <v>487.6137608416725</v>
      </c>
      <c r="AJ33" s="188">
        <v>367.07121266302283</v>
      </c>
      <c r="AK33" s="188">
        <v>275.00854204010852</v>
      </c>
      <c r="AL33" s="188">
        <v>798.63912504803329</v>
      </c>
      <c r="AM33" s="188">
        <v>583.40887235405614</v>
      </c>
      <c r="AN33" s="208">
        <v>419.02980321005623</v>
      </c>
      <c r="AO33" s="169"/>
      <c r="AP33" s="169"/>
      <c r="AQ33" s="169"/>
      <c r="AR33" s="169"/>
      <c r="AS33" s="169"/>
      <c r="AT33" s="164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</row>
    <row r="34" spans="1:58" x14ac:dyDescent="0.3">
      <c r="B34" s="171">
        <v>500</v>
      </c>
      <c r="C34" s="207">
        <f>'SCyD - LRAIC+'!G322</f>
        <v>428.72989996055617</v>
      </c>
      <c r="D34" s="188">
        <f>'SCyD - LRAIC+'!G186</f>
        <v>298.20855104119101</v>
      </c>
      <c r="E34" s="188">
        <f>'SCyD - LRAIC+'!G50</f>
        <v>198.52471212803422</v>
      </c>
      <c r="F34" s="188">
        <f>'SCyD - LRAIC+'!G390</f>
        <v>765.50268847160237</v>
      </c>
      <c r="G34" s="188">
        <f>'SCyD - LRAIC+'!G254</f>
        <v>532.45516015620763</v>
      </c>
      <c r="H34" s="188">
        <f>'SCyD - LRAIC+'!G118</f>
        <v>354.4683981127576</v>
      </c>
      <c r="I34" s="188">
        <v>91.66171889985506</v>
      </c>
      <c r="J34" s="188">
        <v>91.66171889985506</v>
      </c>
      <c r="K34" s="188">
        <v>91.66171889985506</v>
      </c>
      <c r="L34" s="188">
        <v>91.66171889985506</v>
      </c>
      <c r="M34" s="188">
        <v>91.66171889985506</v>
      </c>
      <c r="N34" s="188">
        <v>91.66171889985506</v>
      </c>
      <c r="O34" s="188">
        <f t="shared" si="1"/>
        <v>520.3916188604112</v>
      </c>
      <c r="P34" s="188">
        <f t="shared" ref="P34:T36" si="2">D34+J34</f>
        <v>389.8702699410461</v>
      </c>
      <c r="Q34" s="188">
        <f t="shared" si="2"/>
        <v>290.18643102788928</v>
      </c>
      <c r="R34" s="188">
        <f t="shared" si="2"/>
        <v>857.1644073714574</v>
      </c>
      <c r="S34" s="188">
        <f t="shared" si="2"/>
        <v>624.11687905606266</v>
      </c>
      <c r="T34" s="208">
        <f t="shared" si="2"/>
        <v>446.13011701261269</v>
      </c>
      <c r="U34" s="169"/>
      <c r="V34" s="171">
        <v>500</v>
      </c>
      <c r="W34" s="207">
        <v>443.22595828114481</v>
      </c>
      <c r="X34" s="188">
        <v>308.29146932608103</v>
      </c>
      <c r="Y34" s="188">
        <v>205.23715696883221</v>
      </c>
      <c r="Z34" s="188">
        <v>791.38558494715187</v>
      </c>
      <c r="AA34" s="188">
        <v>550.45833897679586</v>
      </c>
      <c r="AB34" s="188">
        <v>366.45355373712829</v>
      </c>
      <c r="AC34" s="188">
        <v>91.66171889985506</v>
      </c>
      <c r="AD34" s="188">
        <v>91.66171889985506</v>
      </c>
      <c r="AE34" s="188">
        <v>91.66171889985506</v>
      </c>
      <c r="AF34" s="188">
        <v>91.66171889985506</v>
      </c>
      <c r="AG34" s="188">
        <v>91.66171889985506</v>
      </c>
      <c r="AH34" s="188">
        <v>91.66171889985506</v>
      </c>
      <c r="AI34" s="188">
        <v>534.88767718099984</v>
      </c>
      <c r="AJ34" s="188">
        <v>399.95318822593606</v>
      </c>
      <c r="AK34" s="188">
        <v>296.89887586868724</v>
      </c>
      <c r="AL34" s="188">
        <v>883.0473038470069</v>
      </c>
      <c r="AM34" s="188">
        <v>642.12005787665089</v>
      </c>
      <c r="AN34" s="208">
        <v>458.11527263698338</v>
      </c>
      <c r="AO34" s="169"/>
      <c r="AP34" s="169"/>
      <c r="AQ34" s="169"/>
      <c r="AR34" s="169"/>
      <c r="AS34" s="169"/>
      <c r="AT34" s="164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</row>
    <row r="35" spans="1:58" x14ac:dyDescent="0.3">
      <c r="B35" s="171">
        <v>750</v>
      </c>
      <c r="C35" s="207">
        <f>'SCyD - LRAIC+'!G323</f>
        <v>526.24510859729037</v>
      </c>
      <c r="D35" s="188">
        <f>'SCyD - LRAIC+'!G187</f>
        <v>366.03649836820352</v>
      </c>
      <c r="E35" s="188">
        <f>'SCyD - LRAIC+'!G51</f>
        <v>243.67943244143882</v>
      </c>
      <c r="F35" s="188">
        <f>'SCyD - LRAIC+'!G391</f>
        <v>939.61733357836295</v>
      </c>
      <c r="G35" s="188">
        <f>'SCyD - LRAIC+'!G255</f>
        <v>653.56282266613596</v>
      </c>
      <c r="H35" s="188">
        <f>'SCyD - LRAIC+'!G119</f>
        <v>435.0927254579571</v>
      </c>
      <c r="I35" s="188">
        <v>91.66171889985506</v>
      </c>
      <c r="J35" s="188">
        <v>91.66171889985506</v>
      </c>
      <c r="K35" s="188">
        <v>91.66171889985506</v>
      </c>
      <c r="L35" s="188">
        <v>91.66171889985506</v>
      </c>
      <c r="M35" s="188">
        <v>91.66171889985506</v>
      </c>
      <c r="N35" s="188">
        <v>91.66171889985506</v>
      </c>
      <c r="O35" s="188">
        <f t="shared" si="1"/>
        <v>617.9068274971454</v>
      </c>
      <c r="P35" s="188">
        <f t="shared" si="2"/>
        <v>457.69821726805856</v>
      </c>
      <c r="Q35" s="188">
        <f t="shared" si="2"/>
        <v>335.34115134129388</v>
      </c>
      <c r="R35" s="188">
        <f t="shared" si="2"/>
        <v>1031.2790524782181</v>
      </c>
      <c r="S35" s="188">
        <f t="shared" si="2"/>
        <v>745.22454156599099</v>
      </c>
      <c r="T35" s="208">
        <f t="shared" si="2"/>
        <v>526.75444435781219</v>
      </c>
      <c r="U35" s="169"/>
      <c r="V35" s="171">
        <v>750</v>
      </c>
      <c r="W35" s="207">
        <v>544.03831542950013</v>
      </c>
      <c r="X35" s="188">
        <v>378.41279036066243</v>
      </c>
      <c r="Y35" s="188">
        <v>251.91863214391824</v>
      </c>
      <c r="Z35" s="188">
        <v>971.38733065074143</v>
      </c>
      <c r="AA35" s="188">
        <v>675.66084940606811</v>
      </c>
      <c r="AB35" s="188">
        <v>449.80392130336634</v>
      </c>
      <c r="AC35" s="188">
        <v>91.66171889985506</v>
      </c>
      <c r="AD35" s="188">
        <v>91.66171889985506</v>
      </c>
      <c r="AE35" s="188">
        <v>91.66171889985506</v>
      </c>
      <c r="AF35" s="188">
        <v>91.66171889985506</v>
      </c>
      <c r="AG35" s="188">
        <v>91.66171889985506</v>
      </c>
      <c r="AH35" s="188">
        <v>91.66171889985506</v>
      </c>
      <c r="AI35" s="188">
        <v>635.70003432935516</v>
      </c>
      <c r="AJ35" s="188">
        <v>470.07450926051752</v>
      </c>
      <c r="AK35" s="188">
        <v>343.58035104377331</v>
      </c>
      <c r="AL35" s="188">
        <v>1063.0490495505965</v>
      </c>
      <c r="AM35" s="188">
        <v>767.32256830592314</v>
      </c>
      <c r="AN35" s="208">
        <v>541.46564020322137</v>
      </c>
      <c r="AO35" s="169"/>
      <c r="AP35" s="169"/>
      <c r="AQ35" s="169"/>
      <c r="AR35" s="169"/>
      <c r="AS35" s="169"/>
      <c r="AT35" s="164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</row>
    <row r="36" spans="1:58" ht="14.5" thickBot="1" x14ac:dyDescent="0.35">
      <c r="B36" s="172">
        <v>1000</v>
      </c>
      <c r="C36" s="209">
        <f>'SCyD - LRAIC+'!G324</f>
        <v>608.60795918391284</v>
      </c>
      <c r="D36" s="210">
        <f>'SCyD - LRAIC+'!G188</f>
        <v>423.32502976132201</v>
      </c>
      <c r="E36" s="210">
        <f>'SCyD - LRAIC+'!G52</f>
        <v>281.81780628533886</v>
      </c>
      <c r="F36" s="210">
        <f>'SCyD - LRAIC+'!G392</f>
        <v>1086.6772506964485</v>
      </c>
      <c r="G36" s="210">
        <f>'SCyD - LRAIC+'!G256</f>
        <v>755.85222399796885</v>
      </c>
      <c r="H36" s="210">
        <f>'SCyD - LRAIC+'!G120</f>
        <v>503.18927695606004</v>
      </c>
      <c r="I36" s="210">
        <v>91.66171889985506</v>
      </c>
      <c r="J36" s="210">
        <v>91.66171889985506</v>
      </c>
      <c r="K36" s="210">
        <v>91.66171889985506</v>
      </c>
      <c r="L36" s="210">
        <v>91.66171889985506</v>
      </c>
      <c r="M36" s="210">
        <v>91.66171889985506</v>
      </c>
      <c r="N36" s="210">
        <v>91.66171889985506</v>
      </c>
      <c r="O36" s="210">
        <f t="shared" si="1"/>
        <v>700.26967808376787</v>
      </c>
      <c r="P36" s="210">
        <f t="shared" si="2"/>
        <v>514.9867486611771</v>
      </c>
      <c r="Q36" s="210">
        <f t="shared" si="2"/>
        <v>373.47952518519389</v>
      </c>
      <c r="R36" s="210">
        <f t="shared" si="2"/>
        <v>1178.3389695963035</v>
      </c>
      <c r="S36" s="210">
        <f t="shared" si="2"/>
        <v>847.51394289782388</v>
      </c>
      <c r="T36" s="211">
        <f t="shared" si="2"/>
        <v>594.85099585591513</v>
      </c>
      <c r="U36" s="169"/>
      <c r="V36" s="172">
        <v>1000</v>
      </c>
      <c r="W36" s="209">
        <v>629.18598854812603</v>
      </c>
      <c r="X36" s="210">
        <v>437.63834059070354</v>
      </c>
      <c r="Y36" s="210">
        <v>291.34652671297528</v>
      </c>
      <c r="Z36" s="210">
        <v>1123.4195838138778</v>
      </c>
      <c r="AA36" s="210">
        <v>781.40882250399659</v>
      </c>
      <c r="AB36" s="210">
        <v>520.20292845487313</v>
      </c>
      <c r="AC36" s="210">
        <v>91.66171889985506</v>
      </c>
      <c r="AD36" s="210">
        <v>91.66171889985506</v>
      </c>
      <c r="AE36" s="210">
        <v>91.66171889985506</v>
      </c>
      <c r="AF36" s="210">
        <v>91.66171889985506</v>
      </c>
      <c r="AG36" s="210">
        <v>91.66171889985506</v>
      </c>
      <c r="AH36" s="210">
        <v>91.66171889985506</v>
      </c>
      <c r="AI36" s="210">
        <v>720.84770744798107</v>
      </c>
      <c r="AJ36" s="210">
        <v>529.30005949055862</v>
      </c>
      <c r="AK36" s="210">
        <v>383.00824561283036</v>
      </c>
      <c r="AL36" s="210">
        <v>1215.0813027137328</v>
      </c>
      <c r="AM36" s="210">
        <v>873.07054140385162</v>
      </c>
      <c r="AN36" s="211">
        <v>611.86464735472816</v>
      </c>
      <c r="AO36" s="169"/>
      <c r="AP36" s="169"/>
      <c r="AQ36" s="169"/>
      <c r="AR36" s="169"/>
      <c r="AS36" s="169"/>
      <c r="AT36" s="164"/>
      <c r="AU36" s="170"/>
      <c r="AV36" s="170"/>
      <c r="AW36" s="170"/>
      <c r="AX36" s="170"/>
      <c r="AY36" s="170"/>
      <c r="AZ36" s="170"/>
      <c r="BA36" s="170"/>
      <c r="BB36" s="170"/>
      <c r="BC36" s="170"/>
      <c r="BD36" s="170"/>
      <c r="BE36" s="170"/>
      <c r="BF36" s="170"/>
    </row>
    <row r="37" spans="1:58" x14ac:dyDescent="0.3">
      <c r="B37" s="173" t="s">
        <v>187</v>
      </c>
      <c r="V37" s="173" t="s">
        <v>187</v>
      </c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64"/>
      <c r="AP37" s="164"/>
      <c r="AQ37" s="164"/>
      <c r="AR37" s="164"/>
      <c r="AS37" s="164"/>
      <c r="AT37" s="164"/>
      <c r="AU37" s="164"/>
      <c r="AV37" s="164"/>
      <c r="AW37" s="164"/>
      <c r="AX37" s="164"/>
      <c r="AY37" s="164"/>
      <c r="AZ37" s="164"/>
      <c r="BA37" s="164"/>
      <c r="BB37" s="164"/>
      <c r="BC37" s="164"/>
      <c r="BD37" s="164"/>
      <c r="BE37" s="164"/>
      <c r="BF37" s="164"/>
    </row>
    <row r="38" spans="1:58" x14ac:dyDescent="0.3">
      <c r="B38" s="173"/>
      <c r="V38" s="173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64"/>
      <c r="AP38" s="164"/>
      <c r="AQ38" s="164"/>
      <c r="AR38" s="164"/>
      <c r="AS38" s="164"/>
      <c r="AT38" s="164"/>
      <c r="AU38" s="164"/>
      <c r="AV38" s="164"/>
      <c r="AW38" s="164"/>
      <c r="AX38" s="164"/>
      <c r="AY38" s="164"/>
      <c r="AZ38" s="164"/>
      <c r="BA38" s="164"/>
      <c r="BB38" s="164"/>
      <c r="BC38" s="164"/>
      <c r="BD38" s="164"/>
      <c r="BE38" s="164"/>
      <c r="BF38" s="164"/>
    </row>
    <row r="39" spans="1:58" x14ac:dyDescent="0.3">
      <c r="G39" s="22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64"/>
      <c r="AP39" s="164"/>
      <c r="AQ39" s="164"/>
      <c r="AR39" s="164"/>
      <c r="AS39" s="164"/>
      <c r="AT39" s="164"/>
      <c r="AU39" s="164"/>
      <c r="AV39" s="164"/>
      <c r="AW39" s="164"/>
      <c r="AX39" s="164"/>
      <c r="AY39" s="164"/>
      <c r="AZ39" s="164"/>
      <c r="BA39" s="164"/>
      <c r="BB39" s="164"/>
      <c r="BC39" s="164"/>
      <c r="BD39" s="164"/>
      <c r="BE39" s="164"/>
      <c r="BF39" s="164"/>
    </row>
    <row r="40" spans="1:58" s="201" customFormat="1" ht="26" x14ac:dyDescent="0.3">
      <c r="B40" s="198" t="s">
        <v>13</v>
      </c>
      <c r="C40" s="199"/>
      <c r="D40" s="199"/>
      <c r="E40" s="199"/>
      <c r="F40" s="199"/>
      <c r="G40" s="199"/>
      <c r="H40" s="199"/>
      <c r="I40" s="199"/>
      <c r="J40" s="199"/>
      <c r="K40" s="199"/>
      <c r="L40" s="199"/>
      <c r="M40" s="200"/>
      <c r="N40" s="200"/>
      <c r="O40" s="200"/>
      <c r="P40" s="200"/>
      <c r="Q40" s="200"/>
      <c r="R40" s="200"/>
      <c r="S40" s="200"/>
      <c r="T40" s="200"/>
      <c r="V40" s="198" t="s">
        <v>13</v>
      </c>
      <c r="W40" s="199"/>
      <c r="X40" s="199"/>
      <c r="Y40" s="199"/>
      <c r="Z40" s="199"/>
      <c r="AA40" s="199"/>
      <c r="AB40" s="199"/>
      <c r="AC40" s="199"/>
      <c r="AD40" s="199"/>
      <c r="AE40" s="199"/>
      <c r="AF40" s="199"/>
      <c r="AG40" s="200"/>
      <c r="AH40" s="200"/>
      <c r="AI40" s="200"/>
      <c r="AJ40" s="200"/>
      <c r="AK40" s="200"/>
      <c r="AL40" s="200"/>
      <c r="AM40" s="200"/>
      <c r="AN40" s="200"/>
      <c r="AO40" s="202"/>
      <c r="AP40" s="202"/>
      <c r="AQ40" s="202"/>
      <c r="AR40" s="202"/>
      <c r="AS40" s="202"/>
      <c r="AT40" s="202"/>
      <c r="AU40" s="202"/>
      <c r="AV40" s="202"/>
      <c r="AW40" s="202"/>
      <c r="AX40" s="202"/>
      <c r="AY40" s="202"/>
      <c r="AZ40" s="202"/>
      <c r="BA40" s="202"/>
      <c r="BB40" s="202"/>
      <c r="BC40" s="202"/>
      <c r="BD40" s="202"/>
      <c r="BE40" s="202"/>
      <c r="BF40" s="202"/>
    </row>
    <row r="41" spans="1:58" x14ac:dyDescent="0.3">
      <c r="V41" s="256" t="s">
        <v>206</v>
      </c>
      <c r="W41" s="256"/>
      <c r="X41" s="256"/>
      <c r="Y41" s="256"/>
      <c r="Z41" s="256"/>
      <c r="AA41" s="256"/>
      <c r="AB41" s="256"/>
      <c r="AC41" s="256"/>
      <c r="AD41" s="256"/>
      <c r="AE41" s="256"/>
      <c r="AF41" s="256"/>
      <c r="AG41" s="256"/>
      <c r="AH41" s="256"/>
      <c r="AI41" s="256"/>
      <c r="AJ41" s="256"/>
      <c r="AK41" s="256"/>
      <c r="AL41" s="256"/>
      <c r="AM41" s="256"/>
      <c r="AN41" s="256"/>
      <c r="AO41" s="164"/>
      <c r="AP41" s="164"/>
      <c r="AQ41" s="164"/>
      <c r="AR41" s="164"/>
      <c r="AS41" s="164"/>
      <c r="AT41" s="164"/>
      <c r="AU41" s="164"/>
      <c r="AV41" s="164"/>
      <c r="AW41" s="164"/>
      <c r="AX41" s="164"/>
      <c r="AY41" s="164"/>
      <c r="AZ41" s="164"/>
      <c r="BA41" s="164"/>
      <c r="BB41" s="164"/>
      <c r="BC41" s="164"/>
      <c r="BD41" s="164"/>
      <c r="BE41" s="164"/>
      <c r="BF41" s="164"/>
    </row>
    <row r="42" spans="1:58" ht="21.75" customHeight="1" x14ac:dyDescent="0.3">
      <c r="B42" s="145"/>
      <c r="C42" s="259" t="s">
        <v>191</v>
      </c>
      <c r="D42" s="261"/>
      <c r="E42" s="261"/>
      <c r="F42" s="261"/>
      <c r="G42" s="261"/>
      <c r="H42" s="261"/>
      <c r="I42" s="261" t="s">
        <v>192</v>
      </c>
      <c r="J42" s="261"/>
      <c r="K42" s="261"/>
      <c r="L42" s="261"/>
      <c r="M42" s="261"/>
      <c r="N42" s="261"/>
      <c r="O42" s="261" t="s">
        <v>184</v>
      </c>
      <c r="P42" s="261"/>
      <c r="Q42" s="261"/>
      <c r="R42" s="261"/>
      <c r="S42" s="261"/>
      <c r="T42" s="260"/>
      <c r="U42" s="187"/>
      <c r="V42" s="145"/>
      <c r="W42" s="258" t="s">
        <v>191</v>
      </c>
      <c r="X42" s="258"/>
      <c r="Y42" s="258"/>
      <c r="Z42" s="258"/>
      <c r="AA42" s="258"/>
      <c r="AB42" s="259"/>
      <c r="AC42" s="260" t="s">
        <v>192</v>
      </c>
      <c r="AD42" s="258"/>
      <c r="AE42" s="258"/>
      <c r="AF42" s="258"/>
      <c r="AG42" s="258"/>
      <c r="AH42" s="259"/>
      <c r="AI42" s="260" t="s">
        <v>184</v>
      </c>
      <c r="AJ42" s="258"/>
      <c r="AK42" s="258"/>
      <c r="AL42" s="258"/>
      <c r="AM42" s="258"/>
      <c r="AN42" s="258"/>
      <c r="AO42" s="163"/>
      <c r="AP42" s="163"/>
      <c r="AQ42" s="163"/>
      <c r="AR42" s="163"/>
      <c r="AS42" s="163"/>
      <c r="AT42" s="164"/>
      <c r="AU42" s="163"/>
      <c r="AV42" s="163"/>
      <c r="AW42" s="163"/>
      <c r="AX42" s="163"/>
      <c r="AY42" s="163"/>
      <c r="AZ42" s="163"/>
      <c r="BA42" s="163"/>
      <c r="BB42" s="163"/>
      <c r="BC42" s="163"/>
      <c r="BD42" s="163"/>
      <c r="BE42" s="163"/>
      <c r="BF42" s="163"/>
    </row>
    <row r="43" spans="1:58" ht="28.5" customHeight="1" x14ac:dyDescent="0.3">
      <c r="B43" s="145" t="s">
        <v>193</v>
      </c>
      <c r="C43" s="259" t="s">
        <v>185</v>
      </c>
      <c r="D43" s="261"/>
      <c r="E43" s="261"/>
      <c r="F43" s="261" t="s">
        <v>186</v>
      </c>
      <c r="G43" s="261"/>
      <c r="H43" s="261"/>
      <c r="I43" s="261" t="s">
        <v>185</v>
      </c>
      <c r="J43" s="261"/>
      <c r="K43" s="261"/>
      <c r="L43" s="261" t="s">
        <v>186</v>
      </c>
      <c r="M43" s="261"/>
      <c r="N43" s="261"/>
      <c r="O43" s="261" t="s">
        <v>185</v>
      </c>
      <c r="P43" s="261"/>
      <c r="Q43" s="261"/>
      <c r="R43" s="261" t="s">
        <v>186</v>
      </c>
      <c r="S43" s="261"/>
      <c r="T43" s="260"/>
      <c r="U43" s="187"/>
      <c r="V43" s="145" t="s">
        <v>193</v>
      </c>
      <c r="W43" s="258" t="s">
        <v>185</v>
      </c>
      <c r="X43" s="258"/>
      <c r="Y43" s="259"/>
      <c r="Z43" s="260" t="s">
        <v>186</v>
      </c>
      <c r="AA43" s="258"/>
      <c r="AB43" s="259"/>
      <c r="AC43" s="260" t="s">
        <v>185</v>
      </c>
      <c r="AD43" s="258"/>
      <c r="AE43" s="259"/>
      <c r="AF43" s="260" t="s">
        <v>186</v>
      </c>
      <c r="AG43" s="258"/>
      <c r="AH43" s="259"/>
      <c r="AI43" s="260" t="s">
        <v>185</v>
      </c>
      <c r="AJ43" s="258"/>
      <c r="AK43" s="259"/>
      <c r="AL43" s="260" t="s">
        <v>186</v>
      </c>
      <c r="AM43" s="258"/>
      <c r="AN43" s="258"/>
      <c r="AO43" s="163"/>
      <c r="AP43" s="163"/>
      <c r="AQ43" s="163"/>
      <c r="AR43" s="163"/>
      <c r="AS43" s="163"/>
      <c r="AT43" s="164"/>
      <c r="AU43" s="163"/>
      <c r="AV43" s="163"/>
      <c r="AW43" s="163"/>
      <c r="AX43" s="163"/>
      <c r="AY43" s="163"/>
      <c r="AZ43" s="163"/>
      <c r="BA43" s="163"/>
      <c r="BB43" s="163"/>
      <c r="BC43" s="163"/>
      <c r="BD43" s="163"/>
      <c r="BE43" s="163"/>
      <c r="BF43" s="163"/>
    </row>
    <row r="44" spans="1:58" ht="35" thickBot="1" x14ac:dyDescent="0.35">
      <c r="B44" s="146" t="s">
        <v>15</v>
      </c>
      <c r="C44" s="165" t="s">
        <v>5</v>
      </c>
      <c r="D44" s="166" t="s">
        <v>4</v>
      </c>
      <c r="E44" s="166" t="s">
        <v>3</v>
      </c>
      <c r="F44" s="166" t="s">
        <v>5</v>
      </c>
      <c r="G44" s="166" t="s">
        <v>4</v>
      </c>
      <c r="H44" s="166" t="s">
        <v>3</v>
      </c>
      <c r="I44" s="166" t="s">
        <v>5</v>
      </c>
      <c r="J44" s="166" t="s">
        <v>4</v>
      </c>
      <c r="K44" s="166" t="s">
        <v>3</v>
      </c>
      <c r="L44" s="166" t="s">
        <v>5</v>
      </c>
      <c r="M44" s="166" t="s">
        <v>4</v>
      </c>
      <c r="N44" s="166" t="s">
        <v>3</v>
      </c>
      <c r="O44" s="166" t="s">
        <v>5</v>
      </c>
      <c r="P44" s="166" t="s">
        <v>4</v>
      </c>
      <c r="Q44" s="166" t="s">
        <v>3</v>
      </c>
      <c r="R44" s="166" t="s">
        <v>5</v>
      </c>
      <c r="S44" s="166" t="s">
        <v>4</v>
      </c>
      <c r="T44" s="182" t="s">
        <v>3</v>
      </c>
      <c r="U44" s="187"/>
      <c r="V44" s="146" t="s">
        <v>15</v>
      </c>
      <c r="W44" s="165" t="s">
        <v>5</v>
      </c>
      <c r="X44" s="166" t="s">
        <v>4</v>
      </c>
      <c r="Y44" s="166" t="s">
        <v>3</v>
      </c>
      <c r="Z44" s="166" t="s">
        <v>5</v>
      </c>
      <c r="AA44" s="166" t="s">
        <v>4</v>
      </c>
      <c r="AB44" s="166" t="s">
        <v>3</v>
      </c>
      <c r="AC44" s="166" t="s">
        <v>5</v>
      </c>
      <c r="AD44" s="166" t="s">
        <v>4</v>
      </c>
      <c r="AE44" s="166" t="s">
        <v>3</v>
      </c>
      <c r="AF44" s="166" t="s">
        <v>5</v>
      </c>
      <c r="AG44" s="166" t="s">
        <v>4</v>
      </c>
      <c r="AH44" s="166" t="s">
        <v>3</v>
      </c>
      <c r="AI44" s="166" t="s">
        <v>5</v>
      </c>
      <c r="AJ44" s="166" t="s">
        <v>4</v>
      </c>
      <c r="AK44" s="166" t="s">
        <v>3</v>
      </c>
      <c r="AL44" s="166" t="s">
        <v>5</v>
      </c>
      <c r="AM44" s="166" t="s">
        <v>4</v>
      </c>
      <c r="AN44" s="182" t="s">
        <v>3</v>
      </c>
      <c r="AO44" s="163"/>
      <c r="AP44" s="163"/>
      <c r="AQ44" s="163"/>
      <c r="AR44" s="163"/>
      <c r="AS44" s="163"/>
      <c r="AT44" s="164"/>
      <c r="AU44" s="163"/>
      <c r="AV44" s="163"/>
      <c r="AW44" s="163"/>
      <c r="AX44" s="163"/>
      <c r="AY44" s="163"/>
      <c r="AZ44" s="163"/>
      <c r="BA44" s="163"/>
      <c r="BB44" s="163"/>
      <c r="BC44" s="163"/>
      <c r="BD44" s="163"/>
      <c r="BE44" s="163"/>
      <c r="BF44" s="163"/>
    </row>
    <row r="45" spans="1:58" x14ac:dyDescent="0.3">
      <c r="B45" s="174">
        <v>3</v>
      </c>
      <c r="C45" s="204">
        <f>'SCyD - LRAIC+'!G342</f>
        <v>41.106552776211458</v>
      </c>
      <c r="D45" s="205">
        <f>'SCyD - LRAIC+'!G206</f>
        <v>28.592187162173794</v>
      </c>
      <c r="E45" s="205">
        <f>'SCyD - LRAIC+'!G70</f>
        <v>19.03451697029767</v>
      </c>
      <c r="F45" s="205"/>
      <c r="G45" s="205"/>
      <c r="H45" s="205"/>
      <c r="I45" s="205">
        <v>96.342502484043024</v>
      </c>
      <c r="J45" s="205">
        <v>96.342502484043024</v>
      </c>
      <c r="K45" s="205">
        <v>96.342502484043024</v>
      </c>
      <c r="L45" s="205"/>
      <c r="M45" s="205"/>
      <c r="N45" s="205"/>
      <c r="O45" s="205">
        <f>C45+I45</f>
        <v>137.44905526025448</v>
      </c>
      <c r="P45" s="205">
        <f t="shared" ref="P45:T58" si="3">D45+J45</f>
        <v>124.93468964621681</v>
      </c>
      <c r="Q45" s="205">
        <f t="shared" si="3"/>
        <v>115.3770194543407</v>
      </c>
      <c r="R45" s="205"/>
      <c r="S45" s="205"/>
      <c r="T45" s="206"/>
      <c r="U45" s="169"/>
      <c r="V45" s="174">
        <v>3</v>
      </c>
      <c r="W45" s="204">
        <v>42.496432480092956</v>
      </c>
      <c r="X45" s="205">
        <v>29.558935720308416</v>
      </c>
      <c r="Y45" s="205">
        <v>19.678105085171527</v>
      </c>
      <c r="Z45" s="205"/>
      <c r="AA45" s="205"/>
      <c r="AB45" s="205"/>
      <c r="AC45" s="205">
        <v>96.342502484043024</v>
      </c>
      <c r="AD45" s="205">
        <v>96.342502484043024</v>
      </c>
      <c r="AE45" s="205">
        <v>96.342502484043024</v>
      </c>
      <c r="AF45" s="205"/>
      <c r="AG45" s="205"/>
      <c r="AH45" s="205"/>
      <c r="AI45" s="205">
        <v>138.83893496413597</v>
      </c>
      <c r="AJ45" s="205">
        <v>125.90143820435144</v>
      </c>
      <c r="AK45" s="205">
        <v>116.02060756921455</v>
      </c>
      <c r="AL45" s="205"/>
      <c r="AM45" s="205"/>
      <c r="AN45" s="206"/>
      <c r="AO45" s="169"/>
      <c r="AP45" s="169"/>
      <c r="AQ45" s="169"/>
      <c r="AR45" s="169"/>
      <c r="AS45" s="169"/>
      <c r="AT45" s="164"/>
      <c r="AU45" s="170"/>
      <c r="AV45" s="170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</row>
    <row r="46" spans="1:58" x14ac:dyDescent="0.3">
      <c r="B46" s="175">
        <v>5</v>
      </c>
      <c r="C46" s="207">
        <f>'SCyD - LRAIC+'!G343</f>
        <v>53.216120905273499</v>
      </c>
      <c r="D46" s="188">
        <f>'SCyD - LRAIC+'!G207</f>
        <v>37.015151750914654</v>
      </c>
      <c r="E46" s="188">
        <f>'SCyD - LRAIC+'!G71</f>
        <v>24.641890113710421</v>
      </c>
      <c r="F46" s="188"/>
      <c r="G46" s="188"/>
      <c r="H46" s="188"/>
      <c r="I46" s="188">
        <v>96.342502484043024</v>
      </c>
      <c r="J46" s="188">
        <v>96.342502484043024</v>
      </c>
      <c r="K46" s="188">
        <v>96.342502484043024</v>
      </c>
      <c r="L46" s="188"/>
      <c r="M46" s="188"/>
      <c r="N46" s="188"/>
      <c r="O46" s="188">
        <f t="shared" ref="O46:O61" si="4">C46+I46</f>
        <v>149.55862338931652</v>
      </c>
      <c r="P46" s="188">
        <f t="shared" si="3"/>
        <v>133.35765423495769</v>
      </c>
      <c r="Q46" s="188">
        <f t="shared" si="3"/>
        <v>120.98439259775344</v>
      </c>
      <c r="R46" s="188"/>
      <c r="S46" s="188"/>
      <c r="T46" s="208"/>
      <c r="U46" s="169"/>
      <c r="V46" s="175">
        <v>5</v>
      </c>
      <c r="W46" s="207">
        <v>55.015444890629595</v>
      </c>
      <c r="X46" s="188">
        <v>38.266694502134186</v>
      </c>
      <c r="Y46" s="188">
        <v>25.475072675157037</v>
      </c>
      <c r="Z46" s="188"/>
      <c r="AA46" s="188"/>
      <c r="AB46" s="188"/>
      <c r="AC46" s="188">
        <v>96.342502484043024</v>
      </c>
      <c r="AD46" s="188">
        <v>96.342502484043024</v>
      </c>
      <c r="AE46" s="188">
        <v>96.342502484043024</v>
      </c>
      <c r="AF46" s="188"/>
      <c r="AG46" s="188"/>
      <c r="AH46" s="188"/>
      <c r="AI46" s="188">
        <v>151.35794737467262</v>
      </c>
      <c r="AJ46" s="188">
        <v>134.60919698617721</v>
      </c>
      <c r="AK46" s="188">
        <v>121.81757515920006</v>
      </c>
      <c r="AL46" s="188"/>
      <c r="AM46" s="188"/>
      <c r="AN46" s="208"/>
      <c r="AO46" s="169"/>
      <c r="AP46" s="169"/>
      <c r="AQ46" s="169"/>
      <c r="AR46" s="169"/>
      <c r="AS46" s="169"/>
      <c r="AT46" s="164"/>
      <c r="AU46" s="170"/>
      <c r="AV46" s="170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</row>
    <row r="47" spans="1:58" x14ac:dyDescent="0.3">
      <c r="B47" s="175">
        <v>10</v>
      </c>
      <c r="C47" s="207">
        <f>'SCyD - LRAIC+'!G344</f>
        <v>75.543494267189203</v>
      </c>
      <c r="D47" s="188">
        <f>'SCyD - LRAIC+'!G208</f>
        <v>52.545241113529997</v>
      </c>
      <c r="E47" s="188">
        <f>'SCyD - LRAIC+'!G72</f>
        <v>34.980649714235739</v>
      </c>
      <c r="F47" s="188">
        <f>'SCyD - LRAIC+'!G412</f>
        <v>134.88386968903447</v>
      </c>
      <c r="G47" s="188">
        <f>'SCyD - LRAIC+'!G276</f>
        <v>93.820196217936825</v>
      </c>
      <c r="H47" s="188">
        <f>'SCyD - LRAIC+'!G140</f>
        <v>62.458394908296469</v>
      </c>
      <c r="I47" s="188">
        <v>96.342502484043024</v>
      </c>
      <c r="J47" s="188">
        <v>96.342502484043024</v>
      </c>
      <c r="K47" s="188">
        <v>96.342502484043024</v>
      </c>
      <c r="L47" s="188">
        <v>91.66171889985506</v>
      </c>
      <c r="M47" s="188">
        <v>91.66171889985506</v>
      </c>
      <c r="N47" s="188">
        <v>91.66171889985506</v>
      </c>
      <c r="O47" s="188">
        <f t="shared" si="4"/>
        <v>171.88599675123223</v>
      </c>
      <c r="P47" s="188">
        <f t="shared" si="3"/>
        <v>148.88774359757304</v>
      </c>
      <c r="Q47" s="188">
        <f t="shared" si="3"/>
        <v>131.32315219827876</v>
      </c>
      <c r="R47" s="188">
        <f t="shared" si="3"/>
        <v>226.54558858888953</v>
      </c>
      <c r="S47" s="188">
        <f t="shared" si="3"/>
        <v>185.48191511779189</v>
      </c>
      <c r="T47" s="208">
        <f t="shared" si="3"/>
        <v>154.12011380815153</v>
      </c>
      <c r="U47" s="169"/>
      <c r="V47" s="175">
        <v>10</v>
      </c>
      <c r="W47" s="207">
        <v>78.097743221458543</v>
      </c>
      <c r="X47" s="188">
        <v>54.321881557131476</v>
      </c>
      <c r="Y47" s="188">
        <v>36.163402627891401</v>
      </c>
      <c r="Z47" s="188">
        <v>139.44451367887243</v>
      </c>
      <c r="AA47" s="188">
        <v>96.992410323249814</v>
      </c>
      <c r="AB47" s="188">
        <v>64.570215276515086</v>
      </c>
      <c r="AC47" s="188">
        <v>96.342502484043024</v>
      </c>
      <c r="AD47" s="188">
        <v>96.342502484043024</v>
      </c>
      <c r="AE47" s="188">
        <v>96.342502484043024</v>
      </c>
      <c r="AF47" s="188">
        <v>91.66171889985506</v>
      </c>
      <c r="AG47" s="188">
        <v>91.66171889985506</v>
      </c>
      <c r="AH47" s="188">
        <v>91.66171889985506</v>
      </c>
      <c r="AI47" s="188">
        <v>174.44024570550158</v>
      </c>
      <c r="AJ47" s="188">
        <v>150.66438404117451</v>
      </c>
      <c r="AK47" s="188">
        <v>132.50590511193442</v>
      </c>
      <c r="AL47" s="188">
        <v>231.10623257872749</v>
      </c>
      <c r="AM47" s="188">
        <v>188.65412922310486</v>
      </c>
      <c r="AN47" s="208">
        <v>156.23193417637015</v>
      </c>
      <c r="AO47" s="169"/>
      <c r="AP47" s="169"/>
      <c r="AQ47" s="169"/>
      <c r="AR47" s="169"/>
      <c r="AS47" s="169"/>
      <c r="AT47" s="164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</row>
    <row r="48" spans="1:58" x14ac:dyDescent="0.3">
      <c r="B48" s="175">
        <v>20</v>
      </c>
      <c r="C48" s="207">
        <f>'SCyD - LRAIC+'!G345</f>
        <v>107.23854781251681</v>
      </c>
      <c r="D48" s="188">
        <f>'SCyD - LRAIC+'!G209</f>
        <v>74.591139927199592</v>
      </c>
      <c r="E48" s="188">
        <f>'SCyD - LRAIC+'!G73</f>
        <v>49.65714272661414</v>
      </c>
      <c r="F48" s="188">
        <f>'SCyD - LRAIC+'!G413</f>
        <v>191.47579085532553</v>
      </c>
      <c r="G48" s="188">
        <f>'SCyD - LRAIC+'!G277</f>
        <v>133.18342890403972</v>
      </c>
      <c r="H48" s="188">
        <f>'SCyD - LRAIC+'!G141</f>
        <v>88.663459820596671</v>
      </c>
      <c r="I48" s="188">
        <v>91.66171889985506</v>
      </c>
      <c r="J48" s="188">
        <v>91.66171889985506</v>
      </c>
      <c r="K48" s="188">
        <v>91.66171889985506</v>
      </c>
      <c r="L48" s="188">
        <v>91.66171889985506</v>
      </c>
      <c r="M48" s="188">
        <v>91.66171889985506</v>
      </c>
      <c r="N48" s="188">
        <v>91.66171889985506</v>
      </c>
      <c r="O48" s="188">
        <f t="shared" si="4"/>
        <v>198.90026671237189</v>
      </c>
      <c r="P48" s="188">
        <f t="shared" si="3"/>
        <v>166.25285882705464</v>
      </c>
      <c r="Q48" s="188">
        <f t="shared" si="3"/>
        <v>141.31886162646919</v>
      </c>
      <c r="R48" s="188">
        <f t="shared" si="3"/>
        <v>283.13750975518059</v>
      </c>
      <c r="S48" s="188">
        <f t="shared" si="3"/>
        <v>224.84514780389478</v>
      </c>
      <c r="T48" s="208">
        <f t="shared" si="3"/>
        <v>180.32517872045173</v>
      </c>
      <c r="U48" s="169"/>
      <c r="V48" s="175">
        <v>20</v>
      </c>
      <c r="W48" s="207">
        <v>110.86445830639309</v>
      </c>
      <c r="X48" s="188">
        <v>77.113188225401728</v>
      </c>
      <c r="Y48" s="188">
        <v>51.336131845555983</v>
      </c>
      <c r="Z48" s="188">
        <v>197.94990015228629</v>
      </c>
      <c r="AA48" s="188">
        <v>137.68657821297896</v>
      </c>
      <c r="AB48" s="188">
        <v>91.661316243913078</v>
      </c>
      <c r="AC48" s="188">
        <v>91.66171889985506</v>
      </c>
      <c r="AD48" s="188">
        <v>91.66171889985506</v>
      </c>
      <c r="AE48" s="188">
        <v>91.66171889985506</v>
      </c>
      <c r="AF48" s="188">
        <v>91.66171889985506</v>
      </c>
      <c r="AG48" s="188">
        <v>91.66171889985506</v>
      </c>
      <c r="AH48" s="188">
        <v>91.66171889985506</v>
      </c>
      <c r="AI48" s="188">
        <v>202.52617720624815</v>
      </c>
      <c r="AJ48" s="188">
        <v>168.77490712525679</v>
      </c>
      <c r="AK48" s="188">
        <v>142.99785074541103</v>
      </c>
      <c r="AL48" s="188">
        <v>289.61161905214135</v>
      </c>
      <c r="AM48" s="188">
        <v>229.34829711283402</v>
      </c>
      <c r="AN48" s="208">
        <v>183.32303514376815</v>
      </c>
      <c r="AO48" s="169"/>
      <c r="AP48" s="169"/>
      <c r="AQ48" s="169"/>
      <c r="AR48" s="169"/>
      <c r="AS48" s="169"/>
      <c r="AT48" s="164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</row>
    <row r="49" spans="2:58" x14ac:dyDescent="0.3">
      <c r="B49" s="175">
        <v>30</v>
      </c>
      <c r="C49" s="207">
        <f>'SCyD - LRAIC+'!G346</f>
        <v>131.63010381269336</v>
      </c>
      <c r="D49" s="188">
        <f>'SCyD - LRAIC+'!G210</f>
        <v>91.556997855750708</v>
      </c>
      <c r="E49" s="188">
        <f>'SCyD - LRAIC+'!G74</f>
        <v>60.95172851065994</v>
      </c>
      <c r="F49" s="188">
        <f>'SCyD - LRAIC+'!G414</f>
        <v>235.02722427729739</v>
      </c>
      <c r="G49" s="188">
        <f>'SCyD - LRAIC+'!G278</f>
        <v>163.47618398766693</v>
      </c>
      <c r="H49" s="188">
        <f>'SCyD - LRAIC+'!G142</f>
        <v>108.83008636951634</v>
      </c>
      <c r="I49" s="188">
        <v>91.66171889985506</v>
      </c>
      <c r="J49" s="188">
        <v>91.66171889985506</v>
      </c>
      <c r="K49" s="188">
        <v>91.66171889985506</v>
      </c>
      <c r="L49" s="188">
        <v>91.66171889985506</v>
      </c>
      <c r="M49" s="188">
        <v>91.66171889985506</v>
      </c>
      <c r="N49" s="188">
        <v>91.66171889985506</v>
      </c>
      <c r="O49" s="188">
        <f t="shared" si="4"/>
        <v>223.29182271254842</v>
      </c>
      <c r="P49" s="188">
        <f t="shared" si="3"/>
        <v>183.21871675560578</v>
      </c>
      <c r="Q49" s="188">
        <f t="shared" si="3"/>
        <v>152.61344741051499</v>
      </c>
      <c r="R49" s="188">
        <f t="shared" si="3"/>
        <v>326.68894317715245</v>
      </c>
      <c r="S49" s="188">
        <f t="shared" si="3"/>
        <v>255.13790288752199</v>
      </c>
      <c r="T49" s="208">
        <f t="shared" si="3"/>
        <v>200.49180526937141</v>
      </c>
      <c r="U49" s="169"/>
      <c r="V49" s="175">
        <v>30</v>
      </c>
      <c r="W49" s="207">
        <v>136.08073266267448</v>
      </c>
      <c r="X49" s="188">
        <v>94.652689527120245</v>
      </c>
      <c r="Y49" s="188">
        <v>63.012606026579661</v>
      </c>
      <c r="Z49" s="188">
        <v>242.97387868689947</v>
      </c>
      <c r="AA49" s="188">
        <v>169.00358083433088</v>
      </c>
      <c r="AB49" s="188">
        <v>112.50980938205258</v>
      </c>
      <c r="AC49" s="188">
        <v>91.66171889985506</v>
      </c>
      <c r="AD49" s="188">
        <v>91.66171889985506</v>
      </c>
      <c r="AE49" s="188">
        <v>91.66171889985506</v>
      </c>
      <c r="AF49" s="188">
        <v>91.66171889985506</v>
      </c>
      <c r="AG49" s="188">
        <v>91.66171889985506</v>
      </c>
      <c r="AH49" s="188">
        <v>91.66171889985506</v>
      </c>
      <c r="AI49" s="188">
        <v>227.74245156252954</v>
      </c>
      <c r="AJ49" s="188">
        <v>186.31440842697532</v>
      </c>
      <c r="AK49" s="188">
        <v>154.67432492643474</v>
      </c>
      <c r="AL49" s="188">
        <v>334.63559758675456</v>
      </c>
      <c r="AM49" s="188">
        <v>260.66529973418596</v>
      </c>
      <c r="AN49" s="208">
        <v>204.17152828190763</v>
      </c>
      <c r="AO49" s="169"/>
      <c r="AP49" s="169"/>
      <c r="AQ49" s="169"/>
      <c r="AR49" s="169"/>
      <c r="AS49" s="169"/>
      <c r="AT49" s="164"/>
      <c r="AU49" s="170"/>
      <c r="AV49" s="170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</row>
    <row r="50" spans="2:58" x14ac:dyDescent="0.3">
      <c r="B50" s="175">
        <v>40</v>
      </c>
      <c r="C50" s="207">
        <f>'SCyD - LRAIC+'!G347</f>
        <v>152.23158855033657</v>
      </c>
      <c r="D50" s="188">
        <f>'SCyD - LRAIC+'!G211</f>
        <v>105.88662336933166</v>
      </c>
      <c r="E50" s="188">
        <f>'SCyD - LRAIC+'!G75</f>
        <v>70.491310021832817</v>
      </c>
      <c r="F50" s="188">
        <f>'SCyD - LRAIC+'!G415</f>
        <v>271.81143726226412</v>
      </c>
      <c r="G50" s="188">
        <f>'SCyD - LRAIC+'!G279</f>
        <v>189.06191256980384</v>
      </c>
      <c r="H50" s="188">
        <f>'SCyD - LRAIC+'!G143</f>
        <v>125.86313047110256</v>
      </c>
      <c r="I50" s="188">
        <v>91.66171889985506</v>
      </c>
      <c r="J50" s="188">
        <v>91.66171889985506</v>
      </c>
      <c r="K50" s="188">
        <v>91.66171889985506</v>
      </c>
      <c r="L50" s="188"/>
      <c r="M50" s="188"/>
      <c r="N50" s="188"/>
      <c r="O50" s="188">
        <f t="shared" si="4"/>
        <v>243.89330745019163</v>
      </c>
      <c r="P50" s="188">
        <f t="shared" si="3"/>
        <v>197.54834226918672</v>
      </c>
      <c r="Q50" s="188">
        <f t="shared" si="3"/>
        <v>162.15302892168788</v>
      </c>
      <c r="R50" s="188"/>
      <c r="S50" s="188"/>
      <c r="T50" s="208"/>
      <c r="U50" s="169"/>
      <c r="V50" s="175">
        <v>40</v>
      </c>
      <c r="W50" s="207">
        <v>157.3787872553128</v>
      </c>
      <c r="X50" s="188">
        <v>109.46682308918624</v>
      </c>
      <c r="Y50" s="188">
        <v>72.874736373167764</v>
      </c>
      <c r="Z50" s="188">
        <v>281.00182600613147</v>
      </c>
      <c r="AA50" s="188">
        <v>195.45440469845192</v>
      </c>
      <c r="AB50" s="188">
        <v>130.11876853107654</v>
      </c>
      <c r="AC50" s="188">
        <v>91.66171889985506</v>
      </c>
      <c r="AD50" s="188">
        <v>91.66171889985506</v>
      </c>
      <c r="AE50" s="188">
        <v>91.66171889985506</v>
      </c>
      <c r="AF50" s="188"/>
      <c r="AG50" s="188"/>
      <c r="AH50" s="188"/>
      <c r="AI50" s="188">
        <v>249.04050615516786</v>
      </c>
      <c r="AJ50" s="188">
        <v>201.12854198904131</v>
      </c>
      <c r="AK50" s="188">
        <v>164.53645527302282</v>
      </c>
      <c r="AL50" s="188"/>
      <c r="AM50" s="188"/>
      <c r="AN50" s="208"/>
      <c r="AO50" s="169"/>
      <c r="AP50" s="169"/>
      <c r="AQ50" s="169"/>
      <c r="AR50" s="169"/>
      <c r="AS50" s="169"/>
      <c r="AT50" s="164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</row>
    <row r="51" spans="2:58" x14ac:dyDescent="0.3">
      <c r="B51" s="175">
        <v>50</v>
      </c>
      <c r="C51" s="207">
        <f>'SCyD - LRAIC+'!G348</f>
        <v>170.40698005997046</v>
      </c>
      <c r="D51" s="188">
        <f>'SCyD - LRAIC+'!G212</f>
        <v>118.52874878953898</v>
      </c>
      <c r="E51" s="188">
        <f>'SCyD - LRAIC+'!G76</f>
        <v>78.907481526540892</v>
      </c>
      <c r="F51" s="188">
        <f>'SCyD - LRAIC+'!G416</f>
        <v>304.26382993636668</v>
      </c>
      <c r="G51" s="188">
        <f>'SCyD - LRAIC+'!G280</f>
        <v>211.63458827554359</v>
      </c>
      <c r="H51" s="188">
        <f>'SCyD - LRAIC+'!G144</f>
        <v>140.89031171991411</v>
      </c>
      <c r="I51" s="188">
        <v>91.66171889985506</v>
      </c>
      <c r="J51" s="188">
        <v>91.66171889985506</v>
      </c>
      <c r="K51" s="188">
        <v>91.66171889985506</v>
      </c>
      <c r="L51" s="188">
        <v>91.66171889985506</v>
      </c>
      <c r="M51" s="188">
        <v>91.66171889985506</v>
      </c>
      <c r="N51" s="188">
        <v>91.66171889985506</v>
      </c>
      <c r="O51" s="188">
        <f t="shared" si="4"/>
        <v>262.0686989598255</v>
      </c>
      <c r="P51" s="188">
        <f t="shared" si="3"/>
        <v>210.19046768939404</v>
      </c>
      <c r="Q51" s="188">
        <f t="shared" si="3"/>
        <v>170.56920042639595</v>
      </c>
      <c r="R51" s="188">
        <f t="shared" si="3"/>
        <v>395.92554883622176</v>
      </c>
      <c r="S51" s="188">
        <f t="shared" si="3"/>
        <v>303.29630717539862</v>
      </c>
      <c r="T51" s="208">
        <f t="shared" si="3"/>
        <v>232.55203061976917</v>
      </c>
      <c r="U51" s="169"/>
      <c r="V51" s="175">
        <v>50</v>
      </c>
      <c r="W51" s="207">
        <v>176.16871844446857</v>
      </c>
      <c r="X51" s="188">
        <v>122.53639942290434</v>
      </c>
      <c r="Y51" s="188">
        <v>81.575472385691981</v>
      </c>
      <c r="Z51" s="188">
        <v>314.55148709302659</v>
      </c>
      <c r="AA51" s="188">
        <v>218.7902994460926</v>
      </c>
      <c r="AB51" s="188">
        <v>145.65404332735679</v>
      </c>
      <c r="AC51" s="188">
        <v>91.66171889985506</v>
      </c>
      <c r="AD51" s="188">
        <v>91.66171889985506</v>
      </c>
      <c r="AE51" s="188">
        <v>91.66171889985506</v>
      </c>
      <c r="AF51" s="188">
        <v>91.66171889985506</v>
      </c>
      <c r="AG51" s="188">
        <v>91.66171889985506</v>
      </c>
      <c r="AH51" s="188">
        <v>91.66171889985506</v>
      </c>
      <c r="AI51" s="188">
        <v>267.83043734432363</v>
      </c>
      <c r="AJ51" s="188">
        <v>214.1981183227594</v>
      </c>
      <c r="AK51" s="188">
        <v>173.23719128554706</v>
      </c>
      <c r="AL51" s="188">
        <v>406.21320599288163</v>
      </c>
      <c r="AM51" s="188">
        <v>310.45201834594764</v>
      </c>
      <c r="AN51" s="208">
        <v>237.31576222721185</v>
      </c>
      <c r="AO51" s="169"/>
      <c r="AP51" s="169"/>
      <c r="AQ51" s="169"/>
      <c r="AR51" s="169"/>
      <c r="AS51" s="169"/>
      <c r="AT51" s="164"/>
      <c r="AU51" s="170"/>
      <c r="AV51" s="170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</row>
    <row r="52" spans="2:58" x14ac:dyDescent="0.3">
      <c r="B52" s="175">
        <v>60</v>
      </c>
      <c r="C52" s="207">
        <f>'SCyD - LRAIC+'!G349</f>
        <v>186.85687388721951</v>
      </c>
      <c r="D52" s="188">
        <f>'SCyD - LRAIC+'!G213</f>
        <v>129.97068228532893</v>
      </c>
      <c r="E52" s="188">
        <f>'SCyD - LRAIC+'!G77</f>
        <v>86.524655968752157</v>
      </c>
      <c r="F52" s="188">
        <f>'SCyD - LRAIC+'!G417</f>
        <v>333.63532455568304</v>
      </c>
      <c r="G52" s="188">
        <f>'SCyD - LRAIC+'!G281</f>
        <v>232.06430603758054</v>
      </c>
      <c r="H52" s="188">
        <f>'SCyD - LRAIC+'!G145</f>
        <v>154.49087355291522</v>
      </c>
      <c r="I52" s="188">
        <v>91.66171889985506</v>
      </c>
      <c r="J52" s="188">
        <v>91.66171889985506</v>
      </c>
      <c r="K52" s="188">
        <v>91.66171889985506</v>
      </c>
      <c r="L52" s="188">
        <v>91.66171889985506</v>
      </c>
      <c r="M52" s="188">
        <v>91.66171889985506</v>
      </c>
      <c r="N52" s="188">
        <v>91.66171889985506</v>
      </c>
      <c r="O52" s="188">
        <f t="shared" si="4"/>
        <v>278.51859278707457</v>
      </c>
      <c r="P52" s="188">
        <f t="shared" si="3"/>
        <v>221.63240118518399</v>
      </c>
      <c r="Q52" s="188">
        <f t="shared" si="3"/>
        <v>178.18637486860723</v>
      </c>
      <c r="R52" s="188">
        <f t="shared" si="3"/>
        <v>425.29704345553807</v>
      </c>
      <c r="S52" s="188">
        <f t="shared" si="3"/>
        <v>323.72602493743557</v>
      </c>
      <c r="T52" s="208">
        <f t="shared" si="3"/>
        <v>246.15259245277028</v>
      </c>
      <c r="U52" s="169"/>
      <c r="V52" s="175">
        <v>60</v>
      </c>
      <c r="W52" s="207">
        <v>193.17481005570517</v>
      </c>
      <c r="X52" s="188">
        <v>134.3652033825237</v>
      </c>
      <c r="Y52" s="188">
        <v>89.450195939739288</v>
      </c>
      <c r="Z52" s="188">
        <v>344.91607992873435</v>
      </c>
      <c r="AA52" s="188">
        <v>239.91077934106895</v>
      </c>
      <c r="AB52" s="188">
        <v>159.71446237475342</v>
      </c>
      <c r="AC52" s="188">
        <v>91.66171889985506</v>
      </c>
      <c r="AD52" s="188">
        <v>91.66171889985506</v>
      </c>
      <c r="AE52" s="188">
        <v>91.66171889985506</v>
      </c>
      <c r="AF52" s="188">
        <v>91.66171889985506</v>
      </c>
      <c r="AG52" s="188">
        <v>91.66171889985506</v>
      </c>
      <c r="AH52" s="188">
        <v>91.66171889985506</v>
      </c>
      <c r="AI52" s="188">
        <v>284.8365289555602</v>
      </c>
      <c r="AJ52" s="188">
        <v>226.02692228237876</v>
      </c>
      <c r="AK52" s="188">
        <v>181.11191483959436</v>
      </c>
      <c r="AL52" s="188">
        <v>436.57779882858938</v>
      </c>
      <c r="AM52" s="188">
        <v>331.57249824092401</v>
      </c>
      <c r="AN52" s="208">
        <v>251.37618127460848</v>
      </c>
      <c r="AO52" s="169"/>
      <c r="AP52" s="169"/>
      <c r="AQ52" s="169"/>
      <c r="AR52" s="169"/>
      <c r="AS52" s="169"/>
      <c r="AT52" s="164"/>
      <c r="AU52" s="170"/>
      <c r="AV52" s="170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</row>
    <row r="53" spans="2:58" x14ac:dyDescent="0.3">
      <c r="B53" s="175">
        <v>100</v>
      </c>
      <c r="C53" s="207">
        <f>'SCyD - LRAIC+'!G350</f>
        <v>241.90298921193519</v>
      </c>
      <c r="D53" s="188">
        <f>'SCyD - LRAIC+'!G214</f>
        <v>168.25870999914127</v>
      </c>
      <c r="E53" s="188">
        <f>'SCyD - LRAIC+'!G78</f>
        <v>112.01393068369774</v>
      </c>
      <c r="F53" s="188">
        <f>'SCyD - LRAIC+'!G418</f>
        <v>431.92086348092369</v>
      </c>
      <c r="G53" s="188">
        <f>'SCyD - LRAIC+'!G282</f>
        <v>300.42806642353708</v>
      </c>
      <c r="H53" s="188">
        <f>'SCyD - LRAIC+'!G146</f>
        <v>200.00229769962678</v>
      </c>
      <c r="I53" s="188">
        <v>91.66171889985506</v>
      </c>
      <c r="J53" s="188">
        <v>91.66171889985506</v>
      </c>
      <c r="K53" s="188">
        <v>91.66171889985506</v>
      </c>
      <c r="L53" s="188">
        <v>91.66171889985506</v>
      </c>
      <c r="M53" s="188">
        <v>91.66171889985506</v>
      </c>
      <c r="N53" s="188">
        <v>91.66171889985506</v>
      </c>
      <c r="O53" s="188">
        <f t="shared" si="4"/>
        <v>333.56470811179025</v>
      </c>
      <c r="P53" s="188">
        <f t="shared" si="3"/>
        <v>259.92042889899631</v>
      </c>
      <c r="Q53" s="188">
        <f t="shared" si="3"/>
        <v>203.6756495835528</v>
      </c>
      <c r="R53" s="188">
        <f t="shared" si="3"/>
        <v>523.58258238077872</v>
      </c>
      <c r="S53" s="188">
        <f t="shared" si="3"/>
        <v>392.08978532339211</v>
      </c>
      <c r="T53" s="208">
        <f t="shared" si="3"/>
        <v>291.66401659948184</v>
      </c>
      <c r="U53" s="169"/>
      <c r="V53" s="175">
        <v>100</v>
      </c>
      <c r="W53" s="207">
        <v>250.08212446670422</v>
      </c>
      <c r="X53" s="188">
        <v>173.94781186331963</v>
      </c>
      <c r="Y53" s="188">
        <v>115.80130467384552</v>
      </c>
      <c r="Z53" s="188">
        <v>446.52481349111559</v>
      </c>
      <c r="AA53" s="188">
        <v>310.58603014945868</v>
      </c>
      <c r="AB53" s="188">
        <v>206.76470212248663</v>
      </c>
      <c r="AC53" s="188">
        <v>91.66171889985506</v>
      </c>
      <c r="AD53" s="188">
        <v>91.66171889985506</v>
      </c>
      <c r="AE53" s="188">
        <v>91.66171889985506</v>
      </c>
      <c r="AF53" s="188">
        <v>91.66171889985506</v>
      </c>
      <c r="AG53" s="188">
        <v>91.66171889985506</v>
      </c>
      <c r="AH53" s="188">
        <v>91.66171889985506</v>
      </c>
      <c r="AI53" s="188">
        <v>341.7438433665593</v>
      </c>
      <c r="AJ53" s="188">
        <v>265.60953076317469</v>
      </c>
      <c r="AK53" s="188">
        <v>207.46302357370058</v>
      </c>
      <c r="AL53" s="188">
        <v>538.18653239097068</v>
      </c>
      <c r="AM53" s="188">
        <v>402.24774904931371</v>
      </c>
      <c r="AN53" s="208">
        <v>298.42642102234169</v>
      </c>
      <c r="AO53" s="169"/>
      <c r="AP53" s="169"/>
      <c r="AQ53" s="169"/>
      <c r="AR53" s="169"/>
      <c r="AS53" s="169"/>
      <c r="AT53" s="164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</row>
    <row r="54" spans="2:58" x14ac:dyDescent="0.3">
      <c r="B54" s="175">
        <v>150</v>
      </c>
      <c r="C54" s="207">
        <f>'SCyD - LRAIC+'!G351</f>
        <v>296.92415863590514</v>
      </c>
      <c r="D54" s="188">
        <f>'SCyD - LRAIC+'!G215</f>
        <v>206.52938627346583</v>
      </c>
      <c r="E54" s="188">
        <f>'SCyD - LRAIC+'!G79</f>
        <v>137.49165412180272</v>
      </c>
      <c r="F54" s="188">
        <f>'SCyD - LRAIC+'!G419</f>
        <v>530.16186118314977</v>
      </c>
      <c r="G54" s="188">
        <f>'SCyD - LRAIC+'!G283</f>
        <v>368.7608455936325</v>
      </c>
      <c r="H54" s="188">
        <f>'SCyD - LRAIC+'!G147</f>
        <v>245.49309689464363</v>
      </c>
      <c r="I54" s="188">
        <v>91.66171889985506</v>
      </c>
      <c r="J54" s="188">
        <v>91.66171889985506</v>
      </c>
      <c r="K54" s="188">
        <v>91.66171889985506</v>
      </c>
      <c r="L54" s="188">
        <v>91.66171889985506</v>
      </c>
      <c r="M54" s="188">
        <v>91.66171889985506</v>
      </c>
      <c r="N54" s="188">
        <v>91.66171889985506</v>
      </c>
      <c r="O54" s="188">
        <f t="shared" si="4"/>
        <v>388.58587753576023</v>
      </c>
      <c r="P54" s="188">
        <f t="shared" si="3"/>
        <v>298.19110517332092</v>
      </c>
      <c r="Q54" s="188">
        <f t="shared" si="3"/>
        <v>229.15337302165779</v>
      </c>
      <c r="R54" s="188">
        <f t="shared" si="3"/>
        <v>621.8235800830048</v>
      </c>
      <c r="S54" s="188">
        <f t="shared" si="3"/>
        <v>460.42256449348758</v>
      </c>
      <c r="T54" s="208">
        <f t="shared" si="3"/>
        <v>337.15481579449869</v>
      </c>
      <c r="U54" s="169"/>
      <c r="V54" s="175">
        <v>150</v>
      </c>
      <c r="W54" s="207">
        <v>306.96364951530006</v>
      </c>
      <c r="X54" s="188">
        <v>213.51248222411226</v>
      </c>
      <c r="Y54" s="188">
        <v>142.14047156357023</v>
      </c>
      <c r="Z54" s="188">
        <v>548.08749981896665</v>
      </c>
      <c r="AA54" s="188">
        <v>381.22925221646619</v>
      </c>
      <c r="AB54" s="188">
        <v>253.79361955521406</v>
      </c>
      <c r="AC54" s="188">
        <v>91.66171889985506</v>
      </c>
      <c r="AD54" s="188">
        <v>91.66171889985506</v>
      </c>
      <c r="AE54" s="188">
        <v>91.66171889985506</v>
      </c>
      <c r="AF54" s="188">
        <v>91.66171889985506</v>
      </c>
      <c r="AG54" s="188">
        <v>91.66171889985506</v>
      </c>
      <c r="AH54" s="188">
        <v>91.66171889985506</v>
      </c>
      <c r="AI54" s="188">
        <v>398.62536841515509</v>
      </c>
      <c r="AJ54" s="188">
        <v>305.17420112396735</v>
      </c>
      <c r="AK54" s="188">
        <v>233.80219046342529</v>
      </c>
      <c r="AL54" s="188">
        <v>639.74921871882168</v>
      </c>
      <c r="AM54" s="188">
        <v>472.89097111632123</v>
      </c>
      <c r="AN54" s="208">
        <v>345.45533845506912</v>
      </c>
      <c r="AO54" s="169"/>
      <c r="AP54" s="169"/>
      <c r="AQ54" s="169"/>
      <c r="AR54" s="169"/>
      <c r="AS54" s="169"/>
      <c r="AT54" s="164"/>
      <c r="AU54" s="170"/>
      <c r="AV54" s="170"/>
      <c r="AW54" s="170"/>
      <c r="AX54" s="170"/>
      <c r="AY54" s="170"/>
      <c r="AZ54" s="170"/>
      <c r="BA54" s="170"/>
      <c r="BB54" s="170"/>
      <c r="BC54" s="170"/>
      <c r="BD54" s="170"/>
      <c r="BE54" s="170"/>
      <c r="BF54" s="170"/>
    </row>
    <row r="55" spans="2:58" x14ac:dyDescent="0.3">
      <c r="B55" s="175">
        <v>200</v>
      </c>
      <c r="C55" s="207">
        <f>'SCyD - LRAIC+'!G352</f>
        <v>343.39588770997494</v>
      </c>
      <c r="D55" s="188">
        <f>'SCyD - LRAIC+'!G216</f>
        <v>238.85339025087006</v>
      </c>
      <c r="E55" s="188">
        <f>'SCyD - LRAIC+'!G80</f>
        <v>159.01053264501857</v>
      </c>
      <c r="F55" s="188">
        <f>'SCyD - LRAIC+'!G420</f>
        <v>613.13772441871413</v>
      </c>
      <c r="G55" s="188">
        <f>'SCyD - LRAIC+'!G284</f>
        <v>426.47576575466218</v>
      </c>
      <c r="H55" s="188">
        <f>'SCyD - LRAIC+'!G148</f>
        <v>283.91532815010555</v>
      </c>
      <c r="I55" s="188">
        <v>91.66171889985506</v>
      </c>
      <c r="J55" s="188">
        <v>91.66171889985506</v>
      </c>
      <c r="K55" s="188">
        <v>91.66171889985506</v>
      </c>
      <c r="L55" s="188">
        <v>91.66171889985506</v>
      </c>
      <c r="M55" s="188">
        <v>91.66171889985506</v>
      </c>
      <c r="N55" s="188">
        <v>91.66171889985506</v>
      </c>
      <c r="O55" s="188">
        <f t="shared" si="4"/>
        <v>435.05760660983003</v>
      </c>
      <c r="P55" s="188">
        <f t="shared" si="3"/>
        <v>330.51510915072515</v>
      </c>
      <c r="Q55" s="188">
        <f t="shared" si="3"/>
        <v>250.67225154487363</v>
      </c>
      <c r="R55" s="188">
        <f t="shared" si="3"/>
        <v>704.79944331856916</v>
      </c>
      <c r="S55" s="188">
        <f t="shared" si="3"/>
        <v>518.13748465451727</v>
      </c>
      <c r="T55" s="208">
        <f t="shared" si="3"/>
        <v>375.57704704996058</v>
      </c>
      <c r="U55" s="169"/>
      <c r="V55" s="175">
        <v>200</v>
      </c>
      <c r="W55" s="207">
        <v>355.0066636688062</v>
      </c>
      <c r="X55" s="188">
        <v>246.92941358272898</v>
      </c>
      <c r="Y55" s="188">
        <v>164.38693852438956</v>
      </c>
      <c r="Z55" s="188">
        <v>633.86891254565489</v>
      </c>
      <c r="AA55" s="188">
        <v>440.89560811523961</v>
      </c>
      <c r="AB55" s="188">
        <v>293.51496921864702</v>
      </c>
      <c r="AC55" s="188">
        <v>91.66171889985506</v>
      </c>
      <c r="AD55" s="188">
        <v>91.66171889985506</v>
      </c>
      <c r="AE55" s="188">
        <v>91.66171889985506</v>
      </c>
      <c r="AF55" s="188">
        <v>91.66171889985506</v>
      </c>
      <c r="AG55" s="188">
        <v>91.66171889985506</v>
      </c>
      <c r="AH55" s="188">
        <v>91.66171889985506</v>
      </c>
      <c r="AI55" s="188">
        <v>446.66838256866129</v>
      </c>
      <c r="AJ55" s="188">
        <v>338.59113248258404</v>
      </c>
      <c r="AK55" s="188">
        <v>256.04865742424465</v>
      </c>
      <c r="AL55" s="188">
        <v>725.53063144550993</v>
      </c>
      <c r="AM55" s="188">
        <v>532.55732701509464</v>
      </c>
      <c r="AN55" s="208">
        <v>385.17668811850206</v>
      </c>
      <c r="AO55" s="169"/>
      <c r="AP55" s="169"/>
      <c r="AQ55" s="169"/>
      <c r="AR55" s="169"/>
      <c r="AS55" s="169"/>
      <c r="AT55" s="164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</row>
    <row r="56" spans="2:58" x14ac:dyDescent="0.3">
      <c r="B56" s="175">
        <v>250</v>
      </c>
      <c r="C56" s="207">
        <f>'SCyD - LRAIC+'!G353</f>
        <v>384.39496524284402</v>
      </c>
      <c r="D56" s="188">
        <f>'SCyD - LRAIC+'!G217</f>
        <v>267.37082163652138</v>
      </c>
      <c r="E56" s="188">
        <f>'SCyD - LRAIC+'!G81</f>
        <v>177.99528286998915</v>
      </c>
      <c r="F56" s="188">
        <f>'SCyD - LRAIC+'!G421</f>
        <v>686.34209873259897</v>
      </c>
      <c r="G56" s="188">
        <f>'SCyD - LRAIC+'!G285</f>
        <v>477.39400214552023</v>
      </c>
      <c r="H56" s="188">
        <f>'SCyD - LRAIC+'!G149</f>
        <v>317.81284110293183</v>
      </c>
      <c r="I56" s="188">
        <v>91.66171889985506</v>
      </c>
      <c r="J56" s="188">
        <v>91.66171889985506</v>
      </c>
      <c r="K56" s="188">
        <v>91.66171889985506</v>
      </c>
      <c r="L56" s="188">
        <v>91.66171889985506</v>
      </c>
      <c r="M56" s="188">
        <v>91.66171889985506</v>
      </c>
      <c r="N56" s="188">
        <v>91.66171889985506</v>
      </c>
      <c r="O56" s="188">
        <f t="shared" si="4"/>
        <v>476.05668414269905</v>
      </c>
      <c r="P56" s="188">
        <f t="shared" si="3"/>
        <v>359.03254053637647</v>
      </c>
      <c r="Q56" s="188">
        <f t="shared" si="3"/>
        <v>269.65700176984421</v>
      </c>
      <c r="R56" s="188">
        <f t="shared" si="3"/>
        <v>778.003817632454</v>
      </c>
      <c r="S56" s="188">
        <f t="shared" si="3"/>
        <v>569.05572104537532</v>
      </c>
      <c r="T56" s="208">
        <f t="shared" si="3"/>
        <v>409.47456000278692</v>
      </c>
      <c r="U56" s="169"/>
      <c r="V56" s="175">
        <v>250</v>
      </c>
      <c r="W56" s="207">
        <v>397.39198699200045</v>
      </c>
      <c r="X56" s="188">
        <v>276.41106591158444</v>
      </c>
      <c r="Y56" s="188">
        <v>184.01359416927212</v>
      </c>
      <c r="Z56" s="188">
        <v>709.54844634683911</v>
      </c>
      <c r="AA56" s="188">
        <v>493.53547326203801</v>
      </c>
      <c r="AB56" s="188">
        <v>328.55861246173828</v>
      </c>
      <c r="AC56" s="188">
        <v>91.66171889985506</v>
      </c>
      <c r="AD56" s="188">
        <v>91.66171889985506</v>
      </c>
      <c r="AE56" s="188">
        <v>91.66171889985506</v>
      </c>
      <c r="AF56" s="188">
        <v>91.66171889985506</v>
      </c>
      <c r="AG56" s="188">
        <v>91.66171889985506</v>
      </c>
      <c r="AH56" s="188">
        <v>91.66171889985506</v>
      </c>
      <c r="AI56" s="188">
        <v>489.05370589185554</v>
      </c>
      <c r="AJ56" s="188">
        <v>368.07278481143953</v>
      </c>
      <c r="AK56" s="188">
        <v>275.67531306912718</v>
      </c>
      <c r="AL56" s="188">
        <v>801.21016524669415</v>
      </c>
      <c r="AM56" s="188">
        <v>585.1971921618931</v>
      </c>
      <c r="AN56" s="208">
        <v>420.22033136159337</v>
      </c>
      <c r="AO56" s="169"/>
      <c r="AP56" s="169"/>
      <c r="AQ56" s="169"/>
      <c r="AR56" s="169"/>
      <c r="AS56" s="169"/>
      <c r="AT56" s="164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</row>
    <row r="57" spans="2:58" x14ac:dyDescent="0.3">
      <c r="B57" s="175">
        <v>300</v>
      </c>
      <c r="C57" s="207">
        <f>'SCyD - LRAIC+'!G354</f>
        <v>421.50175725188365</v>
      </c>
      <c r="D57" s="188">
        <f>'SCyD - LRAIC+'!G218</f>
        <v>293.18092417385463</v>
      </c>
      <c r="E57" s="188">
        <f>'SCyD - LRAIC+'!G82</f>
        <v>195.1776981908408</v>
      </c>
      <c r="F57" s="188"/>
      <c r="G57" s="188"/>
      <c r="H57" s="188"/>
      <c r="I57" s="188">
        <v>91.66171889985506</v>
      </c>
      <c r="J57" s="188">
        <v>91.66171889985506</v>
      </c>
      <c r="K57" s="188">
        <v>91.66171889985506</v>
      </c>
      <c r="L57" s="188"/>
      <c r="M57" s="188"/>
      <c r="N57" s="188"/>
      <c r="O57" s="188">
        <f t="shared" si="4"/>
        <v>513.16347615173868</v>
      </c>
      <c r="P57" s="188">
        <f t="shared" si="3"/>
        <v>384.84264307370972</v>
      </c>
      <c r="Q57" s="188">
        <f t="shared" si="3"/>
        <v>286.83941709069586</v>
      </c>
      <c r="R57" s="188"/>
      <c r="S57" s="188"/>
      <c r="T57" s="208"/>
      <c r="U57" s="169"/>
      <c r="V57" s="175">
        <v>300</v>
      </c>
      <c r="W57" s="207">
        <v>435.7534202590968</v>
      </c>
      <c r="X57" s="188">
        <v>303.09385018088</v>
      </c>
      <c r="Y57" s="188">
        <v>201.77697502250805</v>
      </c>
      <c r="Z57" s="188"/>
      <c r="AA57" s="188"/>
      <c r="AB57" s="188"/>
      <c r="AC57" s="188">
        <v>91.66171889985506</v>
      </c>
      <c r="AD57" s="188">
        <v>91.66171889985506</v>
      </c>
      <c r="AE57" s="188">
        <v>91.66171889985506</v>
      </c>
      <c r="AF57" s="188"/>
      <c r="AG57" s="188"/>
      <c r="AH57" s="188"/>
      <c r="AI57" s="188">
        <v>527.41513915895189</v>
      </c>
      <c r="AJ57" s="188">
        <v>394.75556908073509</v>
      </c>
      <c r="AK57" s="188">
        <v>293.43869392236309</v>
      </c>
      <c r="AL57" s="188"/>
      <c r="AM57" s="188"/>
      <c r="AN57" s="208"/>
      <c r="AO57" s="169"/>
      <c r="AP57" s="169"/>
      <c r="AQ57" s="169"/>
      <c r="AR57" s="169"/>
      <c r="AS57" s="169"/>
      <c r="AT57" s="164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</row>
    <row r="58" spans="2:58" x14ac:dyDescent="0.3">
      <c r="B58" s="175">
        <v>400</v>
      </c>
      <c r="C58" s="207">
        <f>'SCyD - LRAIC+'!G355</f>
        <v>487.47118041112543</v>
      </c>
      <c r="D58" s="188">
        <f>'SCyD - LRAIC+'!G219</f>
        <v>339.06679799592899</v>
      </c>
      <c r="E58" s="188">
        <f>'SCyD - LRAIC+'!G83</f>
        <v>225.72504453441474</v>
      </c>
      <c r="F58" s="188">
        <f>'SCyD - LRAIC+'!G423</f>
        <v>870.38599171989961</v>
      </c>
      <c r="G58" s="188">
        <f>'SCyD - LRAIC+'!G287</f>
        <v>605.40807968191893</v>
      </c>
      <c r="H58" s="188">
        <f>'SCyD - LRAIC+'!G151</f>
        <v>403.0349375267831</v>
      </c>
      <c r="I58" s="188">
        <v>91.66171889985506</v>
      </c>
      <c r="J58" s="188">
        <v>91.66171889985506</v>
      </c>
      <c r="K58" s="188">
        <v>91.66171889985506</v>
      </c>
      <c r="L58" s="188">
        <v>91.66171889985506</v>
      </c>
      <c r="M58" s="188">
        <v>91.66171889985506</v>
      </c>
      <c r="N58" s="188">
        <v>91.66171889985506</v>
      </c>
      <c r="O58" s="188">
        <f t="shared" si="4"/>
        <v>579.13289931098052</v>
      </c>
      <c r="P58" s="188">
        <f t="shared" si="3"/>
        <v>430.72851689578408</v>
      </c>
      <c r="Q58" s="188">
        <f t="shared" si="3"/>
        <v>317.38676343426982</v>
      </c>
      <c r="R58" s="188">
        <f t="shared" si="3"/>
        <v>962.04771061975464</v>
      </c>
      <c r="S58" s="188">
        <f t="shared" si="3"/>
        <v>697.06979858177397</v>
      </c>
      <c r="T58" s="208">
        <f t="shared" si="3"/>
        <v>494.69665642663813</v>
      </c>
      <c r="U58" s="169"/>
      <c r="V58" s="175">
        <v>400</v>
      </c>
      <c r="W58" s="207">
        <v>503.95337738758093</v>
      </c>
      <c r="X58" s="188">
        <v>350.531200359227</v>
      </c>
      <c r="Y58" s="188">
        <v>233.3571770502235</v>
      </c>
      <c r="Z58" s="188">
        <v>899.81516402291857</v>
      </c>
      <c r="AA58" s="188">
        <v>625.8779158926244</v>
      </c>
      <c r="AB58" s="188">
        <v>416.66220719041183</v>
      </c>
      <c r="AC58" s="188">
        <v>91.66171889985506</v>
      </c>
      <c r="AD58" s="188">
        <v>91.66171889985506</v>
      </c>
      <c r="AE58" s="188">
        <v>91.66171889985506</v>
      </c>
      <c r="AF58" s="188">
        <v>91.66171889985506</v>
      </c>
      <c r="AG58" s="188">
        <v>91.66171889985506</v>
      </c>
      <c r="AH58" s="188">
        <v>91.66171889985506</v>
      </c>
      <c r="AI58" s="188">
        <v>595.61509628743602</v>
      </c>
      <c r="AJ58" s="188">
        <v>442.19291925908203</v>
      </c>
      <c r="AK58" s="188">
        <v>325.01889595007856</v>
      </c>
      <c r="AL58" s="188">
        <v>991.4768829227736</v>
      </c>
      <c r="AM58" s="188">
        <v>717.53963479247943</v>
      </c>
      <c r="AN58" s="208">
        <v>508.32392609026692</v>
      </c>
      <c r="AO58" s="169"/>
      <c r="AP58" s="169"/>
      <c r="AQ58" s="169"/>
      <c r="AR58" s="169"/>
      <c r="AS58" s="169"/>
      <c r="AT58" s="164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</row>
    <row r="59" spans="2:58" x14ac:dyDescent="0.3">
      <c r="B59" s="175">
        <v>500</v>
      </c>
      <c r="C59" s="207">
        <f>'SCyD - LRAIC+'!G356</f>
        <v>545.6718445308851</v>
      </c>
      <c r="D59" s="188">
        <f>'SCyD - LRAIC+'!G220</f>
        <v>379.54901236536148</v>
      </c>
      <c r="E59" s="188">
        <f>'SCyD - LRAIC+'!G84</f>
        <v>252.67504286926078</v>
      </c>
      <c r="F59" s="188">
        <f>'SCyD - LRAIC+'!G424</f>
        <v>974.30401763460179</v>
      </c>
      <c r="G59" s="188">
        <f>'SCyD - LRAIC+'!G288</f>
        <v>677.68958824461845</v>
      </c>
      <c r="H59" s="188">
        <f>'SCyD - LRAIC+'!G152</f>
        <v>451.15450227262397</v>
      </c>
      <c r="I59" s="188">
        <v>91.66171889985506</v>
      </c>
      <c r="J59" s="188">
        <v>91.66171889985506</v>
      </c>
      <c r="K59" s="188">
        <v>91.66171889985506</v>
      </c>
      <c r="L59" s="188">
        <v>91.66171889985506</v>
      </c>
      <c r="M59" s="188">
        <v>91.66171889985506</v>
      </c>
      <c r="N59" s="188">
        <v>91.66171889985506</v>
      </c>
      <c r="O59" s="188">
        <f t="shared" si="4"/>
        <v>637.33356343074013</v>
      </c>
      <c r="P59" s="188">
        <f t="shared" ref="P59:T61" si="5">D59+J59</f>
        <v>471.21073126521651</v>
      </c>
      <c r="Q59" s="188">
        <f t="shared" si="5"/>
        <v>344.33676176911581</v>
      </c>
      <c r="R59" s="188">
        <f t="shared" si="5"/>
        <v>1065.9657365344569</v>
      </c>
      <c r="S59" s="188">
        <f t="shared" si="5"/>
        <v>769.35130714447348</v>
      </c>
      <c r="T59" s="208">
        <f t="shared" si="5"/>
        <v>542.816221172479</v>
      </c>
      <c r="U59" s="169"/>
      <c r="V59" s="175">
        <v>500</v>
      </c>
      <c r="W59" s="207">
        <v>564.12190104187425</v>
      </c>
      <c r="X59" s="188">
        <v>392.3821845310452</v>
      </c>
      <c r="Y59" s="188">
        <v>261.2183988561585</v>
      </c>
      <c r="Z59" s="188">
        <v>1007.2468281614966</v>
      </c>
      <c r="AA59" s="188">
        <v>700.60338034391827</v>
      </c>
      <c r="AB59" s="188">
        <v>466.40877303177047</v>
      </c>
      <c r="AC59" s="188">
        <v>91.66171889985506</v>
      </c>
      <c r="AD59" s="188">
        <v>91.66171889985506</v>
      </c>
      <c r="AE59" s="188">
        <v>91.66171889985506</v>
      </c>
      <c r="AF59" s="188">
        <v>91.66171889985506</v>
      </c>
      <c r="AG59" s="188">
        <v>91.66171889985506</v>
      </c>
      <c r="AH59" s="188">
        <v>91.66171889985506</v>
      </c>
      <c r="AI59" s="188">
        <v>655.78361994172928</v>
      </c>
      <c r="AJ59" s="188">
        <v>484.04390343090029</v>
      </c>
      <c r="AK59" s="188">
        <v>352.88011775601353</v>
      </c>
      <c r="AL59" s="188">
        <v>1098.9085470613518</v>
      </c>
      <c r="AM59" s="188">
        <v>792.26509924377331</v>
      </c>
      <c r="AN59" s="208">
        <v>558.0704919316255</v>
      </c>
      <c r="AO59" s="169"/>
      <c r="AP59" s="169"/>
      <c r="AQ59" s="169"/>
      <c r="AR59" s="169"/>
      <c r="AS59" s="169"/>
      <c r="AT59" s="164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</row>
    <row r="60" spans="2:58" x14ac:dyDescent="0.3">
      <c r="B60" s="175">
        <v>750</v>
      </c>
      <c r="C60" s="207">
        <f>'SCyD - LRAIC+'!G357</f>
        <v>669.78566017919036</v>
      </c>
      <c r="D60" s="188">
        <f>'SCyD - LRAIC+'!G221</f>
        <v>465.87796010630467</v>
      </c>
      <c r="E60" s="188">
        <f>'SCyD - LRAIC+'!G85</f>
        <v>310.14633079426579</v>
      </c>
      <c r="F60" s="188">
        <f>'SCyD - LRAIC+'!G425</f>
        <v>1195.910813810907</v>
      </c>
      <c r="G60" s="188">
        <f>'SCyD - LRAIC+'!G289</f>
        <v>831.8310222679894</v>
      </c>
      <c r="H60" s="188">
        <f>'SCyD - LRAIC+'!G153</f>
        <v>553.77021771622719</v>
      </c>
      <c r="I60" s="188">
        <v>91.66171889985506</v>
      </c>
      <c r="J60" s="188">
        <v>91.66171889985506</v>
      </c>
      <c r="K60" s="188">
        <v>91.66171889985506</v>
      </c>
      <c r="L60" s="188">
        <v>91.66171889985506</v>
      </c>
      <c r="M60" s="188">
        <v>91.66171889985506</v>
      </c>
      <c r="N60" s="188">
        <v>91.66171889985506</v>
      </c>
      <c r="O60" s="188">
        <f t="shared" si="4"/>
        <v>761.44737907904539</v>
      </c>
      <c r="P60" s="188">
        <f t="shared" si="5"/>
        <v>557.53967900615976</v>
      </c>
      <c r="Q60" s="188">
        <f t="shared" si="5"/>
        <v>401.80804969412088</v>
      </c>
      <c r="R60" s="188">
        <f t="shared" si="5"/>
        <v>1287.5725327107621</v>
      </c>
      <c r="S60" s="188">
        <f t="shared" si="5"/>
        <v>923.49274116784443</v>
      </c>
      <c r="T60" s="208">
        <f t="shared" si="5"/>
        <v>645.43193661608223</v>
      </c>
      <c r="U60" s="169"/>
      <c r="V60" s="175">
        <v>750</v>
      </c>
      <c r="W60" s="207">
        <v>692.43220755819266</v>
      </c>
      <c r="X60" s="188">
        <v>481.63005502807079</v>
      </c>
      <c r="Y60" s="188">
        <v>320.63288491499299</v>
      </c>
      <c r="Z60" s="188">
        <v>1236.3465121487664</v>
      </c>
      <c r="AA60" s="188">
        <v>859.95658806776498</v>
      </c>
      <c r="AB60" s="188">
        <v>572.494093454677</v>
      </c>
      <c r="AC60" s="188">
        <v>91.66171889985506</v>
      </c>
      <c r="AD60" s="188">
        <v>91.66171889985506</v>
      </c>
      <c r="AE60" s="188">
        <v>91.66171889985506</v>
      </c>
      <c r="AF60" s="188">
        <v>91.66171889985506</v>
      </c>
      <c r="AG60" s="188">
        <v>91.66171889985506</v>
      </c>
      <c r="AH60" s="188">
        <v>91.66171889985506</v>
      </c>
      <c r="AI60" s="188">
        <v>784.09392645804769</v>
      </c>
      <c r="AJ60" s="188">
        <v>573.29177392792587</v>
      </c>
      <c r="AK60" s="188">
        <v>412.29460381484807</v>
      </c>
      <c r="AL60" s="188">
        <v>1328.0082310486214</v>
      </c>
      <c r="AM60" s="188">
        <v>951.61830696762001</v>
      </c>
      <c r="AN60" s="208">
        <v>664.15581235453203</v>
      </c>
      <c r="AO60" s="169"/>
      <c r="AP60" s="169"/>
      <c r="AQ60" s="169"/>
      <c r="AR60" s="169"/>
      <c r="AS60" s="169"/>
      <c r="AT60" s="164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</row>
    <row r="61" spans="2:58" ht="14.5" thickBot="1" x14ac:dyDescent="0.35">
      <c r="B61" s="176">
        <v>1000</v>
      </c>
      <c r="C61" s="209">
        <f>'SCyD - LRAIC+'!G358</f>
        <v>774.61410485860017</v>
      </c>
      <c r="D61" s="210">
        <f>'SCyD - LRAIC+'!G222</f>
        <v>538.79272205461871</v>
      </c>
      <c r="E61" s="210">
        <f>'SCyD - LRAIC+'!G86</f>
        <v>358.68746777753671</v>
      </c>
      <c r="F61" s="210">
        <f>'SCyD - LRAIC+'!G426</f>
        <v>1383.0833348731599</v>
      </c>
      <c r="G61" s="210">
        <f>'SCyD - LRAIC+'!G290</f>
        <v>962.02125697248857</v>
      </c>
      <c r="H61" s="210">
        <f>'SCyD - LRAIC+'!G154</f>
        <v>640.4410350900115</v>
      </c>
      <c r="I61" s="210">
        <v>91.66171889985506</v>
      </c>
      <c r="J61" s="210">
        <v>91.66171889985506</v>
      </c>
      <c r="K61" s="210">
        <v>91.66171889985506</v>
      </c>
      <c r="L61" s="210">
        <v>91.66171889985506</v>
      </c>
      <c r="M61" s="210">
        <v>91.66171889985506</v>
      </c>
      <c r="N61" s="210">
        <v>91.66171889985506</v>
      </c>
      <c r="O61" s="210">
        <f t="shared" si="4"/>
        <v>866.2758237584552</v>
      </c>
      <c r="P61" s="210">
        <f t="shared" si="5"/>
        <v>630.45444095447374</v>
      </c>
      <c r="Q61" s="210">
        <f t="shared" si="5"/>
        <v>450.3491866773918</v>
      </c>
      <c r="R61" s="210">
        <f t="shared" si="5"/>
        <v>1474.7450537730149</v>
      </c>
      <c r="S61" s="210">
        <f t="shared" si="5"/>
        <v>1053.6829758723436</v>
      </c>
      <c r="T61" s="211">
        <f t="shared" si="5"/>
        <v>732.10275398986653</v>
      </c>
      <c r="U61" s="169"/>
      <c r="V61" s="176">
        <v>1000</v>
      </c>
      <c r="W61" s="209">
        <v>800.80507320723677</v>
      </c>
      <c r="X61" s="210">
        <v>557.01018419647346</v>
      </c>
      <c r="Y61" s="210">
        <v>370.81527703983892</v>
      </c>
      <c r="Z61" s="210">
        <v>1429.8476419261565</v>
      </c>
      <c r="AA61" s="210">
        <v>994.54876729542741</v>
      </c>
      <c r="AB61" s="210">
        <v>662.09539275533234</v>
      </c>
      <c r="AC61" s="210">
        <v>91.66171889985506</v>
      </c>
      <c r="AD61" s="210">
        <v>91.66171889985506</v>
      </c>
      <c r="AE61" s="210">
        <v>91.66171889985506</v>
      </c>
      <c r="AF61" s="210">
        <v>91.66171889985506</v>
      </c>
      <c r="AG61" s="210">
        <v>91.66171889985506</v>
      </c>
      <c r="AH61" s="210">
        <v>91.66171889985506</v>
      </c>
      <c r="AI61" s="210">
        <v>892.46679210709181</v>
      </c>
      <c r="AJ61" s="210">
        <v>648.67190309632849</v>
      </c>
      <c r="AK61" s="210">
        <v>462.47699593969401</v>
      </c>
      <c r="AL61" s="210">
        <v>1521.5093608260115</v>
      </c>
      <c r="AM61" s="210">
        <v>1086.2104861952826</v>
      </c>
      <c r="AN61" s="211">
        <v>753.75711165518737</v>
      </c>
      <c r="AO61" s="169"/>
      <c r="AP61" s="169"/>
      <c r="AQ61" s="169"/>
      <c r="AR61" s="169"/>
      <c r="AS61" s="169"/>
      <c r="AT61" s="164"/>
      <c r="AU61" s="170"/>
      <c r="AV61" s="170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</row>
    <row r="62" spans="2:58" x14ac:dyDescent="0.3">
      <c r="B62" s="173" t="s">
        <v>187</v>
      </c>
      <c r="V62" s="173" t="s">
        <v>187</v>
      </c>
      <c r="W62" s="149"/>
      <c r="X62" s="149"/>
      <c r="Y62" s="149"/>
      <c r="Z62" s="149"/>
      <c r="AA62" s="149"/>
      <c r="AB62" s="149"/>
      <c r="AC62" s="149"/>
      <c r="AD62" s="149"/>
      <c r="AE62" s="149"/>
      <c r="AF62" s="149"/>
      <c r="AG62" s="149"/>
      <c r="AH62" s="149"/>
      <c r="AI62" s="149"/>
      <c r="AJ62" s="149"/>
      <c r="AK62" s="149"/>
      <c r="AL62" s="149"/>
      <c r="AM62" s="149"/>
      <c r="AN62" s="149"/>
    </row>
    <row r="63" spans="2:58" x14ac:dyDescent="0.3">
      <c r="W63" s="149"/>
      <c r="X63" s="149"/>
      <c r="Y63" s="149"/>
      <c r="Z63" s="149"/>
      <c r="AA63" s="149"/>
      <c r="AB63" s="149"/>
      <c r="AC63" s="149"/>
      <c r="AD63" s="149"/>
      <c r="AE63" s="149"/>
      <c r="AF63" s="149"/>
      <c r="AG63" s="149"/>
      <c r="AH63" s="149"/>
      <c r="AI63" s="149"/>
      <c r="AJ63" s="149"/>
      <c r="AK63" s="149"/>
      <c r="AL63" s="149"/>
      <c r="AM63" s="149"/>
      <c r="AN63" s="149"/>
    </row>
    <row r="64" spans="2:58" x14ac:dyDescent="0.3">
      <c r="W64" s="149"/>
      <c r="X64" s="149"/>
      <c r="Y64" s="149"/>
      <c r="Z64" s="149"/>
      <c r="AA64" s="149"/>
      <c r="AB64" s="149"/>
      <c r="AC64" s="149"/>
      <c r="AD64" s="149"/>
      <c r="AE64" s="149"/>
      <c r="AF64" s="149"/>
      <c r="AG64" s="149"/>
      <c r="AH64" s="149"/>
      <c r="AI64" s="149"/>
      <c r="AJ64" s="149"/>
      <c r="AK64" s="149"/>
      <c r="AL64" s="149"/>
      <c r="AM64" s="149"/>
      <c r="AN64" s="149"/>
    </row>
    <row r="65" spans="2:60" s="201" customFormat="1" ht="26" x14ac:dyDescent="0.3">
      <c r="B65" s="198" t="s">
        <v>188</v>
      </c>
      <c r="C65" s="199"/>
      <c r="D65" s="199"/>
      <c r="E65" s="199"/>
      <c r="F65" s="199"/>
      <c r="G65" s="199"/>
      <c r="H65" s="199"/>
      <c r="I65" s="199"/>
      <c r="J65" s="199"/>
      <c r="K65" s="199"/>
      <c r="L65" s="199"/>
      <c r="M65" s="200"/>
      <c r="N65" s="200"/>
      <c r="O65" s="200"/>
      <c r="P65" s="200"/>
      <c r="Q65" s="200"/>
      <c r="R65" s="200"/>
      <c r="S65" s="200"/>
      <c r="T65" s="200"/>
      <c r="V65" s="198" t="s">
        <v>188</v>
      </c>
      <c r="W65" s="199"/>
      <c r="X65" s="199"/>
      <c r="Y65" s="199"/>
      <c r="Z65" s="199"/>
      <c r="AA65" s="199"/>
      <c r="AB65" s="199"/>
      <c r="AC65" s="199"/>
      <c r="AD65" s="199"/>
      <c r="AE65" s="199"/>
      <c r="AF65" s="199"/>
      <c r="AG65" s="200"/>
      <c r="AH65" s="200"/>
      <c r="AI65" s="200"/>
      <c r="AJ65" s="200"/>
      <c r="AK65" s="200"/>
      <c r="AL65" s="200"/>
      <c r="AM65" s="200"/>
      <c r="AN65" s="200"/>
    </row>
    <row r="66" spans="2:60" x14ac:dyDescent="0.3">
      <c r="V66" s="256" t="s">
        <v>206</v>
      </c>
      <c r="W66" s="256"/>
      <c r="X66" s="256"/>
      <c r="Y66" s="256"/>
      <c r="Z66" s="256"/>
      <c r="AA66" s="256"/>
      <c r="AB66" s="256"/>
      <c r="AC66" s="256"/>
      <c r="AD66" s="256"/>
      <c r="AE66" s="256"/>
      <c r="AF66" s="223"/>
      <c r="AG66" s="223"/>
      <c r="AH66" s="223"/>
      <c r="AI66" s="223"/>
      <c r="AJ66" s="223"/>
      <c r="AK66" s="223"/>
      <c r="AL66" s="223"/>
      <c r="AM66" s="223"/>
      <c r="AN66" s="223"/>
    </row>
    <row r="67" spans="2:60" ht="14.15" customHeight="1" x14ac:dyDescent="0.3">
      <c r="B67" s="162" t="s">
        <v>189</v>
      </c>
      <c r="C67" s="258" t="s">
        <v>191</v>
      </c>
      <c r="D67" s="258"/>
      <c r="E67" s="259"/>
      <c r="F67" s="260" t="s">
        <v>192</v>
      </c>
      <c r="G67" s="258"/>
      <c r="H67" s="259"/>
      <c r="I67" s="260" t="s">
        <v>184</v>
      </c>
      <c r="J67" s="258"/>
      <c r="K67" s="258"/>
      <c r="L67" s="177"/>
      <c r="M67" s="177"/>
      <c r="N67" s="177"/>
      <c r="O67" s="177"/>
      <c r="P67" s="177"/>
      <c r="Q67" s="177"/>
      <c r="R67" s="178"/>
      <c r="S67" s="178"/>
      <c r="T67" s="178"/>
      <c r="U67" s="179"/>
      <c r="V67" s="162" t="s">
        <v>189</v>
      </c>
      <c r="W67" s="258" t="s">
        <v>191</v>
      </c>
      <c r="X67" s="258"/>
      <c r="Y67" s="259"/>
      <c r="Z67" s="260" t="s">
        <v>192</v>
      </c>
      <c r="AA67" s="258"/>
      <c r="AB67" s="259"/>
      <c r="AC67" s="260" t="s">
        <v>184</v>
      </c>
      <c r="AD67" s="258"/>
      <c r="AE67" s="258"/>
      <c r="AF67" s="177"/>
      <c r="AG67" s="177"/>
      <c r="AH67" s="177"/>
      <c r="AI67" s="177"/>
      <c r="AJ67" s="177"/>
      <c r="AK67" s="177"/>
      <c r="AL67" s="178"/>
      <c r="AM67" s="178"/>
      <c r="AN67" s="178"/>
      <c r="AO67" s="181"/>
      <c r="AP67" s="181"/>
      <c r="AQ67" s="181"/>
      <c r="AR67" s="181"/>
      <c r="AS67" s="181"/>
      <c r="AT67" s="181"/>
      <c r="AU67" s="181"/>
      <c r="AV67" s="181"/>
      <c r="AW67" s="181"/>
      <c r="AX67" s="181"/>
      <c r="AY67" s="181"/>
      <c r="AZ67" s="181"/>
      <c r="BA67" s="181"/>
      <c r="BB67" s="181"/>
      <c r="BC67" s="181"/>
      <c r="BD67" s="181"/>
      <c r="BE67" s="181"/>
      <c r="BF67" s="181"/>
      <c r="BG67" s="181"/>
      <c r="BH67" s="181"/>
    </row>
    <row r="68" spans="2:60" ht="14.15" customHeight="1" x14ac:dyDescent="0.3">
      <c r="B68" s="162" t="s">
        <v>188</v>
      </c>
      <c r="C68" s="261" t="s">
        <v>186</v>
      </c>
      <c r="D68" s="261"/>
      <c r="E68" s="261"/>
      <c r="F68" s="261" t="s">
        <v>186</v>
      </c>
      <c r="G68" s="261"/>
      <c r="H68" s="261"/>
      <c r="I68" s="261" t="s">
        <v>186</v>
      </c>
      <c r="J68" s="261"/>
      <c r="K68" s="261"/>
      <c r="L68" s="177"/>
      <c r="M68" s="177"/>
      <c r="N68" s="177"/>
      <c r="O68" s="177"/>
      <c r="P68" s="177"/>
      <c r="Q68" s="177"/>
      <c r="R68" s="178"/>
      <c r="S68" s="178"/>
      <c r="T68" s="178"/>
      <c r="U68" s="179"/>
      <c r="V68" s="162" t="s">
        <v>188</v>
      </c>
      <c r="W68" s="260" t="s">
        <v>186</v>
      </c>
      <c r="X68" s="258"/>
      <c r="Y68" s="259"/>
      <c r="Z68" s="260" t="s">
        <v>186</v>
      </c>
      <c r="AA68" s="258"/>
      <c r="AB68" s="259"/>
      <c r="AC68" s="260" t="s">
        <v>186</v>
      </c>
      <c r="AD68" s="258"/>
      <c r="AE68" s="259"/>
      <c r="AF68" s="177"/>
      <c r="AG68" s="177"/>
      <c r="AH68" s="177"/>
      <c r="AI68" s="177"/>
      <c r="AJ68" s="177"/>
      <c r="AK68" s="177"/>
      <c r="AL68" s="178"/>
      <c r="AM68" s="178"/>
      <c r="AN68" s="178"/>
      <c r="AO68" s="181"/>
      <c r="AP68" s="181"/>
      <c r="AQ68" s="181"/>
      <c r="AR68" s="181"/>
      <c r="AS68" s="181"/>
      <c r="AT68" s="181"/>
      <c r="AU68" s="181"/>
      <c r="AV68" s="181"/>
      <c r="AW68" s="181"/>
      <c r="AX68" s="181"/>
      <c r="AY68" s="181"/>
      <c r="AZ68" s="181"/>
      <c r="BA68" s="181"/>
      <c r="BB68" s="181"/>
      <c r="BC68" s="181"/>
      <c r="BD68" s="181"/>
      <c r="BE68" s="181"/>
      <c r="BF68" s="181"/>
      <c r="BG68" s="181"/>
      <c r="BH68" s="181"/>
    </row>
    <row r="69" spans="2:60" ht="35" thickBot="1" x14ac:dyDescent="0.35">
      <c r="B69" s="162" t="s">
        <v>15</v>
      </c>
      <c r="C69" s="165" t="s">
        <v>5</v>
      </c>
      <c r="D69" s="166" t="s">
        <v>4</v>
      </c>
      <c r="E69" s="166" t="s">
        <v>3</v>
      </c>
      <c r="F69" s="166" t="s">
        <v>5</v>
      </c>
      <c r="G69" s="166" t="s">
        <v>4</v>
      </c>
      <c r="H69" s="166" t="s">
        <v>3</v>
      </c>
      <c r="I69" s="166" t="s">
        <v>5</v>
      </c>
      <c r="J69" s="166" t="s">
        <v>4</v>
      </c>
      <c r="K69" s="182" t="s">
        <v>3</v>
      </c>
      <c r="L69" s="177"/>
      <c r="M69" s="177"/>
      <c r="N69" s="177"/>
      <c r="O69" s="177"/>
      <c r="P69" s="177"/>
      <c r="Q69" s="177"/>
      <c r="R69" s="183"/>
      <c r="S69" s="183"/>
      <c r="T69" s="183"/>
      <c r="U69" s="180"/>
      <c r="V69" s="162" t="s">
        <v>15</v>
      </c>
      <c r="W69" s="165" t="s">
        <v>5</v>
      </c>
      <c r="X69" s="166" t="s">
        <v>4</v>
      </c>
      <c r="Y69" s="166" t="s">
        <v>3</v>
      </c>
      <c r="Z69" s="166" t="s">
        <v>5</v>
      </c>
      <c r="AA69" s="166" t="s">
        <v>4</v>
      </c>
      <c r="AB69" s="166" t="s">
        <v>3</v>
      </c>
      <c r="AC69" s="166" t="s">
        <v>5</v>
      </c>
      <c r="AD69" s="166" t="s">
        <v>4</v>
      </c>
      <c r="AE69" s="182" t="s">
        <v>3</v>
      </c>
      <c r="AF69" s="177"/>
      <c r="AG69" s="177"/>
      <c r="AH69" s="177"/>
      <c r="AI69" s="177"/>
      <c r="AJ69" s="177"/>
      <c r="AK69" s="177"/>
      <c r="AL69" s="183"/>
      <c r="AM69" s="183"/>
      <c r="AN69" s="183"/>
      <c r="AO69" s="181"/>
      <c r="AP69" s="181"/>
      <c r="AQ69" s="181"/>
      <c r="AR69" s="181"/>
      <c r="AS69" s="181"/>
      <c r="AT69" s="181"/>
      <c r="AU69" s="181"/>
      <c r="AV69" s="181"/>
      <c r="AW69" s="181"/>
      <c r="AX69" s="181"/>
      <c r="AY69" s="181"/>
      <c r="AZ69" s="181"/>
      <c r="BA69" s="181"/>
      <c r="BB69" s="181"/>
      <c r="BC69" s="181"/>
      <c r="BD69" s="181"/>
      <c r="BE69" s="181"/>
      <c r="BF69" s="181"/>
      <c r="BG69" s="181"/>
      <c r="BH69" s="181"/>
    </row>
    <row r="70" spans="2:60" ht="14.5" thickBot="1" x14ac:dyDescent="0.35">
      <c r="B70" s="192">
        <v>200</v>
      </c>
      <c r="C70" s="212">
        <f>'SCyD - LRAIC+'!G403</f>
        <v>534.80066714845998</v>
      </c>
      <c r="D70" s="213">
        <f>'SCyD - LRAIC+'!G267</f>
        <v>371.98742625806415</v>
      </c>
      <c r="E70" s="213">
        <f>'SCyD - LRAIC+'!G131</f>
        <v>247.64111040843349</v>
      </c>
      <c r="F70" s="213">
        <v>91.66171889985506</v>
      </c>
      <c r="G70" s="213">
        <v>91.66171889985506</v>
      </c>
      <c r="H70" s="213">
        <v>91.66171889985506</v>
      </c>
      <c r="I70" s="213">
        <f>C70+F70</f>
        <v>626.46238604831501</v>
      </c>
      <c r="J70" s="213">
        <f>D70+G70</f>
        <v>463.64914515791918</v>
      </c>
      <c r="K70" s="214">
        <f>E70+H70</f>
        <v>339.30282930828855</v>
      </c>
      <c r="L70" s="177"/>
      <c r="M70" s="177"/>
      <c r="N70" s="177"/>
      <c r="O70" s="177"/>
      <c r="P70" s="184"/>
      <c r="Q70" s="184"/>
      <c r="R70" s="184"/>
      <c r="S70" s="184"/>
      <c r="T70" s="184"/>
      <c r="U70" s="185"/>
      <c r="V70" s="192">
        <v>200</v>
      </c>
      <c r="W70" s="212">
        <v>552.88315139223948</v>
      </c>
      <c r="X70" s="213">
        <v>384.56492884432822</v>
      </c>
      <c r="Y70" s="213">
        <v>256.01426091504914</v>
      </c>
      <c r="Z70" s="213">
        <v>91.66171889985506</v>
      </c>
      <c r="AA70" s="213">
        <v>91.66171889985506</v>
      </c>
      <c r="AB70" s="213">
        <v>91.66171889985506</v>
      </c>
      <c r="AC70" s="213">
        <v>644.54487029209452</v>
      </c>
      <c r="AD70" s="213">
        <v>476.22664774418331</v>
      </c>
      <c r="AE70" s="214">
        <v>347.67597981490417</v>
      </c>
      <c r="AF70" s="184"/>
      <c r="AG70" s="184"/>
      <c r="AH70" s="184"/>
      <c r="AI70" s="184"/>
      <c r="AJ70" s="184"/>
      <c r="AK70" s="184"/>
      <c r="AL70" s="184"/>
      <c r="AM70" s="184"/>
      <c r="AN70" s="184"/>
      <c r="AO70" s="181"/>
      <c r="AP70" s="181"/>
      <c r="AQ70" s="181"/>
      <c r="AR70" s="181"/>
      <c r="AS70" s="181"/>
      <c r="AT70" s="181"/>
      <c r="AU70" s="181"/>
      <c r="AV70" s="181"/>
      <c r="AW70" s="181"/>
      <c r="AX70" s="181"/>
      <c r="AY70" s="181"/>
      <c r="AZ70" s="181"/>
      <c r="BA70" s="181"/>
      <c r="BB70" s="181"/>
      <c r="BC70" s="181"/>
      <c r="BD70" s="181"/>
      <c r="BE70" s="181"/>
      <c r="BF70" s="181"/>
      <c r="BG70" s="181"/>
      <c r="BH70" s="181"/>
    </row>
    <row r="71" spans="2:60" x14ac:dyDescent="0.3">
      <c r="W71" s="149"/>
      <c r="X71" s="149"/>
      <c r="Y71" s="149"/>
      <c r="Z71" s="149"/>
      <c r="AA71" s="149"/>
      <c r="AB71" s="149"/>
      <c r="AC71" s="149"/>
      <c r="AD71" s="149"/>
      <c r="AE71" s="149"/>
      <c r="AF71" s="149"/>
      <c r="AG71" s="149"/>
      <c r="AH71" s="149"/>
      <c r="AI71" s="149"/>
      <c r="AJ71" s="149"/>
      <c r="AK71" s="149"/>
      <c r="AL71" s="149"/>
      <c r="AM71" s="149"/>
      <c r="AN71" s="149"/>
    </row>
    <row r="72" spans="2:60" s="201" customFormat="1" ht="78" x14ac:dyDescent="0.3">
      <c r="B72" s="198" t="s">
        <v>190</v>
      </c>
      <c r="C72" s="199"/>
      <c r="D72" s="199"/>
      <c r="E72" s="199"/>
      <c r="F72" s="199"/>
      <c r="G72" s="199"/>
      <c r="H72" s="199"/>
      <c r="I72" s="199"/>
      <c r="J72" s="199"/>
      <c r="K72" s="199"/>
      <c r="L72" s="199"/>
      <c r="M72" s="200"/>
      <c r="N72" s="200"/>
      <c r="O72" s="200"/>
      <c r="P72" s="200"/>
      <c r="Q72" s="200"/>
      <c r="R72" s="200"/>
      <c r="S72" s="200"/>
      <c r="T72" s="200"/>
      <c r="V72" s="198" t="s">
        <v>190</v>
      </c>
      <c r="W72" s="199"/>
      <c r="X72" s="199"/>
      <c r="Y72" s="199"/>
      <c r="Z72" s="199"/>
      <c r="AA72" s="199"/>
      <c r="AB72" s="199"/>
      <c r="AC72" s="199"/>
      <c r="AD72" s="199"/>
      <c r="AE72" s="199"/>
      <c r="AF72" s="199"/>
      <c r="AG72" s="200"/>
      <c r="AH72" s="200"/>
      <c r="AI72" s="200"/>
      <c r="AJ72" s="200"/>
      <c r="AK72" s="200"/>
      <c r="AL72" s="200"/>
      <c r="AM72" s="200"/>
      <c r="AN72" s="200"/>
    </row>
    <row r="73" spans="2:60" ht="14.5" customHeight="1" x14ac:dyDescent="0.3">
      <c r="V73" s="256" t="s">
        <v>206</v>
      </c>
      <c r="W73" s="256"/>
      <c r="X73" s="256"/>
      <c r="Y73" s="256"/>
      <c r="Z73" s="256"/>
      <c r="AA73" s="256"/>
      <c r="AB73" s="256"/>
      <c r="AC73" s="256"/>
      <c r="AD73" s="256"/>
      <c r="AE73" s="256"/>
      <c r="AF73" s="256"/>
      <c r="AG73" s="256"/>
      <c r="AH73" s="256"/>
      <c r="AI73" s="256"/>
      <c r="AJ73" s="256"/>
      <c r="AK73" s="256"/>
      <c r="AL73" s="256"/>
      <c r="AM73" s="256"/>
      <c r="AN73" s="256"/>
      <c r="AO73" s="186"/>
      <c r="AP73" s="186"/>
      <c r="AQ73" s="186"/>
      <c r="AR73" s="186"/>
      <c r="AS73" s="186"/>
      <c r="AU73" s="186"/>
      <c r="AV73" s="186"/>
      <c r="AW73" s="186"/>
      <c r="AX73" s="186"/>
      <c r="AY73" s="186"/>
      <c r="AZ73" s="186"/>
      <c r="BA73" s="186"/>
      <c r="BB73" s="186"/>
      <c r="BC73" s="186"/>
      <c r="BD73" s="186"/>
      <c r="BE73" s="186"/>
      <c r="BF73" s="186"/>
    </row>
    <row r="74" spans="2:60" ht="14.15" customHeight="1" x14ac:dyDescent="0.3">
      <c r="B74" s="162"/>
      <c r="C74" s="259" t="s">
        <v>191</v>
      </c>
      <c r="D74" s="261"/>
      <c r="E74" s="261"/>
      <c r="F74" s="261"/>
      <c r="G74" s="261"/>
      <c r="H74" s="261"/>
      <c r="I74" s="261" t="s">
        <v>192</v>
      </c>
      <c r="J74" s="261"/>
      <c r="K74" s="261"/>
      <c r="L74" s="261"/>
      <c r="M74" s="261"/>
      <c r="N74" s="261"/>
      <c r="O74" s="261" t="s">
        <v>184</v>
      </c>
      <c r="P74" s="261"/>
      <c r="Q74" s="261"/>
      <c r="R74" s="261"/>
      <c r="S74" s="261"/>
      <c r="T74" s="260"/>
      <c r="U74" s="163"/>
      <c r="V74" s="162"/>
      <c r="W74" s="258" t="s">
        <v>191</v>
      </c>
      <c r="X74" s="258"/>
      <c r="Y74" s="258"/>
      <c r="Z74" s="258"/>
      <c r="AA74" s="258"/>
      <c r="AB74" s="259"/>
      <c r="AC74" s="260" t="s">
        <v>192</v>
      </c>
      <c r="AD74" s="258"/>
      <c r="AE74" s="258"/>
      <c r="AF74" s="258"/>
      <c r="AG74" s="258"/>
      <c r="AH74" s="259"/>
      <c r="AI74" s="260" t="s">
        <v>184</v>
      </c>
      <c r="AJ74" s="258"/>
      <c r="AK74" s="258"/>
      <c r="AL74" s="258"/>
      <c r="AM74" s="258"/>
      <c r="AN74" s="258"/>
      <c r="AO74" s="163"/>
      <c r="AP74" s="163"/>
      <c r="AQ74" s="163"/>
      <c r="AR74" s="163"/>
      <c r="AS74" s="163"/>
      <c r="AT74" s="164"/>
      <c r="AU74" s="163"/>
      <c r="AV74" s="163"/>
      <c r="AW74" s="163"/>
      <c r="AX74" s="163"/>
      <c r="AY74" s="163"/>
      <c r="AZ74" s="163"/>
      <c r="BA74" s="163"/>
      <c r="BB74" s="163"/>
      <c r="BC74" s="163"/>
      <c r="BD74" s="163"/>
      <c r="BE74" s="163"/>
      <c r="BF74" s="163"/>
    </row>
    <row r="75" spans="2:60" ht="30" customHeight="1" x14ac:dyDescent="0.3">
      <c r="B75" s="162" t="s">
        <v>190</v>
      </c>
      <c r="C75" s="259" t="s">
        <v>185</v>
      </c>
      <c r="D75" s="261"/>
      <c r="E75" s="261"/>
      <c r="F75" s="261" t="s">
        <v>186</v>
      </c>
      <c r="G75" s="261"/>
      <c r="H75" s="261"/>
      <c r="I75" s="261" t="s">
        <v>185</v>
      </c>
      <c r="J75" s="261"/>
      <c r="K75" s="261"/>
      <c r="L75" s="261" t="s">
        <v>186</v>
      </c>
      <c r="M75" s="261"/>
      <c r="N75" s="261"/>
      <c r="O75" s="261" t="s">
        <v>185</v>
      </c>
      <c r="P75" s="261"/>
      <c r="Q75" s="261"/>
      <c r="R75" s="261" t="s">
        <v>186</v>
      </c>
      <c r="S75" s="261"/>
      <c r="T75" s="260"/>
      <c r="U75" s="163"/>
      <c r="V75" s="162" t="s">
        <v>190</v>
      </c>
      <c r="W75" s="258" t="s">
        <v>185</v>
      </c>
      <c r="X75" s="258"/>
      <c r="Y75" s="259"/>
      <c r="Z75" s="260" t="s">
        <v>186</v>
      </c>
      <c r="AA75" s="258"/>
      <c r="AB75" s="259"/>
      <c r="AC75" s="260" t="s">
        <v>185</v>
      </c>
      <c r="AD75" s="258"/>
      <c r="AE75" s="259"/>
      <c r="AF75" s="260" t="s">
        <v>186</v>
      </c>
      <c r="AG75" s="258"/>
      <c r="AH75" s="259"/>
      <c r="AI75" s="260" t="s">
        <v>185</v>
      </c>
      <c r="AJ75" s="258"/>
      <c r="AK75" s="259"/>
      <c r="AL75" s="260" t="s">
        <v>186</v>
      </c>
      <c r="AM75" s="258"/>
      <c r="AN75" s="258"/>
      <c r="AO75" s="163"/>
      <c r="AP75" s="163"/>
      <c r="AQ75" s="163"/>
      <c r="AR75" s="163"/>
      <c r="AS75" s="163"/>
      <c r="AT75" s="164"/>
      <c r="AU75" s="163"/>
      <c r="AV75" s="163"/>
      <c r="AW75" s="163"/>
      <c r="AX75" s="163"/>
      <c r="AY75" s="163"/>
      <c r="AZ75" s="163"/>
      <c r="BA75" s="163"/>
      <c r="BB75" s="163"/>
      <c r="BC75" s="163"/>
      <c r="BD75" s="163"/>
      <c r="BE75" s="163"/>
      <c r="BF75" s="163"/>
    </row>
    <row r="76" spans="2:60" ht="35" thickBot="1" x14ac:dyDescent="0.35">
      <c r="B76" s="162" t="s">
        <v>15</v>
      </c>
      <c r="C76" s="165" t="s">
        <v>5</v>
      </c>
      <c r="D76" s="166" t="s">
        <v>4</v>
      </c>
      <c r="E76" s="166" t="s">
        <v>3</v>
      </c>
      <c r="F76" s="166" t="s">
        <v>5</v>
      </c>
      <c r="G76" s="166" t="s">
        <v>4</v>
      </c>
      <c r="H76" s="166" t="s">
        <v>3</v>
      </c>
      <c r="I76" s="166" t="s">
        <v>5</v>
      </c>
      <c r="J76" s="166" t="s">
        <v>4</v>
      </c>
      <c r="K76" s="166" t="s">
        <v>3</v>
      </c>
      <c r="L76" s="166" t="s">
        <v>5</v>
      </c>
      <c r="M76" s="166" t="s">
        <v>4</v>
      </c>
      <c r="N76" s="166" t="s">
        <v>3</v>
      </c>
      <c r="O76" s="166" t="s">
        <v>5</v>
      </c>
      <c r="P76" s="166" t="s">
        <v>4</v>
      </c>
      <c r="Q76" s="166" t="s">
        <v>3</v>
      </c>
      <c r="R76" s="166" t="s">
        <v>5</v>
      </c>
      <c r="S76" s="166" t="s">
        <v>4</v>
      </c>
      <c r="T76" s="182" t="s">
        <v>3</v>
      </c>
      <c r="U76" s="163"/>
      <c r="V76" s="162" t="s">
        <v>15</v>
      </c>
      <c r="W76" s="165" t="s">
        <v>5</v>
      </c>
      <c r="X76" s="166" t="s">
        <v>4</v>
      </c>
      <c r="Y76" s="166" t="s">
        <v>3</v>
      </c>
      <c r="Z76" s="166" t="s">
        <v>5</v>
      </c>
      <c r="AA76" s="166" t="s">
        <v>4</v>
      </c>
      <c r="AB76" s="166" t="s">
        <v>3</v>
      </c>
      <c r="AC76" s="166" t="s">
        <v>5</v>
      </c>
      <c r="AD76" s="166" t="s">
        <v>4</v>
      </c>
      <c r="AE76" s="166" t="s">
        <v>3</v>
      </c>
      <c r="AF76" s="166" t="s">
        <v>5</v>
      </c>
      <c r="AG76" s="166" t="s">
        <v>4</v>
      </c>
      <c r="AH76" s="166" t="s">
        <v>3</v>
      </c>
      <c r="AI76" s="166" t="s">
        <v>5</v>
      </c>
      <c r="AJ76" s="166" t="s">
        <v>4</v>
      </c>
      <c r="AK76" s="166" t="s">
        <v>3</v>
      </c>
      <c r="AL76" s="166" t="s">
        <v>5</v>
      </c>
      <c r="AM76" s="166" t="s">
        <v>4</v>
      </c>
      <c r="AN76" s="182" t="s">
        <v>3</v>
      </c>
      <c r="AO76" s="163"/>
      <c r="AP76" s="163"/>
      <c r="AQ76" s="163"/>
      <c r="AR76" s="163"/>
      <c r="AS76" s="163"/>
      <c r="AT76" s="164"/>
      <c r="AU76" s="163"/>
      <c r="AV76" s="163"/>
      <c r="AW76" s="163"/>
      <c r="AX76" s="163"/>
      <c r="AY76" s="163"/>
      <c r="AZ76" s="163"/>
      <c r="BA76" s="163"/>
      <c r="BB76" s="163"/>
      <c r="BC76" s="163"/>
      <c r="BD76" s="163"/>
      <c r="BE76" s="163"/>
      <c r="BF76" s="163"/>
    </row>
    <row r="77" spans="2:60" x14ac:dyDescent="0.3">
      <c r="B77" s="219">
        <v>3</v>
      </c>
      <c r="C77" s="204">
        <f>'SCyD - LRAIC+'!G359</f>
        <v>45.861856313953083</v>
      </c>
      <c r="D77" s="205">
        <f>'SCyD - LRAIC+'!G223</f>
        <v>31.899799199219604</v>
      </c>
      <c r="E77" s="205">
        <f>'SCyD - LRAIC+'!G87</f>
        <v>21.236475046929211</v>
      </c>
      <c r="F77" s="205"/>
      <c r="G77" s="205"/>
      <c r="H77" s="205"/>
      <c r="I77" s="205">
        <v>96.342502484043024</v>
      </c>
      <c r="J77" s="205">
        <v>96.342502484043024</v>
      </c>
      <c r="K77" s="205">
        <v>96.342502484043024</v>
      </c>
      <c r="L77" s="205"/>
      <c r="M77" s="205"/>
      <c r="N77" s="205"/>
      <c r="O77" s="205">
        <f>I77+C77</f>
        <v>142.20435879799612</v>
      </c>
      <c r="P77" s="205">
        <f t="shared" ref="P77:T78" si="6">J77+D77</f>
        <v>128.24230168326264</v>
      </c>
      <c r="Q77" s="205">
        <f t="shared" si="6"/>
        <v>117.57897753097224</v>
      </c>
      <c r="R77" s="205"/>
      <c r="S77" s="205"/>
      <c r="T77" s="206"/>
      <c r="U77" s="169"/>
      <c r="V77" s="219">
        <v>3</v>
      </c>
      <c r="W77" s="204">
        <v>47.412520599039581</v>
      </c>
      <c r="X77" s="205">
        <v>32.978383523871344</v>
      </c>
      <c r="Y77" s="205">
        <v>21.954514961645536</v>
      </c>
      <c r="Z77" s="205"/>
      <c r="AA77" s="205"/>
      <c r="AB77" s="205"/>
      <c r="AC77" s="205">
        <v>96.342502484043024</v>
      </c>
      <c r="AD77" s="205">
        <v>96.342502484043024</v>
      </c>
      <c r="AE77" s="205">
        <v>96.342502484043024</v>
      </c>
      <c r="AF77" s="205"/>
      <c r="AG77" s="205"/>
      <c r="AH77" s="205"/>
      <c r="AI77" s="205">
        <v>143.75502308308262</v>
      </c>
      <c r="AJ77" s="205">
        <v>129.32088600791437</v>
      </c>
      <c r="AK77" s="205">
        <v>118.29701744568857</v>
      </c>
      <c r="AL77" s="205"/>
      <c r="AM77" s="205"/>
      <c r="AN77" s="206"/>
      <c r="AO77" s="169"/>
      <c r="AP77" s="169"/>
      <c r="AQ77" s="169"/>
      <c r="AR77" s="169"/>
      <c r="AS77" s="169"/>
      <c r="AT77" s="164"/>
      <c r="AU77" s="170"/>
      <c r="AV77" s="170"/>
      <c r="AW77" s="170"/>
      <c r="AX77" s="170"/>
      <c r="AY77" s="170"/>
      <c r="AZ77" s="170"/>
      <c r="BA77" s="170"/>
      <c r="BB77" s="170"/>
      <c r="BC77" s="170"/>
      <c r="BD77" s="170"/>
      <c r="BE77" s="170"/>
      <c r="BF77" s="170"/>
    </row>
    <row r="78" spans="2:60" ht="14.5" thickBot="1" x14ac:dyDescent="0.35">
      <c r="B78" s="176">
        <v>200</v>
      </c>
      <c r="C78" s="209"/>
      <c r="D78" s="210"/>
      <c r="E78" s="210"/>
      <c r="F78" s="210">
        <f>'SCyD - LRAIC+'!G437</f>
        <v>684.06695085918727</v>
      </c>
      <c r="G78" s="210">
        <f>'SCyD - LRAIC+'!G301</f>
        <v>475.81149401908243</v>
      </c>
      <c r="H78" s="210">
        <f>'SCyD - LRAIC+'!G165</f>
        <v>316.75932681186117</v>
      </c>
      <c r="I78" s="210"/>
      <c r="J78" s="210"/>
      <c r="K78" s="210"/>
      <c r="L78" s="210">
        <v>91.66171889985506</v>
      </c>
      <c r="M78" s="210">
        <v>91.66171889985506</v>
      </c>
      <c r="N78" s="210">
        <v>91.66171889985506</v>
      </c>
      <c r="O78" s="210"/>
      <c r="P78" s="210"/>
      <c r="Q78" s="210"/>
      <c r="R78" s="210">
        <f t="shared" si="6"/>
        <v>775.7286697590423</v>
      </c>
      <c r="S78" s="210">
        <f t="shared" si="6"/>
        <v>567.47321291893752</v>
      </c>
      <c r="T78" s="211">
        <f t="shared" si="6"/>
        <v>408.42104571171626</v>
      </c>
      <c r="U78" s="169"/>
      <c r="V78" s="176">
        <v>200</v>
      </c>
      <c r="W78" s="209"/>
      <c r="X78" s="210"/>
      <c r="Y78" s="210"/>
      <c r="Z78" s="210">
        <v>707.19637200698787</v>
      </c>
      <c r="AA78" s="210">
        <v>491.89945795054967</v>
      </c>
      <c r="AB78" s="210">
        <v>327.46947713139247</v>
      </c>
      <c r="AC78" s="210"/>
      <c r="AD78" s="210"/>
      <c r="AE78" s="210"/>
      <c r="AF78" s="210">
        <v>91.66171889985506</v>
      </c>
      <c r="AG78" s="210">
        <v>91.66171889985506</v>
      </c>
      <c r="AH78" s="210">
        <v>91.66171889985506</v>
      </c>
      <c r="AI78" s="210"/>
      <c r="AJ78" s="210"/>
      <c r="AK78" s="210"/>
      <c r="AL78" s="210">
        <v>798.8580909068429</v>
      </c>
      <c r="AM78" s="210">
        <v>583.56117685040476</v>
      </c>
      <c r="AN78" s="211">
        <v>419.13119603124755</v>
      </c>
      <c r="AO78" s="169"/>
      <c r="AP78" s="169"/>
      <c r="AQ78" s="169"/>
      <c r="AR78" s="169"/>
      <c r="AS78" s="169"/>
      <c r="AT78" s="164"/>
      <c r="AU78" s="170"/>
      <c r="AV78" s="170"/>
      <c r="AW78" s="170"/>
      <c r="AX78" s="170"/>
      <c r="AY78" s="170"/>
      <c r="AZ78" s="170"/>
      <c r="BA78" s="170"/>
      <c r="BB78" s="170"/>
      <c r="BC78" s="170"/>
      <c r="BD78" s="170"/>
      <c r="BE78" s="170"/>
      <c r="BF78" s="170"/>
    </row>
    <row r="79" spans="2:60" x14ac:dyDescent="0.3">
      <c r="B79" s="173" t="s">
        <v>187</v>
      </c>
      <c r="V79" s="173" t="s">
        <v>187</v>
      </c>
      <c r="W79" s="149"/>
      <c r="X79" s="149"/>
      <c r="Y79" s="149"/>
      <c r="Z79" s="149"/>
      <c r="AA79" s="149"/>
      <c r="AB79" s="149"/>
      <c r="AC79" s="149"/>
      <c r="AD79" s="149"/>
      <c r="AE79" s="149"/>
      <c r="AF79" s="149"/>
      <c r="AG79" s="149"/>
      <c r="AH79" s="149"/>
      <c r="AI79" s="149"/>
      <c r="AJ79" s="149"/>
      <c r="AK79" s="149"/>
      <c r="AL79" s="149"/>
      <c r="AM79" s="149"/>
      <c r="AN79" s="149"/>
    </row>
    <row r="80" spans="2:60" x14ac:dyDescent="0.3">
      <c r="B80" s="173"/>
    </row>
    <row r="81" spans="2:20" s="201" customFormat="1" x14ac:dyDescent="0.3">
      <c r="B81" s="218" t="s">
        <v>205</v>
      </c>
      <c r="C81" s="199"/>
      <c r="D81" s="199"/>
      <c r="E81" s="199"/>
      <c r="F81" s="199"/>
      <c r="G81" s="199"/>
      <c r="H81" s="199"/>
      <c r="I81" s="199"/>
      <c r="J81" s="199"/>
      <c r="K81" s="199"/>
      <c r="L81" s="199"/>
      <c r="M81" s="200"/>
      <c r="N81" s="200"/>
      <c r="O81" s="200"/>
      <c r="P81" s="200"/>
      <c r="Q81" s="200"/>
      <c r="R81" s="200"/>
      <c r="S81" s="200"/>
      <c r="T81" s="200"/>
    </row>
  </sheetData>
  <mergeCells count="72">
    <mergeCell ref="C17:H17"/>
    <mergeCell ref="I17:N17"/>
    <mergeCell ref="O17:T17"/>
    <mergeCell ref="C18:E18"/>
    <mergeCell ref="F18:H18"/>
    <mergeCell ref="I18:K18"/>
    <mergeCell ref="L18:N18"/>
    <mergeCell ref="O18:Q18"/>
    <mergeCell ref="R18:T18"/>
    <mergeCell ref="C42:H42"/>
    <mergeCell ref="I42:N42"/>
    <mergeCell ref="O42:T42"/>
    <mergeCell ref="C43:E43"/>
    <mergeCell ref="F43:H43"/>
    <mergeCell ref="I43:K43"/>
    <mergeCell ref="L43:N43"/>
    <mergeCell ref="O43:Q43"/>
    <mergeCell ref="R43:T43"/>
    <mergeCell ref="R75:T75"/>
    <mergeCell ref="B13:T13"/>
    <mergeCell ref="I67:K67"/>
    <mergeCell ref="I68:K68"/>
    <mergeCell ref="C74:H74"/>
    <mergeCell ref="I74:N74"/>
    <mergeCell ref="O74:T74"/>
    <mergeCell ref="C75:E75"/>
    <mergeCell ref="F75:H75"/>
    <mergeCell ref="I75:K75"/>
    <mergeCell ref="L75:N75"/>
    <mergeCell ref="O75:Q75"/>
    <mergeCell ref="C67:E67"/>
    <mergeCell ref="F67:H67"/>
    <mergeCell ref="C68:E68"/>
    <mergeCell ref="F68:H68"/>
    <mergeCell ref="AC43:AE43"/>
    <mergeCell ref="AF43:AH43"/>
    <mergeCell ref="AI43:AK43"/>
    <mergeCell ref="AL43:AN43"/>
    <mergeCell ref="W17:AB17"/>
    <mergeCell ref="AC17:AH17"/>
    <mergeCell ref="AI17:AN17"/>
    <mergeCell ref="W18:Y18"/>
    <mergeCell ref="Z18:AB18"/>
    <mergeCell ref="AC18:AE18"/>
    <mergeCell ref="AF18:AH18"/>
    <mergeCell ref="AI18:AK18"/>
    <mergeCell ref="AL18:AN18"/>
    <mergeCell ref="W74:AB74"/>
    <mergeCell ref="AC74:AH74"/>
    <mergeCell ref="AI74:AN74"/>
    <mergeCell ref="W75:Y75"/>
    <mergeCell ref="Z75:AB75"/>
    <mergeCell ref="AC75:AE75"/>
    <mergeCell ref="AF75:AH75"/>
    <mergeCell ref="AI75:AK75"/>
    <mergeCell ref="AL75:AN75"/>
    <mergeCell ref="V73:AN73"/>
    <mergeCell ref="V14:AN14"/>
    <mergeCell ref="V16:AN16"/>
    <mergeCell ref="V41:AN41"/>
    <mergeCell ref="V66:AE66"/>
    <mergeCell ref="W67:Y67"/>
    <mergeCell ref="Z67:AB67"/>
    <mergeCell ref="AC67:AE67"/>
    <mergeCell ref="W68:Y68"/>
    <mergeCell ref="Z68:AB68"/>
    <mergeCell ref="AC68:AE68"/>
    <mergeCell ref="W42:AB42"/>
    <mergeCell ref="AC42:AH42"/>
    <mergeCell ref="AI42:AN42"/>
    <mergeCell ref="W43:Y43"/>
    <mergeCell ref="Z43:AB43"/>
  </mergeCells>
  <conditionalFormatting sqref="R70:U70 AO77:AS78 AO20:AS36 AU20:BF36 AO45:AS60 AU45:BF61">
    <cfRule type="cellIs" dxfId="9" priority="55" operator="lessThan">
      <formula>0</formula>
    </cfRule>
  </conditionalFormatting>
  <conditionalFormatting sqref="BA77:BF77 BD76:BF76 BA78:BC78">
    <cfRule type="cellIs" dxfId="8" priority="50" operator="lessThan">
      <formula>0</formula>
    </cfRule>
  </conditionalFormatting>
  <conditionalFormatting sqref="AO61:AS61">
    <cfRule type="cellIs" dxfId="7" priority="39" operator="lessThan">
      <formula>0</formula>
    </cfRule>
  </conditionalFormatting>
  <conditionalFormatting sqref="BA77:BC77">
    <cfRule type="cellIs" dxfId="6" priority="33" operator="lessThan">
      <formula>0</formula>
    </cfRule>
  </conditionalFormatting>
  <conditionalFormatting sqref="BD78:BF78">
    <cfRule type="cellIs" dxfId="5" priority="30" operator="lessThan">
      <formula>0</formula>
    </cfRule>
  </conditionalFormatting>
  <conditionalFormatting sqref="AU77:AZ77 AX76:AZ76 AU78:AW78">
    <cfRule type="cellIs" dxfId="4" priority="28" operator="lessThan">
      <formula>0</formula>
    </cfRule>
  </conditionalFormatting>
  <conditionalFormatting sqref="AU77:AW77">
    <cfRule type="cellIs" dxfId="3" priority="26" operator="lessThan">
      <formula>0</formula>
    </cfRule>
  </conditionalFormatting>
  <conditionalFormatting sqref="AX78:AZ78">
    <cfRule type="cellIs" dxfId="2" priority="23" operator="lessThan">
      <formula>0</formula>
    </cfRule>
  </conditionalFormatting>
  <conditionalFormatting sqref="AL70:AN70">
    <cfRule type="cellIs" dxfId="1" priority="2" operator="lessThan">
      <formula>0</formula>
    </cfRule>
  </conditionalFormatting>
  <conditionalFormatting sqref="AF70:AH70">
    <cfRule type="cellIs" dxfId="0" priority="1" operator="lessThan">
      <formula>$X$45</formula>
    </cfRule>
  </conditionalFormatting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E7A68-9F2E-40F8-9665-9F98D2041127}">
  <dimension ref="C2:BF54"/>
  <sheetViews>
    <sheetView zoomScale="85" zoomScaleNormal="85" workbookViewId="0">
      <selection activeCell="J40" sqref="J40"/>
    </sheetView>
  </sheetViews>
  <sheetFormatPr baseColWidth="10" defaultColWidth="10.8984375" defaultRowHeight="14" x14ac:dyDescent="0.3"/>
  <cols>
    <col min="1" max="1" width="3.3984375" style="193" customWidth="1"/>
    <col min="2" max="2" width="3" style="193" customWidth="1"/>
    <col min="3" max="3" width="39.296875" style="193" customWidth="1"/>
    <col min="4" max="4" width="16.8984375" style="193" customWidth="1"/>
    <col min="5" max="8" width="10.8984375" style="193"/>
    <col min="9" max="9" width="28.69921875" style="193" customWidth="1"/>
    <col min="10" max="16384" width="10.8984375" style="193"/>
  </cols>
  <sheetData>
    <row r="2" spans="3:20" ht="20" x14ac:dyDescent="0.4">
      <c r="C2" s="148" t="s">
        <v>177</v>
      </c>
    </row>
    <row r="3" spans="3:20" ht="15.5" x14ac:dyDescent="0.35">
      <c r="C3" s="150" t="s">
        <v>178</v>
      </c>
    </row>
    <row r="4" spans="3:20" x14ac:dyDescent="0.3">
      <c r="C4" s="147" t="s">
        <v>179</v>
      </c>
    </row>
    <row r="5" spans="3:20" x14ac:dyDescent="0.3">
      <c r="C5" s="147"/>
    </row>
    <row r="6" spans="3:20" s="194" customFormat="1" ht="13" customHeight="1" x14ac:dyDescent="0.3">
      <c r="C6" s="152" t="s">
        <v>195</v>
      </c>
    </row>
    <row r="7" spans="3:20" ht="13" customHeight="1" x14ac:dyDescent="0.3">
      <c r="C7" s="154"/>
    </row>
    <row r="8" spans="3:20" ht="13" customHeight="1" x14ac:dyDescent="0.3">
      <c r="C8" s="154" t="s">
        <v>180</v>
      </c>
    </row>
    <row r="9" spans="3:20" x14ac:dyDescent="0.3">
      <c r="C9" s="190" t="s">
        <v>181</v>
      </c>
    </row>
    <row r="10" spans="3:20" x14ac:dyDescent="0.3">
      <c r="C10" s="189" t="s">
        <v>182</v>
      </c>
    </row>
    <row r="11" spans="3:20" x14ac:dyDescent="0.3">
      <c r="C11" s="155"/>
    </row>
    <row r="12" spans="3:20" x14ac:dyDescent="0.3">
      <c r="C12" s="157" t="s">
        <v>200</v>
      </c>
      <c r="D12" s="195"/>
      <c r="E12" s="195"/>
      <c r="F12" s="195"/>
    </row>
    <row r="13" spans="3:20" ht="30" customHeight="1" x14ac:dyDescent="0.3">
      <c r="C13" s="262" t="s">
        <v>203</v>
      </c>
      <c r="D13" s="262"/>
      <c r="E13" s="262"/>
      <c r="F13" s="262"/>
      <c r="G13" s="262"/>
      <c r="H13" s="262"/>
      <c r="I13" s="262"/>
      <c r="J13" s="262"/>
      <c r="K13" s="262"/>
      <c r="L13" s="262"/>
      <c r="M13" s="262"/>
      <c r="N13" s="262"/>
    </row>
    <row r="14" spans="3:20" ht="14.15" customHeight="1" x14ac:dyDescent="0.3">
      <c r="C14" s="264" t="s">
        <v>204</v>
      </c>
      <c r="D14" s="264"/>
      <c r="E14" s="264"/>
      <c r="F14" s="264"/>
      <c r="G14" s="264"/>
      <c r="H14" s="264"/>
      <c r="I14" s="264"/>
      <c r="J14" s="264"/>
      <c r="K14" s="264"/>
      <c r="L14" s="264"/>
      <c r="M14" s="264"/>
      <c r="N14" s="264"/>
    </row>
    <row r="15" spans="3:20" ht="14.15" customHeight="1" x14ac:dyDescent="0.3">
      <c r="C15" s="203"/>
      <c r="D15" s="203"/>
      <c r="E15" s="203"/>
      <c r="F15" s="203"/>
      <c r="G15" s="203"/>
      <c r="H15" s="203"/>
      <c r="I15" s="203"/>
      <c r="J15" s="203"/>
      <c r="K15" s="203"/>
      <c r="L15" s="203"/>
      <c r="M15" s="203"/>
      <c r="N15" s="203"/>
    </row>
    <row r="16" spans="3:20" s="201" customFormat="1" x14ac:dyDescent="0.3">
      <c r="C16" s="198" t="s">
        <v>11</v>
      </c>
      <c r="D16" s="199"/>
      <c r="E16" s="199"/>
      <c r="F16" s="199"/>
      <c r="G16" s="199"/>
      <c r="H16" s="199"/>
      <c r="I16" s="199"/>
      <c r="J16" s="199"/>
      <c r="K16" s="199"/>
      <c r="L16" s="199"/>
      <c r="M16" s="200"/>
      <c r="N16" s="200"/>
      <c r="O16" s="200"/>
      <c r="P16" s="200"/>
      <c r="Q16" s="200"/>
      <c r="R16" s="200"/>
      <c r="S16" s="200"/>
      <c r="T16" s="200"/>
    </row>
    <row r="17" spans="3:58" x14ac:dyDescent="0.3">
      <c r="I17" s="263" t="s">
        <v>206</v>
      </c>
      <c r="J17" s="263"/>
      <c r="K17" s="263"/>
      <c r="L17" s="263"/>
      <c r="M17" s="223"/>
      <c r="N17" s="223"/>
      <c r="O17" s="223"/>
      <c r="P17" s="223"/>
      <c r="Q17" s="223"/>
      <c r="R17" s="223"/>
    </row>
    <row r="18" spans="3:58" ht="22" customHeight="1" x14ac:dyDescent="0.3">
      <c r="C18" s="145"/>
      <c r="D18" s="261" t="s">
        <v>184</v>
      </c>
      <c r="E18" s="261"/>
      <c r="F18" s="261"/>
      <c r="I18" s="145"/>
      <c r="J18" s="260" t="s">
        <v>184</v>
      </c>
      <c r="K18" s="258"/>
      <c r="L18" s="259"/>
    </row>
    <row r="19" spans="3:58" ht="14.5" customHeight="1" x14ac:dyDescent="0.3">
      <c r="C19" s="145" t="s">
        <v>202</v>
      </c>
      <c r="D19" s="259" t="s">
        <v>197</v>
      </c>
      <c r="E19" s="261"/>
      <c r="F19" s="261"/>
      <c r="I19" s="145" t="s">
        <v>202</v>
      </c>
      <c r="J19" s="258" t="s">
        <v>197</v>
      </c>
      <c r="K19" s="258"/>
      <c r="L19" s="259"/>
    </row>
    <row r="20" spans="3:58" ht="14.5" customHeight="1" thickBot="1" x14ac:dyDescent="0.35">
      <c r="C20" s="146" t="s">
        <v>15</v>
      </c>
      <c r="D20" s="165" t="s">
        <v>5</v>
      </c>
      <c r="E20" s="166" t="s">
        <v>4</v>
      </c>
      <c r="F20" s="166" t="s">
        <v>3</v>
      </c>
      <c r="I20" s="146" t="s">
        <v>15</v>
      </c>
      <c r="J20" s="165" t="s">
        <v>5</v>
      </c>
      <c r="K20" s="166" t="s">
        <v>4</v>
      </c>
      <c r="L20" s="166" t="s">
        <v>3</v>
      </c>
    </row>
    <row r="21" spans="3:58" ht="14.5" customHeight="1" x14ac:dyDescent="0.3">
      <c r="C21" s="215">
        <v>3</v>
      </c>
      <c r="D21" s="204">
        <f>'SCyD - LRAIC+'!G308</f>
        <v>32.297081911234578</v>
      </c>
      <c r="E21" s="205">
        <f>'SCyD - LRAIC+'!G172</f>
        <v>22.464647323394093</v>
      </c>
      <c r="F21" s="206">
        <f>'SCyD - LRAIC+'!G36</f>
        <v>14.955264117555783</v>
      </c>
      <c r="I21" s="215">
        <v>3</v>
      </c>
      <c r="J21" s="204">
        <v>33.389099013408149</v>
      </c>
      <c r="K21" s="205">
        <v>23.224213749205173</v>
      </c>
      <c r="L21" s="206">
        <v>15.460926029327842</v>
      </c>
    </row>
    <row r="22" spans="3:58" ht="14.5" customHeight="1" x14ac:dyDescent="0.3">
      <c r="C22" s="216">
        <v>5</v>
      </c>
      <c r="D22" s="207">
        <f>'SCyD - LRAIC+'!G309</f>
        <v>41.811470429853578</v>
      </c>
      <c r="E22" s="188">
        <f>'SCyD - LRAIC+'!G173</f>
        <v>29.082501628497038</v>
      </c>
      <c r="F22" s="208">
        <f>'SCyD - LRAIC+'!G37</f>
        <v>19.360931279810831</v>
      </c>
      <c r="I22" s="216">
        <v>5</v>
      </c>
      <c r="J22" s="207">
        <v>43.225184551207121</v>
      </c>
      <c r="K22" s="188">
        <v>30.065828519749765</v>
      </c>
      <c r="L22" s="208">
        <v>20.015555995742396</v>
      </c>
    </row>
    <row r="23" spans="3:58" ht="14.5" customHeight="1" x14ac:dyDescent="0.3">
      <c r="C23" s="216">
        <v>10</v>
      </c>
      <c r="D23" s="207">
        <f>'SCyD - LRAIC+'!G310</f>
        <v>59.353904850426495</v>
      </c>
      <c r="E23" s="188">
        <f>'SCyD - LRAIC+'!G174</f>
        <v>41.284365671045634</v>
      </c>
      <c r="F23" s="208">
        <f>'SCyD - LRAIC+'!G38</f>
        <v>27.48401003799766</v>
      </c>
      <c r="I23" s="216">
        <v>10</v>
      </c>
      <c r="J23" s="207">
        <v>61.360757338078081</v>
      </c>
      <c r="K23" s="188">
        <v>42.680257519388952</v>
      </c>
      <c r="L23" s="208">
        <v>28.413289317168793</v>
      </c>
    </row>
    <row r="24" spans="3:58" ht="14.5" customHeight="1" x14ac:dyDescent="0.3">
      <c r="C24" s="216">
        <v>20</v>
      </c>
      <c r="D24" s="207">
        <f>'SCyD - LRAIC+'!G311</f>
        <v>84.256448882939154</v>
      </c>
      <c r="E24" s="188">
        <f>'SCyD - LRAIC+'!G175</f>
        <v>58.60564784394348</v>
      </c>
      <c r="F24" s="208">
        <f>'SCyD - LRAIC+'!G39</f>
        <v>39.015210417922432</v>
      </c>
      <c r="I24" s="216">
        <v>20</v>
      </c>
      <c r="J24" s="207">
        <v>87.105297066854391</v>
      </c>
      <c r="K24" s="188">
        <v>60.587200539801316</v>
      </c>
      <c r="L24" s="208">
        <v>40.334378420108138</v>
      </c>
    </row>
    <row r="25" spans="3:58" ht="14.5" customHeight="1" x14ac:dyDescent="0.3">
      <c r="C25" s="216">
        <v>30</v>
      </c>
      <c r="D25" s="207">
        <f>'SCyD - LRAIC+'!G312</f>
        <v>103.42069469963184</v>
      </c>
      <c r="E25" s="188">
        <f>'SCyD - LRAIC+'!G176</f>
        <v>71.935583491816246</v>
      </c>
      <c r="F25" s="208">
        <f>'SCyD - LRAIC+'!G40</f>
        <v>47.88927398162496</v>
      </c>
      <c r="I25" s="216">
        <v>30</v>
      </c>
      <c r="J25" s="207">
        <v>106.91751734265162</v>
      </c>
      <c r="K25" s="188">
        <v>74.367843088636718</v>
      </c>
      <c r="L25" s="208">
        <v>49.508488570185619</v>
      </c>
    </row>
    <row r="26" spans="3:58" ht="14.5" customHeight="1" x14ac:dyDescent="0.3">
      <c r="C26" s="216">
        <v>40</v>
      </c>
      <c r="D26" s="207">
        <f>'SCyD - LRAIC+'!G313</f>
        <v>119.60711256072199</v>
      </c>
      <c r="E26" s="188">
        <f>'SCyD - LRAIC+'!G177</f>
        <v>83.194252918294353</v>
      </c>
      <c r="F26" s="208">
        <f>'SCyD - LRAIC+'!G41</f>
        <v>55.384445059155652</v>
      </c>
      <c r="I26" s="216">
        <v>40</v>
      </c>
      <c r="J26" s="207">
        <v>123.65122443488086</v>
      </c>
      <c r="K26" s="188">
        <v>86.007186521367885</v>
      </c>
      <c r="L26" s="208">
        <v>57.257083626479329</v>
      </c>
    </row>
    <row r="27" spans="3:58" ht="14.5" customHeight="1" x14ac:dyDescent="0.3">
      <c r="C27" s="216">
        <v>50</v>
      </c>
      <c r="D27" s="207">
        <f>'SCyD - LRAIC+'!G314</f>
        <v>133.88736883886722</v>
      </c>
      <c r="E27" s="188">
        <f>'SCyD - LRAIC+'!G178</f>
        <v>93.127067339668642</v>
      </c>
      <c r="F27" s="208">
        <f>'SCyD - LRAIC+'!G42</f>
        <v>61.996962093759862</v>
      </c>
      <c r="I27" s="216">
        <v>50</v>
      </c>
      <c r="J27" s="207">
        <v>138.41431950700803</v>
      </c>
      <c r="K27" s="188">
        <v>96.275845625263912</v>
      </c>
      <c r="L27" s="208">
        <v>64.093180664690323</v>
      </c>
    </row>
    <row r="28" spans="3:58" ht="14.5" customHeight="1" thickBot="1" x14ac:dyDescent="0.35">
      <c r="C28" s="217">
        <v>60</v>
      </c>
      <c r="D28" s="209">
        <f>'SCyD - LRAIC+'!G315</f>
        <v>146.81191571736952</v>
      </c>
      <c r="E28" s="210">
        <f>'SCyD - LRAIC+'!G179</f>
        <v>102.11690079391735</v>
      </c>
      <c r="F28" s="211">
        <f>'SCyD - LRAIC+'!G43</f>
        <v>67.981713679026043</v>
      </c>
      <c r="I28" s="217">
        <v>60</v>
      </c>
      <c r="J28" s="209">
        <v>151.77586642990937</v>
      </c>
      <c r="K28" s="210">
        <v>105.56964003501672</v>
      </c>
      <c r="L28" s="211">
        <v>70.280286478159951</v>
      </c>
    </row>
    <row r="29" spans="3:58" ht="14.5" customHeight="1" x14ac:dyDescent="0.3">
      <c r="C29" s="197" t="s">
        <v>198</v>
      </c>
      <c r="D29" s="196"/>
      <c r="E29" s="196"/>
      <c r="F29" s="196"/>
    </row>
    <row r="30" spans="3:58" x14ac:dyDescent="0.3">
      <c r="C30" s="196"/>
      <c r="D30" s="196"/>
      <c r="E30" s="196"/>
      <c r="F30" s="196"/>
    </row>
    <row r="31" spans="3:58" s="201" customFormat="1" x14ac:dyDescent="0.3">
      <c r="C31" s="198" t="s">
        <v>13</v>
      </c>
      <c r="D31" s="199"/>
      <c r="E31" s="199"/>
      <c r="F31" s="199"/>
      <c r="G31" s="199"/>
      <c r="H31" s="199"/>
      <c r="I31" s="199"/>
      <c r="J31" s="199"/>
      <c r="K31" s="199"/>
      <c r="L31" s="199"/>
      <c r="M31" s="200"/>
      <c r="N31" s="200"/>
      <c r="O31" s="200"/>
      <c r="P31" s="200"/>
      <c r="Q31" s="200"/>
      <c r="R31" s="200"/>
      <c r="S31" s="200"/>
      <c r="T31" s="200"/>
      <c r="AH31" s="202"/>
      <c r="AI31" s="202"/>
      <c r="AJ31" s="202"/>
      <c r="AK31" s="202"/>
      <c r="AL31" s="202"/>
      <c r="AM31" s="202"/>
      <c r="AN31" s="202"/>
      <c r="AO31" s="202"/>
      <c r="AP31" s="202"/>
      <c r="AQ31" s="202"/>
      <c r="AR31" s="202"/>
      <c r="AS31" s="202"/>
      <c r="AT31" s="202"/>
      <c r="AU31" s="202"/>
      <c r="AV31" s="202"/>
      <c r="AW31" s="202"/>
      <c r="AX31" s="202"/>
      <c r="AY31" s="202"/>
      <c r="AZ31" s="202"/>
      <c r="BA31" s="202"/>
      <c r="BB31" s="202"/>
      <c r="BC31" s="202"/>
      <c r="BD31" s="202"/>
      <c r="BE31" s="202"/>
      <c r="BF31" s="202"/>
    </row>
    <row r="32" spans="3:58" x14ac:dyDescent="0.3">
      <c r="C32" s="196"/>
      <c r="D32" s="196"/>
      <c r="E32" s="196"/>
      <c r="F32" s="196"/>
      <c r="I32" s="263" t="s">
        <v>206</v>
      </c>
      <c r="J32" s="263"/>
      <c r="K32" s="263"/>
      <c r="L32" s="263"/>
    </row>
    <row r="33" spans="3:20" ht="22" customHeight="1" x14ac:dyDescent="0.3">
      <c r="C33" s="145"/>
      <c r="D33" s="261" t="s">
        <v>184</v>
      </c>
      <c r="E33" s="261"/>
      <c r="F33" s="261"/>
      <c r="I33" s="145"/>
      <c r="J33" s="260" t="s">
        <v>184</v>
      </c>
      <c r="K33" s="258"/>
      <c r="L33" s="259"/>
    </row>
    <row r="34" spans="3:20" ht="23" x14ac:dyDescent="0.3">
      <c r="C34" s="145" t="s">
        <v>193</v>
      </c>
      <c r="D34" s="259" t="s">
        <v>199</v>
      </c>
      <c r="E34" s="261"/>
      <c r="F34" s="261"/>
      <c r="I34" s="145" t="s">
        <v>193</v>
      </c>
      <c r="J34" s="258" t="s">
        <v>197</v>
      </c>
      <c r="K34" s="258"/>
      <c r="L34" s="259"/>
    </row>
    <row r="35" spans="3:20" ht="14.5" customHeight="1" thickBot="1" x14ac:dyDescent="0.35">
      <c r="C35" s="146" t="s">
        <v>15</v>
      </c>
      <c r="D35" s="165" t="s">
        <v>5</v>
      </c>
      <c r="E35" s="166" t="s">
        <v>4</v>
      </c>
      <c r="F35" s="166" t="s">
        <v>3</v>
      </c>
      <c r="I35" s="146" t="s">
        <v>15</v>
      </c>
      <c r="J35" s="165" t="s">
        <v>5</v>
      </c>
      <c r="K35" s="166" t="s">
        <v>4</v>
      </c>
      <c r="L35" s="166" t="s">
        <v>3</v>
      </c>
    </row>
    <row r="36" spans="3:20" ht="14.5" customHeight="1" x14ac:dyDescent="0.3">
      <c r="C36" s="215">
        <v>3</v>
      </c>
      <c r="D36" s="204">
        <f>'SCyD - LRAIC+'!G342</f>
        <v>41.106552776211458</v>
      </c>
      <c r="E36" s="205">
        <f>'SCyD - LRAIC+'!G206</f>
        <v>28.592187162173794</v>
      </c>
      <c r="F36" s="206">
        <f>'SCyD - LRAIC+'!G70</f>
        <v>19.03451697029767</v>
      </c>
      <c r="I36" s="215">
        <v>3</v>
      </c>
      <c r="J36" s="204">
        <v>42.496432480092956</v>
      </c>
      <c r="K36" s="205">
        <v>29.558935720308416</v>
      </c>
      <c r="L36" s="206">
        <v>19.678105085171527</v>
      </c>
    </row>
    <row r="37" spans="3:20" ht="14.5" customHeight="1" x14ac:dyDescent="0.3">
      <c r="C37" s="216">
        <v>5</v>
      </c>
      <c r="D37" s="207">
        <f>'SCyD - LRAIC+'!G343</f>
        <v>53.216120905273499</v>
      </c>
      <c r="E37" s="188">
        <f>'SCyD - LRAIC+'!G207</f>
        <v>37.015151750914654</v>
      </c>
      <c r="F37" s="208">
        <f>'SCyD - LRAIC+'!G71</f>
        <v>24.641890113710421</v>
      </c>
      <c r="I37" s="216">
        <v>5</v>
      </c>
      <c r="J37" s="207">
        <v>55.015444890629595</v>
      </c>
      <c r="K37" s="188">
        <v>38.266694502134186</v>
      </c>
      <c r="L37" s="208">
        <v>25.475072675157037</v>
      </c>
    </row>
    <row r="38" spans="3:20" ht="14.5" customHeight="1" x14ac:dyDescent="0.3">
      <c r="C38" s="216">
        <v>10</v>
      </c>
      <c r="D38" s="207">
        <f>'SCyD - LRAIC+'!G344</f>
        <v>75.543494267189203</v>
      </c>
      <c r="E38" s="188">
        <f>'SCyD - LRAIC+'!G208</f>
        <v>52.545241113529997</v>
      </c>
      <c r="F38" s="208">
        <f>'SCyD - LRAIC+'!G72</f>
        <v>34.980649714235739</v>
      </c>
      <c r="I38" s="216">
        <v>10</v>
      </c>
      <c r="J38" s="207">
        <v>78.097743221458543</v>
      </c>
      <c r="K38" s="188">
        <v>54.321881557131476</v>
      </c>
      <c r="L38" s="208">
        <v>36.163402627891401</v>
      </c>
    </row>
    <row r="39" spans="3:20" ht="14.5" customHeight="1" x14ac:dyDescent="0.3">
      <c r="C39" s="216">
        <v>20</v>
      </c>
      <c r="D39" s="207">
        <f>'SCyD - LRAIC+'!G345</f>
        <v>107.23854781251681</v>
      </c>
      <c r="E39" s="188">
        <f>'SCyD - LRAIC+'!G209</f>
        <v>74.591139927199592</v>
      </c>
      <c r="F39" s="208">
        <f>'SCyD - LRAIC+'!G73</f>
        <v>49.65714272661414</v>
      </c>
      <c r="I39" s="216">
        <v>20</v>
      </c>
      <c r="J39" s="207">
        <v>110.86445830639309</v>
      </c>
      <c r="K39" s="188">
        <v>77.113188225401728</v>
      </c>
      <c r="L39" s="208">
        <v>51.336131845555983</v>
      </c>
    </row>
    <row r="40" spans="3:20" ht="14.5" customHeight="1" x14ac:dyDescent="0.3">
      <c r="C40" s="216">
        <v>30</v>
      </c>
      <c r="D40" s="207">
        <f>'SCyD - LRAIC+'!G346</f>
        <v>131.63010381269336</v>
      </c>
      <c r="E40" s="188">
        <f>'SCyD - LRAIC+'!G210</f>
        <v>91.556997855750708</v>
      </c>
      <c r="F40" s="208">
        <f>'SCyD - LRAIC+'!G74</f>
        <v>60.95172851065994</v>
      </c>
      <c r="I40" s="216">
        <v>30</v>
      </c>
      <c r="J40" s="207">
        <v>136.08073266267448</v>
      </c>
      <c r="K40" s="188">
        <v>94.652689527120245</v>
      </c>
      <c r="L40" s="208">
        <v>63.012606026579661</v>
      </c>
    </row>
    <row r="41" spans="3:20" ht="14.5" customHeight="1" x14ac:dyDescent="0.3">
      <c r="C41" s="216">
        <v>40</v>
      </c>
      <c r="D41" s="207">
        <f>'SCyD - LRAIC+'!G347</f>
        <v>152.23158855033657</v>
      </c>
      <c r="E41" s="188">
        <f>'SCyD - LRAIC+'!G211</f>
        <v>105.88662336933166</v>
      </c>
      <c r="F41" s="208">
        <f>'SCyD - LRAIC+'!G75</f>
        <v>70.491310021832817</v>
      </c>
      <c r="I41" s="216">
        <v>40</v>
      </c>
      <c r="J41" s="207">
        <v>157.3787872553128</v>
      </c>
      <c r="K41" s="188">
        <v>109.46682308918624</v>
      </c>
      <c r="L41" s="208">
        <v>72.874736373167764</v>
      </c>
    </row>
    <row r="42" spans="3:20" ht="14.5" customHeight="1" x14ac:dyDescent="0.3">
      <c r="C42" s="216">
        <v>50</v>
      </c>
      <c r="D42" s="207">
        <f>'SCyD - LRAIC+'!G348</f>
        <v>170.40698005997046</v>
      </c>
      <c r="E42" s="188">
        <f>'SCyD - LRAIC+'!G212</f>
        <v>118.52874878953898</v>
      </c>
      <c r="F42" s="208">
        <f>'SCyD - LRAIC+'!G76</f>
        <v>78.907481526540892</v>
      </c>
      <c r="I42" s="216">
        <v>50</v>
      </c>
      <c r="J42" s="207">
        <v>176.16871844446857</v>
      </c>
      <c r="K42" s="188">
        <v>122.53639942290434</v>
      </c>
      <c r="L42" s="208">
        <v>81.575472385691981</v>
      </c>
    </row>
    <row r="43" spans="3:20" ht="14.5" customHeight="1" thickBot="1" x14ac:dyDescent="0.35">
      <c r="C43" s="217">
        <v>60</v>
      </c>
      <c r="D43" s="209">
        <f>'SCyD - LRAIC+'!G349</f>
        <v>186.85687388721951</v>
      </c>
      <c r="E43" s="210">
        <f>'SCyD - LRAIC+'!G213</f>
        <v>129.97068228532893</v>
      </c>
      <c r="F43" s="211">
        <f>'SCyD - LRAIC+'!G77</f>
        <v>86.524655968752157</v>
      </c>
      <c r="I43" s="217">
        <v>60</v>
      </c>
      <c r="J43" s="209">
        <v>193.17481005570517</v>
      </c>
      <c r="K43" s="210">
        <v>134.3652033825237</v>
      </c>
      <c r="L43" s="211">
        <v>89.450195939739288</v>
      </c>
    </row>
    <row r="44" spans="3:20" ht="14.5" customHeight="1" x14ac:dyDescent="0.3">
      <c r="C44" s="197" t="s">
        <v>198</v>
      </c>
      <c r="D44" s="196"/>
      <c r="E44" s="196"/>
      <c r="F44" s="196"/>
    </row>
    <row r="45" spans="3:20" x14ac:dyDescent="0.3">
      <c r="C45" s="196"/>
      <c r="D45" s="196"/>
      <c r="E45" s="196"/>
      <c r="F45" s="196"/>
    </row>
    <row r="46" spans="3:20" s="201" customFormat="1" ht="18" customHeight="1" x14ac:dyDescent="0.3">
      <c r="C46" s="220" t="s">
        <v>190</v>
      </c>
      <c r="D46" s="199"/>
      <c r="E46" s="199"/>
      <c r="F46" s="199"/>
      <c r="G46" s="199"/>
      <c r="H46" s="199"/>
      <c r="I46" s="199"/>
      <c r="J46" s="199"/>
      <c r="K46" s="199"/>
      <c r="L46" s="199"/>
      <c r="M46" s="200"/>
      <c r="N46" s="200"/>
      <c r="O46" s="200"/>
      <c r="P46" s="200"/>
      <c r="Q46" s="200"/>
      <c r="R46" s="200"/>
      <c r="S46" s="200"/>
      <c r="T46" s="200"/>
    </row>
    <row r="47" spans="3:20" x14ac:dyDescent="0.3">
      <c r="C47" s="196"/>
      <c r="D47" s="196"/>
      <c r="E47" s="196"/>
      <c r="F47" s="196"/>
      <c r="I47" s="263" t="s">
        <v>206</v>
      </c>
      <c r="J47" s="263"/>
      <c r="K47" s="263"/>
      <c r="L47" s="263"/>
    </row>
    <row r="48" spans="3:20" ht="28.5" customHeight="1" x14ac:dyDescent="0.3">
      <c r="C48" s="145"/>
      <c r="D48" s="261" t="s">
        <v>184</v>
      </c>
      <c r="E48" s="261"/>
      <c r="F48" s="261"/>
      <c r="I48" s="145"/>
      <c r="J48" s="261" t="s">
        <v>184</v>
      </c>
      <c r="K48" s="261"/>
      <c r="L48" s="261"/>
    </row>
    <row r="49" spans="3:12" ht="23" x14ac:dyDescent="0.3">
      <c r="C49" s="145" t="s">
        <v>201</v>
      </c>
      <c r="D49" s="259" t="s">
        <v>197</v>
      </c>
      <c r="E49" s="261"/>
      <c r="F49" s="261"/>
      <c r="I49" s="145" t="s">
        <v>201</v>
      </c>
      <c r="J49" s="259" t="s">
        <v>197</v>
      </c>
      <c r="K49" s="261"/>
      <c r="L49" s="261"/>
    </row>
    <row r="50" spans="3:12" ht="14.5" customHeight="1" thickBot="1" x14ac:dyDescent="0.35">
      <c r="C50" s="146" t="s">
        <v>15</v>
      </c>
      <c r="D50" s="165" t="s">
        <v>5</v>
      </c>
      <c r="E50" s="166" t="s">
        <v>4</v>
      </c>
      <c r="F50" s="166" t="s">
        <v>3</v>
      </c>
      <c r="I50" s="146" t="s">
        <v>15</v>
      </c>
      <c r="J50" s="165" t="s">
        <v>5</v>
      </c>
      <c r="K50" s="166" t="s">
        <v>4</v>
      </c>
      <c r="L50" s="166" t="s">
        <v>3</v>
      </c>
    </row>
    <row r="51" spans="3:12" ht="14.5" customHeight="1" thickBot="1" x14ac:dyDescent="0.35">
      <c r="C51" s="222">
        <v>3</v>
      </c>
      <c r="D51" s="212">
        <f>'SCyD - LRAIC+'!G359</f>
        <v>45.861856313953083</v>
      </c>
      <c r="E51" s="213">
        <f>'SCyD - LRAIC+'!G223</f>
        <v>31.899799199219604</v>
      </c>
      <c r="F51" s="214">
        <f>'SCyD - LRAIC+'!G87</f>
        <v>21.236475046929211</v>
      </c>
      <c r="I51" s="222">
        <v>3</v>
      </c>
      <c r="J51" s="212">
        <v>47.412520599039581</v>
      </c>
      <c r="K51" s="213">
        <v>32.978383523871344</v>
      </c>
      <c r="L51" s="214">
        <v>21.954514961645536</v>
      </c>
    </row>
    <row r="52" spans="3:12" ht="14.5" customHeight="1" x14ac:dyDescent="0.3">
      <c r="C52" s="197" t="s">
        <v>198</v>
      </c>
      <c r="D52" s="196"/>
      <c r="E52" s="196"/>
      <c r="F52" s="196"/>
    </row>
    <row r="54" spans="3:12" s="221" customFormat="1" x14ac:dyDescent="0.3">
      <c r="C54" s="198" t="s">
        <v>205</v>
      </c>
    </row>
  </sheetData>
  <mergeCells count="17">
    <mergeCell ref="C13:N13"/>
    <mergeCell ref="C14:N14"/>
    <mergeCell ref="J18:L18"/>
    <mergeCell ref="I17:L17"/>
    <mergeCell ref="I32:L32"/>
    <mergeCell ref="J19:L19"/>
    <mergeCell ref="J49:L49"/>
    <mergeCell ref="D48:F48"/>
    <mergeCell ref="D49:F49"/>
    <mergeCell ref="D19:F19"/>
    <mergeCell ref="D18:F18"/>
    <mergeCell ref="I47:L47"/>
    <mergeCell ref="D33:F33"/>
    <mergeCell ref="D34:F34"/>
    <mergeCell ref="J33:L33"/>
    <mergeCell ref="J34:L34"/>
    <mergeCell ref="J48:L4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S</vt:lpstr>
      <vt:lpstr>SCyD LRAIC+ por Mbps</vt:lpstr>
      <vt:lpstr>SCyD Distribución</vt:lpstr>
      <vt:lpstr>SCyD - LRAIC+</vt:lpstr>
      <vt:lpstr>SAIB IntegradoCaso I</vt:lpstr>
      <vt:lpstr>SAIB Caso II recurrentes</vt:lpstr>
      <vt:lpstr>xDSL_propio__bitstream</vt:lpstr>
      <vt:lpstr>xDSL_propio__líneas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2021-10-06T18:36:13Z</dcterms:created>
  <dcterms:modified xsi:type="dcterms:W3CDTF">2021-10-06T18:36:34Z</dcterms:modified>
</cp:coreProperties>
</file>