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Usuarios\josue.teoyotl\Desktop\consulta\"/>
    </mc:Choice>
  </mc:AlternateContent>
  <bookViews>
    <workbookView xWindow="0" yWindow="0" windowWidth="24000" windowHeight="9135" tabRatio="812"/>
  </bookViews>
  <sheets>
    <sheet name="Introducción al modelo" sheetId="42" r:id="rId1"/>
    <sheet name="Resultados" sheetId="5" r:id="rId2"/>
    <sheet name="Cálculos &gt;&gt;&gt;" sheetId="45" r:id="rId3"/>
    <sheet name="Ingresos minoristas" sheetId="31" r:id="rId4"/>
    <sheet name="Pagos mayoristas&gt;&gt;" sheetId="8" r:id="rId5"/>
    <sheet name="Pagos mayoristas - resumen" sheetId="34" r:id="rId6"/>
    <sheet name="Pagos mayoristas" sheetId="27" r:id="rId7"/>
    <sheet name="Costos minoristas&gt;&gt;&gt;" sheetId="36" r:id="rId8"/>
    <sheet name="Costos minoristas - resumen" sheetId="39" r:id="rId9"/>
    <sheet name="Requerimiento al AEP&gt;&gt;" sheetId="30" r:id="rId10"/>
    <sheet name="Ingresos minoristas_AEP" sheetId="47" r:id="rId11"/>
    <sheet name="Demanda minorista_AEP" sheetId="25" r:id="rId12"/>
    <sheet name="Costos minoristas_AEP" sheetId="2" r:id="rId13"/>
    <sheet name="Oferta mayorista&gt;&gt;" sheetId="9" r:id="rId14"/>
    <sheet name="Precios mayoristas" sheetId="10" r:id="rId15"/>
    <sheet name="Descuentos mayoristas" sheetId="11" r:id="rId16"/>
    <sheet name="Velocidades y tramos" sheetId="17" r:id="rId17"/>
    <sheet name="SUPUESTOS&gt;&gt;&gt;" sheetId="50" r:id="rId18"/>
    <sheet name="Supuestos" sheetId="51" r:id="rId19"/>
  </sheets>
  <externalReferences>
    <externalReference r:id="rId20"/>
    <externalReference r:id="rId21"/>
  </externalReferences>
  <definedNames>
    <definedName name="gradient" localSheetId="10">#REF!</definedName>
    <definedName name="gradient" localSheetId="0">#REF!</definedName>
    <definedName name="gradient" localSheetId="17">#REF!</definedName>
    <definedName name="gradient">#REF!</definedName>
    <definedName name="inflation">'[1]CO - Settings'!$C$26</definedName>
    <definedName name="intercept" localSheetId="10">#REF!</definedName>
    <definedName name="intercept" localSheetId="0">#REF!</definedName>
    <definedName name="intercept" localSheetId="17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10">#REF!</definedName>
    <definedName name="Workbook.Author" localSheetId="0">#REF!</definedName>
    <definedName name="Workbook.Author" localSheetId="17">#REF!</definedName>
    <definedName name="Workbook.Author">#REF!</definedName>
    <definedName name="Workbook.Authors_Email_Address" localSheetId="10">#REF!</definedName>
    <definedName name="Workbook.Authors_Email_Address" localSheetId="0">#REF!</definedName>
    <definedName name="Workbook.Authors_Email_Address" localSheetId="17">#REF!</definedName>
    <definedName name="Workbook.Authors_Email_Address">#REF!</definedName>
    <definedName name="Workbook.Objective" localSheetId="10">#REF!</definedName>
    <definedName name="Workbook.Objective" localSheetId="0">#REF!</definedName>
    <definedName name="Workbook.Objective" localSheetId="17">#REF!</definedName>
    <definedName name="Workbook.Objective">#REF!</definedName>
    <definedName name="Workbook.Status" localSheetId="10">#REF!</definedName>
    <definedName name="Workbook.Status" localSheetId="0">#REF!</definedName>
    <definedName name="Workbook.Status" localSheetId="17">#REF!</definedName>
    <definedName name="Workbook.Status">#REF!</definedName>
    <definedName name="Workbook.Title" localSheetId="10">#REF!</definedName>
    <definedName name="Workbook.Title" localSheetId="0">#REF!</definedName>
    <definedName name="Workbook.Title" localSheetId="17">#REF!</definedName>
    <definedName name="Workbook.Title">#REF!</definedName>
    <definedName name="Workbook.Version" localSheetId="10">#REF!</definedName>
    <definedName name="Workbook.Version" localSheetId="0">#REF!</definedName>
    <definedName name="Workbook.Version" localSheetId="17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C34" i="5" l="1"/>
  <c r="C22" i="5"/>
  <c r="C12" i="5"/>
  <c r="C10" i="5"/>
  <c r="C8" i="39" l="1"/>
  <c r="C7" i="39"/>
  <c r="C6" i="39"/>
  <c r="F24" i="2"/>
  <c r="G24" i="2"/>
  <c r="E24" i="2"/>
  <c r="D23" i="2"/>
  <c r="D21" i="2"/>
  <c r="D22" i="2"/>
  <c r="C7" i="31" l="1"/>
  <c r="C8" i="31"/>
  <c r="C6" i="31"/>
  <c r="M161" i="27" l="1"/>
  <c r="M162" i="27"/>
  <c r="M163" i="27"/>
  <c r="M164" i="27"/>
  <c r="M165" i="27"/>
  <c r="M166" i="27"/>
  <c r="M167" i="27"/>
  <c r="M168" i="27"/>
  <c r="M169" i="27"/>
  <c r="M170" i="27"/>
  <c r="M171" i="27"/>
  <c r="M172" i="27"/>
  <c r="M173" i="27"/>
  <c r="M174" i="27"/>
  <c r="M175" i="27"/>
  <c r="M176" i="27"/>
  <c r="M177" i="27"/>
  <c r="M178" i="27"/>
  <c r="M179" i="27"/>
  <c r="M180" i="27"/>
  <c r="M181" i="27"/>
  <c r="M182" i="27"/>
  <c r="M183" i="27"/>
  <c r="M184" i="27"/>
  <c r="M185" i="27"/>
  <c r="M186" i="27"/>
  <c r="M187" i="27"/>
  <c r="M188" i="27"/>
  <c r="M189" i="27"/>
  <c r="M190" i="27"/>
  <c r="M191" i="27"/>
  <c r="M192" i="27"/>
  <c r="M193" i="27"/>
  <c r="M194" i="27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109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123" i="27"/>
  <c r="M124" i="27"/>
  <c r="M125" i="27"/>
  <c r="M126" i="27"/>
  <c r="M127" i="27"/>
  <c r="M128" i="27"/>
  <c r="M129" i="27"/>
  <c r="M130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1" i="27"/>
  <c r="D11" i="2" l="1"/>
  <c r="D12" i="2"/>
  <c r="D13" i="2"/>
  <c r="D14" i="2"/>
  <c r="D15" i="2"/>
  <c r="D17" i="2"/>
  <c r="D18" i="2"/>
  <c r="D20" i="2"/>
  <c r="D10" i="2"/>
  <c r="D24" i="2" l="1"/>
  <c r="O133" i="25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6" i="25"/>
  <c r="M81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O75" i="25"/>
  <c r="M80" i="27" s="1"/>
  <c r="C36" i="5" l="1"/>
  <c r="C24" i="5"/>
  <c r="D25" i="2" l="1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0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4" l="1"/>
  <c r="C11" i="5" s="1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B132" i="25" l="1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B149" i="25"/>
  <c r="C149" i="25"/>
  <c r="B150" i="25"/>
  <c r="C150" i="25"/>
  <c r="B151" i="25"/>
  <c r="C151" i="25"/>
  <c r="B152" i="25"/>
  <c r="C152" i="25"/>
  <c r="B153" i="25"/>
  <c r="C153" i="25"/>
  <c r="B154" i="25"/>
  <c r="C154" i="25"/>
  <c r="B155" i="25"/>
  <c r="C155" i="25"/>
  <c r="B156" i="25"/>
  <c r="C156" i="25"/>
  <c r="B157" i="25"/>
  <c r="C157" i="25"/>
  <c r="B158" i="25"/>
  <c r="C158" i="25"/>
  <c r="B159" i="25"/>
  <c r="C159" i="25"/>
  <c r="B160" i="25"/>
  <c r="C160" i="25"/>
  <c r="B161" i="25"/>
  <c r="C161" i="25"/>
  <c r="B162" i="25"/>
  <c r="C162" i="25"/>
  <c r="B163" i="25"/>
  <c r="C163" i="25"/>
  <c r="B164" i="25"/>
  <c r="C164" i="25"/>
  <c r="B165" i="25"/>
  <c r="C165" i="25"/>
  <c r="B166" i="25"/>
  <c r="C166" i="25"/>
  <c r="B167" i="25"/>
  <c r="C167" i="25"/>
  <c r="B168" i="25"/>
  <c r="C168" i="25"/>
  <c r="B169" i="25"/>
  <c r="C169" i="25"/>
  <c r="B170" i="25"/>
  <c r="C170" i="25"/>
  <c r="B171" i="25"/>
  <c r="C171" i="25"/>
  <c r="B172" i="25"/>
  <c r="C172" i="25"/>
  <c r="B173" i="25"/>
  <c r="C173" i="25"/>
  <c r="B174" i="25"/>
  <c r="C174" i="25"/>
  <c r="B175" i="25"/>
  <c r="C175" i="25"/>
  <c r="B176" i="25"/>
  <c r="C176" i="25"/>
  <c r="C131" i="25"/>
  <c r="B131" i="25"/>
  <c r="F131" i="25"/>
  <c r="E131" i="25"/>
  <c r="D131" i="25"/>
  <c r="F74" i="25"/>
  <c r="E74" i="25"/>
  <c r="D74" i="25"/>
  <c r="B74" i="25"/>
  <c r="C74" i="25"/>
  <c r="F10" i="25"/>
  <c r="E10" i="25"/>
  <c r="D10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B92" i="25"/>
  <c r="C92" i="25"/>
  <c r="B93" i="25"/>
  <c r="C93" i="25"/>
  <c r="B94" i="25"/>
  <c r="C94" i="25"/>
  <c r="B95" i="25"/>
  <c r="C95" i="25"/>
  <c r="B96" i="25"/>
  <c r="C96" i="25"/>
  <c r="B97" i="25"/>
  <c r="C97" i="25"/>
  <c r="B98" i="25"/>
  <c r="C98" i="25"/>
  <c r="B99" i="25"/>
  <c r="C99" i="25"/>
  <c r="B100" i="25"/>
  <c r="C100" i="25"/>
  <c r="B101" i="25"/>
  <c r="C101" i="25"/>
  <c r="B102" i="25"/>
  <c r="C102" i="25"/>
  <c r="B103" i="25"/>
  <c r="C103" i="25"/>
  <c r="B104" i="25"/>
  <c r="C104" i="25"/>
  <c r="B105" i="25"/>
  <c r="C105" i="25"/>
  <c r="B106" i="25"/>
  <c r="C106" i="25"/>
  <c r="B107" i="25"/>
  <c r="C107" i="25"/>
  <c r="B108" i="25"/>
  <c r="C108" i="25"/>
  <c r="B109" i="25"/>
  <c r="C109" i="25"/>
  <c r="B110" i="25"/>
  <c r="C110" i="25"/>
  <c r="B111" i="25"/>
  <c r="C111" i="25"/>
  <c r="B112" i="25"/>
  <c r="C112" i="25"/>
  <c r="B113" i="25"/>
  <c r="C113" i="25"/>
  <c r="B114" i="25"/>
  <c r="C114" i="25"/>
  <c r="B115" i="25"/>
  <c r="C115" i="25"/>
  <c r="B116" i="25"/>
  <c r="C116" i="25"/>
  <c r="B117" i="25"/>
  <c r="C117" i="25"/>
  <c r="B118" i="25"/>
  <c r="C118" i="25"/>
  <c r="B119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B199" i="27"/>
  <c r="C198" i="27"/>
  <c r="B198" i="27"/>
  <c r="C197" i="27"/>
  <c r="B197" i="27"/>
  <c r="C196" i="27"/>
  <c r="B196" i="27"/>
  <c r="C195" i="27"/>
  <c r="B195" i="27"/>
  <c r="C194" i="27"/>
  <c r="B194" i="27"/>
  <c r="C193" i="27"/>
  <c r="B193" i="27"/>
  <c r="C192" i="27"/>
  <c r="B192" i="27"/>
  <c r="C191" i="27"/>
  <c r="B191" i="27"/>
  <c r="C190" i="27"/>
  <c r="B190" i="27"/>
  <c r="C189" i="27"/>
  <c r="B189" i="27"/>
  <c r="C188" i="27"/>
  <c r="B188" i="27"/>
  <c r="C187" i="27"/>
  <c r="B187" i="27"/>
  <c r="C186" i="27"/>
  <c r="B186" i="27"/>
  <c r="C185" i="27"/>
  <c r="B185" i="27"/>
  <c r="C184" i="27"/>
  <c r="B184" i="27"/>
  <c r="C183" i="27"/>
  <c r="B183" i="27"/>
  <c r="C182" i="27"/>
  <c r="B182" i="27"/>
  <c r="C181" i="27"/>
  <c r="B181" i="27"/>
  <c r="C180" i="27"/>
  <c r="B180" i="27"/>
  <c r="C179" i="27"/>
  <c r="B179" i="27"/>
  <c r="C178" i="27"/>
  <c r="B178" i="27"/>
  <c r="C177" i="27"/>
  <c r="B177" i="27"/>
  <c r="C176" i="27"/>
  <c r="B176" i="27"/>
  <c r="C175" i="27"/>
  <c r="B175" i="27"/>
  <c r="C174" i="27"/>
  <c r="B174" i="27"/>
  <c r="C173" i="27"/>
  <c r="B173" i="27"/>
  <c r="C172" i="27"/>
  <c r="B172" i="27"/>
  <c r="C171" i="27"/>
  <c r="B171" i="27"/>
  <c r="C170" i="27"/>
  <c r="B170" i="27"/>
  <c r="C169" i="27"/>
  <c r="B169" i="27"/>
  <c r="C168" i="27"/>
  <c r="B168" i="27"/>
  <c r="C167" i="27"/>
  <c r="B167" i="27"/>
  <c r="C166" i="27"/>
  <c r="B166" i="27"/>
  <c r="C165" i="27"/>
  <c r="B165" i="27"/>
  <c r="C164" i="27"/>
  <c r="B164" i="27"/>
  <c r="C163" i="27"/>
  <c r="B163" i="27"/>
  <c r="C162" i="27"/>
  <c r="B162" i="27"/>
  <c r="C161" i="27"/>
  <c r="B161" i="27"/>
  <c r="C160" i="27"/>
  <c r="B160" i="27"/>
  <c r="C159" i="27"/>
  <c r="B159" i="27"/>
  <c r="C158" i="27"/>
  <c r="B158" i="27"/>
  <c r="C157" i="27"/>
  <c r="B157" i="27"/>
  <c r="C156" i="27"/>
  <c r="B156" i="27"/>
  <c r="C155" i="27"/>
  <c r="B155" i="27"/>
  <c r="C154" i="27"/>
  <c r="B154" i="27"/>
  <c r="C153" i="27"/>
  <c r="B153" i="27"/>
  <c r="C152" i="27"/>
  <c r="B152" i="27"/>
  <c r="C151" i="27"/>
  <c r="B151" i="27"/>
  <c r="C150" i="27"/>
  <c r="B150" i="27"/>
  <c r="C149" i="27"/>
  <c r="B149" i="27"/>
  <c r="C148" i="27"/>
  <c r="B148" i="27"/>
  <c r="C147" i="27"/>
  <c r="B147" i="27"/>
  <c r="C146" i="27"/>
  <c r="B146" i="27"/>
  <c r="C145" i="27"/>
  <c r="B145" i="27"/>
  <c r="C144" i="27"/>
  <c r="B144" i="27"/>
  <c r="C134" i="27"/>
  <c r="B134" i="27"/>
  <c r="C133" i="27"/>
  <c r="B133" i="27"/>
  <c r="C132" i="27"/>
  <c r="B132" i="27"/>
  <c r="C131" i="27"/>
  <c r="B131" i="27"/>
  <c r="C130" i="27"/>
  <c r="B130" i="27"/>
  <c r="C129" i="27"/>
  <c r="B129" i="27"/>
  <c r="C128" i="27"/>
  <c r="B128" i="27"/>
  <c r="C127" i="27"/>
  <c r="B127" i="27"/>
  <c r="C126" i="27"/>
  <c r="B126" i="27"/>
  <c r="C125" i="27"/>
  <c r="B125" i="27"/>
  <c r="C124" i="27"/>
  <c r="B124" i="27"/>
  <c r="C123" i="27"/>
  <c r="B123" i="27"/>
  <c r="C122" i="27"/>
  <c r="B122" i="27"/>
  <c r="C121" i="27"/>
  <c r="B121" i="27"/>
  <c r="C120" i="27"/>
  <c r="B120" i="27"/>
  <c r="C119" i="27"/>
  <c r="B119" i="27"/>
  <c r="C118" i="27"/>
  <c r="B118" i="27"/>
  <c r="C117" i="27"/>
  <c r="B117" i="27"/>
  <c r="C116" i="27"/>
  <c r="B116" i="27"/>
  <c r="C115" i="27"/>
  <c r="B115" i="27"/>
  <c r="C114" i="27"/>
  <c r="B114" i="27"/>
  <c r="C113" i="27"/>
  <c r="B113" i="27"/>
  <c r="C112" i="27"/>
  <c r="B112" i="27"/>
  <c r="C111" i="27"/>
  <c r="B111" i="27"/>
  <c r="C110" i="27"/>
  <c r="B110" i="27"/>
  <c r="C109" i="27"/>
  <c r="B109" i="27"/>
  <c r="C108" i="27"/>
  <c r="B108" i="27"/>
  <c r="C107" i="27"/>
  <c r="B107" i="27"/>
  <c r="C106" i="27"/>
  <c r="B106" i="27"/>
  <c r="C105" i="27"/>
  <c r="B105" i="27"/>
  <c r="C104" i="27"/>
  <c r="B104" i="27"/>
  <c r="C103" i="27"/>
  <c r="B103" i="27"/>
  <c r="C102" i="27"/>
  <c r="B102" i="27"/>
  <c r="C101" i="27"/>
  <c r="B101" i="27"/>
  <c r="C100" i="27"/>
  <c r="B100" i="27"/>
  <c r="C99" i="27"/>
  <c r="B99" i="27"/>
  <c r="C98" i="27"/>
  <c r="B98" i="27"/>
  <c r="C97" i="27"/>
  <c r="B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B70" i="27"/>
  <c r="C69" i="27"/>
  <c r="B69" i="27"/>
  <c r="C68" i="27"/>
  <c r="B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C7" i="5" l="1"/>
  <c r="C8" i="5"/>
  <c r="C8" i="34" l="1"/>
  <c r="C35" i="5" s="1"/>
  <c r="C33" i="5" s="1"/>
  <c r="C32" i="5" s="1"/>
  <c r="C7" i="34"/>
  <c r="C23" i="5" s="1"/>
  <c r="C21" i="5" s="1"/>
  <c r="C31" i="5" l="1"/>
  <c r="C20" i="5"/>
  <c r="C19" i="5"/>
</calcChain>
</file>

<file path=xl/sharedStrings.xml><?xml version="1.0" encoding="utf-8"?>
<sst xmlns="http://schemas.openxmlformats.org/spreadsheetml/2006/main" count="747" uniqueCount="219">
  <si>
    <t>Telmex / Maxcom      Telmex / Avantel                 Telnor / Maxcom          Telnor / Avantel</t>
  </si>
  <si>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</si>
  <si>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</si>
  <si>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</si>
  <si>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</si>
  <si>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</si>
  <si>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</si>
  <si>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</si>
  <si>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 xml:space="preserve">Tipo de Instalacion </t>
  </si>
  <si>
    <t>Gasto de Instalacion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</si>
  <si>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</si>
  <si>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</si>
  <si>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</si>
  <si>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</si>
  <si>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</si>
  <si>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</si>
  <si>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</si>
  <si>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</si>
  <si>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</si>
  <si>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</si>
  <si>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</si>
  <si>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</si>
  <si>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</si>
  <si>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</si>
  <si>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</si>
  <si>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</si>
  <si>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E4 (139 Mbps)</t>
  </si>
  <si>
    <t>STM 1 (155 Mbps)</t>
  </si>
  <si>
    <t>STM 4 (622 Mbps)</t>
  </si>
  <si>
    <t>STM 16  (2.5 Gbps)</t>
  </si>
  <si>
    <t>STM 64 (10 Gbps)</t>
  </si>
  <si>
    <t>STM 256 (40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</si>
  <si>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</si>
  <si>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</si>
  <si>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</si>
  <si>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</si>
  <si>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</si>
  <si>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</si>
  <si>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</si>
  <si>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</si>
  <si>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</si>
  <si>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</si>
  <si>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</si>
  <si>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</si>
  <si>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</si>
  <si>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</si>
  <si>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Giga Ethernet 100 Mbps</t>
  </si>
  <si>
    <t>Giga Ethernet 150 Mbps</t>
  </si>
  <si>
    <t>Giga Ethernet 200 Mbps</t>
  </si>
  <si>
    <t>Giga Ethernet 250 Mbps</t>
  </si>
  <si>
    <t>Giga Ethernet 300 Mbps</t>
  </si>
  <si>
    <t>Giga Ethernet 350 Mbps</t>
  </si>
  <si>
    <t>Giga Ethernet 400 Mbps</t>
  </si>
  <si>
    <t>Giga Ethernet 450 Mbps</t>
  </si>
  <si>
    <t>Giga Ethernet 500 Mbps</t>
  </si>
  <si>
    <t>Giga Ethernet 550 Mbps</t>
  </si>
  <si>
    <t>Giga Ethernet 600 Mbps</t>
  </si>
  <si>
    <t>Giga Ethernet 750 Mbps</t>
  </si>
  <si>
    <t>Giga Ethernet 1 Gbps</t>
  </si>
  <si>
    <t>Giga Ethernet 2 Gbps</t>
  </si>
  <si>
    <t>Giga Ethernet 4 Gbps</t>
  </si>
  <si>
    <t>Giga Ethernet 6 Gbps</t>
  </si>
  <si>
    <t>Giga Ethernet 8 Gbps</t>
  </si>
  <si>
    <t>Giga Ethernet 10 Gbps</t>
  </si>
  <si>
    <t>Hub 1 Gbps</t>
  </si>
  <si>
    <t>Hub 10 Gbps</t>
  </si>
  <si>
    <t>LDI</t>
  </si>
  <si>
    <t>N/A</t>
  </si>
  <si>
    <t>Descuentos de Instalación</t>
  </si>
  <si>
    <t>Plazo de Contratación                            años</t>
  </si>
  <si>
    <t>% Descuento</t>
  </si>
  <si>
    <t>3 o más</t>
  </si>
  <si>
    <t>Descuento de Renta mensual</t>
  </si>
  <si>
    <t>Descuento otorgado</t>
  </si>
  <si>
    <t>Cargos por bajas anticipadas</t>
  </si>
  <si>
    <t xml:space="preserve">Plazo de Contratación </t>
  </si>
  <si>
    <t>Cargo de Gastos de Instalación por baja anticipada</t>
  </si>
  <si>
    <t>1 año</t>
  </si>
  <si>
    <t>2 años</t>
  </si>
  <si>
    <t>3 años</t>
  </si>
  <si>
    <t>* Para gastos de instalación en los tramos de Interconexión no se aplicará descuento</t>
  </si>
  <si>
    <t xml:space="preserve">*Telmex aplicará un descuento del 57% sobre las tarifas de Renta Mensual de los tramos de interconexión </t>
  </si>
  <si>
    <t>Fuente: IFT. Archivo 1. Estadisticas servicios mayoristas. Hoja: 2.1 Enlaces dedicados</t>
  </si>
  <si>
    <t>Precios mayoristas</t>
  </si>
  <si>
    <t>Descuentos mayoristas</t>
  </si>
  <si>
    <t>Fuente: IFT. Archivo 1. Estadisticas servicios mayoristas. Hoja: 2.1 Descuentos mayoristas</t>
  </si>
  <si>
    <t>Clientes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</si>
  <si>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</si>
  <si>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</si>
  <si>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</si>
  <si>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</si>
  <si>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</si>
  <si>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Plazo de contratación (años)</t>
  </si>
  <si>
    <t>Larga distancia internacional</t>
  </si>
  <si>
    <t>A cumplimentar por el IFT</t>
  </si>
  <si>
    <t>Ingresos minoristas durante el período</t>
  </si>
  <si>
    <t xml:space="preserve">Esta hoja calcula los costos mayoristas en los que el operador alternativo debería incurrir para atender los clientes de Telmex durante el período. </t>
  </si>
  <si>
    <t>Costos mayoristas. Resumen</t>
  </si>
  <si>
    <t>Costos minoristas</t>
  </si>
  <si>
    <t>Margen</t>
  </si>
  <si>
    <t>¿Replicabilidad económica?</t>
  </si>
  <si>
    <t>Km totales</t>
  </si>
  <si>
    <t>Costos minoristas&gt;&gt;&gt;</t>
  </si>
  <si>
    <t>Pagos mayoristas</t>
  </si>
  <si>
    <t>Concepto</t>
  </si>
  <si>
    <t>Esta hoja contiene las diferenes velocidades disponibles según el tipo de instalación. A cumplimentar por el IFT</t>
  </si>
  <si>
    <t>Información a cumplimentar por Telmex.  Clientes nuevos según plazo de contratación y distancia.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</si>
  <si>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</si>
  <si>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</si>
  <si>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</si>
  <si>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</si>
  <si>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</si>
  <si>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</si>
  <si>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</si>
  <si>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</si>
  <si>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</si>
  <si>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</si>
  <si>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</si>
  <si>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</si>
  <si>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</si>
  <si>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</si>
  <si>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</si>
  <si>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Tasas</t>
  </si>
  <si>
    <t>Costos de tasas asociadas a los ingresos de explotación, como impuestos municipales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</si>
  <si>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</si>
  <si>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</si>
  <si>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</si>
  <si>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</si>
  <si>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</si>
  <si>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</si>
  <si>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</si>
  <si>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Costos minoristas. Resumen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</si>
  <si>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</si>
  <si>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</si>
  <si>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</si>
  <si>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</si>
  <si>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>Estructura del modelo</t>
  </si>
  <si>
    <t xml:space="preserve">Hoja </t>
  </si>
  <si>
    <t>Reporta el margen a nivel agregado según las distintas modalidades de enlace</t>
  </si>
  <si>
    <t>Cálculos&gt;&gt;&gt;</t>
  </si>
  <si>
    <t>Costos minoristas - resumen</t>
  </si>
  <si>
    <t>Precios mayoristas de las diferentes modalidades de enlace</t>
  </si>
  <si>
    <t>Descuentos asociados a los plazos de contratación y rango de facturación</t>
  </si>
  <si>
    <t>Velocidades</t>
  </si>
  <si>
    <t>Catálogo de velocidades según modalidad de enlace</t>
  </si>
  <si>
    <t>Insumos&gt;&gt;&gt;</t>
  </si>
  <si>
    <t>Entre localidades</t>
  </si>
  <si>
    <t>* Telmex / Telnor aplicará un descuento según el plazo de contratación sobre los gastos de instalación para enlace dedicado Local, Enlace dedicado Entre localidades y Enlace dedicado LDI.</t>
  </si>
  <si>
    <t xml:space="preserve">* Para los tramos de Entre localidades y LDI de enlaces dedicados Telmex / Telnor otorgará un porcentaje de descuento por volumen de facturación mensual de acuerdo a la tabla. </t>
  </si>
  <si>
    <t>*En caso de que el operador requiera baja anticipada de los enlaces Locales, Entre localidades y LDI respecto del plazo contratado pagará de acuerdo a la tabla.</t>
  </si>
  <si>
    <t>Enlace</t>
  </si>
  <si>
    <t>Precios de los servicios mayoristas</t>
  </si>
  <si>
    <t>Descuentos asociados a los servicios mayoristas</t>
  </si>
  <si>
    <t>Pagos mayoristas - resumen</t>
  </si>
  <si>
    <t>Costos de los servicios mayoristas &gt;&gt;</t>
  </si>
  <si>
    <t>Ingresos minoristas del AEP durante el periodo</t>
  </si>
  <si>
    <t>Clientes del AEP y plazo de contratación promedio según modalidad de enlace  durante el período</t>
  </si>
  <si>
    <t>Costos mayoristas&gt;&gt;</t>
  </si>
  <si>
    <t>Cálculos &gt;&gt;&gt;</t>
  </si>
  <si>
    <t>Requerimiento al AEP &gt;&gt;</t>
  </si>
  <si>
    <t>Requerimiento al AEP&gt;&gt;</t>
  </si>
  <si>
    <t>Oferta mayorista &gt;&gt;</t>
  </si>
  <si>
    <t>Requerimiento de información al AEP &gt;&gt;</t>
  </si>
  <si>
    <t>Oferta mayorista&gt;&gt;</t>
  </si>
  <si>
    <t>Plazo de contratación de las nuevas altas durante el período (años)</t>
  </si>
  <si>
    <t>Clientes totales promedio  durante el período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</si>
  <si>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</si>
  <si>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</si>
  <si>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</si>
  <si>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</si>
  <si>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</si>
  <si>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</si>
  <si>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</si>
  <si>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</si>
  <si>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</si>
  <si>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</si>
  <si>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</si>
  <si>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</si>
  <si>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Insumos del IFT</t>
  </si>
  <si>
    <t>Costo del capital</t>
  </si>
  <si>
    <t>Costos downstream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</si>
  <si>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</si>
  <si>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</si>
  <si>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</si>
  <si>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</si>
  <si>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Cálculo de los costos asociados a los pagos mayoristas durante el período</t>
  </si>
  <si>
    <t>Ingresos minoristas_AEP</t>
  </si>
  <si>
    <t>Demanda minorista_AEP</t>
  </si>
  <si>
    <t>Costos minoristas_AEP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</si>
  <si>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</si>
  <si>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</si>
  <si>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</si>
  <si>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</si>
  <si>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</si>
  <si>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</si>
  <si>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Costos minoristas del AEP durante el período</t>
  </si>
  <si>
    <t>Introducción al modelo de replicabilidad económica para el segmento de enlaces dedicados</t>
  </si>
  <si>
    <t>Resumen de la estimación de los costos mayoristas en los que incurriría el operador alternativo para proveer los servicios minoristas de enlaces dedicados del AEP</t>
  </si>
  <si>
    <t>Resumen de los costos minoristas en los que incurriría el operador alternativo para proveer los servicios minoristas de enlaces dedicados</t>
  </si>
  <si>
    <t>Costo del capital asociado al servicio de circuitos dedicados</t>
  </si>
  <si>
    <t>Insumos del AEP</t>
  </si>
  <si>
    <t>Supuestos&gt;&gt;&gt;</t>
  </si>
  <si>
    <t>Supuestos</t>
  </si>
  <si>
    <t>(no cambiar el valor de la celda C6)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</si>
  <si>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</si>
  <si>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</si>
  <si>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</si>
  <si>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</si>
  <si>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</si>
  <si>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Notas</t>
  </si>
  <si>
    <t>El modelo permite obtener el margen agregado para el conjunto de los servicios de telefonía fija, así como para los segmentos de clientes Residencial, Comercial y  Negocios de forma individualizada</t>
  </si>
  <si>
    <t>Se ha empleado un enfoque período a período, con la información semestral requerida al AEP</t>
  </si>
  <si>
    <t>Los datos empleados en el modelo son ficticios</t>
  </si>
  <si>
    <t>Prueba de replicabilidad. Enlace Entre Localidades</t>
  </si>
  <si>
    <t>Prueba de replicabilidad. Enlace Local</t>
  </si>
  <si>
    <t>Prueba de replicabilidad. Enlace de Larga Distancia Internacional</t>
  </si>
  <si>
    <t>Los precios, ingresos y costos están expresados sin impuestos y en moneda nacional a menos que se especifique lo contrario</t>
  </si>
  <si>
    <t>Supuesto</t>
  </si>
  <si>
    <t>Opción a escoger en el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</si>
</sst>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  <numFmt numFmtId="191" formatCode="_-&quot;$&quot;* #,##0_-;\-&quot;$&quot;* #,##0_-;_-&quot;$&quot;* &quot;-&quot;??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7B1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6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7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8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10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4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7" borderId="0" applyNumberFormat="0">
      <alignment horizontal="left" vertical="top" wrapText="1"/>
    </xf>
    <xf numFmtId="0" fontId="10" fillId="7" borderId="0" applyNumberFormat="0">
      <alignment horizontal="centerContinuous" vertical="top"/>
    </xf>
    <xf numFmtId="0" fontId="7" fillId="7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7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0" applyNumberFormat="0" applyFont="0" applyBorder="0" applyAlignment="0" applyProtection="0">
      <alignment vertical="center"/>
    </xf>
    <xf numFmtId="0" fontId="7" fillId="16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7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87">
    <xf numFmtId="0" fontId="0" fillId="0" borderId="0" xfId="0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5" borderId="7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9" fillId="9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Fill="1"/>
    <xf numFmtId="0" fontId="18" fillId="9" borderId="0" xfId="0" applyFont="1" applyFill="1"/>
    <xf numFmtId="0" fontId="15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20" fillId="0" borderId="0" xfId="9" applyNumberFormat="1" applyFont="1" applyFill="1" applyBorder="1" applyAlignment="1">
      <alignment horizontal="left" vertical="center" wrapText="1"/>
    </xf>
    <xf numFmtId="9" fontId="12" fillId="0" borderId="1" xfId="2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0" xfId="0" applyFont="1" applyFill="1"/>
    <xf numFmtId="44" fontId="11" fillId="0" borderId="0" xfId="1" applyNumberFormat="1" applyFont="1" applyFill="1"/>
    <xf numFmtId="44" fontId="11" fillId="0" borderId="0" xfId="0" applyNumberFormat="1" applyFont="1" applyFill="1"/>
    <xf numFmtId="44" fontId="12" fillId="0" borderId="0" xfId="1" applyNumberFormat="1" applyFont="1"/>
    <xf numFmtId="44" fontId="12" fillId="0" borderId="0" xfId="0" applyNumberFormat="1" applyFont="1"/>
    <xf numFmtId="0" fontId="16" fillId="0" borderId="0" xfId="0" applyFont="1"/>
    <xf numFmtId="44" fontId="12" fillId="0" borderId="0" xfId="1" applyNumberFormat="1" applyFont="1" applyFill="1" applyAlignment="1"/>
    <xf numFmtId="44" fontId="12" fillId="3" borderId="7" xfId="1" applyNumberFormat="1" applyFont="1" applyFill="1" applyBorder="1"/>
    <xf numFmtId="44" fontId="12" fillId="3" borderId="7" xfId="0" applyNumberFormat="1" applyFont="1" applyFill="1" applyBorder="1"/>
    <xf numFmtId="44" fontId="12" fillId="3" borderId="7" xfId="0" applyNumberFormat="1" applyFont="1" applyFill="1" applyBorder="1" applyAlignment="1">
      <alignment horizontal="center" vertical="center"/>
    </xf>
    <xf numFmtId="44" fontId="12" fillId="3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2" borderId="0" xfId="0" applyFont="1" applyFill="1"/>
    <xf numFmtId="0" fontId="22" fillId="2" borderId="0" xfId="0" applyFont="1" applyFill="1"/>
    <xf numFmtId="0" fontId="12" fillId="0" borderId="0" xfId="0" applyFont="1" applyAlignment="1"/>
    <xf numFmtId="0" fontId="17" fillId="0" borderId="0" xfId="0" applyFont="1" applyFill="1"/>
    <xf numFmtId="0" fontId="23" fillId="0" borderId="0" xfId="0" applyFont="1" applyFill="1"/>
    <xf numFmtId="0" fontId="17" fillId="0" borderId="0" xfId="0" applyFont="1" applyAlignment="1">
      <alignment horizontal="center"/>
    </xf>
    <xf numFmtId="44" fontId="15" fillId="0" borderId="7" xfId="1" applyNumberFormat="1" applyFont="1" applyBorder="1"/>
    <xf numFmtId="44" fontId="15" fillId="0" borderId="7" xfId="0" applyNumberFormat="1" applyFont="1" applyBorder="1"/>
    <xf numFmtId="44" fontId="14" fillId="0" borderId="0" xfId="9" applyNumberFormat="1" applyFont="1" applyFill="1" applyBorder="1" applyAlignment="1"/>
    <xf numFmtId="0" fontId="17" fillId="11" borderId="0" xfId="0" applyFont="1" applyFill="1"/>
    <xf numFmtId="0" fontId="12" fillId="11" borderId="0" xfId="0" applyFont="1" applyFill="1"/>
    <xf numFmtId="168" fontId="12" fillId="0" borderId="0" xfId="0" applyNumberFormat="1" applyFont="1"/>
    <xf numFmtId="0" fontId="12" fillId="0" borderId="0" xfId="19" applyFont="1"/>
    <xf numFmtId="0" fontId="11" fillId="11" borderId="0" xfId="19" applyFont="1" applyFill="1"/>
    <xf numFmtId="0" fontId="25" fillId="11" borderId="0" xfId="19" applyFont="1" applyFill="1"/>
    <xf numFmtId="0" fontId="26" fillId="11" borderId="0" xfId="19" applyFont="1" applyFill="1"/>
    <xf numFmtId="0" fontId="27" fillId="13" borderId="0" xfId="18" applyFont="1" applyFill="1"/>
    <xf numFmtId="0" fontId="28" fillId="11" borderId="0" xfId="19" applyFont="1" applyFill="1"/>
    <xf numFmtId="0" fontId="16" fillId="0" borderId="0" xfId="19" applyFont="1"/>
    <xf numFmtId="0" fontId="12" fillId="0" borderId="0" xfId="19" applyFont="1" applyFill="1"/>
    <xf numFmtId="0" fontId="27" fillId="0" borderId="0" xfId="18" applyFont="1" applyFill="1"/>
    <xf numFmtId="0" fontId="27" fillId="13" borderId="0" xfId="18" quotePrefix="1" applyFont="1" applyFill="1"/>
    <xf numFmtId="0" fontId="28" fillId="0" borderId="0" xfId="19" applyFont="1" applyFill="1"/>
    <xf numFmtId="0" fontId="27" fillId="2" borderId="0" xfId="0" applyFont="1" applyFill="1"/>
    <xf numFmtId="0" fontId="27" fillId="0" borderId="0" xfId="0" applyFont="1"/>
    <xf numFmtId="0" fontId="27" fillId="0" borderId="0" xfId="0" applyFont="1" applyFill="1"/>
    <xf numFmtId="168" fontId="12" fillId="0" borderId="0" xfId="0" applyNumberFormat="1" applyFont="1" applyFill="1"/>
    <xf numFmtId="0" fontId="37" fillId="0" borderId="0" xfId="0" applyFont="1" applyFill="1"/>
    <xf numFmtId="0" fontId="38" fillId="0" borderId="0" xfId="0" applyFont="1" applyFill="1"/>
    <xf numFmtId="168" fontId="23" fillId="0" borderId="0" xfId="0" applyNumberFormat="1" applyFont="1" applyFill="1"/>
    <xf numFmtId="0" fontId="12" fillId="0" borderId="0" xfId="19" applyFont="1" applyAlignment="1">
      <alignment horizontal="left" indent="1"/>
    </xf>
    <xf numFmtId="0" fontId="12" fillId="0" borderId="0" xfId="19" applyFont="1" applyFill="1" applyAlignment="1">
      <alignment horizontal="left" indent="1"/>
    </xf>
    <xf numFmtId="0" fontId="12" fillId="0" borderId="0" xfId="19" applyFont="1" applyAlignment="1">
      <alignment horizontal="left" indent="2"/>
    </xf>
    <xf numFmtId="0" fontId="25" fillId="11" borderId="0" xfId="0" applyFont="1" applyFill="1"/>
    <xf numFmtId="0" fontId="12" fillId="0" borderId="20" xfId="0" applyFont="1" applyBorder="1"/>
    <xf numFmtId="0" fontId="25" fillId="11" borderId="20" xfId="0" applyFont="1" applyFill="1" applyBorder="1"/>
    <xf numFmtId="0" fontId="39" fillId="11" borderId="0" xfId="0" applyFont="1" applyFill="1"/>
    <xf numFmtId="0" fontId="20" fillId="11" borderId="0" xfId="0" applyFont="1" applyFill="1"/>
    <xf numFmtId="0" fontId="34" fillId="11" borderId="0" xfId="0" applyFont="1" applyFill="1"/>
    <xf numFmtId="0" fontId="16" fillId="11" borderId="0" xfId="0" applyFont="1" applyFill="1"/>
    <xf numFmtId="0" fontId="41" fillId="0" borderId="0" xfId="0" applyFont="1" applyAlignment="1">
      <alignment horizontal="center"/>
    </xf>
    <xf numFmtId="9" fontId="41" fillId="0" borderId="0" xfId="2" applyFont="1" applyAlignment="1">
      <alignment horizontal="center"/>
    </xf>
    <xf numFmtId="168" fontId="41" fillId="0" borderId="0" xfId="0" applyNumberFormat="1" applyFont="1"/>
    <xf numFmtId="168" fontId="35" fillId="0" borderId="0" xfId="0" applyNumberFormat="1" applyFont="1"/>
    <xf numFmtId="0" fontId="42" fillId="0" borderId="0" xfId="18" applyFont="1" applyFill="1" applyBorder="1" applyAlignment="1">
      <alignment horizontal="center"/>
    </xf>
    <xf numFmtId="0" fontId="43" fillId="11" borderId="0" xfId="0" applyFont="1" applyFill="1"/>
    <xf numFmtId="190" fontId="12" fillId="0" borderId="0" xfId="0" applyNumberFormat="1" applyFont="1"/>
    <xf numFmtId="190" fontId="44" fillId="0" borderId="0" xfId="0" applyNumberFormat="1" applyFont="1"/>
    <xf numFmtId="0" fontId="45" fillId="0" borderId="0" xfId="0" applyFont="1" applyFill="1" applyBorder="1"/>
    <xf numFmtId="0" fontId="45" fillId="0" borderId="0" xfId="0" applyFont="1" applyFill="1"/>
    <xf numFmtId="0" fontId="16" fillId="0" borderId="0" xfId="19" applyFont="1" applyAlignment="1">
      <alignment horizontal="left" indent="1"/>
    </xf>
    <xf numFmtId="0" fontId="20" fillId="0" borderId="0" xfId="0" applyFont="1" applyFill="1" applyBorder="1"/>
    <xf numFmtId="0" fontId="46" fillId="0" borderId="0" xfId="0" applyFont="1" applyFill="1" applyBorder="1"/>
    <xf numFmtId="0" fontId="47" fillId="9" borderId="0" xfId="0" applyFont="1" applyFill="1" applyBorder="1"/>
    <xf numFmtId="0" fontId="47" fillId="9" borderId="0" xfId="9" applyFont="1" applyFill="1" applyBorder="1"/>
    <xf numFmtId="44" fontId="47" fillId="9" borderId="0" xfId="16" applyNumberFormat="1" applyFont="1" applyFill="1" applyBorder="1"/>
    <xf numFmtId="44" fontId="47" fillId="9" borderId="0" xfId="9" applyNumberFormat="1" applyFont="1" applyFill="1" applyBorder="1"/>
    <xf numFmtId="44" fontId="48" fillId="0" borderId="0" xfId="16" applyNumberFormat="1" applyFont="1" applyFill="1" applyBorder="1" applyAlignment="1"/>
    <xf numFmtId="44" fontId="48" fillId="0" borderId="2" xfId="16" applyNumberFormat="1" applyFont="1" applyFill="1" applyBorder="1"/>
    <xf numFmtId="44" fontId="48" fillId="0" borderId="3" xfId="9" applyNumberFormat="1" applyFont="1" applyFill="1" applyBorder="1"/>
    <xf numFmtId="44" fontId="48" fillId="0" borderId="0" xfId="9" applyNumberFormat="1" applyFont="1" applyFill="1" applyBorder="1"/>
    <xf numFmtId="0" fontId="48" fillId="0" borderId="7" xfId="9" applyFont="1" applyFill="1" applyBorder="1" applyAlignment="1">
      <alignment horizontal="center" vertical="center"/>
    </xf>
    <xf numFmtId="44" fontId="48" fillId="0" borderId="7" xfId="9" applyNumberFormat="1" applyFont="1" applyFill="1" applyBorder="1" applyAlignment="1">
      <alignment horizontal="center" vertical="center"/>
    </xf>
    <xf numFmtId="44" fontId="48" fillId="0" borderId="7" xfId="9" applyNumberFormat="1" applyFont="1" applyFill="1" applyBorder="1" applyAlignment="1">
      <alignment horizontal="center" vertical="center" wrapText="1"/>
    </xf>
    <xf numFmtId="44" fontId="48" fillId="0" borderId="1" xfId="9" applyNumberFormat="1" applyFont="1" applyFill="1" applyBorder="1" applyAlignment="1">
      <alignment horizontal="center" vertical="center"/>
    </xf>
    <xf numFmtId="44" fontId="48" fillId="0" borderId="0" xfId="9" applyNumberFormat="1" applyFont="1" applyFill="1" applyBorder="1" applyAlignment="1">
      <alignment horizontal="center" vertical="center"/>
    </xf>
    <xf numFmtId="0" fontId="44" fillId="0" borderId="7" xfId="9" applyFont="1" applyFill="1" applyBorder="1"/>
    <xf numFmtId="44" fontId="44" fillId="0" borderId="7" xfId="16" applyNumberFormat="1" applyFont="1" applyFill="1" applyBorder="1"/>
    <xf numFmtId="44" fontId="44" fillId="0" borderId="1" xfId="16" applyNumberFormat="1" applyFont="1" applyFill="1" applyBorder="1"/>
    <xf numFmtId="44" fontId="44" fillId="0" borderId="0" xfId="16" applyNumberFormat="1" applyFont="1" applyFill="1" applyBorder="1"/>
    <xf numFmtId="0" fontId="44" fillId="0" borderId="5" xfId="9" applyFont="1" applyFill="1" applyBorder="1"/>
    <xf numFmtId="0" fontId="44" fillId="0" borderId="0" xfId="9" applyFont="1" applyFill="1" applyBorder="1"/>
    <xf numFmtId="44" fontId="44" fillId="0" borderId="0" xfId="9" applyNumberFormat="1" applyFont="1" applyFill="1" applyBorder="1"/>
    <xf numFmtId="44" fontId="48" fillId="0" borderId="12" xfId="16" applyNumberFormat="1" applyFont="1" applyFill="1" applyBorder="1" applyAlignment="1"/>
    <xf numFmtId="44" fontId="48" fillId="0" borderId="7" xfId="9" applyNumberFormat="1" applyFont="1" applyFill="1" applyBorder="1"/>
    <xf numFmtId="44" fontId="48" fillId="0" borderId="7" xfId="9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7" fontId="40" fillId="11" borderId="0" xfId="26" applyNumberFormat="1" applyFont="1" applyFill="1"/>
    <xf numFmtId="167" fontId="36" fillId="11" borderId="0" xfId="26" applyNumberFormat="1" applyFont="1" applyFill="1"/>
    <xf numFmtId="0" fontId="15" fillId="12" borderId="0" xfId="0" applyFont="1" applyFill="1" applyAlignment="1">
      <alignment vertical="center"/>
    </xf>
    <xf numFmtId="0" fontId="49" fillId="17" borderId="0" xfId="0" applyFont="1" applyFill="1"/>
    <xf numFmtId="0" fontId="0" fillId="17" borderId="0" xfId="0" applyFill="1"/>
    <xf numFmtId="190" fontId="36" fillId="0" borderId="0" xfId="0" applyNumberFormat="1" applyFont="1" applyProtection="1">
      <protection locked="0"/>
    </xf>
    <xf numFmtId="3" fontId="36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" fontId="13" fillId="0" borderId="0" xfId="0" applyNumberFormat="1" applyFont="1" applyProtection="1">
      <protection locked="0"/>
    </xf>
    <xf numFmtId="4" fontId="13" fillId="0" borderId="0" xfId="0" applyNumberFormat="1" applyFont="1" applyAlignment="1" applyProtection="1">
      <alignment horizontal="center"/>
      <protection locked="0"/>
    </xf>
    <xf numFmtId="168" fontId="36" fillId="0" borderId="0" xfId="0" applyNumberFormat="1" applyFont="1" applyFill="1" applyProtection="1">
      <protection locked="0"/>
    </xf>
    <xf numFmtId="191" fontId="15" fillId="0" borderId="7" xfId="1" applyNumberFormat="1" applyFont="1" applyBorder="1" applyProtection="1">
      <protection locked="0"/>
    </xf>
    <xf numFmtId="44" fontId="15" fillId="0" borderId="7" xfId="1" applyNumberFormat="1" applyFont="1" applyBorder="1" applyProtection="1"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9" fontId="15" fillId="0" borderId="7" xfId="2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5" fillId="12" borderId="0" xfId="0" applyFont="1" applyFill="1" applyAlignment="1" applyProtection="1">
      <alignment vertical="center"/>
      <protection locked="0"/>
    </xf>
    <xf numFmtId="0" fontId="24" fillId="11" borderId="0" xfId="18" quotePrefix="1" applyFill="1"/>
    <xf numFmtId="0" fontId="28" fillId="11" borderId="0" xfId="0" applyFont="1" applyFill="1" applyAlignment="1">
      <alignment wrapText="1"/>
    </xf>
    <xf numFmtId="0" fontId="12" fillId="0" borderId="0" xfId="0" applyFont="1" applyAlignment="1">
      <alignment horizontal="left" indent="1"/>
    </xf>
    <xf numFmtId="0" fontId="24" fillId="17" borderId="0" xfId="18" applyFill="1"/>
    <xf numFmtId="0" fontId="20" fillId="11" borderId="0" xfId="0" applyFont="1" applyFill="1" applyAlignment="1">
      <alignment wrapText="1"/>
    </xf>
    <xf numFmtId="0" fontId="12" fillId="11" borderId="0" xfId="0" applyFont="1" applyFill="1" applyAlignment="1">
      <alignment horizontal="left"/>
    </xf>
    <xf numFmtId="0" fontId="12" fillId="0" borderId="0" xfId="0" applyFont="1" applyFill="1" applyAlignment="1">
      <alignment horizontal="left" indent="1"/>
    </xf>
    <xf numFmtId="0" fontId="24" fillId="0" borderId="0" xfId="18" applyFill="1"/>
    <xf numFmtId="0" fontId="20" fillId="0" borderId="0" xfId="0" applyFont="1" applyFill="1" applyAlignment="1">
      <alignment wrapText="1"/>
    </xf>
    <xf numFmtId="0" fontId="17" fillId="0" borderId="14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8" fillId="0" borderId="8" xfId="9" applyFont="1" applyFill="1" applyBorder="1" applyAlignment="1">
      <alignment horizontal="center" vertical="center" wrapText="1"/>
    </xf>
    <xf numFmtId="44" fontId="48" fillId="0" borderId="0" xfId="9" applyNumberFormat="1" applyFont="1" applyFill="1" applyBorder="1" applyAlignment="1">
      <alignment horizontal="center"/>
    </xf>
    <xf numFmtId="0" fontId="12" fillId="0" borderId="3" xfId="9" applyFont="1" applyFill="1" applyBorder="1" applyAlignment="1">
      <alignment horizontal="center" vertical="center" wrapText="1"/>
    </xf>
    <xf numFmtId="44" fontId="48" fillId="0" borderId="12" xfId="16" applyNumberFormat="1" applyFont="1" applyFill="1" applyBorder="1" applyAlignment="1">
      <alignment horizontal="center"/>
    </xf>
    <xf numFmtId="44" fontId="48" fillId="0" borderId="13" xfId="16" applyNumberFormat="1" applyFont="1" applyFill="1" applyBorder="1" applyAlignment="1">
      <alignment horizontal="center"/>
    </xf>
    <xf numFmtId="44" fontId="17" fillId="0" borderId="1" xfId="9" applyNumberFormat="1" applyFont="1" applyFill="1" applyBorder="1" applyAlignment="1">
      <alignment horizontal="center" vertical="center"/>
    </xf>
    <xf numFmtId="44" fontId="17" fillId="0" borderId="0" xfId="9" applyNumberFormat="1" applyFont="1" applyFill="1" applyBorder="1" applyAlignment="1">
      <alignment horizontal="center" vertical="center"/>
    </xf>
    <xf numFmtId="44" fontId="48" fillId="0" borderId="1" xfId="9" applyNumberFormat="1" applyFont="1" applyFill="1" applyBorder="1" applyAlignment="1">
      <alignment horizontal="center"/>
    </xf>
    <xf numFmtId="44" fontId="48" fillId="0" borderId="6" xfId="9" applyNumberFormat="1" applyFont="1" applyFill="1" applyBorder="1" applyAlignment="1">
      <alignment horizontal="center"/>
    </xf>
    <xf numFmtId="44" fontId="48" fillId="0" borderId="8" xfId="9" applyNumberFormat="1" applyFont="1" applyFill="1" applyBorder="1" applyAlignment="1">
      <alignment horizontal="center"/>
    </xf>
    <xf numFmtId="44" fontId="17" fillId="0" borderId="6" xfId="9" applyNumberFormat="1" applyFont="1" applyFill="1" applyBorder="1" applyAlignment="1">
      <alignment horizontal="center" vertical="center"/>
    </xf>
    <xf numFmtId="44" fontId="17" fillId="0" borderId="10" xfId="9" applyNumberFormat="1" applyFont="1" applyFill="1" applyBorder="1" applyAlignment="1">
      <alignment horizontal="center" vertical="center"/>
    </xf>
    <xf numFmtId="44" fontId="17" fillId="0" borderId="8" xfId="9" applyNumberFormat="1" applyFont="1" applyFill="1" applyBorder="1" applyAlignment="1">
      <alignment horizontal="center" vertical="center"/>
    </xf>
    <xf numFmtId="44" fontId="17" fillId="0" borderId="6" xfId="16" applyNumberFormat="1" applyFont="1" applyFill="1" applyBorder="1" applyAlignment="1">
      <alignment horizontal="center"/>
    </xf>
    <xf numFmtId="44" fontId="17" fillId="0" borderId="10" xfId="16" applyNumberFormat="1" applyFont="1" applyFill="1" applyBorder="1" applyAlignment="1">
      <alignment horizontal="center"/>
    </xf>
    <xf numFmtId="44" fontId="17" fillId="0" borderId="8" xfId="16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4" fontId="14" fillId="0" borderId="0" xfId="9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6" fillId="3" borderId="6" xfId="1" applyNumberFormat="1" applyFont="1" applyFill="1" applyBorder="1" applyAlignment="1">
      <alignment horizontal="center"/>
    </xf>
    <xf numFmtId="44" fontId="6" fillId="3" borderId="10" xfId="1" applyNumberFormat="1" applyFont="1" applyFill="1" applyBorder="1" applyAlignment="1">
      <alignment horizontal="center"/>
    </xf>
    <xf numFmtId="44" fontId="6" fillId="3" borderId="8" xfId="1" applyNumberFormat="1" applyFont="1" applyFill="1" applyBorder="1" applyAlignment="1">
      <alignment horizontal="center"/>
    </xf>
    <xf numFmtId="44" fontId="12" fillId="3" borderId="6" xfId="1" applyNumberFormat="1" applyFont="1" applyFill="1" applyBorder="1" applyAlignment="1">
      <alignment horizontal="center"/>
    </xf>
    <xf numFmtId="44" fontId="12" fillId="3" borderId="8" xfId="1" applyNumberFormat="1" applyFont="1" applyFill="1" applyBorder="1" applyAlignment="1">
      <alignment horizontal="center"/>
    </xf>
    <xf numFmtId="44" fontId="6" fillId="3" borderId="6" xfId="0" applyNumberFormat="1" applyFont="1" applyFill="1" applyBorder="1" applyAlignment="1">
      <alignment horizontal="center" vertical="center"/>
    </xf>
    <xf numFmtId="44" fontId="6" fillId="3" borderId="10" xfId="0" applyNumberFormat="1" applyFont="1" applyFill="1" applyBorder="1" applyAlignment="1">
      <alignment horizontal="center" vertical="center"/>
    </xf>
    <xf numFmtId="44" fontId="6" fillId="3" borderId="8" xfId="0" applyNumberFormat="1" applyFont="1" applyFill="1" applyBorder="1" applyAlignment="1">
      <alignment horizontal="center" vertical="center"/>
    </xf>
    <xf numFmtId="44" fontId="12" fillId="3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83">
    <cellStyle name="_x000a_shell=progma" xfId="20"/>
    <cellStyle name="1_User_Input 2" xfId="21"/>
    <cellStyle name="Checksum" xfId="22"/>
    <cellStyle name="Column label" xfId="6"/>
    <cellStyle name="Column label (left aligned)" xfId="23"/>
    <cellStyle name="Column label (no wrap)" xfId="24"/>
    <cellStyle name="Column label (not bold)" xfId="25"/>
    <cellStyle name="Comma 2" xfId="26"/>
    <cellStyle name="Comma 2 2 6" xfId="27"/>
    <cellStyle name="Comma 3" xfId="28"/>
    <cellStyle name="Currency (0dp)" xfId="29"/>
    <cellStyle name="Currency (2dp)" xfId="30"/>
    <cellStyle name="Currency 2" xfId="16"/>
    <cellStyle name="Currency 3" xfId="31"/>
    <cellStyle name="Currency Dollar" xfId="32"/>
    <cellStyle name="Currency Dollar (2dp)" xfId="33"/>
    <cellStyle name="Currency EUR" xfId="34"/>
    <cellStyle name="Currency EUR (2dp)" xfId="35"/>
    <cellStyle name="Currency Euro" xfId="36"/>
    <cellStyle name="Currency Euro (2dp)" xfId="37"/>
    <cellStyle name="Currency GBP" xfId="38"/>
    <cellStyle name="Currency GBP (2dp)" xfId="39"/>
    <cellStyle name="Currency Pound" xfId="40"/>
    <cellStyle name="Currency Pound (2dp)" xfId="41"/>
    <cellStyle name="Currency USD" xfId="42"/>
    <cellStyle name="Currency USD (2dp)" xfId="43"/>
    <cellStyle name="Date" xfId="44"/>
    <cellStyle name="Date (Month)" xfId="45"/>
    <cellStyle name="Date (Year)" xfId="46"/>
    <cellStyle name="H0" xfId="47"/>
    <cellStyle name="H1" xfId="48"/>
    <cellStyle name="H2" xfId="4"/>
    <cellStyle name="H3" xfId="5"/>
    <cellStyle name="H4" xfId="49"/>
    <cellStyle name="Highlight" xfId="50"/>
    <cellStyle name="Hipervínculo" xfId="18" builtinId="8"/>
    <cellStyle name="Input calculation" xfId="14"/>
    <cellStyle name="Input data" xfId="7"/>
    <cellStyle name="Input data 2" xfId="13"/>
    <cellStyle name="Input estimate" xfId="8"/>
    <cellStyle name="Input link" xfId="12"/>
    <cellStyle name="Input link (different workbook)" xfId="51"/>
    <cellStyle name="Input parameter" xfId="52"/>
    <cellStyle name="Moneda" xfId="1" builtinId="4"/>
    <cellStyle name="Name" xfId="53"/>
    <cellStyle name="Normal" xfId="0" builtinId="0"/>
    <cellStyle name="Normal 2" xfId="10"/>
    <cellStyle name="Normal 2 2" xfId="19"/>
    <cellStyle name="Normal 2 3" xfId="54"/>
    <cellStyle name="Normal 2 4" xfId="55"/>
    <cellStyle name="Normal 205" xfId="56"/>
    <cellStyle name="Normal 21" xfId="57"/>
    <cellStyle name="Normal 21 2" xfId="58"/>
    <cellStyle name="Normal 3" xfId="9"/>
    <cellStyle name="Normal 39 2" xfId="59"/>
    <cellStyle name="Normal 39 2 2" xfId="60"/>
    <cellStyle name="Normal 4" xfId="17"/>
    <cellStyle name="Normal 5" xfId="61"/>
    <cellStyle name="Normal 6" xfId="62"/>
    <cellStyle name="Normal 7" xfId="63"/>
    <cellStyle name="Number" xfId="64"/>
    <cellStyle name="Number (2dp)" xfId="65"/>
    <cellStyle name="Number 2" xfId="66"/>
    <cellStyle name="Number 3" xfId="11"/>
    <cellStyle name="Percent 2" xfId="15"/>
    <cellStyle name="Percent 2 2" xfId="67"/>
    <cellStyle name="Percent 2 3" xfId="68"/>
    <cellStyle name="Percent 2 3 2" xfId="69"/>
    <cellStyle name="Percent 3" xfId="70"/>
    <cellStyle name="Percentage" xfId="71"/>
    <cellStyle name="Percentage (2dp)" xfId="72"/>
    <cellStyle name="Porcentaje" xfId="2" builtinId="5"/>
    <cellStyle name="Row label" xfId="73"/>
    <cellStyle name="Row label (indent)" xfId="74"/>
    <cellStyle name="Sub-total row" xfId="75"/>
    <cellStyle name="Table finish row" xfId="76"/>
    <cellStyle name="Table shading" xfId="3"/>
    <cellStyle name="Table unfinish row" xfId="77"/>
    <cellStyle name="Table unshading" xfId="78"/>
    <cellStyle name="Text" xfId="79"/>
    <cellStyle name="Total row" xfId="80"/>
    <cellStyle name="Unhighlight" xfId="81"/>
    <cellStyle name="Untotal row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http://www.frontier-economics.com/media/splash/mail_logo.gif" TargetMode="External"/><Relationship Id="rId1" Type="http://schemas.openxmlformats.org/officeDocument/2006/relationships/hyperlink" Target="http://www.frontier-economi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66675</xdr:rowOff>
    </xdr:from>
    <xdr:to>
      <xdr:col>1</xdr:col>
      <xdr:colOff>1333500</xdr:colOff>
      <xdr:row>4</xdr:row>
      <xdr:rowOff>11430</xdr:rowOff>
    </xdr:to>
    <xdr:pic>
      <xdr:nvPicPr>
        <xdr:cNvPr id="2" name="Picture 1" descr="http://www.frontier-economics.com/media/splash/mail_logo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6675"/>
          <a:ext cx="1371600" cy="592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2585085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0725" y="0"/>
          <a:ext cx="1203960" cy="630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9.140625" style="48"/>
    <col min="2" max="2" width="44.42578125" style="48" customWidth="1"/>
    <col min="3" max="3" width="30.7109375" style="48" customWidth="1"/>
    <col min="4" max="4" width="4.140625" style="48" customWidth="1"/>
    <col min="5" max="5" width="109.28515625" style="48" bestFit="1" customWidth="1"/>
    <col min="6" max="16384" width="9.140625" style="48"/>
  </cols>
  <sheetData>
    <row r="5" spans="2:5" ht="21" x14ac:dyDescent="0.35">
      <c r="B5" s="49" t="s">
        <v>196</v>
      </c>
    </row>
    <row r="7" spans="2:5" ht="15.75" x14ac:dyDescent="0.25">
      <c r="B7" s="50" t="s">
        <v>136</v>
      </c>
      <c r="C7" s="51" t="s">
        <v>137</v>
      </c>
    </row>
    <row r="8" spans="2:5" ht="15.75" x14ac:dyDescent="0.25">
      <c r="B8" s="50"/>
      <c r="C8" s="51"/>
    </row>
    <row r="9" spans="2:5" x14ac:dyDescent="0.2">
      <c r="B9" s="54" t="s">
        <v>181</v>
      </c>
    </row>
    <row r="10" spans="2:5" x14ac:dyDescent="0.2">
      <c r="B10" s="48" t="s">
        <v>204</v>
      </c>
      <c r="C10" s="57" t="s">
        <v>167</v>
      </c>
      <c r="E10" s="53" t="s">
        <v>138</v>
      </c>
    </row>
    <row r="11" spans="2:5" x14ac:dyDescent="0.2">
      <c r="E11" s="53"/>
    </row>
    <row r="12" spans="2:5" x14ac:dyDescent="0.2">
      <c r="B12" s="54" t="s">
        <v>139</v>
      </c>
      <c r="C12" s="57" t="s">
        <v>158</v>
      </c>
    </row>
    <row r="13" spans="2:5" x14ac:dyDescent="0.2">
      <c r="B13" s="54"/>
      <c r="C13" s="54"/>
    </row>
    <row r="14" spans="2:5" x14ac:dyDescent="0.2">
      <c r="B14" s="66" t="s">
        <v>183</v>
      </c>
      <c r="C14" s="57" t="s">
        <v>88</v>
      </c>
      <c r="E14" s="53" t="s">
        <v>184</v>
      </c>
    </row>
    <row r="15" spans="2:5" x14ac:dyDescent="0.2">
      <c r="B15" s="54"/>
    </row>
    <row r="16" spans="2:5" x14ac:dyDescent="0.2">
      <c r="B16" s="66" t="s">
        <v>154</v>
      </c>
      <c r="C16" s="57" t="s">
        <v>153</v>
      </c>
      <c r="E16" s="53" t="s">
        <v>197</v>
      </c>
    </row>
    <row r="17" spans="2:5" x14ac:dyDescent="0.2">
      <c r="B17" s="66"/>
      <c r="C17" s="66"/>
      <c r="E17" s="53"/>
    </row>
    <row r="18" spans="2:5" x14ac:dyDescent="0.2">
      <c r="B18" s="68" t="s">
        <v>103</v>
      </c>
      <c r="C18" s="57" t="s">
        <v>103</v>
      </c>
      <c r="E18" s="53" t="s">
        <v>185</v>
      </c>
    </row>
    <row r="19" spans="2:5" x14ac:dyDescent="0.2">
      <c r="B19" s="67"/>
      <c r="C19" s="56"/>
      <c r="D19" s="55"/>
      <c r="E19" s="58"/>
    </row>
    <row r="20" spans="2:5" x14ac:dyDescent="0.2">
      <c r="B20" s="66" t="s">
        <v>98</v>
      </c>
      <c r="C20" s="52" t="s">
        <v>140</v>
      </c>
      <c r="E20" s="53" t="s">
        <v>198</v>
      </c>
    </row>
    <row r="21" spans="2:5" x14ac:dyDescent="0.2">
      <c r="B21" s="66"/>
      <c r="E21" s="53"/>
    </row>
    <row r="22" spans="2:5" x14ac:dyDescent="0.2">
      <c r="B22" s="54" t="s">
        <v>145</v>
      </c>
    </row>
    <row r="23" spans="2:5" x14ac:dyDescent="0.2">
      <c r="B23" s="54"/>
    </row>
    <row r="24" spans="2:5" x14ac:dyDescent="0.2">
      <c r="B24" s="86" t="s">
        <v>159</v>
      </c>
      <c r="C24" s="52" t="s">
        <v>160</v>
      </c>
    </row>
    <row r="25" spans="2:5" x14ac:dyDescent="0.2">
      <c r="B25" s="66"/>
    </row>
    <row r="26" spans="2:5" x14ac:dyDescent="0.2">
      <c r="B26" s="68" t="s">
        <v>88</v>
      </c>
      <c r="C26" s="52" t="s">
        <v>186</v>
      </c>
      <c r="E26" s="53" t="s">
        <v>155</v>
      </c>
    </row>
    <row r="27" spans="2:5" x14ac:dyDescent="0.2">
      <c r="B27" s="68" t="s">
        <v>87</v>
      </c>
      <c r="C27" s="52" t="s">
        <v>187</v>
      </c>
      <c r="E27" s="53" t="s">
        <v>156</v>
      </c>
    </row>
    <row r="28" spans="2:5" x14ac:dyDescent="0.2">
      <c r="B28" s="68" t="s">
        <v>98</v>
      </c>
      <c r="C28" s="52" t="s">
        <v>188</v>
      </c>
      <c r="E28" s="53" t="s">
        <v>195</v>
      </c>
    </row>
    <row r="29" spans="2:5" x14ac:dyDescent="0.2">
      <c r="C29" s="53"/>
      <c r="E29" s="53"/>
    </row>
    <row r="30" spans="2:5" x14ac:dyDescent="0.2">
      <c r="B30" s="86" t="s">
        <v>161</v>
      </c>
      <c r="C30" s="52" t="s">
        <v>161</v>
      </c>
      <c r="E30" s="53"/>
    </row>
    <row r="31" spans="2:5" x14ac:dyDescent="0.2">
      <c r="C31" s="53"/>
      <c r="E31" s="53"/>
    </row>
    <row r="32" spans="2:5" x14ac:dyDescent="0.2">
      <c r="B32" s="68" t="s">
        <v>151</v>
      </c>
      <c r="C32" s="52" t="s">
        <v>83</v>
      </c>
      <c r="E32" s="53" t="s">
        <v>141</v>
      </c>
    </row>
    <row r="33" spans="1:5" x14ac:dyDescent="0.2">
      <c r="B33" s="68" t="s">
        <v>152</v>
      </c>
      <c r="C33" s="52" t="s">
        <v>84</v>
      </c>
      <c r="E33" s="53" t="s">
        <v>142</v>
      </c>
    </row>
    <row r="34" spans="1:5" x14ac:dyDescent="0.2">
      <c r="B34" s="68" t="s">
        <v>143</v>
      </c>
      <c r="C34" s="52" t="s">
        <v>143</v>
      </c>
      <c r="E34" s="53" t="s">
        <v>144</v>
      </c>
    </row>
    <row r="36" spans="1:5" s="46" customFormat="1" x14ac:dyDescent="0.2">
      <c r="B36" s="29" t="s">
        <v>207</v>
      </c>
      <c r="C36" s="130"/>
      <c r="E36" s="131"/>
    </row>
    <row r="37" spans="1:5" s="11" customFormat="1" x14ac:dyDescent="0.2">
      <c r="B37" s="132" t="s">
        <v>202</v>
      </c>
      <c r="C37" s="133" t="s">
        <v>202</v>
      </c>
      <c r="E37" s="134" t="s">
        <v>208</v>
      </c>
    </row>
    <row r="38" spans="1:5" s="16" customFormat="1" x14ac:dyDescent="0.2">
      <c r="B38" s="136"/>
      <c r="C38" s="137"/>
      <c r="E38" s="138"/>
    </row>
    <row r="39" spans="1:5" s="16" customFormat="1" x14ac:dyDescent="0.2">
      <c r="B39" s="136"/>
      <c r="C39" s="137"/>
      <c r="E39" s="138"/>
    </row>
    <row r="40" spans="1:5" s="16" customFormat="1" x14ac:dyDescent="0.2">
      <c r="B40" s="136"/>
      <c r="C40" s="137"/>
      <c r="E40" s="138"/>
    </row>
    <row r="41" spans="1:5" s="11" customFormat="1" ht="16.5" thickBot="1" x14ac:dyDescent="0.3">
      <c r="B41" s="69" t="s">
        <v>209</v>
      </c>
    </row>
    <row r="42" spans="1:5" s="70" customFormat="1" ht="16.5" thickTop="1" x14ac:dyDescent="0.25">
      <c r="B42" s="71"/>
    </row>
    <row r="43" spans="1:5" s="11" customFormat="1" x14ac:dyDescent="0.2">
      <c r="A43" s="29">
        <v>1</v>
      </c>
      <c r="B43" s="11" t="s">
        <v>210</v>
      </c>
    </row>
    <row r="44" spans="1:5" s="11" customFormat="1" x14ac:dyDescent="0.2">
      <c r="A44" s="29">
        <v>2</v>
      </c>
      <c r="B44" s="11" t="s">
        <v>211</v>
      </c>
    </row>
    <row r="45" spans="1:5" s="11" customFormat="1" x14ac:dyDescent="0.2">
      <c r="A45" s="29">
        <v>3</v>
      </c>
      <c r="B45" s="11" t="s">
        <v>212</v>
      </c>
    </row>
    <row r="46" spans="1:5" s="11" customFormat="1" x14ac:dyDescent="0.2">
      <c r="A46" s="29">
        <v>4</v>
      </c>
      <c r="B46" s="135" t="s">
        <v>216</v>
      </c>
    </row>
    <row r="48" spans="1:5" s="11" customFormat="1" ht="16.5" thickBot="1" x14ac:dyDescent="0.3">
      <c r="B48" s="69" t="s">
        <v>166</v>
      </c>
    </row>
    <row r="49" spans="2:3" s="70" customFormat="1" ht="16.5" thickTop="1" x14ac:dyDescent="0.25">
      <c r="B49" s="71"/>
    </row>
    <row r="50" spans="2:3" s="11" customFormat="1" x14ac:dyDescent="0.2">
      <c r="B50" s="72" t="s">
        <v>167</v>
      </c>
      <c r="C50" s="112" t="s">
        <v>168</v>
      </c>
    </row>
    <row r="51" spans="2:3" s="11" customFormat="1" x14ac:dyDescent="0.2">
      <c r="B51" s="113" t="s">
        <v>178</v>
      </c>
      <c r="C51" s="112" t="s">
        <v>169</v>
      </c>
    </row>
    <row r="52" spans="2:3" s="11" customFormat="1" x14ac:dyDescent="0.2">
      <c r="B52" s="114" t="s">
        <v>200</v>
      </c>
      <c r="C52" s="112" t="s">
        <v>169</v>
      </c>
    </row>
    <row r="53" spans="2:3" s="11" customFormat="1" x14ac:dyDescent="0.2">
      <c r="B53" s="46" t="s">
        <v>170</v>
      </c>
      <c r="C53" s="112" t="s">
        <v>171</v>
      </c>
    </row>
    <row r="54" spans="2:3" s="11" customFormat="1" x14ac:dyDescent="0.2">
      <c r="B54" s="73" t="s">
        <v>172</v>
      </c>
      <c r="C54" s="112" t="s">
        <v>173</v>
      </c>
    </row>
    <row r="55" spans="2:3" s="11" customFormat="1" x14ac:dyDescent="0.2">
      <c r="B55" s="74" t="s">
        <v>174</v>
      </c>
      <c r="C55" s="112" t="s">
        <v>175</v>
      </c>
    </row>
    <row r="56" spans="2:3" s="11" customFormat="1" x14ac:dyDescent="0.2">
      <c r="B56" s="115" t="s">
        <v>217</v>
      </c>
      <c r="C56" s="112" t="s">
        <v>218</v>
      </c>
    </row>
    <row r="57" spans="2:3" s="11" customFormat="1" x14ac:dyDescent="0.2">
      <c r="B57" s="75" t="s">
        <v>176</v>
      </c>
      <c r="C57" s="112" t="s">
        <v>177</v>
      </c>
    </row>
  </sheetData>
  <hyperlinks>
    <hyperlink ref="C26" location="'Ingresos minoristas_AEP'!A1" display="Ingresos minoristas"/>
    <hyperlink ref="C27" location="'Demanda minorista_AEP'!A1" display="Demanda minorista"/>
    <hyperlink ref="C32" location="'Precios mayoristas'!A1" display="Precios mayoristas"/>
    <hyperlink ref="C16" location="'Pagos mayoristas - resumen'!A1" display="Costos mayoristas - resumen"/>
    <hyperlink ref="C33" location="'Descuentos mayoristas'!A1" display="Descuentos mayoristas"/>
    <hyperlink ref="C34" location="'Velocidades y tramos'!A1" display="Velocidades"/>
    <hyperlink ref="C10" location="Resultados!A1" display="Resultados"/>
    <hyperlink ref="C20" location="'Costos minoristas - resumen'!A1" display="Costos minoristas - resumen"/>
    <hyperlink ref="C18" location="'Pagos mayoristas'!A1" display="'Pagos mayoristas'!A1"/>
    <hyperlink ref="C24" location="'Requerimiento al AEP&gt;&gt;'!A1" display="Requerimiento al AEP&gt;&gt;"/>
    <hyperlink ref="C12" location="'Cálculos &gt;&gt;&gt;'!A1" display="Cálculos"/>
    <hyperlink ref="C30" location="'Oferta mayorista&gt;&gt;'!A1" display="Oferta mayorista &gt;&gt;"/>
    <hyperlink ref="C28" location="'Costos minoristas_AEP'!A1" display="Costos minoristas"/>
    <hyperlink ref="C14" location="'Ingresos minoristas'!A1" display="Ingresos minoristas"/>
    <hyperlink ref="C37" location="Supuestos!A1" display="Supue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E83F35"/>
  </sheetPr>
  <dimension ref="B3:C31"/>
  <sheetViews>
    <sheetView showGridLines="0" workbookViewId="0">
      <selection activeCell="U42" sqref="U42:U44"/>
    </sheetView>
  </sheetViews>
  <sheetFormatPr baseColWidth="10" defaultColWidth="9.140625" defaultRowHeight="12.75" x14ac:dyDescent="0.2"/>
  <cols>
    <col min="1" max="16384" width="9.140625" style="36"/>
  </cols>
  <sheetData>
    <row r="3" spans="2:2" ht="36" x14ac:dyDescent="0.55000000000000004">
      <c r="B3" s="37" t="s">
        <v>162</v>
      </c>
    </row>
    <row r="31" spans="3:3" x14ac:dyDescent="0.2">
      <c r="C31" s="5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80" t="s">
        <v>206</v>
      </c>
      <c r="B1" s="7" t="s">
        <v>88</v>
      </c>
    </row>
    <row r="2" spans="1:3" s="8" customFormat="1" x14ac:dyDescent="0.2"/>
    <row r="3" spans="1:3" s="8" customFormat="1" x14ac:dyDescent="0.2">
      <c r="B3" s="84" t="s">
        <v>182</v>
      </c>
    </row>
    <row r="5" spans="1:3" x14ac:dyDescent="0.2">
      <c r="B5" s="14" t="s">
        <v>89</v>
      </c>
      <c r="C5" s="14" t="s">
        <v>95</v>
      </c>
    </row>
    <row r="6" spans="1:3" x14ac:dyDescent="0.2">
      <c r="B6" s="11" t="s">
        <v>15</v>
      </c>
      <c r="C6" s="118">
        <v>102551000000</v>
      </c>
    </row>
    <row r="7" spans="1:3" x14ac:dyDescent="0.2">
      <c r="B7" s="11" t="s">
        <v>146</v>
      </c>
      <c r="C7" s="118">
        <v>95052450000</v>
      </c>
    </row>
    <row r="8" spans="1:3" x14ac:dyDescent="0.2">
      <c r="B8" s="11" t="s">
        <v>93</v>
      </c>
      <c r="C8" s="118">
        <v>100035000000</v>
      </c>
    </row>
    <row r="31" spans="3:3" x14ac:dyDescent="0.2">
      <c r="C31" s="60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76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21.5703125" style="11" bestFit="1" customWidth="1"/>
    <col min="3" max="3" width="18.5703125" style="11" bestFit="1" customWidth="1"/>
    <col min="4" max="4" width="17.5703125" style="11" customWidth="1"/>
    <col min="5" max="5" width="16.140625" style="11" customWidth="1"/>
    <col min="6" max="6" width="20.140625" style="11" customWidth="1"/>
    <col min="7" max="7" width="37.7109375" style="11" bestFit="1" customWidth="1"/>
    <col min="8" max="9" width="9.28515625" style="11" bestFit="1" customWidth="1"/>
    <col min="10" max="10" width="13.85546875" style="11" customWidth="1"/>
    <col min="11" max="11" width="11.28515625" style="11" bestFit="1" customWidth="1"/>
    <col min="12" max="12" width="12.28515625" style="11" bestFit="1" customWidth="1"/>
    <col min="13" max="13" width="12.85546875" style="11" customWidth="1"/>
    <col min="14" max="14" width="9.42578125" style="11" bestFit="1" customWidth="1"/>
    <col min="15" max="15" width="20" style="11" bestFit="1" customWidth="1"/>
    <col min="16" max="17" width="13.28515625" style="11" customWidth="1"/>
    <col min="18" max="16384" width="9.140625" style="11"/>
  </cols>
  <sheetData>
    <row r="1" spans="1:9" ht="21" x14ac:dyDescent="0.35">
      <c r="A1" s="80" t="s">
        <v>206</v>
      </c>
      <c r="B1" s="10" t="s">
        <v>87</v>
      </c>
    </row>
    <row r="3" spans="1:9" x14ac:dyDescent="0.2">
      <c r="B3" s="85" t="s">
        <v>106</v>
      </c>
    </row>
    <row r="5" spans="1:9" s="13" customFormat="1" ht="15.75" x14ac:dyDescent="0.25">
      <c r="B5" s="13" t="s">
        <v>15</v>
      </c>
    </row>
    <row r="8" spans="1:9" x14ac:dyDescent="0.2">
      <c r="D8" s="38"/>
      <c r="E8" s="38"/>
      <c r="F8" s="38"/>
      <c r="G8" s="38"/>
      <c r="H8" s="38"/>
      <c r="I8" s="38"/>
    </row>
    <row r="9" spans="1:9" x14ac:dyDescent="0.2">
      <c r="B9" s="14"/>
      <c r="C9" s="14"/>
      <c r="D9" s="158" t="s">
        <v>164</v>
      </c>
      <c r="E9" s="158"/>
      <c r="F9" s="158"/>
      <c r="G9" s="15" t="s">
        <v>165</v>
      </c>
      <c r="H9" s="15"/>
      <c r="I9" s="15"/>
    </row>
    <row r="10" spans="1:9" x14ac:dyDescent="0.2">
      <c r="B10" s="14" t="str">
        <f>+'Velocidades y tramos'!B5</f>
        <v>Velocidad</v>
      </c>
      <c r="C10" s="14" t="str">
        <f>+'Velocidades y tramos'!C5</f>
        <v>Tipo de instalación</v>
      </c>
      <c r="D10" s="15">
        <f>+'Descuentos mayoristas'!$B$10</f>
        <v>1</v>
      </c>
      <c r="E10" s="15">
        <f>+'Descuentos mayoristas'!$B$11</f>
        <v>2</v>
      </c>
      <c r="F10" s="15" t="str">
        <f>+'Descuentos mayoristas'!$B$12</f>
        <v>3 o más</v>
      </c>
      <c r="H10" s="15"/>
      <c r="I10" s="15"/>
    </row>
    <row r="11" spans="1:9" x14ac:dyDescent="0.2">
      <c r="B11" s="11" t="str">
        <f>+'Velocidades y tramos'!B6</f>
        <v>64 Kbps</v>
      </c>
      <c r="C11" s="11" t="str">
        <f>+'Velocidades y tramos'!C6</f>
        <v>Local</v>
      </c>
      <c r="D11" s="119">
        <v>100</v>
      </c>
      <c r="E11" s="119">
        <v>200</v>
      </c>
      <c r="F11" s="119">
        <v>300</v>
      </c>
      <c r="G11" s="119">
        <v>1000</v>
      </c>
      <c r="H11" s="120"/>
    </row>
    <row r="12" spans="1:9" x14ac:dyDescent="0.2">
      <c r="B12" s="11" t="str">
        <f>+'Velocidades y tramos'!B7</f>
        <v>128 Kbps</v>
      </c>
      <c r="C12" s="11" t="str">
        <f>+'Velocidades y tramos'!C7</f>
        <v>Local</v>
      </c>
      <c r="D12" s="119">
        <v>100</v>
      </c>
      <c r="E12" s="119">
        <v>200</v>
      </c>
      <c r="F12" s="119">
        <v>300</v>
      </c>
      <c r="G12" s="119">
        <v>1000</v>
      </c>
      <c r="H12" s="120"/>
    </row>
    <row r="13" spans="1:9" x14ac:dyDescent="0.2">
      <c r="B13" s="11" t="str">
        <f>+'Velocidades y tramos'!B8</f>
        <v>192 Kbps</v>
      </c>
      <c r="C13" s="11" t="str">
        <f>+'Velocidades y tramos'!C8</f>
        <v>Local</v>
      </c>
      <c r="D13" s="119">
        <v>100</v>
      </c>
      <c r="E13" s="119">
        <v>200</v>
      </c>
      <c r="F13" s="119">
        <v>300</v>
      </c>
      <c r="G13" s="119">
        <v>1000</v>
      </c>
      <c r="H13" s="120"/>
    </row>
    <row r="14" spans="1:9" x14ac:dyDescent="0.2">
      <c r="B14" s="11" t="str">
        <f>+'Velocidades y tramos'!B9</f>
        <v>256 Kbps</v>
      </c>
      <c r="C14" s="11" t="str">
        <f>+'Velocidades y tramos'!C9</f>
        <v>Local</v>
      </c>
      <c r="D14" s="119">
        <v>100</v>
      </c>
      <c r="E14" s="119">
        <v>200</v>
      </c>
      <c r="F14" s="119">
        <v>300</v>
      </c>
      <c r="G14" s="119">
        <v>1000</v>
      </c>
      <c r="H14" s="120"/>
    </row>
    <row r="15" spans="1:9" x14ac:dyDescent="0.2">
      <c r="B15" s="11" t="str">
        <f>+'Velocidades y tramos'!B10</f>
        <v>384 Kbps</v>
      </c>
      <c r="C15" s="11" t="str">
        <f>+'Velocidades y tramos'!C10</f>
        <v>Local</v>
      </c>
      <c r="D15" s="119">
        <v>100</v>
      </c>
      <c r="E15" s="119">
        <v>200</v>
      </c>
      <c r="F15" s="119">
        <v>300</v>
      </c>
      <c r="G15" s="119">
        <v>1000</v>
      </c>
      <c r="H15" s="120"/>
    </row>
    <row r="16" spans="1:9" x14ac:dyDescent="0.2">
      <c r="B16" s="11" t="str">
        <f>+'Velocidades y tramos'!B11</f>
        <v>512 Kbps</v>
      </c>
      <c r="C16" s="11" t="str">
        <f>+'Velocidades y tramos'!C11</f>
        <v>Local</v>
      </c>
      <c r="D16" s="119">
        <v>100</v>
      </c>
      <c r="E16" s="119">
        <v>200</v>
      </c>
      <c r="F16" s="119">
        <v>300</v>
      </c>
      <c r="G16" s="119">
        <v>1000</v>
      </c>
      <c r="H16" s="120"/>
    </row>
    <row r="17" spans="2:8" x14ac:dyDescent="0.2">
      <c r="B17" s="11" t="str">
        <f>+'Velocidades y tramos'!B12</f>
        <v>768 Kbps</v>
      </c>
      <c r="C17" s="11" t="str">
        <f>+'Velocidades y tramos'!C12</f>
        <v>Local</v>
      </c>
      <c r="D17" s="119">
        <v>100</v>
      </c>
      <c r="E17" s="119">
        <v>200</v>
      </c>
      <c r="F17" s="119">
        <v>300</v>
      </c>
      <c r="G17" s="119">
        <v>1000</v>
      </c>
      <c r="H17" s="120"/>
    </row>
    <row r="18" spans="2:8" x14ac:dyDescent="0.2">
      <c r="B18" s="11" t="str">
        <f>+'Velocidades y tramos'!B13</f>
        <v>1024 Kbps</v>
      </c>
      <c r="C18" s="11" t="str">
        <f>+'Velocidades y tramos'!C13</f>
        <v>Local</v>
      </c>
      <c r="D18" s="119">
        <v>100</v>
      </c>
      <c r="E18" s="119">
        <v>200</v>
      </c>
      <c r="F18" s="119">
        <v>300</v>
      </c>
      <c r="G18" s="119">
        <v>1000</v>
      </c>
      <c r="H18" s="120"/>
    </row>
    <row r="19" spans="2:8" x14ac:dyDescent="0.2">
      <c r="B19" s="11" t="str">
        <f>+'Velocidades y tramos'!B14</f>
        <v>E1 (2 Mbps)</v>
      </c>
      <c r="C19" s="11" t="str">
        <f>+'Velocidades y tramos'!C14</f>
        <v>Local</v>
      </c>
      <c r="D19" s="119">
        <v>100</v>
      </c>
      <c r="E19" s="119">
        <v>200</v>
      </c>
      <c r="F19" s="119">
        <v>300</v>
      </c>
      <c r="G19" s="119">
        <v>1000</v>
      </c>
      <c r="H19" s="120"/>
    </row>
    <row r="20" spans="2:8" x14ac:dyDescent="0.2">
      <c r="B20" s="11" t="str">
        <f>+'Velocidades y tramos'!B15</f>
        <v>E2 (8 Mbps)</v>
      </c>
      <c r="C20" s="11" t="str">
        <f>+'Velocidades y tramos'!C15</f>
        <v>Local</v>
      </c>
      <c r="D20" s="119">
        <v>100</v>
      </c>
      <c r="E20" s="119">
        <v>200</v>
      </c>
      <c r="F20" s="119">
        <v>300</v>
      </c>
      <c r="G20" s="119">
        <v>1000</v>
      </c>
      <c r="H20" s="120"/>
    </row>
    <row r="21" spans="2:8" x14ac:dyDescent="0.2">
      <c r="B21" s="11" t="str">
        <f>+'Velocidades y tramos'!B16</f>
        <v>E3 (34 Mbps)</v>
      </c>
      <c r="C21" s="11" t="str">
        <f>+'Velocidades y tramos'!C16</f>
        <v>Local</v>
      </c>
      <c r="D21" s="119">
        <v>100</v>
      </c>
      <c r="E21" s="119">
        <v>200</v>
      </c>
      <c r="F21" s="119">
        <v>300</v>
      </c>
      <c r="G21" s="119">
        <v>1000</v>
      </c>
      <c r="H21" s="120"/>
    </row>
    <row r="22" spans="2:8" x14ac:dyDescent="0.2">
      <c r="B22" s="11" t="str">
        <f>+'Velocidades y tramos'!B17</f>
        <v>E4 (139 Mbps)</v>
      </c>
      <c r="C22" s="11" t="str">
        <f>+'Velocidades y tramos'!C17</f>
        <v>Local</v>
      </c>
      <c r="D22" s="119">
        <v>100</v>
      </c>
      <c r="E22" s="119">
        <v>200</v>
      </c>
      <c r="F22" s="119">
        <v>300</v>
      </c>
      <c r="G22" s="119">
        <v>1000</v>
      </c>
      <c r="H22" s="120"/>
    </row>
    <row r="23" spans="2:8" x14ac:dyDescent="0.2">
      <c r="B23" s="11" t="str">
        <f>+'Velocidades y tramos'!B18</f>
        <v>STM 1 (155 Mbps)</v>
      </c>
      <c r="C23" s="11" t="str">
        <f>+'Velocidades y tramos'!C18</f>
        <v>Local</v>
      </c>
      <c r="D23" s="119">
        <v>100</v>
      </c>
      <c r="E23" s="119">
        <v>200</v>
      </c>
      <c r="F23" s="119">
        <v>300</v>
      </c>
      <c r="G23" s="119">
        <v>1000</v>
      </c>
      <c r="H23" s="120"/>
    </row>
    <row r="24" spans="2:8" x14ac:dyDescent="0.2">
      <c r="B24" s="11" t="str">
        <f>+'Velocidades y tramos'!B19</f>
        <v>STM 4 (622 Mbps)</v>
      </c>
      <c r="C24" s="11" t="str">
        <f>+'Velocidades y tramos'!C19</f>
        <v>Local</v>
      </c>
      <c r="D24" s="119">
        <v>100</v>
      </c>
      <c r="E24" s="119">
        <v>200</v>
      </c>
      <c r="F24" s="119">
        <v>300</v>
      </c>
      <c r="G24" s="119">
        <v>1000</v>
      </c>
      <c r="H24" s="120"/>
    </row>
    <row r="25" spans="2:8" x14ac:dyDescent="0.2">
      <c r="B25" s="11" t="str">
        <f>+'Velocidades y tramos'!B20</f>
        <v>STM 16  (2.5 Gbps)</v>
      </c>
      <c r="C25" s="11" t="str">
        <f>+'Velocidades y tramos'!C20</f>
        <v>Local</v>
      </c>
      <c r="D25" s="119">
        <v>100</v>
      </c>
      <c r="E25" s="119">
        <v>200</v>
      </c>
      <c r="F25" s="119">
        <v>300</v>
      </c>
      <c r="G25" s="119">
        <v>1000</v>
      </c>
      <c r="H25" s="120"/>
    </row>
    <row r="26" spans="2:8" x14ac:dyDescent="0.2">
      <c r="B26" s="11" t="str">
        <f>+'Velocidades y tramos'!B21</f>
        <v>STM 64 (10 Gbps)</v>
      </c>
      <c r="C26" s="11" t="str">
        <f>+'Velocidades y tramos'!C21</f>
        <v>Local</v>
      </c>
      <c r="D26" s="119">
        <v>100</v>
      </c>
      <c r="E26" s="119">
        <v>200</v>
      </c>
      <c r="F26" s="119">
        <v>300</v>
      </c>
      <c r="G26" s="119">
        <v>1000</v>
      </c>
      <c r="H26" s="120"/>
    </row>
    <row r="27" spans="2:8" x14ac:dyDescent="0.2">
      <c r="B27" s="11" t="str">
        <f>+'Velocidades y tramos'!B22</f>
        <v>STM 256 (40 Gbps)</v>
      </c>
      <c r="C27" s="11" t="str">
        <f>+'Velocidades y tramos'!C22</f>
        <v>Local</v>
      </c>
      <c r="D27" s="119">
        <v>100</v>
      </c>
      <c r="E27" s="119">
        <v>200</v>
      </c>
      <c r="F27" s="119">
        <v>300</v>
      </c>
      <c r="G27" s="119">
        <v>1000</v>
      </c>
      <c r="H27" s="120"/>
    </row>
    <row r="28" spans="2:8" x14ac:dyDescent="0.2">
      <c r="B28" s="11" t="str">
        <f>+'Velocidades y tramos'!B23</f>
        <v>2 Mbps PMP</v>
      </c>
      <c r="C28" s="11" t="str">
        <f>+'Velocidades y tramos'!C23</f>
        <v>Local</v>
      </c>
      <c r="D28" s="119">
        <v>100</v>
      </c>
      <c r="E28" s="119">
        <v>200</v>
      </c>
      <c r="F28" s="119">
        <v>300</v>
      </c>
      <c r="G28" s="119">
        <v>1000</v>
      </c>
      <c r="H28" s="120"/>
    </row>
    <row r="29" spans="2:8" x14ac:dyDescent="0.2">
      <c r="B29" s="11" t="str">
        <f>+'Velocidades y tramos'!B24</f>
        <v>34 Mbps PMP</v>
      </c>
      <c r="C29" s="11" t="str">
        <f>+'Velocidades y tramos'!C24</f>
        <v>Local</v>
      </c>
      <c r="D29" s="119">
        <v>100</v>
      </c>
      <c r="E29" s="119">
        <v>200</v>
      </c>
      <c r="F29" s="119">
        <v>300</v>
      </c>
      <c r="G29" s="119">
        <v>1000</v>
      </c>
      <c r="H29" s="120"/>
    </row>
    <row r="30" spans="2:8" x14ac:dyDescent="0.2">
      <c r="B30" s="11" t="str">
        <f>+'Velocidades y tramos'!B25</f>
        <v>155 Mbps PMP</v>
      </c>
      <c r="C30" s="11" t="str">
        <f>+'Velocidades y tramos'!C25</f>
        <v>Local</v>
      </c>
      <c r="D30" s="119">
        <v>100</v>
      </c>
      <c r="E30" s="119">
        <v>200</v>
      </c>
      <c r="F30" s="119">
        <v>300</v>
      </c>
      <c r="G30" s="119">
        <v>1000</v>
      </c>
      <c r="H30" s="120"/>
    </row>
    <row r="31" spans="2:8" x14ac:dyDescent="0.2">
      <c r="B31" s="11" t="str">
        <f>+'Velocidades y tramos'!B26</f>
        <v>622 Mbps PMP</v>
      </c>
      <c r="C31" s="11" t="str">
        <f>+'Velocidades y tramos'!C26</f>
        <v>Local</v>
      </c>
      <c r="D31" s="119">
        <v>100</v>
      </c>
      <c r="E31" s="119">
        <v>200</v>
      </c>
      <c r="F31" s="119">
        <v>300</v>
      </c>
      <c r="G31" s="119">
        <v>1000</v>
      </c>
      <c r="H31" s="120"/>
    </row>
    <row r="32" spans="2:8" x14ac:dyDescent="0.2">
      <c r="B32" s="11" t="str">
        <f>+'Velocidades y tramos'!B27</f>
        <v>Ethernet 10 Mbps</v>
      </c>
      <c r="C32" s="11" t="str">
        <f>+'Velocidades y tramos'!C27</f>
        <v>Local</v>
      </c>
      <c r="D32" s="119">
        <v>100</v>
      </c>
      <c r="E32" s="119">
        <v>200</v>
      </c>
      <c r="F32" s="119">
        <v>300</v>
      </c>
      <c r="G32" s="119">
        <v>1000</v>
      </c>
      <c r="H32" s="120"/>
    </row>
    <row r="33" spans="2:8" x14ac:dyDescent="0.2">
      <c r="B33" s="11" t="str">
        <f>+'Velocidades y tramos'!B28</f>
        <v>Ethernet 20 Mbps</v>
      </c>
      <c r="C33" s="11" t="str">
        <f>+'Velocidades y tramos'!C28</f>
        <v>Local</v>
      </c>
      <c r="D33" s="119">
        <v>100</v>
      </c>
      <c r="E33" s="119">
        <v>200</v>
      </c>
      <c r="F33" s="119">
        <v>300</v>
      </c>
      <c r="G33" s="119">
        <v>1000</v>
      </c>
      <c r="H33" s="120"/>
    </row>
    <row r="34" spans="2:8" x14ac:dyDescent="0.2">
      <c r="B34" s="11" t="str">
        <f>+'Velocidades y tramos'!B29</f>
        <v>Ethernet 30 Mbps</v>
      </c>
      <c r="C34" s="11" t="str">
        <f>+'Velocidades y tramos'!C29</f>
        <v>Local</v>
      </c>
      <c r="D34" s="119">
        <v>100</v>
      </c>
      <c r="E34" s="119">
        <v>200</v>
      </c>
      <c r="F34" s="119">
        <v>300</v>
      </c>
      <c r="G34" s="119">
        <v>1000</v>
      </c>
      <c r="H34" s="120"/>
    </row>
    <row r="35" spans="2:8" x14ac:dyDescent="0.2">
      <c r="B35" s="11" t="str">
        <f>+'Velocidades y tramos'!B30</f>
        <v>Ethernet 40 Mbps</v>
      </c>
      <c r="C35" s="11" t="str">
        <f>+'Velocidades y tramos'!C30</f>
        <v>Local</v>
      </c>
      <c r="D35" s="119">
        <v>100</v>
      </c>
      <c r="E35" s="119">
        <v>200</v>
      </c>
      <c r="F35" s="119">
        <v>300</v>
      </c>
      <c r="G35" s="119">
        <v>1000</v>
      </c>
      <c r="H35" s="120"/>
    </row>
    <row r="36" spans="2:8" x14ac:dyDescent="0.2">
      <c r="B36" s="11" t="str">
        <f>+'Velocidades y tramos'!B31</f>
        <v>Ethernet 50 Mbps</v>
      </c>
      <c r="C36" s="11" t="str">
        <f>+'Velocidades y tramos'!C31</f>
        <v>Local</v>
      </c>
      <c r="D36" s="119">
        <v>100</v>
      </c>
      <c r="E36" s="119">
        <v>200</v>
      </c>
      <c r="F36" s="119">
        <v>300</v>
      </c>
      <c r="G36" s="119">
        <v>1000</v>
      </c>
      <c r="H36" s="120"/>
    </row>
    <row r="37" spans="2:8" x14ac:dyDescent="0.2">
      <c r="B37" s="11" t="str">
        <f>+'Velocidades y tramos'!B32</f>
        <v>Ethernet 60 Mbps</v>
      </c>
      <c r="C37" s="11" t="str">
        <f>+'Velocidades y tramos'!C32</f>
        <v>Local</v>
      </c>
      <c r="D37" s="119">
        <v>100</v>
      </c>
      <c r="E37" s="119">
        <v>200</v>
      </c>
      <c r="F37" s="119">
        <v>300</v>
      </c>
      <c r="G37" s="119">
        <v>1000</v>
      </c>
      <c r="H37" s="120"/>
    </row>
    <row r="38" spans="2:8" x14ac:dyDescent="0.2">
      <c r="B38" s="11" t="str">
        <f>+'Velocidades y tramos'!B33</f>
        <v>Ethernet 70 Mbps</v>
      </c>
      <c r="C38" s="11" t="str">
        <f>+'Velocidades y tramos'!C33</f>
        <v>Local</v>
      </c>
      <c r="D38" s="119">
        <v>100</v>
      </c>
      <c r="E38" s="119">
        <v>200</v>
      </c>
      <c r="F38" s="119">
        <v>300</v>
      </c>
      <c r="G38" s="119">
        <v>1000</v>
      </c>
      <c r="H38" s="120"/>
    </row>
    <row r="39" spans="2:8" x14ac:dyDescent="0.2">
      <c r="B39" s="11" t="str">
        <f>+'Velocidades y tramos'!B34</f>
        <v>Ethernet 80 Mbps</v>
      </c>
      <c r="C39" s="11" t="str">
        <f>+'Velocidades y tramos'!C34</f>
        <v>Local</v>
      </c>
      <c r="D39" s="119">
        <v>100</v>
      </c>
      <c r="E39" s="119">
        <v>200</v>
      </c>
      <c r="F39" s="119">
        <v>300</v>
      </c>
      <c r="G39" s="119">
        <v>1000</v>
      </c>
      <c r="H39" s="120"/>
    </row>
    <row r="40" spans="2:8" x14ac:dyDescent="0.2">
      <c r="B40" s="11" t="str">
        <f>+'Velocidades y tramos'!B35</f>
        <v>Ethernet 90 Mbps</v>
      </c>
      <c r="C40" s="11" t="str">
        <f>+'Velocidades y tramos'!C35</f>
        <v>Local</v>
      </c>
      <c r="D40" s="119">
        <v>100</v>
      </c>
      <c r="E40" s="119">
        <v>200</v>
      </c>
      <c r="F40" s="119">
        <v>300</v>
      </c>
      <c r="G40" s="119">
        <v>1000</v>
      </c>
      <c r="H40" s="120"/>
    </row>
    <row r="41" spans="2:8" x14ac:dyDescent="0.2">
      <c r="B41" s="11" t="str">
        <f>+'Velocidades y tramos'!B36</f>
        <v>Ethernet 100 Mbps</v>
      </c>
      <c r="C41" s="11" t="str">
        <f>+'Velocidades y tramos'!C36</f>
        <v>Local</v>
      </c>
      <c r="D41" s="119">
        <v>100</v>
      </c>
      <c r="E41" s="119">
        <v>200</v>
      </c>
      <c r="F41" s="119">
        <v>300</v>
      </c>
      <c r="G41" s="119">
        <v>1000</v>
      </c>
      <c r="H41" s="120"/>
    </row>
    <row r="42" spans="2:8" x14ac:dyDescent="0.2">
      <c r="B42" s="11" t="str">
        <f>+'Velocidades y tramos'!B37</f>
        <v>Giga Ethernet 100 Mbps</v>
      </c>
      <c r="C42" s="11" t="str">
        <f>+'Velocidades y tramos'!C37</f>
        <v>Local</v>
      </c>
      <c r="D42" s="119">
        <v>100</v>
      </c>
      <c r="E42" s="119">
        <v>200</v>
      </c>
      <c r="F42" s="119">
        <v>300</v>
      </c>
      <c r="G42" s="119">
        <v>1000</v>
      </c>
      <c r="H42" s="120"/>
    </row>
    <row r="43" spans="2:8" x14ac:dyDescent="0.2">
      <c r="B43" s="11" t="str">
        <f>+'Velocidades y tramos'!B38</f>
        <v>Giga Ethernet 150 Mbps</v>
      </c>
      <c r="C43" s="11" t="str">
        <f>+'Velocidades y tramos'!C38</f>
        <v>Local</v>
      </c>
      <c r="D43" s="119">
        <v>100</v>
      </c>
      <c r="E43" s="119">
        <v>200</v>
      </c>
      <c r="F43" s="119">
        <v>300</v>
      </c>
      <c r="G43" s="119">
        <v>1000</v>
      </c>
      <c r="H43" s="120"/>
    </row>
    <row r="44" spans="2:8" x14ac:dyDescent="0.2">
      <c r="B44" s="11" t="str">
        <f>+'Velocidades y tramos'!B39</f>
        <v>Giga Ethernet 200 Mbps</v>
      </c>
      <c r="C44" s="11" t="str">
        <f>+'Velocidades y tramos'!C39</f>
        <v>Local</v>
      </c>
      <c r="D44" s="119">
        <v>100</v>
      </c>
      <c r="E44" s="119">
        <v>200</v>
      </c>
      <c r="F44" s="119">
        <v>300</v>
      </c>
      <c r="G44" s="119">
        <v>1000</v>
      </c>
      <c r="H44" s="120"/>
    </row>
    <row r="45" spans="2:8" x14ac:dyDescent="0.2">
      <c r="B45" s="11" t="str">
        <f>+'Velocidades y tramos'!B40</f>
        <v>Giga Ethernet 250 Mbps</v>
      </c>
      <c r="C45" s="11" t="str">
        <f>+'Velocidades y tramos'!C40</f>
        <v>Local</v>
      </c>
      <c r="D45" s="119">
        <v>100</v>
      </c>
      <c r="E45" s="119">
        <v>200</v>
      </c>
      <c r="F45" s="119">
        <v>300</v>
      </c>
      <c r="G45" s="119">
        <v>1000</v>
      </c>
      <c r="H45" s="120"/>
    </row>
    <row r="46" spans="2:8" x14ac:dyDescent="0.2">
      <c r="B46" s="11" t="str">
        <f>+'Velocidades y tramos'!B41</f>
        <v>Giga Ethernet 300 Mbps</v>
      </c>
      <c r="C46" s="11" t="str">
        <f>+'Velocidades y tramos'!C41</f>
        <v>Local</v>
      </c>
      <c r="D46" s="119">
        <v>100</v>
      </c>
      <c r="E46" s="119">
        <v>200</v>
      </c>
      <c r="F46" s="119">
        <v>300</v>
      </c>
      <c r="G46" s="119">
        <v>1000</v>
      </c>
      <c r="H46" s="120"/>
    </row>
    <row r="47" spans="2:8" x14ac:dyDescent="0.2">
      <c r="B47" s="11" t="str">
        <f>+'Velocidades y tramos'!B42</f>
        <v>Giga Ethernet 350 Mbps</v>
      </c>
      <c r="C47" s="11" t="str">
        <f>+'Velocidades y tramos'!C42</f>
        <v>Local</v>
      </c>
      <c r="D47" s="119">
        <v>100</v>
      </c>
      <c r="E47" s="119">
        <v>200</v>
      </c>
      <c r="F47" s="119">
        <v>300</v>
      </c>
      <c r="G47" s="119">
        <v>1000</v>
      </c>
      <c r="H47" s="120"/>
    </row>
    <row r="48" spans="2:8" x14ac:dyDescent="0.2">
      <c r="B48" s="11" t="str">
        <f>+'Velocidades y tramos'!B43</f>
        <v>Giga Ethernet 400 Mbps</v>
      </c>
      <c r="C48" s="11" t="str">
        <f>+'Velocidades y tramos'!C43</f>
        <v>Local</v>
      </c>
      <c r="D48" s="119">
        <v>100</v>
      </c>
      <c r="E48" s="119">
        <v>200</v>
      </c>
      <c r="F48" s="119">
        <v>300</v>
      </c>
      <c r="G48" s="119">
        <v>1000</v>
      </c>
      <c r="H48" s="120"/>
    </row>
    <row r="49" spans="2:8" x14ac:dyDescent="0.2">
      <c r="B49" s="11" t="str">
        <f>+'Velocidades y tramos'!B44</f>
        <v>Giga Ethernet 450 Mbps</v>
      </c>
      <c r="C49" s="11" t="str">
        <f>+'Velocidades y tramos'!C44</f>
        <v>Local</v>
      </c>
      <c r="D49" s="119">
        <v>100</v>
      </c>
      <c r="E49" s="119">
        <v>200</v>
      </c>
      <c r="F49" s="119">
        <v>300</v>
      </c>
      <c r="G49" s="119">
        <v>1000</v>
      </c>
      <c r="H49" s="120"/>
    </row>
    <row r="50" spans="2:8" x14ac:dyDescent="0.2">
      <c r="B50" s="11" t="str">
        <f>+'Velocidades y tramos'!B45</f>
        <v>Giga Ethernet 500 Mbps</v>
      </c>
      <c r="C50" s="11" t="str">
        <f>+'Velocidades y tramos'!C45</f>
        <v>Local</v>
      </c>
      <c r="D50" s="119">
        <v>100</v>
      </c>
      <c r="E50" s="119">
        <v>200</v>
      </c>
      <c r="F50" s="119">
        <v>300</v>
      </c>
      <c r="G50" s="119">
        <v>1000</v>
      </c>
      <c r="H50" s="120"/>
    </row>
    <row r="51" spans="2:8" x14ac:dyDescent="0.2">
      <c r="B51" s="11" t="str">
        <f>+'Velocidades y tramos'!B46</f>
        <v>Giga Ethernet 550 Mbps</v>
      </c>
      <c r="C51" s="11" t="str">
        <f>+'Velocidades y tramos'!C46</f>
        <v>Local</v>
      </c>
      <c r="D51" s="119">
        <v>100</v>
      </c>
      <c r="E51" s="119">
        <v>200</v>
      </c>
      <c r="F51" s="119">
        <v>300</v>
      </c>
      <c r="G51" s="119">
        <v>1000</v>
      </c>
      <c r="H51" s="120"/>
    </row>
    <row r="52" spans="2:8" x14ac:dyDescent="0.2">
      <c r="B52" s="11" t="str">
        <f>+'Velocidades y tramos'!B47</f>
        <v>Giga Ethernet 600 Mbps</v>
      </c>
      <c r="C52" s="11" t="str">
        <f>+'Velocidades y tramos'!C47</f>
        <v>Local</v>
      </c>
      <c r="D52" s="119">
        <v>100</v>
      </c>
      <c r="E52" s="119">
        <v>200</v>
      </c>
      <c r="F52" s="119">
        <v>300</v>
      </c>
      <c r="G52" s="119">
        <v>1000</v>
      </c>
      <c r="H52" s="120"/>
    </row>
    <row r="53" spans="2:8" x14ac:dyDescent="0.2">
      <c r="B53" s="11" t="str">
        <f>+'Velocidades y tramos'!B48</f>
        <v>Giga Ethernet 750 Mbps</v>
      </c>
      <c r="C53" s="11" t="str">
        <f>+'Velocidades y tramos'!C48</f>
        <v>Local</v>
      </c>
      <c r="D53" s="119">
        <v>100</v>
      </c>
      <c r="E53" s="119">
        <v>200</v>
      </c>
      <c r="F53" s="119">
        <v>300</v>
      </c>
      <c r="G53" s="119">
        <v>1000</v>
      </c>
      <c r="H53" s="120"/>
    </row>
    <row r="54" spans="2:8" x14ac:dyDescent="0.2">
      <c r="B54" s="11" t="str">
        <f>+'Velocidades y tramos'!B49</f>
        <v>Giga Ethernet 1 Gbps</v>
      </c>
      <c r="C54" s="11" t="str">
        <f>+'Velocidades y tramos'!C49</f>
        <v>Local</v>
      </c>
      <c r="D54" s="119">
        <v>100</v>
      </c>
      <c r="E54" s="119">
        <v>200</v>
      </c>
      <c r="F54" s="119">
        <v>300</v>
      </c>
      <c r="G54" s="119">
        <v>1000</v>
      </c>
      <c r="H54" s="120"/>
    </row>
    <row r="55" spans="2:8" x14ac:dyDescent="0.2">
      <c r="B55" s="11" t="str">
        <f>+'Velocidades y tramos'!B50</f>
        <v>Giga Ethernet 2 Gbps</v>
      </c>
      <c r="C55" s="11" t="str">
        <f>+'Velocidades y tramos'!C50</f>
        <v>Local</v>
      </c>
      <c r="D55" s="119">
        <v>100</v>
      </c>
      <c r="E55" s="119">
        <v>200</v>
      </c>
      <c r="F55" s="119">
        <v>300</v>
      </c>
      <c r="G55" s="119">
        <v>1000</v>
      </c>
      <c r="H55" s="120"/>
    </row>
    <row r="56" spans="2:8" x14ac:dyDescent="0.2">
      <c r="B56" s="11" t="str">
        <f>+'Velocidades y tramos'!B51</f>
        <v>Giga Ethernet 4 Gbps</v>
      </c>
      <c r="C56" s="11" t="str">
        <f>+'Velocidades y tramos'!C51</f>
        <v>Local</v>
      </c>
      <c r="D56" s="119">
        <v>100</v>
      </c>
      <c r="E56" s="119">
        <v>200</v>
      </c>
      <c r="F56" s="119">
        <v>300</v>
      </c>
      <c r="G56" s="119">
        <v>1000</v>
      </c>
      <c r="H56" s="120"/>
    </row>
    <row r="57" spans="2:8" x14ac:dyDescent="0.2">
      <c r="B57" s="11" t="str">
        <f>+'Velocidades y tramos'!B52</f>
        <v>Giga Ethernet 6 Gbps</v>
      </c>
      <c r="C57" s="11" t="str">
        <f>+'Velocidades y tramos'!C52</f>
        <v>Local</v>
      </c>
      <c r="D57" s="119">
        <v>100</v>
      </c>
      <c r="E57" s="119">
        <v>200</v>
      </c>
      <c r="F57" s="119">
        <v>300</v>
      </c>
      <c r="G57" s="119">
        <v>1000</v>
      </c>
      <c r="H57" s="120"/>
    </row>
    <row r="58" spans="2:8" x14ac:dyDescent="0.2">
      <c r="B58" s="11" t="str">
        <f>+'Velocidades y tramos'!B53</f>
        <v>Giga Ethernet 8 Gbps</v>
      </c>
      <c r="C58" s="11" t="str">
        <f>+'Velocidades y tramos'!C53</f>
        <v>Local</v>
      </c>
      <c r="D58" s="119">
        <v>100</v>
      </c>
      <c r="E58" s="119">
        <v>200</v>
      </c>
      <c r="F58" s="119">
        <v>300</v>
      </c>
      <c r="G58" s="119">
        <v>1000</v>
      </c>
      <c r="H58" s="120"/>
    </row>
    <row r="59" spans="2:8" x14ac:dyDescent="0.2">
      <c r="B59" s="11" t="str">
        <f>+'Velocidades y tramos'!B54</f>
        <v>Giga Ethernet 10 Gbps</v>
      </c>
      <c r="C59" s="11" t="str">
        <f>+'Velocidades y tramos'!C54</f>
        <v>Local</v>
      </c>
      <c r="D59" s="119">
        <v>100</v>
      </c>
      <c r="E59" s="119">
        <v>200</v>
      </c>
      <c r="F59" s="119">
        <v>300</v>
      </c>
      <c r="G59" s="119">
        <v>1000</v>
      </c>
      <c r="H59" s="120"/>
    </row>
    <row r="60" spans="2:8" x14ac:dyDescent="0.2">
      <c r="B60" s="11" t="str">
        <f>+'Velocidades y tramos'!B55</f>
        <v>Hub 1 Gbps</v>
      </c>
      <c r="C60" s="11" t="str">
        <f>+'Velocidades y tramos'!C55</f>
        <v>Local</v>
      </c>
      <c r="D60" s="119">
        <v>100</v>
      </c>
      <c r="E60" s="119">
        <v>200</v>
      </c>
      <c r="F60" s="119">
        <v>300</v>
      </c>
      <c r="G60" s="119">
        <v>1000</v>
      </c>
      <c r="H60" s="120"/>
    </row>
    <row r="61" spans="2:8" x14ac:dyDescent="0.2">
      <c r="B61" s="11" t="str">
        <f>+'Velocidades y tramos'!B56</f>
        <v>Hub 10 Gbps</v>
      </c>
      <c r="C61" s="11" t="str">
        <f>+'Velocidades y tramos'!C56</f>
        <v>Local</v>
      </c>
      <c r="D61" s="119">
        <v>100</v>
      </c>
      <c r="E61" s="119">
        <v>200</v>
      </c>
      <c r="F61" s="119">
        <v>300</v>
      </c>
      <c r="G61" s="119">
        <v>1000</v>
      </c>
      <c r="H61" s="120"/>
    </row>
    <row r="62" spans="2:8" x14ac:dyDescent="0.2">
      <c r="D62" s="12"/>
      <c r="E62" s="12"/>
      <c r="F62" s="12"/>
    </row>
    <row r="63" spans="2:8" x14ac:dyDescent="0.2">
      <c r="D63" s="12"/>
      <c r="E63" s="12"/>
      <c r="F63" s="12"/>
    </row>
    <row r="64" spans="2:8" x14ac:dyDescent="0.2">
      <c r="D64" s="12"/>
      <c r="E64" s="12"/>
      <c r="F64" s="12"/>
    </row>
    <row r="65" spans="2:16" x14ac:dyDescent="0.2">
      <c r="D65" s="12"/>
      <c r="E65" s="12"/>
      <c r="F65" s="12"/>
    </row>
    <row r="66" spans="2:16" x14ac:dyDescent="0.2">
      <c r="D66" s="12"/>
      <c r="E66" s="12"/>
      <c r="F66" s="12"/>
    </row>
    <row r="67" spans="2:16" x14ac:dyDescent="0.2">
      <c r="D67" s="12"/>
      <c r="E67" s="12"/>
      <c r="F67" s="12"/>
    </row>
    <row r="70" spans="2:16" s="13" customFormat="1" ht="15.75" x14ac:dyDescent="0.25">
      <c r="B70" s="13" t="s">
        <v>146</v>
      </c>
    </row>
    <row r="73" spans="2:16" ht="15" x14ac:dyDescent="0.25">
      <c r="D73" s="158" t="s">
        <v>92</v>
      </c>
      <c r="E73" s="158"/>
      <c r="F73" s="158"/>
      <c r="G73" s="159" t="s">
        <v>3</v>
      </c>
      <c r="H73" s="159"/>
      <c r="I73" s="159" t="s">
        <v>4</v>
      </c>
      <c r="J73" s="159"/>
      <c r="K73" s="159" t="s">
        <v>5</v>
      </c>
      <c r="L73" s="159"/>
      <c r="M73" s="159" t="s">
        <v>6</v>
      </c>
      <c r="N73" s="159"/>
      <c r="O73" s="44" t="s">
        <v>121</v>
      </c>
      <c r="P73" s="44"/>
    </row>
    <row r="74" spans="2:16" x14ac:dyDescent="0.2">
      <c r="B74" s="14" t="str">
        <f>+'Velocidades y tramos'!E5</f>
        <v>Velocidad</v>
      </c>
      <c r="C74" s="14" t="str">
        <f>+'Velocidades y tramos'!F5</f>
        <v>Tipo de instalación</v>
      </c>
      <c r="D74" s="15">
        <f>+'Descuentos mayoristas'!$B$10</f>
        <v>1</v>
      </c>
      <c r="E74" s="15">
        <f>+'Descuentos mayoristas'!$B$11</f>
        <v>2</v>
      </c>
      <c r="F74" s="15" t="str">
        <f>+'Descuentos mayoristas'!$B$12</f>
        <v>3 o más</v>
      </c>
      <c r="G74" s="15" t="s">
        <v>86</v>
      </c>
      <c r="H74" s="15" t="s">
        <v>101</v>
      </c>
      <c r="I74" s="15" t="s">
        <v>86</v>
      </c>
      <c r="J74" s="15" t="s">
        <v>101</v>
      </c>
      <c r="K74" s="15" t="s">
        <v>86</v>
      </c>
      <c r="L74" s="15" t="s">
        <v>101</v>
      </c>
      <c r="M74" s="15" t="s">
        <v>86</v>
      </c>
      <c r="N74" s="15" t="s">
        <v>101</v>
      </c>
      <c r="O74" s="41" t="s">
        <v>101</v>
      </c>
    </row>
    <row r="75" spans="2:16" x14ac:dyDescent="0.2">
      <c r="B75" s="11" t="str">
        <f>+'Velocidades y tramos'!E6</f>
        <v>64 Kbps</v>
      </c>
      <c r="C75" s="11" t="str">
        <f>+'Velocidades y tramos'!F6</f>
        <v>Entre localidades</v>
      </c>
      <c r="D75" s="121">
        <v>50</v>
      </c>
      <c r="E75" s="121">
        <v>100</v>
      </c>
      <c r="F75" s="121">
        <v>300</v>
      </c>
      <c r="G75" s="121">
        <v>500</v>
      </c>
      <c r="H75" s="121">
        <v>2000</v>
      </c>
      <c r="I75" s="121">
        <v>300</v>
      </c>
      <c r="J75" s="121">
        <v>30000</v>
      </c>
      <c r="K75" s="121">
        <v>50</v>
      </c>
      <c r="L75" s="121">
        <v>10000</v>
      </c>
      <c r="M75" s="121">
        <v>20</v>
      </c>
      <c r="N75" s="121">
        <v>20000</v>
      </c>
      <c r="O75" s="122">
        <f>SUM(H75,J75,L75,N75)</f>
        <v>62000</v>
      </c>
    </row>
    <row r="76" spans="2:16" x14ac:dyDescent="0.2">
      <c r="B76" s="11" t="str">
        <f>+'Velocidades y tramos'!E7</f>
        <v>128 Kbps</v>
      </c>
      <c r="C76" s="11" t="str">
        <f>+'Velocidades y tramos'!F7</f>
        <v>Entre localidades</v>
      </c>
      <c r="D76" s="121">
        <v>50</v>
      </c>
      <c r="E76" s="121">
        <v>100</v>
      </c>
      <c r="F76" s="121">
        <v>300</v>
      </c>
      <c r="G76" s="121">
        <v>500</v>
      </c>
      <c r="H76" s="121">
        <v>2000</v>
      </c>
      <c r="I76" s="121">
        <v>300</v>
      </c>
      <c r="J76" s="121">
        <v>30000</v>
      </c>
      <c r="K76" s="121">
        <v>50</v>
      </c>
      <c r="L76" s="121">
        <v>10000</v>
      </c>
      <c r="M76" s="121">
        <v>20</v>
      </c>
      <c r="N76" s="121">
        <v>20000</v>
      </c>
      <c r="O76" s="122">
        <f t="shared" ref="O76:O91" si="0">SUM(H76,J76,L76,N76)</f>
        <v>62000</v>
      </c>
    </row>
    <row r="77" spans="2:16" x14ac:dyDescent="0.2">
      <c r="B77" s="11" t="str">
        <f>+'Velocidades y tramos'!E8</f>
        <v>192 Kbps</v>
      </c>
      <c r="C77" s="11" t="str">
        <f>+'Velocidades y tramos'!F8</f>
        <v>Entre localidades</v>
      </c>
      <c r="D77" s="121">
        <v>50</v>
      </c>
      <c r="E77" s="121">
        <v>100</v>
      </c>
      <c r="F77" s="121">
        <v>300</v>
      </c>
      <c r="G77" s="121">
        <v>500</v>
      </c>
      <c r="H77" s="121">
        <v>2000</v>
      </c>
      <c r="I77" s="121">
        <v>300</v>
      </c>
      <c r="J77" s="121">
        <v>30000</v>
      </c>
      <c r="K77" s="121">
        <v>50</v>
      </c>
      <c r="L77" s="121">
        <v>10000</v>
      </c>
      <c r="M77" s="121">
        <v>20</v>
      </c>
      <c r="N77" s="121">
        <v>20000</v>
      </c>
      <c r="O77" s="122">
        <f t="shared" si="0"/>
        <v>62000</v>
      </c>
    </row>
    <row r="78" spans="2:16" x14ac:dyDescent="0.2">
      <c r="B78" s="11" t="str">
        <f>+'Velocidades y tramos'!E9</f>
        <v>256 Kbps</v>
      </c>
      <c r="C78" s="11" t="str">
        <f>+'Velocidades y tramos'!F9</f>
        <v>Entre localidades</v>
      </c>
      <c r="D78" s="121">
        <v>50</v>
      </c>
      <c r="E78" s="121">
        <v>100</v>
      </c>
      <c r="F78" s="121">
        <v>300</v>
      </c>
      <c r="G78" s="121">
        <v>500</v>
      </c>
      <c r="H78" s="121">
        <v>2000</v>
      </c>
      <c r="I78" s="121">
        <v>300</v>
      </c>
      <c r="J78" s="121">
        <v>30000</v>
      </c>
      <c r="K78" s="121">
        <v>50</v>
      </c>
      <c r="L78" s="121">
        <v>10000</v>
      </c>
      <c r="M78" s="121">
        <v>20</v>
      </c>
      <c r="N78" s="121">
        <v>20000</v>
      </c>
      <c r="O78" s="122">
        <f t="shared" si="0"/>
        <v>62000</v>
      </c>
    </row>
    <row r="79" spans="2:16" x14ac:dyDescent="0.2">
      <c r="B79" s="11" t="str">
        <f>+'Velocidades y tramos'!E10</f>
        <v>384 Kbps</v>
      </c>
      <c r="C79" s="11" t="str">
        <f>+'Velocidades y tramos'!F10</f>
        <v>Entre localidades</v>
      </c>
      <c r="D79" s="121">
        <v>50</v>
      </c>
      <c r="E79" s="121">
        <v>100</v>
      </c>
      <c r="F79" s="121">
        <v>300</v>
      </c>
      <c r="G79" s="121">
        <v>500</v>
      </c>
      <c r="H79" s="121">
        <v>2000</v>
      </c>
      <c r="I79" s="121">
        <v>300</v>
      </c>
      <c r="J79" s="121">
        <v>30000</v>
      </c>
      <c r="K79" s="121">
        <v>50</v>
      </c>
      <c r="L79" s="121">
        <v>10000</v>
      </c>
      <c r="M79" s="121">
        <v>20</v>
      </c>
      <c r="N79" s="121">
        <v>20000</v>
      </c>
      <c r="O79" s="122">
        <f t="shared" si="0"/>
        <v>62000</v>
      </c>
    </row>
    <row r="80" spans="2:16" x14ac:dyDescent="0.2">
      <c r="B80" s="11" t="str">
        <f>+'Velocidades y tramos'!E11</f>
        <v>512 Kbps</v>
      </c>
      <c r="C80" s="11" t="str">
        <f>+'Velocidades y tramos'!F11</f>
        <v>Entre localidades</v>
      </c>
      <c r="D80" s="121">
        <v>50</v>
      </c>
      <c r="E80" s="121">
        <v>100</v>
      </c>
      <c r="F80" s="121">
        <v>300</v>
      </c>
      <c r="G80" s="121">
        <v>500</v>
      </c>
      <c r="H80" s="121">
        <v>2000</v>
      </c>
      <c r="I80" s="121">
        <v>300</v>
      </c>
      <c r="J80" s="121">
        <v>30000</v>
      </c>
      <c r="K80" s="121">
        <v>50</v>
      </c>
      <c r="L80" s="121">
        <v>10000</v>
      </c>
      <c r="M80" s="121">
        <v>20</v>
      </c>
      <c r="N80" s="121">
        <v>20000</v>
      </c>
      <c r="O80" s="122">
        <f t="shared" si="0"/>
        <v>62000</v>
      </c>
    </row>
    <row r="81" spans="2:15" x14ac:dyDescent="0.2">
      <c r="B81" s="11" t="str">
        <f>+'Velocidades y tramos'!E12</f>
        <v>768 Kbps</v>
      </c>
      <c r="C81" s="11" t="str">
        <f>+'Velocidades y tramos'!F12</f>
        <v>Entre localidades</v>
      </c>
      <c r="D81" s="121">
        <v>50</v>
      </c>
      <c r="E81" s="121">
        <v>100</v>
      </c>
      <c r="F81" s="121">
        <v>300</v>
      </c>
      <c r="G81" s="121">
        <v>500</v>
      </c>
      <c r="H81" s="121">
        <v>2000</v>
      </c>
      <c r="I81" s="121">
        <v>300</v>
      </c>
      <c r="J81" s="121">
        <v>30000</v>
      </c>
      <c r="K81" s="121">
        <v>50</v>
      </c>
      <c r="L81" s="121">
        <v>10000</v>
      </c>
      <c r="M81" s="121">
        <v>20</v>
      </c>
      <c r="N81" s="121">
        <v>20000</v>
      </c>
      <c r="O81" s="122">
        <f t="shared" si="0"/>
        <v>62000</v>
      </c>
    </row>
    <row r="82" spans="2:15" x14ac:dyDescent="0.2">
      <c r="B82" s="11" t="str">
        <f>+'Velocidades y tramos'!E13</f>
        <v>1024 Kbps</v>
      </c>
      <c r="C82" s="11" t="str">
        <f>+'Velocidades y tramos'!F13</f>
        <v>Entre localidades</v>
      </c>
      <c r="D82" s="121">
        <v>50</v>
      </c>
      <c r="E82" s="121">
        <v>100</v>
      </c>
      <c r="F82" s="121">
        <v>300</v>
      </c>
      <c r="G82" s="121">
        <v>500</v>
      </c>
      <c r="H82" s="121">
        <v>2000</v>
      </c>
      <c r="I82" s="121">
        <v>300</v>
      </c>
      <c r="J82" s="121">
        <v>30000</v>
      </c>
      <c r="K82" s="121">
        <v>50</v>
      </c>
      <c r="L82" s="121">
        <v>10000</v>
      </c>
      <c r="M82" s="121">
        <v>20</v>
      </c>
      <c r="N82" s="121">
        <v>20000</v>
      </c>
      <c r="O82" s="122">
        <f t="shared" si="0"/>
        <v>62000</v>
      </c>
    </row>
    <row r="83" spans="2:15" x14ac:dyDescent="0.2">
      <c r="B83" s="11" t="str">
        <f>+'Velocidades y tramos'!E14</f>
        <v>E1 (2 Mbps)</v>
      </c>
      <c r="C83" s="11" t="str">
        <f>+'Velocidades y tramos'!F14</f>
        <v>Entre localidades</v>
      </c>
      <c r="D83" s="121">
        <v>50</v>
      </c>
      <c r="E83" s="121">
        <v>100</v>
      </c>
      <c r="F83" s="121">
        <v>300</v>
      </c>
      <c r="G83" s="121">
        <v>500</v>
      </c>
      <c r="H83" s="121">
        <v>2000</v>
      </c>
      <c r="I83" s="121">
        <v>300</v>
      </c>
      <c r="J83" s="121">
        <v>30000</v>
      </c>
      <c r="K83" s="121">
        <v>50</v>
      </c>
      <c r="L83" s="121">
        <v>10000</v>
      </c>
      <c r="M83" s="121">
        <v>20</v>
      </c>
      <c r="N83" s="121">
        <v>20000</v>
      </c>
      <c r="O83" s="122">
        <f t="shared" si="0"/>
        <v>62000</v>
      </c>
    </row>
    <row r="84" spans="2:15" x14ac:dyDescent="0.2">
      <c r="B84" s="11" t="str">
        <f>+'Velocidades y tramos'!E15</f>
        <v>E2 (8 Mbps)</v>
      </c>
      <c r="C84" s="11" t="str">
        <f>+'Velocidades y tramos'!F15</f>
        <v>Entre localidades</v>
      </c>
      <c r="D84" s="121">
        <v>50</v>
      </c>
      <c r="E84" s="121">
        <v>100</v>
      </c>
      <c r="F84" s="121">
        <v>300</v>
      </c>
      <c r="G84" s="121">
        <v>500</v>
      </c>
      <c r="H84" s="121">
        <v>2000</v>
      </c>
      <c r="I84" s="121">
        <v>300</v>
      </c>
      <c r="J84" s="121">
        <v>30000</v>
      </c>
      <c r="K84" s="121">
        <v>50</v>
      </c>
      <c r="L84" s="121">
        <v>10000</v>
      </c>
      <c r="M84" s="121">
        <v>20</v>
      </c>
      <c r="N84" s="121">
        <v>20000</v>
      </c>
      <c r="O84" s="122">
        <f t="shared" si="0"/>
        <v>62000</v>
      </c>
    </row>
    <row r="85" spans="2:15" x14ac:dyDescent="0.2">
      <c r="B85" s="11" t="str">
        <f>+'Velocidades y tramos'!E16</f>
        <v>E3 (34 Mbps)</v>
      </c>
      <c r="C85" s="11" t="str">
        <f>+'Velocidades y tramos'!F16</f>
        <v>Entre localidades</v>
      </c>
      <c r="D85" s="121">
        <v>50</v>
      </c>
      <c r="E85" s="121">
        <v>100</v>
      </c>
      <c r="F85" s="121">
        <v>300</v>
      </c>
      <c r="G85" s="121">
        <v>500</v>
      </c>
      <c r="H85" s="121">
        <v>2000</v>
      </c>
      <c r="I85" s="121">
        <v>300</v>
      </c>
      <c r="J85" s="121">
        <v>30000</v>
      </c>
      <c r="K85" s="121">
        <v>50</v>
      </c>
      <c r="L85" s="121">
        <v>10000</v>
      </c>
      <c r="M85" s="121">
        <v>20</v>
      </c>
      <c r="N85" s="121">
        <v>20000</v>
      </c>
      <c r="O85" s="122">
        <f t="shared" si="0"/>
        <v>62000</v>
      </c>
    </row>
    <row r="86" spans="2:15" x14ac:dyDescent="0.2">
      <c r="B86" s="11" t="str">
        <f>+'Velocidades y tramos'!E17</f>
        <v>E4 (139 Mbps)</v>
      </c>
      <c r="C86" s="11" t="str">
        <f>+'Velocidades y tramos'!F17</f>
        <v>Entre localidades</v>
      </c>
      <c r="D86" s="121">
        <v>50</v>
      </c>
      <c r="E86" s="121">
        <v>100</v>
      </c>
      <c r="F86" s="121">
        <v>300</v>
      </c>
      <c r="G86" s="121">
        <v>500</v>
      </c>
      <c r="H86" s="121">
        <v>2000</v>
      </c>
      <c r="I86" s="121">
        <v>300</v>
      </c>
      <c r="J86" s="121">
        <v>30000</v>
      </c>
      <c r="K86" s="121">
        <v>50</v>
      </c>
      <c r="L86" s="121">
        <v>10000</v>
      </c>
      <c r="M86" s="121">
        <v>20</v>
      </c>
      <c r="N86" s="121">
        <v>20000</v>
      </c>
      <c r="O86" s="122">
        <f t="shared" si="0"/>
        <v>62000</v>
      </c>
    </row>
    <row r="87" spans="2:15" x14ac:dyDescent="0.2">
      <c r="B87" s="11" t="str">
        <f>+'Velocidades y tramos'!E18</f>
        <v>STM 1 (155 Mbps)</v>
      </c>
      <c r="C87" s="11" t="str">
        <f>+'Velocidades y tramos'!F18</f>
        <v>Entre localidades</v>
      </c>
      <c r="D87" s="121">
        <v>50</v>
      </c>
      <c r="E87" s="121">
        <v>100</v>
      </c>
      <c r="F87" s="121">
        <v>300</v>
      </c>
      <c r="G87" s="121">
        <v>500</v>
      </c>
      <c r="H87" s="121">
        <v>2000</v>
      </c>
      <c r="I87" s="121">
        <v>300</v>
      </c>
      <c r="J87" s="121">
        <v>30000</v>
      </c>
      <c r="K87" s="121">
        <v>50</v>
      </c>
      <c r="L87" s="121">
        <v>10000</v>
      </c>
      <c r="M87" s="121">
        <v>20</v>
      </c>
      <c r="N87" s="121">
        <v>20000</v>
      </c>
      <c r="O87" s="122">
        <f t="shared" si="0"/>
        <v>62000</v>
      </c>
    </row>
    <row r="88" spans="2:15" x14ac:dyDescent="0.2">
      <c r="B88" s="11" t="str">
        <f>+'Velocidades y tramos'!E19</f>
        <v>STM 4 (622 Mbps)</v>
      </c>
      <c r="C88" s="11" t="str">
        <f>+'Velocidades y tramos'!F19</f>
        <v>Entre localidades</v>
      </c>
      <c r="D88" s="121">
        <v>50</v>
      </c>
      <c r="E88" s="121">
        <v>100</v>
      </c>
      <c r="F88" s="121">
        <v>300</v>
      </c>
      <c r="G88" s="121">
        <v>500</v>
      </c>
      <c r="H88" s="121">
        <v>2000</v>
      </c>
      <c r="I88" s="121">
        <v>300</v>
      </c>
      <c r="J88" s="121">
        <v>30000</v>
      </c>
      <c r="K88" s="121">
        <v>50</v>
      </c>
      <c r="L88" s="121">
        <v>10000</v>
      </c>
      <c r="M88" s="121">
        <v>20</v>
      </c>
      <c r="N88" s="121">
        <v>20000</v>
      </c>
      <c r="O88" s="122">
        <f t="shared" si="0"/>
        <v>62000</v>
      </c>
    </row>
    <row r="89" spans="2:15" x14ac:dyDescent="0.2">
      <c r="B89" s="11" t="str">
        <f>+'Velocidades y tramos'!E20</f>
        <v>STM 16  (2.5 Gbps)</v>
      </c>
      <c r="C89" s="11" t="str">
        <f>+'Velocidades y tramos'!F20</f>
        <v>Entre localidades</v>
      </c>
      <c r="D89" s="121">
        <v>50</v>
      </c>
      <c r="E89" s="121">
        <v>100</v>
      </c>
      <c r="F89" s="121">
        <v>300</v>
      </c>
      <c r="G89" s="121">
        <v>500</v>
      </c>
      <c r="H89" s="121">
        <v>2000</v>
      </c>
      <c r="I89" s="121">
        <v>300</v>
      </c>
      <c r="J89" s="121">
        <v>30000</v>
      </c>
      <c r="K89" s="121">
        <v>50</v>
      </c>
      <c r="L89" s="121">
        <v>10000</v>
      </c>
      <c r="M89" s="121">
        <v>20</v>
      </c>
      <c r="N89" s="121">
        <v>20000</v>
      </c>
      <c r="O89" s="122">
        <f t="shared" si="0"/>
        <v>62000</v>
      </c>
    </row>
    <row r="90" spans="2:15" x14ac:dyDescent="0.2">
      <c r="B90" s="11" t="str">
        <f>+'Velocidades y tramos'!E21</f>
        <v>STM 64 (10 Gbps)</v>
      </c>
      <c r="C90" s="11" t="str">
        <f>+'Velocidades y tramos'!F21</f>
        <v>Entre localidades</v>
      </c>
      <c r="D90" s="121">
        <v>50</v>
      </c>
      <c r="E90" s="121">
        <v>100</v>
      </c>
      <c r="F90" s="121">
        <v>300</v>
      </c>
      <c r="G90" s="121">
        <v>500</v>
      </c>
      <c r="H90" s="121">
        <v>2000</v>
      </c>
      <c r="I90" s="121">
        <v>300</v>
      </c>
      <c r="J90" s="121">
        <v>30000</v>
      </c>
      <c r="K90" s="121">
        <v>50</v>
      </c>
      <c r="L90" s="121">
        <v>10000</v>
      </c>
      <c r="M90" s="121">
        <v>20</v>
      </c>
      <c r="N90" s="121">
        <v>20000</v>
      </c>
      <c r="O90" s="122">
        <f t="shared" si="0"/>
        <v>62000</v>
      </c>
    </row>
    <row r="91" spans="2:15" x14ac:dyDescent="0.2">
      <c r="B91" s="11" t="str">
        <f>+'Velocidades y tramos'!E22</f>
        <v>STM 256 (40 Gbps)</v>
      </c>
      <c r="C91" s="11" t="str">
        <f>+'Velocidades y tramos'!F22</f>
        <v>Entre localidades</v>
      </c>
      <c r="D91" s="121">
        <v>50</v>
      </c>
      <c r="E91" s="121">
        <v>100</v>
      </c>
      <c r="F91" s="121">
        <v>300</v>
      </c>
      <c r="G91" s="121">
        <v>500</v>
      </c>
      <c r="H91" s="121">
        <v>2000</v>
      </c>
      <c r="I91" s="121">
        <v>300</v>
      </c>
      <c r="J91" s="121">
        <v>30000</v>
      </c>
      <c r="K91" s="121">
        <v>50</v>
      </c>
      <c r="L91" s="121">
        <v>10000</v>
      </c>
      <c r="M91" s="121">
        <v>20</v>
      </c>
      <c r="N91" s="121">
        <v>20000</v>
      </c>
      <c r="O91" s="122">
        <f t="shared" si="0"/>
        <v>62000</v>
      </c>
    </row>
    <row r="92" spans="2:15" x14ac:dyDescent="0.2">
      <c r="B92" s="11" t="str">
        <f>+'Velocidades y tramos'!E23</f>
        <v>Ethernet 10 Mbps</v>
      </c>
      <c r="C92" s="11" t="str">
        <f>+'Velocidades y tramos'!F23</f>
        <v>Entre localidades</v>
      </c>
      <c r="D92" s="121">
        <v>50</v>
      </c>
      <c r="E92" s="121">
        <v>100</v>
      </c>
      <c r="F92" s="121">
        <v>300</v>
      </c>
      <c r="G92" s="12"/>
      <c r="H92" s="12"/>
      <c r="I92" s="12"/>
      <c r="J92" s="12"/>
      <c r="K92" s="12"/>
      <c r="L92" s="12"/>
      <c r="M92" s="12"/>
      <c r="N92" s="12"/>
      <c r="O92" s="122">
        <v>100000</v>
      </c>
    </row>
    <row r="93" spans="2:15" x14ac:dyDescent="0.2">
      <c r="B93" s="11" t="str">
        <f>+'Velocidades y tramos'!E24</f>
        <v>Ethernet 20 Mbps</v>
      </c>
      <c r="C93" s="11" t="str">
        <f>+'Velocidades y tramos'!F24</f>
        <v>Entre localidades</v>
      </c>
      <c r="D93" s="121">
        <v>50</v>
      </c>
      <c r="E93" s="121">
        <v>100</v>
      </c>
      <c r="F93" s="121">
        <v>300</v>
      </c>
      <c r="G93" s="12"/>
      <c r="H93" s="12"/>
      <c r="I93" s="12"/>
      <c r="J93" s="12"/>
      <c r="K93" s="12"/>
      <c r="L93" s="12"/>
      <c r="M93" s="12"/>
      <c r="N93" s="12"/>
      <c r="O93" s="122">
        <v>100000</v>
      </c>
    </row>
    <row r="94" spans="2:15" x14ac:dyDescent="0.2">
      <c r="B94" s="11" t="str">
        <f>+'Velocidades y tramos'!E25</f>
        <v>Ethernet 30 Mbps</v>
      </c>
      <c r="C94" s="11" t="str">
        <f>+'Velocidades y tramos'!F25</f>
        <v>Entre localidades</v>
      </c>
      <c r="D94" s="121">
        <v>50</v>
      </c>
      <c r="E94" s="121">
        <v>100</v>
      </c>
      <c r="F94" s="121">
        <v>300</v>
      </c>
      <c r="G94" s="12"/>
      <c r="H94" s="12"/>
      <c r="I94" s="12"/>
      <c r="J94" s="12"/>
      <c r="K94" s="12"/>
      <c r="L94" s="12"/>
      <c r="M94" s="12"/>
      <c r="N94" s="12"/>
      <c r="O94" s="122">
        <v>100000</v>
      </c>
    </row>
    <row r="95" spans="2:15" x14ac:dyDescent="0.2">
      <c r="B95" s="11" t="str">
        <f>+'Velocidades y tramos'!E26</f>
        <v>Ethernet 40 Mbps</v>
      </c>
      <c r="C95" s="11" t="str">
        <f>+'Velocidades y tramos'!F26</f>
        <v>Entre localidades</v>
      </c>
      <c r="D95" s="121">
        <v>50</v>
      </c>
      <c r="E95" s="121">
        <v>100</v>
      </c>
      <c r="F95" s="121">
        <v>300</v>
      </c>
      <c r="G95" s="12"/>
      <c r="H95" s="12"/>
      <c r="I95" s="12"/>
      <c r="J95" s="12"/>
      <c r="K95" s="12"/>
      <c r="L95" s="12"/>
      <c r="M95" s="12"/>
      <c r="N95" s="12"/>
      <c r="O95" s="122">
        <v>100000</v>
      </c>
    </row>
    <row r="96" spans="2:15" x14ac:dyDescent="0.2">
      <c r="B96" s="11" t="str">
        <f>+'Velocidades y tramos'!E27</f>
        <v>Ethernet 50 Mbps</v>
      </c>
      <c r="C96" s="11" t="str">
        <f>+'Velocidades y tramos'!F27</f>
        <v>Entre localidades</v>
      </c>
      <c r="D96" s="121">
        <v>50</v>
      </c>
      <c r="E96" s="121">
        <v>100</v>
      </c>
      <c r="F96" s="121">
        <v>300</v>
      </c>
      <c r="G96" s="12"/>
      <c r="H96" s="12"/>
      <c r="I96" s="12"/>
      <c r="J96" s="12"/>
      <c r="K96" s="12"/>
      <c r="L96" s="12"/>
      <c r="M96" s="12"/>
      <c r="N96" s="12"/>
      <c r="O96" s="122">
        <v>100000</v>
      </c>
    </row>
    <row r="97" spans="2:15" x14ac:dyDescent="0.2">
      <c r="B97" s="11" t="str">
        <f>+'Velocidades y tramos'!E28</f>
        <v>Ethernet 60 Mbps</v>
      </c>
      <c r="C97" s="11" t="str">
        <f>+'Velocidades y tramos'!F28</f>
        <v>Entre localidades</v>
      </c>
      <c r="D97" s="121">
        <v>50</v>
      </c>
      <c r="E97" s="121">
        <v>100</v>
      </c>
      <c r="F97" s="121">
        <v>300</v>
      </c>
      <c r="G97" s="12"/>
      <c r="H97" s="12"/>
      <c r="I97" s="12"/>
      <c r="J97" s="12"/>
      <c r="K97" s="12"/>
      <c r="L97" s="12"/>
      <c r="M97" s="12"/>
      <c r="N97" s="12"/>
      <c r="O97" s="122">
        <v>100000</v>
      </c>
    </row>
    <row r="98" spans="2:15" x14ac:dyDescent="0.2">
      <c r="B98" s="11" t="str">
        <f>+'Velocidades y tramos'!E29</f>
        <v>Ethernet 70 Mbps</v>
      </c>
      <c r="C98" s="11" t="str">
        <f>+'Velocidades y tramos'!F29</f>
        <v>Entre localidades</v>
      </c>
      <c r="D98" s="121">
        <v>50</v>
      </c>
      <c r="E98" s="121">
        <v>100</v>
      </c>
      <c r="F98" s="121">
        <v>300</v>
      </c>
      <c r="G98" s="12"/>
      <c r="H98" s="12"/>
      <c r="I98" s="12"/>
      <c r="J98" s="12"/>
      <c r="K98" s="12"/>
      <c r="L98" s="12"/>
      <c r="M98" s="12"/>
      <c r="N98" s="12"/>
      <c r="O98" s="122">
        <v>100000</v>
      </c>
    </row>
    <row r="99" spans="2:15" x14ac:dyDescent="0.2">
      <c r="B99" s="11" t="str">
        <f>+'Velocidades y tramos'!E30</f>
        <v>Ethernet 80 Mbps</v>
      </c>
      <c r="C99" s="11" t="str">
        <f>+'Velocidades y tramos'!F30</f>
        <v>Entre localidades</v>
      </c>
      <c r="D99" s="121">
        <v>50</v>
      </c>
      <c r="E99" s="121">
        <v>100</v>
      </c>
      <c r="F99" s="121">
        <v>300</v>
      </c>
      <c r="G99" s="12"/>
      <c r="H99" s="12"/>
      <c r="I99" s="12"/>
      <c r="J99" s="12"/>
      <c r="K99" s="12"/>
      <c r="L99" s="12"/>
      <c r="M99" s="12"/>
      <c r="N99" s="12"/>
      <c r="O99" s="122">
        <v>100000</v>
      </c>
    </row>
    <row r="100" spans="2:15" x14ac:dyDescent="0.2">
      <c r="B100" s="11" t="str">
        <f>+'Velocidades y tramos'!E31</f>
        <v>Ethernet 90 Mbps</v>
      </c>
      <c r="C100" s="11" t="str">
        <f>+'Velocidades y tramos'!F31</f>
        <v>Entre localidades</v>
      </c>
      <c r="D100" s="121">
        <v>50</v>
      </c>
      <c r="E100" s="121">
        <v>100</v>
      </c>
      <c r="F100" s="121">
        <v>300</v>
      </c>
      <c r="G100" s="12"/>
      <c r="H100" s="12"/>
      <c r="I100" s="12"/>
      <c r="J100" s="12"/>
      <c r="K100" s="12"/>
      <c r="L100" s="12"/>
      <c r="M100" s="12"/>
      <c r="N100" s="12"/>
      <c r="O100" s="122">
        <v>100000</v>
      </c>
    </row>
    <row r="101" spans="2:15" x14ac:dyDescent="0.2">
      <c r="B101" s="11" t="str">
        <f>+'Velocidades y tramos'!E32</f>
        <v>Ethernet 100 Mbps</v>
      </c>
      <c r="C101" s="11" t="str">
        <f>+'Velocidades y tramos'!F32</f>
        <v>Entre localidades</v>
      </c>
      <c r="D101" s="121">
        <v>50</v>
      </c>
      <c r="E101" s="121">
        <v>100</v>
      </c>
      <c r="F101" s="121">
        <v>300</v>
      </c>
      <c r="G101" s="12"/>
      <c r="H101" s="12"/>
      <c r="I101" s="12"/>
      <c r="J101" s="12"/>
      <c r="K101" s="12"/>
      <c r="L101" s="12"/>
      <c r="M101" s="12"/>
      <c r="N101" s="12"/>
      <c r="O101" s="122">
        <v>100000</v>
      </c>
    </row>
    <row r="102" spans="2:15" x14ac:dyDescent="0.2">
      <c r="B102" s="11" t="str">
        <f>+'Velocidades y tramos'!E33</f>
        <v>Giga Ethernet 100 Mbps</v>
      </c>
      <c r="C102" s="11" t="str">
        <f>+'Velocidades y tramos'!F33</f>
        <v>Entre localidades</v>
      </c>
      <c r="D102" s="121">
        <v>50</v>
      </c>
      <c r="E102" s="121">
        <v>100</v>
      </c>
      <c r="F102" s="121">
        <v>300</v>
      </c>
      <c r="G102" s="12"/>
      <c r="H102" s="12"/>
      <c r="I102" s="12"/>
      <c r="J102" s="12"/>
      <c r="K102" s="12"/>
      <c r="L102" s="12"/>
      <c r="M102" s="12"/>
      <c r="N102" s="12"/>
      <c r="O102" s="122">
        <v>100000</v>
      </c>
    </row>
    <row r="103" spans="2:15" x14ac:dyDescent="0.2">
      <c r="B103" s="11" t="str">
        <f>+'Velocidades y tramos'!E34</f>
        <v>Giga Ethernet 150 Mbps</v>
      </c>
      <c r="C103" s="11" t="str">
        <f>+'Velocidades y tramos'!F34</f>
        <v>Entre localidades</v>
      </c>
      <c r="D103" s="121">
        <v>50</v>
      </c>
      <c r="E103" s="121">
        <v>100</v>
      </c>
      <c r="F103" s="121">
        <v>300</v>
      </c>
      <c r="G103" s="12"/>
      <c r="H103" s="12"/>
      <c r="I103" s="12"/>
      <c r="J103" s="12"/>
      <c r="K103" s="12"/>
      <c r="L103" s="12"/>
      <c r="M103" s="12"/>
      <c r="N103" s="12"/>
      <c r="O103" s="122">
        <v>100000</v>
      </c>
    </row>
    <row r="104" spans="2:15" x14ac:dyDescent="0.2">
      <c r="B104" s="11" t="str">
        <f>+'Velocidades y tramos'!E35</f>
        <v>Giga Ethernet 200 Mbps</v>
      </c>
      <c r="C104" s="11" t="str">
        <f>+'Velocidades y tramos'!F35</f>
        <v>Entre localidades</v>
      </c>
      <c r="D104" s="121">
        <v>50</v>
      </c>
      <c r="E104" s="121">
        <v>100</v>
      </c>
      <c r="F104" s="121">
        <v>300</v>
      </c>
      <c r="G104" s="12"/>
      <c r="H104" s="12"/>
      <c r="I104" s="12"/>
      <c r="J104" s="12"/>
      <c r="K104" s="12"/>
      <c r="L104" s="12"/>
      <c r="M104" s="12"/>
      <c r="N104" s="12"/>
      <c r="O104" s="122">
        <v>100000</v>
      </c>
    </row>
    <row r="105" spans="2:15" x14ac:dyDescent="0.2">
      <c r="B105" s="11" t="str">
        <f>+'Velocidades y tramos'!E36</f>
        <v>Giga Ethernet 250 Mbps</v>
      </c>
      <c r="C105" s="11" t="str">
        <f>+'Velocidades y tramos'!F36</f>
        <v>Entre localidades</v>
      </c>
      <c r="D105" s="121">
        <v>50</v>
      </c>
      <c r="E105" s="121">
        <v>100</v>
      </c>
      <c r="F105" s="121">
        <v>300</v>
      </c>
      <c r="G105" s="12"/>
      <c r="H105" s="12"/>
      <c r="I105" s="12"/>
      <c r="J105" s="12"/>
      <c r="K105" s="12"/>
      <c r="L105" s="12"/>
      <c r="M105" s="12"/>
      <c r="N105" s="12"/>
      <c r="O105" s="122">
        <v>100000</v>
      </c>
    </row>
    <row r="106" spans="2:15" x14ac:dyDescent="0.2">
      <c r="B106" s="11" t="str">
        <f>+'Velocidades y tramos'!E37</f>
        <v>Giga Ethernet 300 Mbps</v>
      </c>
      <c r="C106" s="11" t="str">
        <f>+'Velocidades y tramos'!F37</f>
        <v>Entre localidades</v>
      </c>
      <c r="D106" s="121">
        <v>50</v>
      </c>
      <c r="E106" s="121">
        <v>100</v>
      </c>
      <c r="F106" s="121">
        <v>300</v>
      </c>
      <c r="G106" s="12"/>
      <c r="H106" s="12"/>
      <c r="I106" s="12"/>
      <c r="J106" s="12"/>
      <c r="K106" s="12"/>
      <c r="L106" s="12"/>
      <c r="M106" s="12"/>
      <c r="N106" s="12"/>
      <c r="O106" s="122">
        <v>100000</v>
      </c>
    </row>
    <row r="107" spans="2:15" x14ac:dyDescent="0.2">
      <c r="B107" s="11" t="str">
        <f>+'Velocidades y tramos'!E38</f>
        <v>Giga Ethernet 350 Mbps</v>
      </c>
      <c r="C107" s="11" t="str">
        <f>+'Velocidades y tramos'!F38</f>
        <v>Entre localidades</v>
      </c>
      <c r="D107" s="121">
        <v>50</v>
      </c>
      <c r="E107" s="121">
        <v>100</v>
      </c>
      <c r="F107" s="121">
        <v>300</v>
      </c>
      <c r="G107" s="12"/>
      <c r="H107" s="12"/>
      <c r="I107" s="12"/>
      <c r="J107" s="12"/>
      <c r="K107" s="12"/>
      <c r="L107" s="12"/>
      <c r="M107" s="12"/>
      <c r="N107" s="12"/>
      <c r="O107" s="122">
        <v>100000</v>
      </c>
    </row>
    <row r="108" spans="2:15" x14ac:dyDescent="0.2">
      <c r="B108" s="11" t="str">
        <f>+'Velocidades y tramos'!E39</f>
        <v>Giga Ethernet 400 Mbps</v>
      </c>
      <c r="C108" s="11" t="str">
        <f>+'Velocidades y tramos'!F39</f>
        <v>Entre localidades</v>
      </c>
      <c r="D108" s="121">
        <v>50</v>
      </c>
      <c r="E108" s="121">
        <v>100</v>
      </c>
      <c r="F108" s="121">
        <v>300</v>
      </c>
      <c r="G108" s="12"/>
      <c r="H108" s="12"/>
      <c r="I108" s="12"/>
      <c r="J108" s="12"/>
      <c r="K108" s="12"/>
      <c r="L108" s="12"/>
      <c r="M108" s="12"/>
      <c r="N108" s="12"/>
      <c r="O108" s="122">
        <v>100000</v>
      </c>
    </row>
    <row r="109" spans="2:15" x14ac:dyDescent="0.2">
      <c r="B109" s="11" t="str">
        <f>+'Velocidades y tramos'!E40</f>
        <v>Giga Ethernet 450 Mbps</v>
      </c>
      <c r="C109" s="11" t="str">
        <f>+'Velocidades y tramos'!F40</f>
        <v>Entre localidades</v>
      </c>
      <c r="D109" s="121">
        <v>50</v>
      </c>
      <c r="E109" s="121">
        <v>100</v>
      </c>
      <c r="F109" s="121">
        <v>300</v>
      </c>
      <c r="G109" s="12"/>
      <c r="H109" s="12"/>
      <c r="I109" s="12"/>
      <c r="J109" s="12"/>
      <c r="K109" s="12"/>
      <c r="L109" s="12"/>
      <c r="M109" s="12"/>
      <c r="N109" s="12"/>
      <c r="O109" s="122">
        <v>100000</v>
      </c>
    </row>
    <row r="110" spans="2:15" x14ac:dyDescent="0.2">
      <c r="B110" s="11" t="str">
        <f>+'Velocidades y tramos'!E41</f>
        <v>Giga Ethernet 500 Mbps</v>
      </c>
      <c r="C110" s="11" t="str">
        <f>+'Velocidades y tramos'!F41</f>
        <v>Entre localidades</v>
      </c>
      <c r="D110" s="121">
        <v>50</v>
      </c>
      <c r="E110" s="121">
        <v>100</v>
      </c>
      <c r="F110" s="121">
        <v>300</v>
      </c>
      <c r="G110" s="12"/>
      <c r="H110" s="12"/>
      <c r="I110" s="12"/>
      <c r="J110" s="12"/>
      <c r="K110" s="12"/>
      <c r="L110" s="12"/>
      <c r="M110" s="12"/>
      <c r="N110" s="12"/>
      <c r="O110" s="122">
        <v>100000</v>
      </c>
    </row>
    <row r="111" spans="2:15" x14ac:dyDescent="0.2">
      <c r="B111" s="11" t="str">
        <f>+'Velocidades y tramos'!E42</f>
        <v>Giga Ethernet 550 Mbps</v>
      </c>
      <c r="C111" s="11" t="str">
        <f>+'Velocidades y tramos'!F42</f>
        <v>Entre localidades</v>
      </c>
      <c r="D111" s="121">
        <v>50</v>
      </c>
      <c r="E111" s="121">
        <v>100</v>
      </c>
      <c r="F111" s="121">
        <v>300</v>
      </c>
      <c r="G111" s="12"/>
      <c r="H111" s="12"/>
      <c r="I111" s="12"/>
      <c r="J111" s="12"/>
      <c r="K111" s="12"/>
      <c r="L111" s="12"/>
      <c r="M111" s="12"/>
      <c r="N111" s="12"/>
      <c r="O111" s="122">
        <v>100000</v>
      </c>
    </row>
    <row r="112" spans="2:15" x14ac:dyDescent="0.2">
      <c r="B112" s="11" t="str">
        <f>+'Velocidades y tramos'!E43</f>
        <v>Giga Ethernet 600 Mbps</v>
      </c>
      <c r="C112" s="11" t="str">
        <f>+'Velocidades y tramos'!F43</f>
        <v>Entre localidades</v>
      </c>
      <c r="D112" s="121">
        <v>50</v>
      </c>
      <c r="E112" s="121">
        <v>100</v>
      </c>
      <c r="F112" s="121">
        <v>300</v>
      </c>
      <c r="G112" s="12"/>
      <c r="H112" s="12"/>
      <c r="I112" s="12"/>
      <c r="J112" s="12"/>
      <c r="K112" s="12"/>
      <c r="L112" s="12"/>
      <c r="M112" s="12"/>
      <c r="N112" s="12"/>
      <c r="O112" s="122">
        <v>100000</v>
      </c>
    </row>
    <row r="113" spans="2:15" x14ac:dyDescent="0.2">
      <c r="B113" s="11" t="str">
        <f>+'Velocidades y tramos'!E44</f>
        <v>Giga Ethernet 750 Mbps</v>
      </c>
      <c r="C113" s="11" t="str">
        <f>+'Velocidades y tramos'!F44</f>
        <v>Entre localidades</v>
      </c>
      <c r="D113" s="121">
        <v>50</v>
      </c>
      <c r="E113" s="121">
        <v>100</v>
      </c>
      <c r="F113" s="121">
        <v>300</v>
      </c>
      <c r="G113" s="12"/>
      <c r="H113" s="12"/>
      <c r="I113" s="12"/>
      <c r="J113" s="12"/>
      <c r="K113" s="12"/>
      <c r="L113" s="12"/>
      <c r="M113" s="12"/>
      <c r="N113" s="12"/>
      <c r="O113" s="122">
        <v>100000</v>
      </c>
    </row>
    <row r="114" spans="2:15" x14ac:dyDescent="0.2">
      <c r="B114" s="11" t="str">
        <f>+'Velocidades y tramos'!E45</f>
        <v>Giga Ethernet 1 Gbps</v>
      </c>
      <c r="C114" s="11" t="str">
        <f>+'Velocidades y tramos'!F45</f>
        <v>Entre localidades</v>
      </c>
      <c r="D114" s="121">
        <v>50</v>
      </c>
      <c r="E114" s="121">
        <v>100</v>
      </c>
      <c r="F114" s="121">
        <v>300</v>
      </c>
      <c r="G114" s="12"/>
      <c r="H114" s="12"/>
      <c r="I114" s="12"/>
      <c r="J114" s="12"/>
      <c r="K114" s="12"/>
      <c r="L114" s="12"/>
      <c r="M114" s="12"/>
      <c r="N114" s="12"/>
      <c r="O114" s="122">
        <v>100000</v>
      </c>
    </row>
    <row r="115" spans="2:15" x14ac:dyDescent="0.2">
      <c r="B115" s="11" t="str">
        <f>+'Velocidades y tramos'!E46</f>
        <v>Giga Ethernet 2 Gbps</v>
      </c>
      <c r="C115" s="11" t="str">
        <f>+'Velocidades y tramos'!F46</f>
        <v>Entre localidades</v>
      </c>
      <c r="D115" s="121">
        <v>50</v>
      </c>
      <c r="E115" s="121">
        <v>100</v>
      </c>
      <c r="F115" s="121">
        <v>300</v>
      </c>
      <c r="G115" s="12"/>
      <c r="H115" s="12"/>
      <c r="I115" s="12"/>
      <c r="J115" s="12"/>
      <c r="K115" s="12"/>
      <c r="L115" s="12"/>
      <c r="M115" s="12"/>
      <c r="N115" s="12"/>
      <c r="O115" s="122">
        <v>100000</v>
      </c>
    </row>
    <row r="116" spans="2:15" x14ac:dyDescent="0.2">
      <c r="B116" s="11" t="str">
        <f>+'Velocidades y tramos'!E47</f>
        <v>Giga Ethernet 4 Gbps</v>
      </c>
      <c r="C116" s="11" t="str">
        <f>+'Velocidades y tramos'!F47</f>
        <v>Entre localidades</v>
      </c>
      <c r="D116" s="121">
        <v>50</v>
      </c>
      <c r="E116" s="121">
        <v>100</v>
      </c>
      <c r="F116" s="121">
        <v>300</v>
      </c>
      <c r="G116" s="12"/>
      <c r="H116" s="12"/>
      <c r="I116" s="12"/>
      <c r="J116" s="12"/>
      <c r="K116" s="12"/>
      <c r="L116" s="12"/>
      <c r="M116" s="12"/>
      <c r="N116" s="12"/>
      <c r="O116" s="122">
        <v>100000</v>
      </c>
    </row>
    <row r="117" spans="2:15" x14ac:dyDescent="0.2">
      <c r="B117" s="11" t="str">
        <f>+'Velocidades y tramos'!E48</f>
        <v>Giga Ethernet 6 Gbps</v>
      </c>
      <c r="C117" s="11" t="str">
        <f>+'Velocidades y tramos'!F48</f>
        <v>Entre localidades</v>
      </c>
      <c r="D117" s="121">
        <v>50</v>
      </c>
      <c r="E117" s="121">
        <v>100</v>
      </c>
      <c r="F117" s="121">
        <v>300</v>
      </c>
      <c r="G117" s="12"/>
      <c r="H117" s="12"/>
      <c r="I117" s="12"/>
      <c r="J117" s="12"/>
      <c r="K117" s="12"/>
      <c r="L117" s="12"/>
      <c r="M117" s="12"/>
      <c r="N117" s="12"/>
      <c r="O117" s="122">
        <v>100000</v>
      </c>
    </row>
    <row r="118" spans="2:15" x14ac:dyDescent="0.2">
      <c r="B118" s="11" t="str">
        <f>+'Velocidades y tramos'!E49</f>
        <v>Giga Ethernet 8 Gbps</v>
      </c>
      <c r="C118" s="11" t="str">
        <f>+'Velocidades y tramos'!F49</f>
        <v>Entre localidades</v>
      </c>
      <c r="D118" s="121">
        <v>50</v>
      </c>
      <c r="E118" s="121">
        <v>100</v>
      </c>
      <c r="F118" s="121">
        <v>300</v>
      </c>
      <c r="G118" s="12"/>
      <c r="H118" s="12"/>
      <c r="I118" s="12"/>
      <c r="J118" s="12"/>
      <c r="K118" s="12"/>
      <c r="L118" s="12"/>
      <c r="M118" s="12"/>
      <c r="N118" s="12"/>
      <c r="O118" s="122">
        <v>100000</v>
      </c>
    </row>
    <row r="119" spans="2:15" x14ac:dyDescent="0.2">
      <c r="B119" s="11" t="str">
        <f>+'Velocidades y tramos'!E50</f>
        <v>Giga Ethernet 10 Gbps</v>
      </c>
      <c r="C119" s="11" t="str">
        <f>+'Velocidades y tramos'!F50</f>
        <v>Entre localidades</v>
      </c>
      <c r="D119" s="121">
        <v>50</v>
      </c>
      <c r="E119" s="121">
        <v>100</v>
      </c>
      <c r="F119" s="121">
        <v>300</v>
      </c>
      <c r="G119" s="12"/>
      <c r="H119" s="12"/>
      <c r="I119" s="12"/>
      <c r="J119" s="12"/>
      <c r="K119" s="12"/>
      <c r="L119" s="12"/>
      <c r="M119" s="12"/>
      <c r="N119" s="12"/>
      <c r="O119" s="122">
        <v>100000</v>
      </c>
    </row>
    <row r="127" spans="2:15" s="13" customFormat="1" ht="15.75" x14ac:dyDescent="0.25">
      <c r="B127" s="13" t="s">
        <v>93</v>
      </c>
    </row>
    <row r="130" spans="2:15" ht="15" x14ac:dyDescent="0.25">
      <c r="D130" s="158" t="s">
        <v>92</v>
      </c>
      <c r="E130" s="158"/>
      <c r="F130" s="158"/>
      <c r="G130" s="159" t="s">
        <v>3</v>
      </c>
      <c r="H130" s="159"/>
      <c r="I130" s="159" t="s">
        <v>4</v>
      </c>
      <c r="J130" s="159"/>
      <c r="K130" s="159" t="s">
        <v>5</v>
      </c>
      <c r="L130" s="159"/>
      <c r="M130" s="159" t="s">
        <v>6</v>
      </c>
      <c r="N130" s="159"/>
      <c r="O130" s="44" t="s">
        <v>121</v>
      </c>
    </row>
    <row r="131" spans="2:15" x14ac:dyDescent="0.2">
      <c r="B131" s="14" t="str">
        <f>+'Velocidades y tramos'!H5</f>
        <v>Velocidad</v>
      </c>
      <c r="C131" s="14" t="str">
        <f>+'Velocidades y tramos'!I5</f>
        <v>Tipo de instalación</v>
      </c>
      <c r="D131" s="15">
        <f>+'Descuentos mayoristas'!$B$10</f>
        <v>1</v>
      </c>
      <c r="E131" s="15">
        <f>+'Descuentos mayoristas'!$B$11</f>
        <v>2</v>
      </c>
      <c r="F131" s="15" t="str">
        <f>+'Descuentos mayoristas'!$B$12</f>
        <v>3 o más</v>
      </c>
      <c r="G131" s="15" t="s">
        <v>86</v>
      </c>
      <c r="H131" s="15" t="s">
        <v>101</v>
      </c>
      <c r="I131" s="15" t="s">
        <v>86</v>
      </c>
      <c r="J131" s="15" t="s">
        <v>101</v>
      </c>
      <c r="K131" s="15" t="s">
        <v>86</v>
      </c>
      <c r="L131" s="15" t="s">
        <v>101</v>
      </c>
      <c r="M131" s="15" t="s">
        <v>86</v>
      </c>
      <c r="N131" s="15" t="s">
        <v>101</v>
      </c>
      <c r="O131" s="41" t="s">
        <v>101</v>
      </c>
    </row>
    <row r="132" spans="2:15" x14ac:dyDescent="0.2">
      <c r="B132" s="11" t="str">
        <f>+'Velocidades y tramos'!H6</f>
        <v>64 Kbps</v>
      </c>
      <c r="C132" s="11" t="str">
        <f>+'Velocidades y tramos'!I6</f>
        <v>LDI</v>
      </c>
      <c r="D132" s="121">
        <v>50</v>
      </c>
      <c r="E132" s="121">
        <v>100</v>
      </c>
      <c r="F132" s="121">
        <v>300</v>
      </c>
      <c r="G132" s="121">
        <v>500</v>
      </c>
      <c r="H132" s="121">
        <v>2000</v>
      </c>
      <c r="I132" s="121">
        <v>300</v>
      </c>
      <c r="J132" s="121">
        <v>30000</v>
      </c>
      <c r="K132" s="121">
        <v>50</v>
      </c>
      <c r="L132" s="121">
        <v>10000</v>
      </c>
      <c r="M132" s="121">
        <v>20</v>
      </c>
      <c r="N132" s="121">
        <v>20000</v>
      </c>
      <c r="O132" s="122">
        <f>SUM(H132,J132,L132,N132)</f>
        <v>62000</v>
      </c>
    </row>
    <row r="133" spans="2:15" x14ac:dyDescent="0.2">
      <c r="B133" s="11" t="str">
        <f>+'Velocidades y tramos'!H7</f>
        <v>128 Kbps</v>
      </c>
      <c r="C133" s="11" t="str">
        <f>+'Velocidades y tramos'!I7</f>
        <v>LDI</v>
      </c>
      <c r="D133" s="121">
        <v>50</v>
      </c>
      <c r="E133" s="121">
        <v>100</v>
      </c>
      <c r="F133" s="121">
        <v>300</v>
      </c>
      <c r="G133" s="121">
        <v>500</v>
      </c>
      <c r="H133" s="121">
        <v>2000</v>
      </c>
      <c r="I133" s="121">
        <v>300</v>
      </c>
      <c r="J133" s="121">
        <v>30000</v>
      </c>
      <c r="K133" s="121">
        <v>50</v>
      </c>
      <c r="L133" s="121">
        <v>10000</v>
      </c>
      <c r="M133" s="121">
        <v>20</v>
      </c>
      <c r="N133" s="121">
        <v>20000</v>
      </c>
      <c r="O133" s="122">
        <f t="shared" ref="O133:O148" si="1">SUM(H133,J133,L133,N133)</f>
        <v>62000</v>
      </c>
    </row>
    <row r="134" spans="2:15" x14ac:dyDescent="0.2">
      <c r="B134" s="11" t="str">
        <f>+'Velocidades y tramos'!H8</f>
        <v>192 Kbps</v>
      </c>
      <c r="C134" s="11" t="str">
        <f>+'Velocidades y tramos'!I8</f>
        <v>LDI</v>
      </c>
      <c r="D134" s="121">
        <v>50</v>
      </c>
      <c r="E134" s="121">
        <v>100</v>
      </c>
      <c r="F134" s="121">
        <v>300</v>
      </c>
      <c r="G134" s="121">
        <v>500</v>
      </c>
      <c r="H134" s="121">
        <v>2000</v>
      </c>
      <c r="I134" s="121">
        <v>300</v>
      </c>
      <c r="J134" s="121">
        <v>30000</v>
      </c>
      <c r="K134" s="121">
        <v>50</v>
      </c>
      <c r="L134" s="121">
        <v>10000</v>
      </c>
      <c r="M134" s="121">
        <v>20</v>
      </c>
      <c r="N134" s="121">
        <v>20000</v>
      </c>
      <c r="O134" s="122">
        <f t="shared" si="1"/>
        <v>62000</v>
      </c>
    </row>
    <row r="135" spans="2:15" x14ac:dyDescent="0.2">
      <c r="B135" s="11" t="str">
        <f>+'Velocidades y tramos'!H9</f>
        <v>256 Kbps</v>
      </c>
      <c r="C135" s="11" t="str">
        <f>+'Velocidades y tramos'!I9</f>
        <v>LDI</v>
      </c>
      <c r="D135" s="121">
        <v>50</v>
      </c>
      <c r="E135" s="121">
        <v>100</v>
      </c>
      <c r="F135" s="121">
        <v>300</v>
      </c>
      <c r="G135" s="121">
        <v>500</v>
      </c>
      <c r="H135" s="121">
        <v>2000</v>
      </c>
      <c r="I135" s="121">
        <v>300</v>
      </c>
      <c r="J135" s="121">
        <v>30000</v>
      </c>
      <c r="K135" s="121">
        <v>50</v>
      </c>
      <c r="L135" s="121">
        <v>10000</v>
      </c>
      <c r="M135" s="121">
        <v>20</v>
      </c>
      <c r="N135" s="121">
        <v>20000</v>
      </c>
      <c r="O135" s="122">
        <f t="shared" si="1"/>
        <v>62000</v>
      </c>
    </row>
    <row r="136" spans="2:15" x14ac:dyDescent="0.2">
      <c r="B136" s="11" t="str">
        <f>+'Velocidades y tramos'!H10</f>
        <v>384 Kbps</v>
      </c>
      <c r="C136" s="11" t="str">
        <f>+'Velocidades y tramos'!I10</f>
        <v>LDI</v>
      </c>
      <c r="D136" s="121">
        <v>50</v>
      </c>
      <c r="E136" s="121">
        <v>100</v>
      </c>
      <c r="F136" s="121">
        <v>300</v>
      </c>
      <c r="G136" s="121">
        <v>500</v>
      </c>
      <c r="H136" s="121">
        <v>2000</v>
      </c>
      <c r="I136" s="121">
        <v>300</v>
      </c>
      <c r="J136" s="121">
        <v>30000</v>
      </c>
      <c r="K136" s="121">
        <v>50</v>
      </c>
      <c r="L136" s="121">
        <v>10000</v>
      </c>
      <c r="M136" s="121">
        <v>20</v>
      </c>
      <c r="N136" s="121">
        <v>20000</v>
      </c>
      <c r="O136" s="122">
        <f t="shared" si="1"/>
        <v>62000</v>
      </c>
    </row>
    <row r="137" spans="2:15" x14ac:dyDescent="0.2">
      <c r="B137" s="11" t="str">
        <f>+'Velocidades y tramos'!H11</f>
        <v>512 Kbps</v>
      </c>
      <c r="C137" s="11" t="str">
        <f>+'Velocidades y tramos'!I11</f>
        <v>LDI</v>
      </c>
      <c r="D137" s="121">
        <v>50</v>
      </c>
      <c r="E137" s="121">
        <v>100</v>
      </c>
      <c r="F137" s="121">
        <v>300</v>
      </c>
      <c r="G137" s="121">
        <v>500</v>
      </c>
      <c r="H137" s="121">
        <v>2000</v>
      </c>
      <c r="I137" s="121">
        <v>300</v>
      </c>
      <c r="J137" s="121">
        <v>30000</v>
      </c>
      <c r="K137" s="121">
        <v>50</v>
      </c>
      <c r="L137" s="121">
        <v>10000</v>
      </c>
      <c r="M137" s="121">
        <v>20</v>
      </c>
      <c r="N137" s="121">
        <v>20000</v>
      </c>
      <c r="O137" s="122">
        <f t="shared" si="1"/>
        <v>62000</v>
      </c>
    </row>
    <row r="138" spans="2:15" x14ac:dyDescent="0.2">
      <c r="B138" s="11" t="str">
        <f>+'Velocidades y tramos'!H12</f>
        <v>768 Kbps</v>
      </c>
      <c r="C138" s="11" t="str">
        <f>+'Velocidades y tramos'!I12</f>
        <v>LDI</v>
      </c>
      <c r="D138" s="121">
        <v>50</v>
      </c>
      <c r="E138" s="121">
        <v>100</v>
      </c>
      <c r="F138" s="121">
        <v>300</v>
      </c>
      <c r="G138" s="121">
        <v>500</v>
      </c>
      <c r="H138" s="121">
        <v>2000</v>
      </c>
      <c r="I138" s="121">
        <v>300</v>
      </c>
      <c r="J138" s="121">
        <v>30000</v>
      </c>
      <c r="K138" s="121">
        <v>50</v>
      </c>
      <c r="L138" s="121">
        <v>10000</v>
      </c>
      <c r="M138" s="121">
        <v>20</v>
      </c>
      <c r="N138" s="121">
        <v>20000</v>
      </c>
      <c r="O138" s="122">
        <f t="shared" si="1"/>
        <v>62000</v>
      </c>
    </row>
    <row r="139" spans="2:15" x14ac:dyDescent="0.2">
      <c r="B139" s="11" t="str">
        <f>+'Velocidades y tramos'!H13</f>
        <v>1024 Kbps</v>
      </c>
      <c r="C139" s="11" t="str">
        <f>+'Velocidades y tramos'!I13</f>
        <v>LDI</v>
      </c>
      <c r="D139" s="121">
        <v>50</v>
      </c>
      <c r="E139" s="121">
        <v>100</v>
      </c>
      <c r="F139" s="121">
        <v>300</v>
      </c>
      <c r="G139" s="121">
        <v>500</v>
      </c>
      <c r="H139" s="121">
        <v>2000</v>
      </c>
      <c r="I139" s="121">
        <v>300</v>
      </c>
      <c r="J139" s="121">
        <v>30000</v>
      </c>
      <c r="K139" s="121">
        <v>50</v>
      </c>
      <c r="L139" s="121">
        <v>10000</v>
      </c>
      <c r="M139" s="121">
        <v>20</v>
      </c>
      <c r="N139" s="121">
        <v>20000</v>
      </c>
      <c r="O139" s="122">
        <f t="shared" si="1"/>
        <v>62000</v>
      </c>
    </row>
    <row r="140" spans="2:15" x14ac:dyDescent="0.2">
      <c r="B140" s="11" t="str">
        <f>+'Velocidades y tramos'!H14</f>
        <v>E1 (2 Mbps)</v>
      </c>
      <c r="C140" s="11" t="str">
        <f>+'Velocidades y tramos'!I14</f>
        <v>LDI</v>
      </c>
      <c r="D140" s="121">
        <v>50</v>
      </c>
      <c r="E140" s="121">
        <v>100</v>
      </c>
      <c r="F140" s="121">
        <v>300</v>
      </c>
      <c r="G140" s="121">
        <v>500</v>
      </c>
      <c r="H140" s="121">
        <v>2000</v>
      </c>
      <c r="I140" s="121">
        <v>300</v>
      </c>
      <c r="J140" s="121">
        <v>30000</v>
      </c>
      <c r="K140" s="121">
        <v>50</v>
      </c>
      <c r="L140" s="121">
        <v>10000</v>
      </c>
      <c r="M140" s="121">
        <v>20</v>
      </c>
      <c r="N140" s="121">
        <v>20000</v>
      </c>
      <c r="O140" s="122">
        <f t="shared" si="1"/>
        <v>62000</v>
      </c>
    </row>
    <row r="141" spans="2:15" x14ac:dyDescent="0.2">
      <c r="B141" s="11" t="str">
        <f>+'Velocidades y tramos'!H15</f>
        <v>E2 (8 Mbps)</v>
      </c>
      <c r="C141" s="11" t="str">
        <f>+'Velocidades y tramos'!I15</f>
        <v>LDI</v>
      </c>
      <c r="D141" s="121">
        <v>50</v>
      </c>
      <c r="E141" s="121">
        <v>100</v>
      </c>
      <c r="F141" s="121">
        <v>300</v>
      </c>
      <c r="G141" s="121">
        <v>500</v>
      </c>
      <c r="H141" s="121">
        <v>2000</v>
      </c>
      <c r="I141" s="121">
        <v>300</v>
      </c>
      <c r="J141" s="121">
        <v>30000</v>
      </c>
      <c r="K141" s="121">
        <v>50</v>
      </c>
      <c r="L141" s="121">
        <v>10000</v>
      </c>
      <c r="M141" s="121">
        <v>20</v>
      </c>
      <c r="N141" s="121">
        <v>20000</v>
      </c>
      <c r="O141" s="122">
        <f t="shared" si="1"/>
        <v>62000</v>
      </c>
    </row>
    <row r="142" spans="2:15" x14ac:dyDescent="0.2">
      <c r="B142" s="11" t="str">
        <f>+'Velocidades y tramos'!H16</f>
        <v>E3 (34 Mbps)</v>
      </c>
      <c r="C142" s="11" t="str">
        <f>+'Velocidades y tramos'!I16</f>
        <v>LDI</v>
      </c>
      <c r="D142" s="121">
        <v>50</v>
      </c>
      <c r="E142" s="121">
        <v>100</v>
      </c>
      <c r="F142" s="121">
        <v>300</v>
      </c>
      <c r="G142" s="121">
        <v>500</v>
      </c>
      <c r="H142" s="121">
        <v>2000</v>
      </c>
      <c r="I142" s="121">
        <v>300</v>
      </c>
      <c r="J142" s="121">
        <v>30000</v>
      </c>
      <c r="K142" s="121">
        <v>50</v>
      </c>
      <c r="L142" s="121">
        <v>10000</v>
      </c>
      <c r="M142" s="121">
        <v>20</v>
      </c>
      <c r="N142" s="121">
        <v>20000</v>
      </c>
      <c r="O142" s="122">
        <f t="shared" si="1"/>
        <v>62000</v>
      </c>
    </row>
    <row r="143" spans="2:15" x14ac:dyDescent="0.2">
      <c r="B143" s="11" t="str">
        <f>+'Velocidades y tramos'!H17</f>
        <v>E4 (139 Mbps)</v>
      </c>
      <c r="C143" s="11" t="str">
        <f>+'Velocidades y tramos'!I17</f>
        <v>LDI</v>
      </c>
      <c r="D143" s="121">
        <v>50</v>
      </c>
      <c r="E143" s="121">
        <v>100</v>
      </c>
      <c r="F143" s="121">
        <v>300</v>
      </c>
      <c r="G143" s="121">
        <v>500</v>
      </c>
      <c r="H143" s="121">
        <v>2000</v>
      </c>
      <c r="I143" s="121">
        <v>300</v>
      </c>
      <c r="J143" s="121">
        <v>30000</v>
      </c>
      <c r="K143" s="121">
        <v>50</v>
      </c>
      <c r="L143" s="121">
        <v>10000</v>
      </c>
      <c r="M143" s="121">
        <v>20</v>
      </c>
      <c r="N143" s="121">
        <v>20000</v>
      </c>
      <c r="O143" s="122">
        <f t="shared" si="1"/>
        <v>62000</v>
      </c>
    </row>
    <row r="144" spans="2:15" x14ac:dyDescent="0.2">
      <c r="B144" s="11" t="str">
        <f>+'Velocidades y tramos'!H18</f>
        <v>STM 1 (155 Mbps)</v>
      </c>
      <c r="C144" s="11" t="str">
        <f>+'Velocidades y tramos'!I18</f>
        <v>LDI</v>
      </c>
      <c r="D144" s="121">
        <v>50</v>
      </c>
      <c r="E144" s="121">
        <v>100</v>
      </c>
      <c r="F144" s="121">
        <v>300</v>
      </c>
      <c r="G144" s="121">
        <v>500</v>
      </c>
      <c r="H144" s="121">
        <v>2000</v>
      </c>
      <c r="I144" s="121">
        <v>300</v>
      </c>
      <c r="J144" s="121">
        <v>30000</v>
      </c>
      <c r="K144" s="121">
        <v>50</v>
      </c>
      <c r="L144" s="121">
        <v>10000</v>
      </c>
      <c r="M144" s="121">
        <v>20</v>
      </c>
      <c r="N144" s="121">
        <v>20000</v>
      </c>
      <c r="O144" s="122">
        <f t="shared" si="1"/>
        <v>62000</v>
      </c>
    </row>
    <row r="145" spans="2:15" x14ac:dyDescent="0.2">
      <c r="B145" s="11" t="str">
        <f>+'Velocidades y tramos'!H19</f>
        <v>STM 4 (622 Mbps)</v>
      </c>
      <c r="C145" s="11" t="str">
        <f>+'Velocidades y tramos'!I19</f>
        <v>LDI</v>
      </c>
      <c r="D145" s="121">
        <v>50</v>
      </c>
      <c r="E145" s="121">
        <v>100</v>
      </c>
      <c r="F145" s="121">
        <v>300</v>
      </c>
      <c r="G145" s="121">
        <v>500</v>
      </c>
      <c r="H145" s="121">
        <v>2000</v>
      </c>
      <c r="I145" s="121">
        <v>300</v>
      </c>
      <c r="J145" s="121">
        <v>30000</v>
      </c>
      <c r="K145" s="121">
        <v>50</v>
      </c>
      <c r="L145" s="121">
        <v>10000</v>
      </c>
      <c r="M145" s="121">
        <v>20</v>
      </c>
      <c r="N145" s="121">
        <v>20000</v>
      </c>
      <c r="O145" s="122">
        <f t="shared" si="1"/>
        <v>62000</v>
      </c>
    </row>
    <row r="146" spans="2:15" x14ac:dyDescent="0.2">
      <c r="B146" s="11" t="str">
        <f>+'Velocidades y tramos'!H20</f>
        <v>STM 16  (2.5 Gbps)</v>
      </c>
      <c r="C146" s="11" t="str">
        <f>+'Velocidades y tramos'!I20</f>
        <v>LDI</v>
      </c>
      <c r="D146" s="121">
        <v>50</v>
      </c>
      <c r="E146" s="121">
        <v>100</v>
      </c>
      <c r="F146" s="121">
        <v>300</v>
      </c>
      <c r="G146" s="121">
        <v>500</v>
      </c>
      <c r="H146" s="121">
        <v>2000</v>
      </c>
      <c r="I146" s="121">
        <v>300</v>
      </c>
      <c r="J146" s="121">
        <v>30000</v>
      </c>
      <c r="K146" s="121">
        <v>50</v>
      </c>
      <c r="L146" s="121">
        <v>10000</v>
      </c>
      <c r="M146" s="121">
        <v>20</v>
      </c>
      <c r="N146" s="121">
        <v>20000</v>
      </c>
      <c r="O146" s="122">
        <f t="shared" si="1"/>
        <v>62000</v>
      </c>
    </row>
    <row r="147" spans="2:15" x14ac:dyDescent="0.2">
      <c r="B147" s="11" t="str">
        <f>+'Velocidades y tramos'!H21</f>
        <v>STM 64 (10 Gbps)</v>
      </c>
      <c r="C147" s="11" t="str">
        <f>+'Velocidades y tramos'!I21</f>
        <v>LDI</v>
      </c>
      <c r="D147" s="121">
        <v>50</v>
      </c>
      <c r="E147" s="121">
        <v>100</v>
      </c>
      <c r="F147" s="121">
        <v>300</v>
      </c>
      <c r="G147" s="121">
        <v>500</v>
      </c>
      <c r="H147" s="121">
        <v>2000</v>
      </c>
      <c r="I147" s="121">
        <v>300</v>
      </c>
      <c r="J147" s="121">
        <v>30000</v>
      </c>
      <c r="K147" s="121">
        <v>50</v>
      </c>
      <c r="L147" s="121">
        <v>10000</v>
      </c>
      <c r="M147" s="121">
        <v>20</v>
      </c>
      <c r="N147" s="121">
        <v>20000</v>
      </c>
      <c r="O147" s="122">
        <f t="shared" si="1"/>
        <v>62000</v>
      </c>
    </row>
    <row r="148" spans="2:15" x14ac:dyDescent="0.2">
      <c r="B148" s="11" t="str">
        <f>+'Velocidades y tramos'!H22</f>
        <v>STM 256 (40 Gbps)</v>
      </c>
      <c r="C148" s="11" t="str">
        <f>+'Velocidades y tramos'!I22</f>
        <v>LDI</v>
      </c>
      <c r="D148" s="121">
        <v>50</v>
      </c>
      <c r="E148" s="121">
        <v>100</v>
      </c>
      <c r="F148" s="121">
        <v>300</v>
      </c>
      <c r="G148" s="121">
        <v>500</v>
      </c>
      <c r="H148" s="121">
        <v>2000</v>
      </c>
      <c r="I148" s="121">
        <v>300</v>
      </c>
      <c r="J148" s="121">
        <v>30000</v>
      </c>
      <c r="K148" s="121">
        <v>50</v>
      </c>
      <c r="L148" s="121">
        <v>10000</v>
      </c>
      <c r="M148" s="121">
        <v>20</v>
      </c>
      <c r="N148" s="121">
        <v>20000</v>
      </c>
      <c r="O148" s="122">
        <f t="shared" si="1"/>
        <v>62000</v>
      </c>
    </row>
    <row r="149" spans="2:15" x14ac:dyDescent="0.2">
      <c r="B149" s="11" t="str">
        <f>+'Velocidades y tramos'!H23</f>
        <v>Ethernet 10 Mbps</v>
      </c>
      <c r="C149" s="11" t="str">
        <f>+'Velocidades y tramos'!I23</f>
        <v>LDI</v>
      </c>
      <c r="D149" s="121">
        <v>50</v>
      </c>
      <c r="E149" s="121">
        <v>100</v>
      </c>
      <c r="F149" s="121">
        <v>300</v>
      </c>
      <c r="G149" s="12"/>
      <c r="H149" s="12"/>
      <c r="I149" s="12"/>
      <c r="J149" s="12"/>
      <c r="K149" s="12"/>
      <c r="L149" s="12"/>
      <c r="M149" s="12"/>
      <c r="N149" s="12"/>
      <c r="O149" s="122">
        <v>100000</v>
      </c>
    </row>
    <row r="150" spans="2:15" x14ac:dyDescent="0.2">
      <c r="B150" s="11" t="str">
        <f>+'Velocidades y tramos'!H24</f>
        <v>Ethernet 20 Mbps</v>
      </c>
      <c r="C150" s="11" t="str">
        <f>+'Velocidades y tramos'!I24</f>
        <v>LDI</v>
      </c>
      <c r="D150" s="121">
        <v>50</v>
      </c>
      <c r="E150" s="121">
        <v>100</v>
      </c>
      <c r="F150" s="121">
        <v>300</v>
      </c>
      <c r="G150" s="12"/>
      <c r="H150" s="12"/>
      <c r="I150" s="12"/>
      <c r="J150" s="12"/>
      <c r="K150" s="12"/>
      <c r="L150" s="12"/>
      <c r="M150" s="12"/>
      <c r="N150" s="12"/>
      <c r="O150" s="122">
        <v>100000</v>
      </c>
    </row>
    <row r="151" spans="2:15" x14ac:dyDescent="0.2">
      <c r="B151" s="11" t="str">
        <f>+'Velocidades y tramos'!H25</f>
        <v>Ethernet 30 Mbps</v>
      </c>
      <c r="C151" s="11" t="str">
        <f>+'Velocidades y tramos'!I25</f>
        <v>LDI</v>
      </c>
      <c r="D151" s="121">
        <v>50</v>
      </c>
      <c r="E151" s="121">
        <v>100</v>
      </c>
      <c r="F151" s="121">
        <v>300</v>
      </c>
      <c r="G151" s="12"/>
      <c r="H151" s="12"/>
      <c r="I151" s="12"/>
      <c r="J151" s="12"/>
      <c r="K151" s="12"/>
      <c r="L151" s="12"/>
      <c r="M151" s="12"/>
      <c r="N151" s="12"/>
      <c r="O151" s="122">
        <v>100000</v>
      </c>
    </row>
    <row r="152" spans="2:15" x14ac:dyDescent="0.2">
      <c r="B152" s="11" t="str">
        <f>+'Velocidades y tramos'!H26</f>
        <v>Ethernet 40 Mbps</v>
      </c>
      <c r="C152" s="11" t="str">
        <f>+'Velocidades y tramos'!I26</f>
        <v>LDI</v>
      </c>
      <c r="D152" s="121">
        <v>50</v>
      </c>
      <c r="E152" s="121">
        <v>100</v>
      </c>
      <c r="F152" s="121">
        <v>300</v>
      </c>
      <c r="G152" s="12"/>
      <c r="H152" s="12"/>
      <c r="I152" s="12"/>
      <c r="J152" s="12"/>
      <c r="K152" s="12"/>
      <c r="L152" s="12"/>
      <c r="M152" s="12"/>
      <c r="N152" s="12"/>
      <c r="O152" s="122">
        <v>100000</v>
      </c>
    </row>
    <row r="153" spans="2:15" x14ac:dyDescent="0.2">
      <c r="B153" s="11" t="str">
        <f>+'Velocidades y tramos'!H27</f>
        <v>Ethernet 50 Mbps</v>
      </c>
      <c r="C153" s="11" t="str">
        <f>+'Velocidades y tramos'!I27</f>
        <v>LDI</v>
      </c>
      <c r="D153" s="121">
        <v>50</v>
      </c>
      <c r="E153" s="121">
        <v>100</v>
      </c>
      <c r="F153" s="121">
        <v>300</v>
      </c>
      <c r="G153" s="12"/>
      <c r="H153" s="12"/>
      <c r="I153" s="12"/>
      <c r="J153" s="12"/>
      <c r="K153" s="12"/>
      <c r="L153" s="12"/>
      <c r="M153" s="12"/>
      <c r="N153" s="12"/>
      <c r="O153" s="122">
        <v>100000</v>
      </c>
    </row>
    <row r="154" spans="2:15" x14ac:dyDescent="0.2">
      <c r="B154" s="11" t="str">
        <f>+'Velocidades y tramos'!H28</f>
        <v>Ethernet 60 Mbps</v>
      </c>
      <c r="C154" s="11" t="str">
        <f>+'Velocidades y tramos'!I28</f>
        <v>LDI</v>
      </c>
      <c r="D154" s="121">
        <v>50</v>
      </c>
      <c r="E154" s="121">
        <v>100</v>
      </c>
      <c r="F154" s="121">
        <v>300</v>
      </c>
      <c r="G154" s="12"/>
      <c r="H154" s="12"/>
      <c r="I154" s="12"/>
      <c r="J154" s="12"/>
      <c r="K154" s="12"/>
      <c r="L154" s="12"/>
      <c r="M154" s="12"/>
      <c r="N154" s="12"/>
      <c r="O154" s="122">
        <v>100000</v>
      </c>
    </row>
    <row r="155" spans="2:15" x14ac:dyDescent="0.2">
      <c r="B155" s="11" t="str">
        <f>+'Velocidades y tramos'!H29</f>
        <v>Ethernet 70 Mbps</v>
      </c>
      <c r="C155" s="11" t="str">
        <f>+'Velocidades y tramos'!I29</f>
        <v>LDI</v>
      </c>
      <c r="D155" s="121">
        <v>50</v>
      </c>
      <c r="E155" s="121">
        <v>100</v>
      </c>
      <c r="F155" s="121">
        <v>300</v>
      </c>
      <c r="G155" s="12"/>
      <c r="H155" s="12"/>
      <c r="I155" s="12"/>
      <c r="J155" s="12"/>
      <c r="K155" s="12"/>
      <c r="L155" s="12"/>
      <c r="M155" s="12"/>
      <c r="N155" s="12"/>
      <c r="O155" s="122">
        <v>100000</v>
      </c>
    </row>
    <row r="156" spans="2:15" x14ac:dyDescent="0.2">
      <c r="B156" s="11" t="str">
        <f>+'Velocidades y tramos'!H30</f>
        <v>Ethernet 80 Mbps</v>
      </c>
      <c r="C156" s="11" t="str">
        <f>+'Velocidades y tramos'!I30</f>
        <v>LDI</v>
      </c>
      <c r="D156" s="121">
        <v>50</v>
      </c>
      <c r="E156" s="121">
        <v>100</v>
      </c>
      <c r="F156" s="121">
        <v>300</v>
      </c>
      <c r="G156" s="12"/>
      <c r="H156" s="12"/>
      <c r="I156" s="12"/>
      <c r="J156" s="12"/>
      <c r="K156" s="12"/>
      <c r="L156" s="12"/>
      <c r="M156" s="12"/>
      <c r="N156" s="12"/>
      <c r="O156" s="122">
        <v>100000</v>
      </c>
    </row>
    <row r="157" spans="2:15" x14ac:dyDescent="0.2">
      <c r="B157" s="11" t="str">
        <f>+'Velocidades y tramos'!H31</f>
        <v>Ethernet 90 Mbps</v>
      </c>
      <c r="C157" s="11" t="str">
        <f>+'Velocidades y tramos'!I31</f>
        <v>LDI</v>
      </c>
      <c r="D157" s="121">
        <v>50</v>
      </c>
      <c r="E157" s="121">
        <v>100</v>
      </c>
      <c r="F157" s="121">
        <v>300</v>
      </c>
      <c r="G157" s="12"/>
      <c r="H157" s="12"/>
      <c r="I157" s="12"/>
      <c r="J157" s="12"/>
      <c r="K157" s="12"/>
      <c r="L157" s="12"/>
      <c r="M157" s="12"/>
      <c r="N157" s="12"/>
      <c r="O157" s="122">
        <v>100000</v>
      </c>
    </row>
    <row r="158" spans="2:15" x14ac:dyDescent="0.2">
      <c r="B158" s="11" t="str">
        <f>+'Velocidades y tramos'!H32</f>
        <v>Ethernet 100 Mbps</v>
      </c>
      <c r="C158" s="11" t="str">
        <f>+'Velocidades y tramos'!I32</f>
        <v>LDI</v>
      </c>
      <c r="D158" s="121">
        <v>50</v>
      </c>
      <c r="E158" s="121">
        <v>100</v>
      </c>
      <c r="F158" s="121">
        <v>300</v>
      </c>
      <c r="G158" s="12"/>
      <c r="H158" s="12"/>
      <c r="I158" s="12"/>
      <c r="J158" s="12"/>
      <c r="K158" s="12"/>
      <c r="L158" s="12"/>
      <c r="M158" s="12"/>
      <c r="N158" s="12"/>
      <c r="O158" s="122">
        <v>100000</v>
      </c>
    </row>
    <row r="159" spans="2:15" x14ac:dyDescent="0.2">
      <c r="B159" s="11" t="str">
        <f>+'Velocidades y tramos'!H33</f>
        <v>Giga Ethernet 100 Mbps</v>
      </c>
      <c r="C159" s="11" t="str">
        <f>+'Velocidades y tramos'!I33</f>
        <v>LDI</v>
      </c>
      <c r="D159" s="121">
        <v>50</v>
      </c>
      <c r="E159" s="121">
        <v>100</v>
      </c>
      <c r="F159" s="121">
        <v>300</v>
      </c>
      <c r="G159" s="12"/>
      <c r="H159" s="12"/>
      <c r="I159" s="12"/>
      <c r="J159" s="12"/>
      <c r="K159" s="12"/>
      <c r="L159" s="12"/>
      <c r="M159" s="12"/>
      <c r="N159" s="12"/>
      <c r="O159" s="122">
        <v>100000</v>
      </c>
    </row>
    <row r="160" spans="2:15" x14ac:dyDescent="0.2">
      <c r="B160" s="11" t="str">
        <f>+'Velocidades y tramos'!H34</f>
        <v>Giga Ethernet 150 Mbps</v>
      </c>
      <c r="C160" s="11" t="str">
        <f>+'Velocidades y tramos'!I34</f>
        <v>LDI</v>
      </c>
      <c r="D160" s="121">
        <v>50</v>
      </c>
      <c r="E160" s="121">
        <v>100</v>
      </c>
      <c r="F160" s="121">
        <v>300</v>
      </c>
      <c r="G160" s="12"/>
      <c r="H160" s="12"/>
      <c r="I160" s="12"/>
      <c r="J160" s="12"/>
      <c r="K160" s="12"/>
      <c r="L160" s="12"/>
      <c r="M160" s="12"/>
      <c r="N160" s="12"/>
      <c r="O160" s="122">
        <v>100000</v>
      </c>
    </row>
    <row r="161" spans="2:15" x14ac:dyDescent="0.2">
      <c r="B161" s="11" t="str">
        <f>+'Velocidades y tramos'!H35</f>
        <v>Giga Ethernet 200 Mbps</v>
      </c>
      <c r="C161" s="11" t="str">
        <f>+'Velocidades y tramos'!I35</f>
        <v>LDI</v>
      </c>
      <c r="D161" s="121">
        <v>50</v>
      </c>
      <c r="E161" s="121">
        <v>100</v>
      </c>
      <c r="F161" s="121">
        <v>300</v>
      </c>
      <c r="G161" s="12"/>
      <c r="H161" s="12"/>
      <c r="I161" s="12"/>
      <c r="J161" s="12"/>
      <c r="K161" s="12"/>
      <c r="L161" s="12"/>
      <c r="M161" s="12"/>
      <c r="N161" s="12"/>
      <c r="O161" s="122">
        <v>100000</v>
      </c>
    </row>
    <row r="162" spans="2:15" x14ac:dyDescent="0.2">
      <c r="B162" s="11" t="str">
        <f>+'Velocidades y tramos'!H36</f>
        <v>Giga Ethernet 250 Mbps</v>
      </c>
      <c r="C162" s="11" t="str">
        <f>+'Velocidades y tramos'!I36</f>
        <v>LDI</v>
      </c>
      <c r="D162" s="121">
        <v>50</v>
      </c>
      <c r="E162" s="121">
        <v>100</v>
      </c>
      <c r="F162" s="121">
        <v>300</v>
      </c>
      <c r="G162" s="12"/>
      <c r="H162" s="12"/>
      <c r="I162" s="12"/>
      <c r="J162" s="12"/>
      <c r="K162" s="12"/>
      <c r="L162" s="12"/>
      <c r="M162" s="12"/>
      <c r="N162" s="12"/>
      <c r="O162" s="122">
        <v>100000</v>
      </c>
    </row>
    <row r="163" spans="2:15" x14ac:dyDescent="0.2">
      <c r="B163" s="11" t="str">
        <f>+'Velocidades y tramos'!H37</f>
        <v>Giga Ethernet 300 Mbps</v>
      </c>
      <c r="C163" s="11" t="str">
        <f>+'Velocidades y tramos'!I37</f>
        <v>LDI</v>
      </c>
      <c r="D163" s="121">
        <v>50</v>
      </c>
      <c r="E163" s="121">
        <v>100</v>
      </c>
      <c r="F163" s="121">
        <v>300</v>
      </c>
      <c r="G163" s="12"/>
      <c r="H163" s="12"/>
      <c r="I163" s="12"/>
      <c r="J163" s="12"/>
      <c r="K163" s="12"/>
      <c r="L163" s="12"/>
      <c r="M163" s="12"/>
      <c r="N163" s="12"/>
      <c r="O163" s="122">
        <v>100000</v>
      </c>
    </row>
    <row r="164" spans="2:15" x14ac:dyDescent="0.2">
      <c r="B164" s="11" t="str">
        <f>+'Velocidades y tramos'!H38</f>
        <v>Giga Ethernet 350 Mbps</v>
      </c>
      <c r="C164" s="11" t="str">
        <f>+'Velocidades y tramos'!I38</f>
        <v>LDI</v>
      </c>
      <c r="D164" s="121">
        <v>50</v>
      </c>
      <c r="E164" s="121">
        <v>100</v>
      </c>
      <c r="F164" s="121">
        <v>300</v>
      </c>
      <c r="G164" s="12"/>
      <c r="H164" s="12"/>
      <c r="I164" s="12"/>
      <c r="J164" s="12"/>
      <c r="K164" s="12"/>
      <c r="L164" s="12"/>
      <c r="M164" s="12"/>
      <c r="N164" s="12"/>
      <c r="O164" s="122">
        <v>100000</v>
      </c>
    </row>
    <row r="165" spans="2:15" x14ac:dyDescent="0.2">
      <c r="B165" s="11" t="str">
        <f>+'Velocidades y tramos'!H39</f>
        <v>Giga Ethernet 400 Mbps</v>
      </c>
      <c r="C165" s="11" t="str">
        <f>+'Velocidades y tramos'!I39</f>
        <v>LDI</v>
      </c>
      <c r="D165" s="121">
        <v>50</v>
      </c>
      <c r="E165" s="121">
        <v>100</v>
      </c>
      <c r="F165" s="121">
        <v>300</v>
      </c>
      <c r="G165" s="12"/>
      <c r="H165" s="12"/>
      <c r="I165" s="12"/>
      <c r="J165" s="12"/>
      <c r="K165" s="12"/>
      <c r="L165" s="12"/>
      <c r="M165" s="12"/>
      <c r="N165" s="12"/>
      <c r="O165" s="122">
        <v>100000</v>
      </c>
    </row>
    <row r="166" spans="2:15" x14ac:dyDescent="0.2">
      <c r="B166" s="11" t="str">
        <f>+'Velocidades y tramos'!H40</f>
        <v>Giga Ethernet 450 Mbps</v>
      </c>
      <c r="C166" s="11" t="str">
        <f>+'Velocidades y tramos'!I40</f>
        <v>LDI</v>
      </c>
      <c r="D166" s="121">
        <v>50</v>
      </c>
      <c r="E166" s="121">
        <v>100</v>
      </c>
      <c r="F166" s="121">
        <v>300</v>
      </c>
      <c r="G166" s="12"/>
      <c r="H166" s="12"/>
      <c r="I166" s="12"/>
      <c r="J166" s="12"/>
      <c r="K166" s="12"/>
      <c r="L166" s="12"/>
      <c r="M166" s="12"/>
      <c r="N166" s="12"/>
      <c r="O166" s="122">
        <v>100000</v>
      </c>
    </row>
    <row r="167" spans="2:15" x14ac:dyDescent="0.2">
      <c r="B167" s="11" t="str">
        <f>+'Velocidades y tramos'!H41</f>
        <v>Giga Ethernet 500 Mbps</v>
      </c>
      <c r="C167" s="11" t="str">
        <f>+'Velocidades y tramos'!I41</f>
        <v>LDI</v>
      </c>
      <c r="D167" s="121">
        <v>50</v>
      </c>
      <c r="E167" s="121">
        <v>100</v>
      </c>
      <c r="F167" s="121">
        <v>300</v>
      </c>
      <c r="G167" s="12"/>
      <c r="H167" s="12"/>
      <c r="I167" s="12"/>
      <c r="J167" s="12"/>
      <c r="K167" s="12"/>
      <c r="L167" s="12"/>
      <c r="M167" s="12"/>
      <c r="N167" s="12"/>
      <c r="O167" s="122">
        <v>100000</v>
      </c>
    </row>
    <row r="168" spans="2:15" x14ac:dyDescent="0.2">
      <c r="B168" s="11" t="str">
        <f>+'Velocidades y tramos'!H42</f>
        <v>Giga Ethernet 550 Mbps</v>
      </c>
      <c r="C168" s="11" t="str">
        <f>+'Velocidades y tramos'!I42</f>
        <v>LDI</v>
      </c>
      <c r="D168" s="121">
        <v>50</v>
      </c>
      <c r="E168" s="121">
        <v>100</v>
      </c>
      <c r="F168" s="121">
        <v>300</v>
      </c>
      <c r="G168" s="12"/>
      <c r="H168" s="12"/>
      <c r="I168" s="12"/>
      <c r="J168" s="12"/>
      <c r="K168" s="12"/>
      <c r="L168" s="12"/>
      <c r="M168" s="12"/>
      <c r="N168" s="12"/>
      <c r="O168" s="122">
        <v>100000</v>
      </c>
    </row>
    <row r="169" spans="2:15" x14ac:dyDescent="0.2">
      <c r="B169" s="11" t="str">
        <f>+'Velocidades y tramos'!H43</f>
        <v>Giga Ethernet 600 Mbps</v>
      </c>
      <c r="C169" s="11" t="str">
        <f>+'Velocidades y tramos'!I43</f>
        <v>LDI</v>
      </c>
      <c r="D169" s="121">
        <v>50</v>
      </c>
      <c r="E169" s="121">
        <v>100</v>
      </c>
      <c r="F169" s="121">
        <v>300</v>
      </c>
      <c r="G169" s="12"/>
      <c r="H169" s="12"/>
      <c r="I169" s="12"/>
      <c r="J169" s="12"/>
      <c r="K169" s="12"/>
      <c r="L169" s="12"/>
      <c r="M169" s="12"/>
      <c r="N169" s="12"/>
      <c r="O169" s="122">
        <v>100000</v>
      </c>
    </row>
    <row r="170" spans="2:15" x14ac:dyDescent="0.2">
      <c r="B170" s="11" t="str">
        <f>+'Velocidades y tramos'!H44</f>
        <v>Giga Ethernet 750 Mbps</v>
      </c>
      <c r="C170" s="11" t="str">
        <f>+'Velocidades y tramos'!I44</f>
        <v>LDI</v>
      </c>
      <c r="D170" s="121">
        <v>50</v>
      </c>
      <c r="E170" s="121">
        <v>100</v>
      </c>
      <c r="F170" s="121">
        <v>300</v>
      </c>
      <c r="G170" s="12"/>
      <c r="H170" s="12"/>
      <c r="I170" s="12"/>
      <c r="J170" s="12"/>
      <c r="K170" s="12"/>
      <c r="L170" s="12"/>
      <c r="M170" s="12"/>
      <c r="N170" s="12"/>
      <c r="O170" s="122">
        <v>100000</v>
      </c>
    </row>
    <row r="171" spans="2:15" x14ac:dyDescent="0.2">
      <c r="B171" s="11" t="str">
        <f>+'Velocidades y tramos'!H45</f>
        <v>Giga Ethernet 1 Gbps</v>
      </c>
      <c r="C171" s="11" t="str">
        <f>+'Velocidades y tramos'!I45</f>
        <v>LDI</v>
      </c>
      <c r="D171" s="121">
        <v>50</v>
      </c>
      <c r="E171" s="121">
        <v>100</v>
      </c>
      <c r="F171" s="121">
        <v>300</v>
      </c>
      <c r="G171" s="12"/>
      <c r="H171" s="12"/>
      <c r="I171" s="12"/>
      <c r="J171" s="12"/>
      <c r="K171" s="12"/>
      <c r="L171" s="12"/>
      <c r="M171" s="12"/>
      <c r="N171" s="12"/>
      <c r="O171" s="122">
        <v>100000</v>
      </c>
    </row>
    <row r="172" spans="2:15" x14ac:dyDescent="0.2">
      <c r="B172" s="11" t="str">
        <f>+'Velocidades y tramos'!H46</f>
        <v>Giga Ethernet 2 Gbps</v>
      </c>
      <c r="C172" s="11" t="str">
        <f>+'Velocidades y tramos'!I46</f>
        <v>LDI</v>
      </c>
      <c r="D172" s="121">
        <v>50</v>
      </c>
      <c r="E172" s="121">
        <v>100</v>
      </c>
      <c r="F172" s="121">
        <v>300</v>
      </c>
      <c r="G172" s="12"/>
      <c r="H172" s="12"/>
      <c r="I172" s="12"/>
      <c r="J172" s="12"/>
      <c r="K172" s="12"/>
      <c r="L172" s="12"/>
      <c r="M172" s="12"/>
      <c r="N172" s="12"/>
      <c r="O172" s="122">
        <v>100000</v>
      </c>
    </row>
    <row r="173" spans="2:15" x14ac:dyDescent="0.2">
      <c r="B173" s="11" t="str">
        <f>+'Velocidades y tramos'!H47</f>
        <v>Giga Ethernet 4 Gbps</v>
      </c>
      <c r="C173" s="11" t="str">
        <f>+'Velocidades y tramos'!I47</f>
        <v>LDI</v>
      </c>
      <c r="D173" s="121">
        <v>50</v>
      </c>
      <c r="E173" s="121">
        <v>100</v>
      </c>
      <c r="F173" s="121">
        <v>300</v>
      </c>
      <c r="G173" s="12"/>
      <c r="H173" s="12"/>
      <c r="I173" s="12"/>
      <c r="J173" s="12"/>
      <c r="K173" s="12"/>
      <c r="L173" s="12"/>
      <c r="M173" s="12"/>
      <c r="N173" s="12"/>
      <c r="O173" s="122">
        <v>100000</v>
      </c>
    </row>
    <row r="174" spans="2:15" x14ac:dyDescent="0.2">
      <c r="B174" s="11" t="str">
        <f>+'Velocidades y tramos'!H48</f>
        <v>Giga Ethernet 6 Gbps</v>
      </c>
      <c r="C174" s="11" t="str">
        <f>+'Velocidades y tramos'!I48</f>
        <v>LDI</v>
      </c>
      <c r="D174" s="121">
        <v>50</v>
      </c>
      <c r="E174" s="121">
        <v>100</v>
      </c>
      <c r="F174" s="121">
        <v>300</v>
      </c>
      <c r="G174" s="12"/>
      <c r="H174" s="12"/>
      <c r="I174" s="12"/>
      <c r="J174" s="12"/>
      <c r="K174" s="12"/>
      <c r="L174" s="12"/>
      <c r="M174" s="12"/>
      <c r="N174" s="12"/>
      <c r="O174" s="122">
        <v>100000</v>
      </c>
    </row>
    <row r="175" spans="2:15" x14ac:dyDescent="0.2">
      <c r="B175" s="11" t="str">
        <f>+'Velocidades y tramos'!H49</f>
        <v>Giga Ethernet 8 Gbps</v>
      </c>
      <c r="C175" s="11" t="str">
        <f>+'Velocidades y tramos'!I49</f>
        <v>LDI</v>
      </c>
      <c r="D175" s="121">
        <v>50</v>
      </c>
      <c r="E175" s="121">
        <v>100</v>
      </c>
      <c r="F175" s="121">
        <v>300</v>
      </c>
      <c r="G175" s="12"/>
      <c r="H175" s="12"/>
      <c r="I175" s="12"/>
      <c r="J175" s="12"/>
      <c r="K175" s="12"/>
      <c r="L175" s="12"/>
      <c r="M175" s="12"/>
      <c r="N175" s="12"/>
      <c r="O175" s="122">
        <v>100000</v>
      </c>
    </row>
    <row r="176" spans="2:15" x14ac:dyDescent="0.2">
      <c r="B176" s="11" t="str">
        <f>+'Velocidades y tramos'!H50</f>
        <v>Giga Ethernet 10 Gbps</v>
      </c>
      <c r="C176" s="11" t="str">
        <f>+'Velocidades y tramos'!I50</f>
        <v>LDI</v>
      </c>
      <c r="D176" s="121">
        <v>50</v>
      </c>
      <c r="E176" s="121">
        <v>100</v>
      </c>
      <c r="F176" s="121">
        <v>300</v>
      </c>
      <c r="G176" s="12"/>
      <c r="H176" s="12"/>
      <c r="I176" s="12"/>
      <c r="J176" s="12"/>
      <c r="K176" s="12"/>
      <c r="L176" s="12"/>
      <c r="M176" s="12"/>
      <c r="N176" s="12"/>
      <c r="O176" s="122">
        <v>100000</v>
      </c>
    </row>
  </sheetData>
  <mergeCells count="11">
    <mergeCell ref="K130:L130"/>
    <mergeCell ref="M130:N130"/>
    <mergeCell ref="G73:H73"/>
    <mergeCell ref="I73:J73"/>
    <mergeCell ref="K73:L73"/>
    <mergeCell ref="M73:N73"/>
    <mergeCell ref="D9:F9"/>
    <mergeCell ref="D73:F73"/>
    <mergeCell ref="D130:F130"/>
    <mergeCell ref="G130:H130"/>
    <mergeCell ref="I130:J130"/>
  </mergeCells>
  <hyperlinks>
    <hyperlink ref="A1" location="Resultados!A1" display="TEST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3"/>
  <sheetViews>
    <sheetView showGridLines="0" topLeftCell="A3" zoomScaleNormal="100" workbookViewId="0">
      <pane xSplit="2" ySplit="6" topLeftCell="C9" activePane="bottomRight" state="frozen"/>
      <selection activeCell="A3" sqref="A3"/>
      <selection pane="topRight" activeCell="C3" sqref="C3"/>
      <selection pane="bottomLeft" activeCell="A7" sqref="A7"/>
      <selection pane="bottomRight" activeCell="C9" sqref="C9"/>
    </sheetView>
  </sheetViews>
  <sheetFormatPr baseColWidth="10" defaultColWidth="9.140625" defaultRowHeight="12.75" x14ac:dyDescent="0.2"/>
  <cols>
    <col min="1" max="1" width="9.7109375" style="24" customWidth="1"/>
    <col min="2" max="2" width="33.5703125" style="24" customWidth="1"/>
    <col min="3" max="3" width="86" style="24" customWidth="1"/>
    <col min="4" max="4" width="14.42578125" style="24" bestFit="1" customWidth="1"/>
    <col min="5" max="5" width="13.42578125" style="24" bestFit="1" customWidth="1"/>
    <col min="6" max="6" width="15.140625" style="24" customWidth="1"/>
    <col min="7" max="7" width="13.42578125" style="24" customWidth="1"/>
    <col min="8" max="16384" width="9.140625" style="24"/>
  </cols>
  <sheetData>
    <row r="1" spans="1:7" s="7" customFormat="1" ht="21" x14ac:dyDescent="0.35">
      <c r="B1" s="7" t="s">
        <v>98</v>
      </c>
    </row>
    <row r="3" spans="1:7" ht="21" x14ac:dyDescent="0.35">
      <c r="A3" s="80" t="s">
        <v>206</v>
      </c>
      <c r="B3" s="10" t="s">
        <v>180</v>
      </c>
    </row>
    <row r="5" spans="1:7" s="13" customFormat="1" ht="15.75" x14ac:dyDescent="0.25">
      <c r="B5" s="13" t="s">
        <v>98</v>
      </c>
    </row>
    <row r="7" spans="1:7" x14ac:dyDescent="0.2">
      <c r="B7" s="39" t="s">
        <v>104</v>
      </c>
      <c r="C7" s="39" t="s">
        <v>107</v>
      </c>
    </row>
    <row r="8" spans="1:7" x14ac:dyDescent="0.2">
      <c r="D8" s="39" t="s">
        <v>120</v>
      </c>
      <c r="E8" s="39" t="s">
        <v>15</v>
      </c>
      <c r="F8" s="39" t="s">
        <v>146</v>
      </c>
      <c r="G8" s="39" t="s">
        <v>66</v>
      </c>
    </row>
    <row r="9" spans="1:7" x14ac:dyDescent="0.2">
      <c r="B9" s="40" t="s">
        <v>124</v>
      </c>
    </row>
    <row r="10" spans="1:7" x14ac:dyDescent="0.2">
      <c r="B10" s="24" t="s">
        <v>114</v>
      </c>
      <c r="C10" s="24" t="s">
        <v>115</v>
      </c>
      <c r="D10" s="62">
        <f>SUM(E10:G10)</f>
        <v>10000000</v>
      </c>
      <c r="E10" s="123">
        <v>5000000</v>
      </c>
      <c r="F10" s="123">
        <v>2000000</v>
      </c>
      <c r="G10" s="123">
        <v>3000000</v>
      </c>
    </row>
    <row r="11" spans="1:7" x14ac:dyDescent="0.2">
      <c r="B11" s="24" t="s">
        <v>108</v>
      </c>
      <c r="C11" s="24" t="s">
        <v>109</v>
      </c>
      <c r="D11" s="62">
        <f t="shared" ref="D11:D23" si="0">SUM(E11:G11)</f>
        <v>10000000</v>
      </c>
      <c r="E11" s="123">
        <v>5000000</v>
      </c>
      <c r="F11" s="123">
        <v>2000000</v>
      </c>
      <c r="G11" s="123">
        <v>3000000</v>
      </c>
    </row>
    <row r="12" spans="1:7" x14ac:dyDescent="0.2">
      <c r="B12" s="24" t="s">
        <v>110</v>
      </c>
      <c r="C12" s="24" t="s">
        <v>111</v>
      </c>
      <c r="D12" s="62">
        <f t="shared" si="0"/>
        <v>10000000</v>
      </c>
      <c r="E12" s="123">
        <v>5000000</v>
      </c>
      <c r="F12" s="123">
        <v>2000000</v>
      </c>
      <c r="G12" s="123">
        <v>3000000</v>
      </c>
    </row>
    <row r="13" spans="1:7" x14ac:dyDescent="0.2">
      <c r="B13" s="24" t="s">
        <v>112</v>
      </c>
      <c r="C13" s="24" t="s">
        <v>113</v>
      </c>
      <c r="D13" s="62">
        <f t="shared" si="0"/>
        <v>10000000</v>
      </c>
      <c r="E13" s="123">
        <v>5000000</v>
      </c>
      <c r="F13" s="123">
        <v>2000000</v>
      </c>
      <c r="G13" s="123">
        <v>3000000</v>
      </c>
    </row>
    <row r="14" spans="1:7" x14ac:dyDescent="0.2">
      <c r="B14" s="24" t="s">
        <v>122</v>
      </c>
      <c r="C14" s="24" t="s">
        <v>123</v>
      </c>
      <c r="D14" s="62">
        <f t="shared" si="0"/>
        <v>10000000</v>
      </c>
      <c r="E14" s="123">
        <v>5000000</v>
      </c>
      <c r="F14" s="123">
        <v>2000000</v>
      </c>
      <c r="G14" s="123">
        <v>3000000</v>
      </c>
    </row>
    <row r="15" spans="1:7" x14ac:dyDescent="0.2">
      <c r="B15" s="24" t="s">
        <v>116</v>
      </c>
      <c r="C15" s="24" t="s">
        <v>117</v>
      </c>
      <c r="D15" s="62">
        <f t="shared" si="0"/>
        <v>10000000</v>
      </c>
      <c r="E15" s="123">
        <v>5000000</v>
      </c>
      <c r="F15" s="123">
        <v>2000000</v>
      </c>
      <c r="G15" s="123">
        <v>3000000</v>
      </c>
    </row>
    <row r="16" spans="1:7" x14ac:dyDescent="0.2">
      <c r="B16" s="40" t="s">
        <v>125</v>
      </c>
      <c r="D16" s="62"/>
      <c r="E16" s="123"/>
      <c r="F16" s="123"/>
      <c r="G16" s="123"/>
    </row>
    <row r="17" spans="2:7" x14ac:dyDescent="0.2">
      <c r="B17" s="24" t="s">
        <v>126</v>
      </c>
      <c r="C17" s="24" t="s">
        <v>127</v>
      </c>
      <c r="D17" s="62">
        <f t="shared" si="0"/>
        <v>10000000</v>
      </c>
      <c r="E17" s="123">
        <v>5000000</v>
      </c>
      <c r="F17" s="123">
        <v>2000000</v>
      </c>
      <c r="G17" s="123">
        <v>3000000</v>
      </c>
    </row>
    <row r="18" spans="2:7" x14ac:dyDescent="0.2">
      <c r="B18" s="24" t="s">
        <v>118</v>
      </c>
      <c r="C18" s="24" t="s">
        <v>119</v>
      </c>
      <c r="D18" s="62">
        <f t="shared" si="0"/>
        <v>10000000</v>
      </c>
      <c r="E18" s="123">
        <v>5000000</v>
      </c>
      <c r="F18" s="123">
        <v>2000000</v>
      </c>
      <c r="G18" s="123">
        <v>3000000</v>
      </c>
    </row>
    <row r="19" spans="2:7" x14ac:dyDescent="0.2">
      <c r="B19" s="40" t="s">
        <v>128</v>
      </c>
      <c r="D19" s="62"/>
      <c r="E19" s="123"/>
      <c r="F19" s="123"/>
      <c r="G19" s="123"/>
    </row>
    <row r="20" spans="2:7" x14ac:dyDescent="0.2">
      <c r="B20" s="24" t="s">
        <v>189</v>
      </c>
      <c r="C20" s="24" t="s">
        <v>190</v>
      </c>
      <c r="D20" s="62">
        <f t="shared" si="0"/>
        <v>10000000</v>
      </c>
      <c r="E20" s="123">
        <v>5000000</v>
      </c>
      <c r="F20" s="123">
        <v>2000000</v>
      </c>
      <c r="G20" s="123">
        <v>3000000</v>
      </c>
    </row>
    <row r="21" spans="2:7" x14ac:dyDescent="0.2">
      <c r="B21" s="24" t="s">
        <v>191</v>
      </c>
      <c r="C21" s="24" t="s">
        <v>192</v>
      </c>
      <c r="D21" s="62">
        <f t="shared" si="0"/>
        <v>10000000</v>
      </c>
      <c r="E21" s="123">
        <v>5000000</v>
      </c>
      <c r="F21" s="123">
        <v>2000000</v>
      </c>
      <c r="G21" s="123">
        <v>3000000</v>
      </c>
    </row>
    <row r="22" spans="2:7" x14ac:dyDescent="0.2">
      <c r="B22" s="24" t="s">
        <v>193</v>
      </c>
      <c r="C22" s="24" t="s">
        <v>194</v>
      </c>
      <c r="D22" s="62">
        <f t="shared" si="0"/>
        <v>10000000</v>
      </c>
      <c r="E22" s="123">
        <v>5000000</v>
      </c>
      <c r="F22" s="123">
        <v>2000000</v>
      </c>
      <c r="G22" s="123">
        <v>3000000</v>
      </c>
    </row>
    <row r="23" spans="2:7" x14ac:dyDescent="0.2">
      <c r="B23" s="24" t="s">
        <v>179</v>
      </c>
      <c r="C23" s="24" t="s">
        <v>199</v>
      </c>
      <c r="D23" s="62">
        <f t="shared" si="0"/>
        <v>10000000</v>
      </c>
      <c r="E23" s="123">
        <v>5000000</v>
      </c>
      <c r="F23" s="123">
        <v>2000000</v>
      </c>
      <c r="G23" s="123">
        <v>3000000</v>
      </c>
    </row>
    <row r="24" spans="2:7" x14ac:dyDescent="0.2">
      <c r="B24" s="40" t="s">
        <v>120</v>
      </c>
      <c r="D24" s="65">
        <f>SUM(D10:D23)</f>
        <v>120000000</v>
      </c>
      <c r="E24" s="65">
        <f>SUM(E10:E23)</f>
        <v>60000000</v>
      </c>
      <c r="F24" s="65">
        <f t="shared" ref="F24:G24" si="1">SUM(F10:F23)</f>
        <v>24000000</v>
      </c>
      <c r="G24" s="65">
        <f t="shared" si="1"/>
        <v>36000000</v>
      </c>
    </row>
    <row r="25" spans="2:7" x14ac:dyDescent="0.2">
      <c r="D25" s="64" t="str">
        <f>IF(SUM('Costos minoristas - resumen'!C6:C8)='Costos minoristas_AEP'!D24,"ok","error")</f>
        <v>ok</v>
      </c>
      <c r="E25" s="63"/>
      <c r="F25" s="63"/>
      <c r="G25" s="63"/>
    </row>
    <row r="33" spans="3:3" x14ac:dyDescent="0.2">
      <c r="C33" s="61"/>
    </row>
  </sheetData>
  <phoneticPr fontId="0" type="noConversion"/>
  <hyperlinks>
    <hyperlink ref="A3" location="Resultados!A1" display="TEST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E83F35"/>
  </sheetPr>
  <dimension ref="B3:C31"/>
  <sheetViews>
    <sheetView showGridLines="0" workbookViewId="0"/>
  </sheetViews>
  <sheetFormatPr baseColWidth="10" defaultColWidth="9.140625" defaultRowHeight="12.75" x14ac:dyDescent="0.2"/>
  <cols>
    <col min="1" max="16384" width="9.140625" style="36"/>
  </cols>
  <sheetData>
    <row r="3" spans="2:2" ht="36" x14ac:dyDescent="0.55000000000000004">
      <c r="B3" s="37" t="s">
        <v>163</v>
      </c>
    </row>
    <row r="31" spans="3:3" x14ac:dyDescent="0.2">
      <c r="C31" s="5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69"/>
  <sheetViews>
    <sheetView showGridLines="0" workbookViewId="0"/>
  </sheetViews>
  <sheetFormatPr baseColWidth="10" defaultColWidth="11.5703125" defaultRowHeight="12.75" x14ac:dyDescent="0.2"/>
  <cols>
    <col min="1" max="1" width="11.5703125" style="11"/>
    <col min="2" max="2" width="24" style="11" customWidth="1"/>
    <col min="3" max="3" width="19.28515625" style="11" bestFit="1" customWidth="1"/>
    <col min="4" max="4" width="22.85546875" style="27" bestFit="1" customWidth="1"/>
    <col min="5" max="5" width="21.7109375" style="27" bestFit="1" customWidth="1"/>
    <col min="6" max="6" width="31" style="27" bestFit="1" customWidth="1"/>
    <col min="7" max="7" width="14.42578125" style="27" bestFit="1" customWidth="1"/>
    <col min="8" max="8" width="18.28515625" style="27" bestFit="1" customWidth="1"/>
    <col min="9" max="9" width="14.42578125" style="27" bestFit="1" customWidth="1"/>
    <col min="10" max="10" width="18.28515625" style="27" bestFit="1" customWidth="1"/>
    <col min="11" max="11" width="14.42578125" style="27" bestFit="1" customWidth="1"/>
    <col min="12" max="12" width="18.28515625" style="27" bestFit="1" customWidth="1"/>
    <col min="13" max="13" width="14.42578125" style="27" bestFit="1" customWidth="1"/>
    <col min="14" max="14" width="19.28515625" style="27" bestFit="1" customWidth="1"/>
    <col min="15" max="15" width="11.5703125" style="16"/>
    <col min="16" max="16384" width="11.5703125" style="11"/>
  </cols>
  <sheetData>
    <row r="1" spans="1:15" s="10" customFormat="1" ht="21" x14ac:dyDescent="0.35">
      <c r="A1" s="80" t="s">
        <v>206</v>
      </c>
      <c r="B1" s="10" t="s">
        <v>83</v>
      </c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x14ac:dyDescent="0.2">
      <c r="B3" s="85" t="s">
        <v>82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x14ac:dyDescent="0.2"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x14ac:dyDescent="0.2">
      <c r="C5" s="29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15" customHeight="1" x14ac:dyDescent="0.25">
      <c r="B6" s="160" t="s">
        <v>0</v>
      </c>
      <c r="C6" s="163"/>
      <c r="D6" s="166" t="s">
        <v>1</v>
      </c>
      <c r="E6" s="167"/>
      <c r="F6" s="167"/>
      <c r="G6" s="167"/>
      <c r="H6" s="167"/>
      <c r="I6" s="167"/>
      <c r="J6" s="167"/>
      <c r="K6" s="167"/>
      <c r="L6" s="167"/>
      <c r="M6" s="167"/>
      <c r="N6" s="168"/>
      <c r="O6" s="30"/>
    </row>
    <row r="7" spans="1:15" ht="72" customHeight="1" x14ac:dyDescent="0.2">
      <c r="B7" s="161"/>
      <c r="C7" s="164"/>
      <c r="D7" s="169"/>
      <c r="E7" s="170"/>
      <c r="F7" s="171" t="s">
        <v>2</v>
      </c>
      <c r="G7" s="172"/>
      <c r="H7" s="172"/>
      <c r="I7" s="172"/>
      <c r="J7" s="172"/>
      <c r="K7" s="172"/>
      <c r="L7" s="172"/>
      <c r="M7" s="172"/>
      <c r="N7" s="173"/>
    </row>
    <row r="8" spans="1:15" ht="12.75" customHeight="1" x14ac:dyDescent="0.2">
      <c r="B8" s="162"/>
      <c r="C8" s="165"/>
      <c r="D8" s="31"/>
      <c r="E8" s="32"/>
      <c r="F8" s="174" t="s">
        <v>3</v>
      </c>
      <c r="G8" s="174"/>
      <c r="H8" s="174" t="s">
        <v>4</v>
      </c>
      <c r="I8" s="174"/>
      <c r="J8" s="174" t="s">
        <v>5</v>
      </c>
      <c r="K8" s="174"/>
      <c r="L8" s="174" t="s">
        <v>6</v>
      </c>
      <c r="M8" s="174"/>
      <c r="N8" s="32"/>
    </row>
    <row r="9" spans="1:15" ht="25.5" x14ac:dyDescent="0.2">
      <c r="B9" s="23" t="s">
        <v>7</v>
      </c>
      <c r="C9" s="23" t="s">
        <v>8</v>
      </c>
      <c r="D9" s="33" t="s">
        <v>9</v>
      </c>
      <c r="E9" s="34" t="s">
        <v>10</v>
      </c>
      <c r="F9" s="33" t="s">
        <v>11</v>
      </c>
      <c r="G9" s="33" t="s">
        <v>12</v>
      </c>
      <c r="H9" s="33" t="s">
        <v>11</v>
      </c>
      <c r="I9" s="33" t="s">
        <v>12</v>
      </c>
      <c r="J9" s="33" t="s">
        <v>11</v>
      </c>
      <c r="K9" s="33" t="s">
        <v>12</v>
      </c>
      <c r="L9" s="33" t="s">
        <v>11</v>
      </c>
      <c r="M9" s="33" t="s">
        <v>12</v>
      </c>
      <c r="N9" s="33" t="s">
        <v>13</v>
      </c>
    </row>
    <row r="10" spans="1:15" x14ac:dyDescent="0.2">
      <c r="B10" s="35" t="str">
        <f>+'Velocidades y tramos'!B6</f>
        <v>64 Kbps</v>
      </c>
      <c r="C10" s="35" t="s">
        <v>15</v>
      </c>
      <c r="D10" s="124">
        <v>12908</v>
      </c>
      <c r="E10" s="124">
        <v>907</v>
      </c>
      <c r="F10" s="43"/>
      <c r="G10" s="43"/>
      <c r="H10" s="43"/>
      <c r="I10" s="43"/>
      <c r="J10" s="43"/>
      <c r="K10" s="43"/>
      <c r="L10" s="43"/>
      <c r="M10" s="43"/>
      <c r="N10" s="43"/>
    </row>
    <row r="11" spans="1:15" x14ac:dyDescent="0.2">
      <c r="B11" s="35" t="str">
        <f>+'Velocidades y tramos'!B7</f>
        <v>128 Kbps</v>
      </c>
      <c r="C11" s="35" t="s">
        <v>15</v>
      </c>
      <c r="D11" s="124">
        <v>19362</v>
      </c>
      <c r="E11" s="124">
        <v>1725</v>
      </c>
      <c r="F11" s="43"/>
      <c r="G11" s="43"/>
      <c r="H11" s="43"/>
      <c r="I11" s="43"/>
      <c r="J11" s="43"/>
      <c r="K11" s="43"/>
      <c r="L11" s="43"/>
      <c r="M11" s="43"/>
      <c r="N11" s="43"/>
    </row>
    <row r="12" spans="1:15" x14ac:dyDescent="0.2">
      <c r="B12" s="35" t="str">
        <f>+'Velocidades y tramos'!B8</f>
        <v>192 Kbps</v>
      </c>
      <c r="C12" s="35" t="s">
        <v>15</v>
      </c>
      <c r="D12" s="124">
        <v>25816</v>
      </c>
      <c r="E12" s="124">
        <v>2042</v>
      </c>
      <c r="F12" s="43"/>
      <c r="G12" s="43"/>
      <c r="H12" s="43"/>
      <c r="I12" s="43"/>
      <c r="J12" s="43"/>
      <c r="K12" s="43"/>
      <c r="L12" s="43"/>
      <c r="M12" s="43"/>
      <c r="N12" s="43"/>
    </row>
    <row r="13" spans="1:15" x14ac:dyDescent="0.2">
      <c r="B13" s="35" t="str">
        <f>+'Velocidades y tramos'!B9</f>
        <v>256 Kbps</v>
      </c>
      <c r="C13" s="35" t="s">
        <v>15</v>
      </c>
      <c r="D13" s="124">
        <v>32270</v>
      </c>
      <c r="E13" s="124">
        <v>2579</v>
      </c>
      <c r="F13" s="43"/>
      <c r="G13" s="43"/>
      <c r="H13" s="43"/>
      <c r="I13" s="43"/>
      <c r="J13" s="43"/>
      <c r="K13" s="43"/>
      <c r="L13" s="43"/>
      <c r="M13" s="43"/>
      <c r="N13" s="43"/>
    </row>
    <row r="14" spans="1:15" x14ac:dyDescent="0.2">
      <c r="B14" s="35" t="str">
        <f>+'Velocidades y tramos'!B10</f>
        <v>384 Kbps</v>
      </c>
      <c r="C14" s="35" t="s">
        <v>15</v>
      </c>
      <c r="D14" s="124">
        <v>38724</v>
      </c>
      <c r="E14" s="124">
        <v>2901</v>
      </c>
      <c r="F14" s="43"/>
      <c r="G14" s="43"/>
      <c r="H14" s="43"/>
      <c r="I14" s="43"/>
      <c r="J14" s="43"/>
      <c r="K14" s="43"/>
      <c r="L14" s="43"/>
      <c r="M14" s="43"/>
      <c r="N14" s="43"/>
    </row>
    <row r="15" spans="1:15" x14ac:dyDescent="0.2">
      <c r="B15" s="35" t="str">
        <f>+'Velocidades y tramos'!B11</f>
        <v>512 Kbps</v>
      </c>
      <c r="C15" s="35" t="s">
        <v>15</v>
      </c>
      <c r="D15" s="124">
        <v>45178</v>
      </c>
      <c r="E15" s="124">
        <v>3331</v>
      </c>
      <c r="F15" s="43"/>
      <c r="G15" s="43"/>
      <c r="H15" s="43"/>
      <c r="I15" s="43"/>
      <c r="J15" s="43"/>
      <c r="K15" s="43"/>
      <c r="L15" s="43"/>
      <c r="M15" s="43"/>
      <c r="N15" s="43"/>
    </row>
    <row r="16" spans="1:15" x14ac:dyDescent="0.2">
      <c r="B16" s="35" t="str">
        <f>+'Velocidades y tramos'!B12</f>
        <v>768 Kbps</v>
      </c>
      <c r="C16" s="35" t="s">
        <v>15</v>
      </c>
      <c r="D16" s="124">
        <v>51632</v>
      </c>
      <c r="E16" s="124">
        <v>3869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2">
      <c r="B17" s="35" t="str">
        <f>+'Velocidades y tramos'!B13</f>
        <v>1024 Kbps</v>
      </c>
      <c r="C17" s="35" t="s">
        <v>15</v>
      </c>
      <c r="D17" s="124">
        <v>58086</v>
      </c>
      <c r="E17" s="124">
        <v>4406</v>
      </c>
      <c r="F17" s="43"/>
      <c r="G17" s="43"/>
      <c r="H17" s="43"/>
      <c r="I17" s="43"/>
      <c r="J17" s="43"/>
      <c r="K17" s="43"/>
      <c r="L17" s="43"/>
      <c r="M17" s="43"/>
      <c r="N17" s="43"/>
    </row>
    <row r="18" spans="2:14" x14ac:dyDescent="0.2">
      <c r="B18" s="35" t="str">
        <f>+'Velocidades y tramos'!B14</f>
        <v>E1 (2 Mbps)</v>
      </c>
      <c r="C18" s="35" t="s">
        <v>15</v>
      </c>
      <c r="D18" s="124">
        <v>90971</v>
      </c>
      <c r="E18" s="124">
        <v>5321</v>
      </c>
      <c r="F18" s="43"/>
      <c r="G18" s="43"/>
      <c r="H18" s="43"/>
      <c r="I18" s="43"/>
      <c r="J18" s="43"/>
      <c r="K18" s="43"/>
      <c r="L18" s="43"/>
      <c r="M18" s="43"/>
      <c r="N18" s="43"/>
    </row>
    <row r="19" spans="2:14" x14ac:dyDescent="0.2">
      <c r="B19" s="35" t="str">
        <f>+'Velocidades y tramos'!B15</f>
        <v>E2 (8 Mbps)</v>
      </c>
      <c r="C19" s="35" t="s">
        <v>15</v>
      </c>
      <c r="D19" s="124">
        <v>363884</v>
      </c>
      <c r="E19" s="124">
        <v>21284</v>
      </c>
      <c r="F19" s="43"/>
      <c r="G19" s="43"/>
      <c r="H19" s="43"/>
      <c r="I19" s="43"/>
      <c r="J19" s="43"/>
      <c r="K19" s="43"/>
      <c r="L19" s="43"/>
      <c r="M19" s="43"/>
      <c r="N19" s="43"/>
    </row>
    <row r="20" spans="2:14" x14ac:dyDescent="0.2">
      <c r="B20" s="35" t="str">
        <f>+'Velocidades y tramos'!B16</f>
        <v>E3 (34 Mbps)</v>
      </c>
      <c r="C20" s="35" t="s">
        <v>15</v>
      </c>
      <c r="D20" s="124">
        <v>460541</v>
      </c>
      <c r="E20" s="124">
        <v>55858</v>
      </c>
      <c r="F20" s="43"/>
      <c r="G20" s="43"/>
      <c r="H20" s="43"/>
      <c r="I20" s="43"/>
      <c r="J20" s="43"/>
      <c r="K20" s="43"/>
      <c r="L20" s="43"/>
      <c r="M20" s="43"/>
      <c r="N20" s="43"/>
    </row>
    <row r="21" spans="2:14" x14ac:dyDescent="0.2">
      <c r="B21" s="35" t="str">
        <f>+'Velocidades y tramos'!B17</f>
        <v>E4 (139 Mbps)</v>
      </c>
      <c r="C21" s="35" t="s">
        <v>15</v>
      </c>
      <c r="D21" s="124">
        <v>1020026</v>
      </c>
      <c r="E21" s="124">
        <v>178151</v>
      </c>
      <c r="F21" s="43"/>
      <c r="G21" s="43"/>
      <c r="H21" s="43"/>
      <c r="I21" s="43"/>
      <c r="J21" s="43"/>
      <c r="K21" s="43"/>
      <c r="L21" s="43"/>
      <c r="M21" s="43"/>
      <c r="N21" s="43"/>
    </row>
    <row r="22" spans="2:14" x14ac:dyDescent="0.2">
      <c r="B22" s="35" t="str">
        <f>+'Velocidades y tramos'!B18</f>
        <v>STM 1 (155 Mbps)</v>
      </c>
      <c r="C22" s="35" t="s">
        <v>15</v>
      </c>
      <c r="D22" s="124">
        <v>1020026</v>
      </c>
      <c r="E22" s="124">
        <v>178151</v>
      </c>
      <c r="F22" s="43"/>
      <c r="G22" s="43"/>
      <c r="H22" s="43"/>
      <c r="I22" s="43"/>
      <c r="J22" s="43"/>
      <c r="K22" s="43"/>
      <c r="L22" s="43"/>
      <c r="M22" s="43"/>
      <c r="N22" s="43"/>
    </row>
    <row r="23" spans="2:14" x14ac:dyDescent="0.2">
      <c r="B23" s="35" t="str">
        <f>+'Velocidades y tramos'!B19</f>
        <v>STM 4 (622 Mbps)</v>
      </c>
      <c r="C23" s="35" t="s">
        <v>15</v>
      </c>
      <c r="D23" s="124">
        <v>2295058</v>
      </c>
      <c r="E23" s="124">
        <v>577210</v>
      </c>
      <c r="F23" s="43"/>
      <c r="G23" s="43"/>
      <c r="H23" s="43"/>
      <c r="I23" s="43"/>
      <c r="J23" s="43"/>
      <c r="K23" s="43"/>
      <c r="L23" s="43"/>
      <c r="M23" s="43"/>
      <c r="N23" s="43"/>
    </row>
    <row r="24" spans="2:14" x14ac:dyDescent="0.2">
      <c r="B24" s="35" t="str">
        <f>+'Velocidades y tramos'!B20</f>
        <v>STM 16  (2.5 Gbps)</v>
      </c>
      <c r="C24" s="35" t="s">
        <v>15</v>
      </c>
      <c r="D24" s="124">
        <v>5737645</v>
      </c>
      <c r="E24" s="124">
        <v>1443025</v>
      </c>
      <c r="F24" s="43"/>
      <c r="G24" s="43"/>
      <c r="H24" s="43"/>
      <c r="I24" s="43"/>
      <c r="J24" s="43"/>
      <c r="K24" s="43"/>
      <c r="L24" s="43"/>
      <c r="M24" s="43"/>
      <c r="N24" s="43"/>
    </row>
    <row r="25" spans="2:14" x14ac:dyDescent="0.2">
      <c r="B25" s="35" t="str">
        <f>+'Velocidades y tramos'!B21</f>
        <v>STM 64 (10 Gbps)</v>
      </c>
      <c r="C25" s="35" t="s">
        <v>15</v>
      </c>
      <c r="D25" s="124">
        <v>9780232</v>
      </c>
      <c r="E25" s="124">
        <v>4906285</v>
      </c>
      <c r="F25" s="43"/>
      <c r="G25" s="43"/>
      <c r="H25" s="43"/>
      <c r="I25" s="43"/>
      <c r="J25" s="43"/>
      <c r="K25" s="43"/>
      <c r="L25" s="43"/>
      <c r="M25" s="43"/>
      <c r="N25" s="43"/>
    </row>
    <row r="26" spans="2:14" x14ac:dyDescent="0.2">
      <c r="B26" s="35" t="str">
        <f>+'Velocidades y tramos'!B22</f>
        <v>STM 256 (40 Gbps)</v>
      </c>
      <c r="C26" s="35" t="s">
        <v>15</v>
      </c>
      <c r="D26" s="124">
        <v>36720928</v>
      </c>
      <c r="E26" s="124">
        <v>19625140</v>
      </c>
      <c r="F26" s="43"/>
      <c r="G26" s="43"/>
      <c r="H26" s="43"/>
      <c r="I26" s="43"/>
      <c r="J26" s="43"/>
      <c r="K26" s="43"/>
      <c r="L26" s="43"/>
      <c r="M26" s="43"/>
      <c r="N26" s="43"/>
    </row>
    <row r="27" spans="2:14" x14ac:dyDescent="0.2">
      <c r="B27" s="35" t="str">
        <f>+'Velocidades y tramos'!B23</f>
        <v>2 Mbps PMP</v>
      </c>
      <c r="C27" s="35" t="s">
        <v>15</v>
      </c>
      <c r="D27" s="124">
        <v>90971</v>
      </c>
      <c r="E27" s="124">
        <v>15981</v>
      </c>
      <c r="F27" s="43"/>
      <c r="G27" s="43"/>
      <c r="H27" s="43"/>
      <c r="I27" s="43"/>
      <c r="J27" s="43"/>
      <c r="K27" s="43"/>
      <c r="L27" s="43"/>
      <c r="M27" s="43"/>
      <c r="N27" s="43"/>
    </row>
    <row r="28" spans="2:14" x14ac:dyDescent="0.2">
      <c r="B28" s="35" t="str">
        <f>+'Velocidades y tramos'!B24</f>
        <v>34 Mbps PMP</v>
      </c>
      <c r="C28" s="35" t="s">
        <v>15</v>
      </c>
      <c r="D28" s="124">
        <v>460541</v>
      </c>
      <c r="E28" s="124">
        <v>63852</v>
      </c>
      <c r="F28" s="43"/>
      <c r="G28" s="43"/>
      <c r="H28" s="43"/>
      <c r="I28" s="43"/>
      <c r="J28" s="43"/>
      <c r="K28" s="43"/>
      <c r="L28" s="43"/>
      <c r="M28" s="43"/>
      <c r="N28" s="43"/>
    </row>
    <row r="29" spans="2:14" x14ac:dyDescent="0.2">
      <c r="B29" s="35" t="str">
        <f>+'Velocidades y tramos'!B25</f>
        <v>155 Mbps PMP</v>
      </c>
      <c r="C29" s="35" t="s">
        <v>15</v>
      </c>
      <c r="D29" s="124">
        <v>1020026</v>
      </c>
      <c r="E29" s="124">
        <v>214704</v>
      </c>
      <c r="F29" s="43"/>
      <c r="G29" s="43"/>
      <c r="H29" s="43"/>
      <c r="I29" s="43"/>
      <c r="J29" s="43"/>
      <c r="K29" s="43"/>
      <c r="L29" s="43"/>
      <c r="M29" s="43"/>
      <c r="N29" s="43"/>
    </row>
    <row r="30" spans="2:14" x14ac:dyDescent="0.2">
      <c r="B30" s="35" t="str">
        <f>+'Velocidades y tramos'!B26</f>
        <v>622 Mbps PMP</v>
      </c>
      <c r="C30" s="35" t="s">
        <v>15</v>
      </c>
      <c r="D30" s="124">
        <v>2295058</v>
      </c>
      <c r="E30" s="124">
        <v>781502</v>
      </c>
      <c r="F30" s="43"/>
      <c r="G30" s="43"/>
      <c r="H30" s="43"/>
      <c r="I30" s="43"/>
      <c r="J30" s="43"/>
      <c r="K30" s="43"/>
      <c r="L30" s="43"/>
      <c r="M30" s="43"/>
      <c r="N30" s="43"/>
    </row>
    <row r="31" spans="2:14" x14ac:dyDescent="0.2">
      <c r="B31" s="35" t="str">
        <f>+'Velocidades y tramos'!B27</f>
        <v>Ethernet 10 Mbps</v>
      </c>
      <c r="C31" s="35" t="s">
        <v>15</v>
      </c>
      <c r="D31" s="124">
        <v>250000</v>
      </c>
      <c r="E31" s="124">
        <v>18500</v>
      </c>
      <c r="F31" s="43"/>
      <c r="G31" s="43"/>
      <c r="H31" s="43"/>
      <c r="I31" s="43"/>
      <c r="J31" s="43"/>
      <c r="K31" s="43"/>
      <c r="L31" s="43"/>
      <c r="M31" s="43"/>
      <c r="N31" s="43"/>
    </row>
    <row r="32" spans="2:14" x14ac:dyDescent="0.2">
      <c r="B32" s="35" t="str">
        <f>+'Velocidades y tramos'!B28</f>
        <v>Ethernet 20 Mbps</v>
      </c>
      <c r="C32" s="35" t="s">
        <v>15</v>
      </c>
      <c r="D32" s="124">
        <v>250000</v>
      </c>
      <c r="E32" s="124">
        <v>25500</v>
      </c>
      <c r="F32" s="43"/>
      <c r="G32" s="43"/>
      <c r="H32" s="43"/>
      <c r="I32" s="43"/>
      <c r="J32" s="43"/>
      <c r="K32" s="43"/>
      <c r="L32" s="43"/>
      <c r="M32" s="43"/>
      <c r="N32" s="43"/>
    </row>
    <row r="33" spans="2:14" x14ac:dyDescent="0.2">
      <c r="B33" s="35" t="str">
        <f>+'Velocidades y tramos'!B29</f>
        <v>Ethernet 30 Mbps</v>
      </c>
      <c r="C33" s="35" t="s">
        <v>15</v>
      </c>
      <c r="D33" s="124">
        <v>250000</v>
      </c>
      <c r="E33" s="124">
        <v>29800</v>
      </c>
      <c r="F33" s="43"/>
      <c r="G33" s="43"/>
      <c r="H33" s="43"/>
      <c r="I33" s="43"/>
      <c r="J33" s="43"/>
      <c r="K33" s="43"/>
      <c r="L33" s="43"/>
      <c r="M33" s="43"/>
      <c r="N33" s="43"/>
    </row>
    <row r="34" spans="2:14" x14ac:dyDescent="0.2">
      <c r="B34" s="35" t="str">
        <f>+'Velocidades y tramos'!B30</f>
        <v>Ethernet 40 Mbps</v>
      </c>
      <c r="C34" s="35" t="s">
        <v>15</v>
      </c>
      <c r="D34" s="124">
        <v>250000</v>
      </c>
      <c r="E34" s="124">
        <v>39400</v>
      </c>
      <c r="F34" s="43"/>
      <c r="G34" s="43"/>
      <c r="H34" s="43"/>
      <c r="I34" s="43"/>
      <c r="J34" s="43"/>
      <c r="K34" s="43"/>
      <c r="L34" s="43"/>
      <c r="M34" s="43"/>
      <c r="N34" s="43"/>
    </row>
    <row r="35" spans="2:14" x14ac:dyDescent="0.2">
      <c r="B35" s="35" t="str">
        <f>+'Velocidades y tramos'!B31</f>
        <v>Ethernet 50 Mbps</v>
      </c>
      <c r="C35" s="35" t="s">
        <v>15</v>
      </c>
      <c r="D35" s="124">
        <v>250000</v>
      </c>
      <c r="E35" s="124">
        <v>46200</v>
      </c>
      <c r="F35" s="43"/>
      <c r="G35" s="43"/>
      <c r="H35" s="43"/>
      <c r="I35" s="43"/>
      <c r="J35" s="43"/>
      <c r="K35" s="43"/>
      <c r="L35" s="43"/>
      <c r="M35" s="43"/>
      <c r="N35" s="43"/>
    </row>
    <row r="36" spans="2:14" x14ac:dyDescent="0.2">
      <c r="B36" s="35" t="str">
        <f>+'Velocidades y tramos'!B32</f>
        <v>Ethernet 60 Mbps</v>
      </c>
      <c r="C36" s="35" t="s">
        <v>15</v>
      </c>
      <c r="D36" s="124">
        <v>250000</v>
      </c>
      <c r="E36" s="124">
        <v>50300</v>
      </c>
      <c r="F36" s="43"/>
      <c r="G36" s="43"/>
      <c r="H36" s="43"/>
      <c r="I36" s="43"/>
      <c r="J36" s="43"/>
      <c r="K36" s="43"/>
      <c r="L36" s="43"/>
      <c r="M36" s="43"/>
      <c r="N36" s="43"/>
    </row>
    <row r="37" spans="2:14" x14ac:dyDescent="0.2">
      <c r="B37" s="35" t="str">
        <f>+'Velocidades y tramos'!B33</f>
        <v>Ethernet 70 Mbps</v>
      </c>
      <c r="C37" s="35" t="s">
        <v>15</v>
      </c>
      <c r="D37" s="124">
        <v>250000</v>
      </c>
      <c r="E37" s="124">
        <v>54600</v>
      </c>
      <c r="F37" s="43"/>
      <c r="G37" s="43"/>
      <c r="H37" s="43"/>
      <c r="I37" s="43"/>
      <c r="J37" s="43"/>
      <c r="K37" s="43"/>
      <c r="L37" s="43"/>
      <c r="M37" s="43"/>
      <c r="N37" s="43"/>
    </row>
    <row r="38" spans="2:14" x14ac:dyDescent="0.2">
      <c r="B38" s="35" t="str">
        <f>+'Velocidades y tramos'!B34</f>
        <v>Ethernet 80 Mbps</v>
      </c>
      <c r="C38" s="35" t="s">
        <v>15</v>
      </c>
      <c r="D38" s="124">
        <v>250000</v>
      </c>
      <c r="E38" s="124">
        <v>58900</v>
      </c>
      <c r="F38" s="43"/>
      <c r="G38" s="43"/>
      <c r="H38" s="43"/>
      <c r="I38" s="43"/>
      <c r="J38" s="43"/>
      <c r="K38" s="43"/>
      <c r="L38" s="43"/>
      <c r="M38" s="43"/>
      <c r="N38" s="43"/>
    </row>
    <row r="39" spans="2:14" x14ac:dyDescent="0.2">
      <c r="B39" s="35" t="str">
        <f>+'Velocidades y tramos'!B35</f>
        <v>Ethernet 90 Mbps</v>
      </c>
      <c r="C39" s="35" t="s">
        <v>15</v>
      </c>
      <c r="D39" s="124">
        <v>250000</v>
      </c>
      <c r="E39" s="124">
        <v>63200</v>
      </c>
      <c r="F39" s="43"/>
      <c r="G39" s="43"/>
      <c r="H39" s="43"/>
      <c r="I39" s="43"/>
      <c r="J39" s="43"/>
      <c r="K39" s="43"/>
      <c r="L39" s="43"/>
      <c r="M39" s="43"/>
      <c r="N39" s="43"/>
    </row>
    <row r="40" spans="2:14" x14ac:dyDescent="0.2">
      <c r="B40" s="35" t="str">
        <f>+'Velocidades y tramos'!B36</f>
        <v>Ethernet 100 Mbps</v>
      </c>
      <c r="C40" s="35" t="s">
        <v>15</v>
      </c>
      <c r="D40" s="124">
        <v>500000</v>
      </c>
      <c r="E40" s="124">
        <v>65000</v>
      </c>
      <c r="F40" s="43"/>
      <c r="G40" s="43"/>
      <c r="H40" s="43"/>
      <c r="I40" s="43"/>
      <c r="J40" s="43"/>
      <c r="K40" s="43"/>
      <c r="L40" s="43"/>
      <c r="M40" s="43"/>
      <c r="N40" s="43"/>
    </row>
    <row r="41" spans="2:14" x14ac:dyDescent="0.2">
      <c r="B41" s="35" t="str">
        <f>+'Velocidades y tramos'!B37</f>
        <v>Giga Ethernet 100 Mbps</v>
      </c>
      <c r="C41" s="35" t="s">
        <v>15</v>
      </c>
      <c r="D41" s="124">
        <v>500000</v>
      </c>
      <c r="E41" s="124">
        <v>65000</v>
      </c>
      <c r="F41" s="43"/>
      <c r="G41" s="43"/>
      <c r="H41" s="43"/>
      <c r="I41" s="43"/>
      <c r="J41" s="43"/>
      <c r="K41" s="43"/>
      <c r="L41" s="43"/>
      <c r="M41" s="43"/>
      <c r="N41" s="43"/>
    </row>
    <row r="42" spans="2:14" x14ac:dyDescent="0.2">
      <c r="B42" s="35" t="str">
        <f>+'Velocidades y tramos'!B38</f>
        <v>Giga Ethernet 150 Mbps</v>
      </c>
      <c r="C42" s="35" t="s">
        <v>15</v>
      </c>
      <c r="D42" s="124">
        <v>500000</v>
      </c>
      <c r="E42" s="124">
        <v>95800</v>
      </c>
      <c r="F42" s="43"/>
      <c r="G42" s="43"/>
      <c r="H42" s="43"/>
      <c r="I42" s="43"/>
      <c r="J42" s="43"/>
      <c r="K42" s="43"/>
      <c r="L42" s="43"/>
      <c r="M42" s="43"/>
      <c r="N42" s="43"/>
    </row>
    <row r="43" spans="2:14" x14ac:dyDescent="0.2">
      <c r="B43" s="35" t="str">
        <f>+'Velocidades y tramos'!B39</f>
        <v>Giga Ethernet 200 Mbps</v>
      </c>
      <c r="C43" s="35" t="s">
        <v>15</v>
      </c>
      <c r="D43" s="124">
        <v>500000</v>
      </c>
      <c r="E43" s="124">
        <v>122600</v>
      </c>
      <c r="F43" s="43"/>
      <c r="G43" s="43"/>
      <c r="H43" s="43"/>
      <c r="I43" s="43"/>
      <c r="J43" s="43"/>
      <c r="K43" s="43"/>
      <c r="L43" s="43"/>
      <c r="M43" s="43"/>
      <c r="N43" s="43"/>
    </row>
    <row r="44" spans="2:14" x14ac:dyDescent="0.2">
      <c r="B44" s="35" t="str">
        <f>+'Velocidades y tramos'!B40</f>
        <v>Giga Ethernet 250 Mbps</v>
      </c>
      <c r="C44" s="35" t="s">
        <v>15</v>
      </c>
      <c r="D44" s="124">
        <v>500000</v>
      </c>
      <c r="E44" s="124">
        <v>144000</v>
      </c>
      <c r="F44" s="43"/>
      <c r="G44" s="43"/>
      <c r="H44" s="43"/>
      <c r="I44" s="43"/>
      <c r="J44" s="43"/>
      <c r="K44" s="43"/>
      <c r="L44" s="43"/>
      <c r="M44" s="43"/>
      <c r="N44" s="43"/>
    </row>
    <row r="45" spans="2:14" x14ac:dyDescent="0.2">
      <c r="B45" s="35" t="str">
        <f>+'Velocidades y tramos'!B41</f>
        <v>Giga Ethernet 300 Mbps</v>
      </c>
      <c r="C45" s="35" t="s">
        <v>15</v>
      </c>
      <c r="D45" s="124">
        <v>500000</v>
      </c>
      <c r="E45" s="124">
        <v>165500</v>
      </c>
      <c r="F45" s="43"/>
      <c r="G45" s="43"/>
      <c r="H45" s="43"/>
      <c r="I45" s="43"/>
      <c r="J45" s="43"/>
      <c r="K45" s="43"/>
      <c r="L45" s="43"/>
      <c r="M45" s="43"/>
      <c r="N45" s="43"/>
    </row>
    <row r="46" spans="2:14" x14ac:dyDescent="0.2">
      <c r="B46" s="35" t="str">
        <f>+'Velocidades y tramos'!B42</f>
        <v>Giga Ethernet 350 Mbps</v>
      </c>
      <c r="C46" s="35" t="s">
        <v>15</v>
      </c>
      <c r="D46" s="124">
        <v>500000</v>
      </c>
      <c r="E46" s="124">
        <v>187100</v>
      </c>
      <c r="F46" s="43"/>
      <c r="G46" s="43"/>
      <c r="H46" s="43"/>
      <c r="I46" s="43"/>
      <c r="J46" s="43"/>
      <c r="K46" s="43"/>
      <c r="L46" s="43"/>
      <c r="M46" s="43"/>
      <c r="N46" s="43"/>
    </row>
    <row r="47" spans="2:14" x14ac:dyDescent="0.2">
      <c r="B47" s="35" t="str">
        <f>+'Velocidades y tramos'!B43</f>
        <v>Giga Ethernet 400 Mbps</v>
      </c>
      <c r="C47" s="35" t="s">
        <v>15</v>
      </c>
      <c r="D47" s="124">
        <v>500000</v>
      </c>
      <c r="E47" s="124">
        <v>208500</v>
      </c>
      <c r="F47" s="43"/>
      <c r="G47" s="43"/>
      <c r="H47" s="43"/>
      <c r="I47" s="43"/>
      <c r="J47" s="43"/>
      <c r="K47" s="43"/>
      <c r="L47" s="43"/>
      <c r="M47" s="43"/>
      <c r="N47" s="43"/>
    </row>
    <row r="48" spans="2:14" x14ac:dyDescent="0.2">
      <c r="B48" s="35" t="str">
        <f>+'Velocidades y tramos'!B44</f>
        <v>Giga Ethernet 450 Mbps</v>
      </c>
      <c r="C48" s="35" t="s">
        <v>15</v>
      </c>
      <c r="D48" s="124">
        <v>500000</v>
      </c>
      <c r="E48" s="124">
        <v>230000</v>
      </c>
      <c r="F48" s="43"/>
      <c r="G48" s="43"/>
      <c r="H48" s="43"/>
      <c r="I48" s="43"/>
      <c r="J48" s="43"/>
      <c r="K48" s="43"/>
      <c r="L48" s="43"/>
      <c r="M48" s="43"/>
      <c r="N48" s="43"/>
    </row>
    <row r="49" spans="2:14" x14ac:dyDescent="0.2">
      <c r="B49" s="35" t="str">
        <f>+'Velocidades y tramos'!B45</f>
        <v>Giga Ethernet 500 Mbps</v>
      </c>
      <c r="C49" s="35" t="s">
        <v>15</v>
      </c>
      <c r="D49" s="124">
        <v>500000</v>
      </c>
      <c r="E49" s="124">
        <v>251500</v>
      </c>
      <c r="F49" s="43"/>
      <c r="G49" s="43"/>
      <c r="H49" s="43"/>
      <c r="I49" s="43"/>
      <c r="J49" s="43"/>
      <c r="K49" s="43"/>
      <c r="L49" s="43"/>
      <c r="M49" s="43"/>
      <c r="N49" s="43"/>
    </row>
    <row r="50" spans="2:14" x14ac:dyDescent="0.2">
      <c r="B50" s="35" t="str">
        <f>+'Velocidades y tramos'!B46</f>
        <v>Giga Ethernet 550 Mbps</v>
      </c>
      <c r="C50" s="35" t="s">
        <v>15</v>
      </c>
      <c r="D50" s="124">
        <v>500000</v>
      </c>
      <c r="E50" s="124">
        <v>272900</v>
      </c>
      <c r="F50" s="43"/>
      <c r="G50" s="43"/>
      <c r="H50" s="43"/>
      <c r="I50" s="43"/>
      <c r="J50" s="43"/>
      <c r="K50" s="43"/>
      <c r="L50" s="43"/>
      <c r="M50" s="43"/>
      <c r="N50" s="43"/>
    </row>
    <row r="51" spans="2:14" x14ac:dyDescent="0.2">
      <c r="B51" s="35" t="str">
        <f>+'Velocidades y tramos'!B47</f>
        <v>Giga Ethernet 600 Mbps</v>
      </c>
      <c r="C51" s="35" t="s">
        <v>15</v>
      </c>
      <c r="D51" s="124">
        <v>500000</v>
      </c>
      <c r="E51" s="124">
        <v>294500</v>
      </c>
      <c r="F51" s="43"/>
      <c r="G51" s="43"/>
      <c r="H51" s="43"/>
      <c r="I51" s="43"/>
      <c r="J51" s="43"/>
      <c r="K51" s="43"/>
      <c r="L51" s="43"/>
      <c r="M51" s="43"/>
      <c r="N51" s="43"/>
    </row>
    <row r="52" spans="2:14" x14ac:dyDescent="0.2">
      <c r="B52" s="35" t="str">
        <f>+'Velocidades y tramos'!B48</f>
        <v>Giga Ethernet 750 Mbps</v>
      </c>
      <c r="C52" s="35" t="s">
        <v>15</v>
      </c>
      <c r="D52" s="124">
        <v>500000</v>
      </c>
      <c r="E52" s="124">
        <v>399700</v>
      </c>
      <c r="F52" s="43"/>
      <c r="G52" s="43"/>
      <c r="H52" s="43"/>
      <c r="I52" s="43"/>
      <c r="J52" s="43"/>
      <c r="K52" s="43"/>
      <c r="L52" s="43"/>
      <c r="M52" s="43"/>
      <c r="N52" s="43"/>
    </row>
    <row r="53" spans="2:14" x14ac:dyDescent="0.2">
      <c r="B53" s="35" t="str">
        <f>+'Velocidades y tramos'!B49</f>
        <v>Giga Ethernet 1 Gbps</v>
      </c>
      <c r="C53" s="35" t="s">
        <v>15</v>
      </c>
      <c r="D53" s="124">
        <v>500000</v>
      </c>
      <c r="E53" s="124">
        <v>507100</v>
      </c>
      <c r="F53" s="43"/>
      <c r="G53" s="43"/>
      <c r="H53" s="43"/>
      <c r="I53" s="43"/>
      <c r="J53" s="43"/>
      <c r="K53" s="43"/>
      <c r="L53" s="43"/>
      <c r="M53" s="43"/>
      <c r="N53" s="43"/>
    </row>
    <row r="54" spans="2:14" x14ac:dyDescent="0.2">
      <c r="B54" s="35" t="str">
        <f>+'Velocidades y tramos'!B50</f>
        <v>Giga Ethernet 2 Gbps</v>
      </c>
      <c r="C54" s="35" t="s">
        <v>15</v>
      </c>
      <c r="D54" s="124">
        <v>500000</v>
      </c>
      <c r="E54" s="124">
        <v>576826</v>
      </c>
      <c r="F54" s="43"/>
      <c r="G54" s="43"/>
      <c r="H54" s="43"/>
      <c r="I54" s="43"/>
      <c r="J54" s="43"/>
      <c r="K54" s="43"/>
      <c r="L54" s="43"/>
      <c r="M54" s="43"/>
      <c r="N54" s="43"/>
    </row>
    <row r="55" spans="2:14" x14ac:dyDescent="0.2">
      <c r="B55" s="35" t="str">
        <f>+'Velocidades y tramos'!B51</f>
        <v>Giga Ethernet 4 Gbps</v>
      </c>
      <c r="C55" s="35" t="s">
        <v>15</v>
      </c>
      <c r="D55" s="124">
        <v>500000</v>
      </c>
      <c r="E55" s="124">
        <v>1153652</v>
      </c>
      <c r="F55" s="43"/>
      <c r="G55" s="43"/>
      <c r="H55" s="43"/>
      <c r="I55" s="43"/>
      <c r="J55" s="43"/>
      <c r="K55" s="43"/>
      <c r="L55" s="43"/>
      <c r="M55" s="43"/>
      <c r="N55" s="43"/>
    </row>
    <row r="56" spans="2:14" x14ac:dyDescent="0.2">
      <c r="B56" s="35" t="str">
        <f>+'Velocidades y tramos'!B52</f>
        <v>Giga Ethernet 6 Gbps</v>
      </c>
      <c r="C56" s="35" t="s">
        <v>15</v>
      </c>
      <c r="D56" s="124">
        <v>500000</v>
      </c>
      <c r="E56" s="124">
        <v>1730478</v>
      </c>
      <c r="F56" s="43"/>
      <c r="G56" s="43"/>
      <c r="H56" s="43"/>
      <c r="I56" s="43"/>
      <c r="J56" s="43"/>
      <c r="K56" s="43"/>
      <c r="L56" s="43"/>
      <c r="M56" s="43"/>
      <c r="N56" s="43"/>
    </row>
    <row r="57" spans="2:14" x14ac:dyDescent="0.2">
      <c r="B57" s="35" t="str">
        <f>+'Velocidades y tramos'!B53</f>
        <v>Giga Ethernet 8 Gbps</v>
      </c>
      <c r="C57" s="35" t="s">
        <v>15</v>
      </c>
      <c r="D57" s="124">
        <v>500000</v>
      </c>
      <c r="E57" s="124">
        <v>2224901</v>
      </c>
      <c r="F57" s="43"/>
      <c r="G57" s="43"/>
      <c r="H57" s="43"/>
      <c r="I57" s="43"/>
      <c r="J57" s="43"/>
      <c r="K57" s="43"/>
      <c r="L57" s="43"/>
      <c r="M57" s="43"/>
      <c r="N57" s="43"/>
    </row>
    <row r="58" spans="2:14" x14ac:dyDescent="0.2">
      <c r="B58" s="35" t="str">
        <f>+'Velocidades y tramos'!B54</f>
        <v>Giga Ethernet 10 Gbps</v>
      </c>
      <c r="C58" s="35" t="s">
        <v>15</v>
      </c>
      <c r="D58" s="124">
        <v>500000</v>
      </c>
      <c r="E58" s="124">
        <v>2472111</v>
      </c>
      <c r="F58" s="43"/>
      <c r="G58" s="43"/>
      <c r="H58" s="43"/>
      <c r="I58" s="43"/>
      <c r="J58" s="43"/>
      <c r="K58" s="43"/>
      <c r="L58" s="43"/>
      <c r="M58" s="43"/>
      <c r="N58" s="43"/>
    </row>
    <row r="59" spans="2:14" x14ac:dyDescent="0.2">
      <c r="B59" s="35" t="str">
        <f>+'Velocidades y tramos'!B55</f>
        <v>Hub 1 Gbps</v>
      </c>
      <c r="C59" s="35" t="s">
        <v>15</v>
      </c>
      <c r="D59" s="124">
        <v>500000</v>
      </c>
      <c r="E59" s="124">
        <v>507100</v>
      </c>
      <c r="F59" s="43"/>
      <c r="G59" s="43"/>
      <c r="H59" s="43"/>
      <c r="I59" s="43"/>
      <c r="J59" s="43"/>
      <c r="K59" s="43"/>
      <c r="L59" s="43"/>
      <c r="M59" s="43"/>
      <c r="N59" s="43"/>
    </row>
    <row r="60" spans="2:14" x14ac:dyDescent="0.2">
      <c r="B60" s="35" t="str">
        <f>+'Velocidades y tramos'!B56</f>
        <v>Hub 10 Gbps</v>
      </c>
      <c r="C60" s="35" t="s">
        <v>15</v>
      </c>
      <c r="D60" s="124">
        <v>500000</v>
      </c>
      <c r="E60" s="124">
        <v>2472111</v>
      </c>
      <c r="F60" s="43"/>
      <c r="G60" s="43"/>
      <c r="H60" s="43"/>
      <c r="I60" s="43"/>
      <c r="J60" s="43"/>
      <c r="K60" s="43"/>
      <c r="L60" s="43"/>
      <c r="M60" s="43"/>
      <c r="N60" s="43"/>
    </row>
    <row r="61" spans="2:14" x14ac:dyDescent="0.2">
      <c r="B61" s="35"/>
      <c r="C61" s="35"/>
      <c r="D61" s="42"/>
      <c r="E61" s="42"/>
      <c r="F61" s="43"/>
      <c r="G61" s="43"/>
      <c r="H61" s="43"/>
      <c r="I61" s="43"/>
      <c r="J61" s="43"/>
      <c r="K61" s="43"/>
      <c r="L61" s="43"/>
      <c r="M61" s="43"/>
      <c r="N61" s="43"/>
    </row>
    <row r="62" spans="2:14" x14ac:dyDescent="0.2">
      <c r="B62" s="35"/>
      <c r="C62" s="35"/>
      <c r="D62" s="42"/>
      <c r="E62" s="42"/>
      <c r="F62" s="43"/>
      <c r="G62" s="43"/>
      <c r="H62" s="43"/>
      <c r="I62" s="43"/>
      <c r="J62" s="43"/>
      <c r="K62" s="43"/>
      <c r="L62" s="43"/>
      <c r="M62" s="43"/>
      <c r="N62" s="43"/>
    </row>
    <row r="63" spans="2:14" x14ac:dyDescent="0.2">
      <c r="B63" s="35"/>
      <c r="C63" s="35"/>
      <c r="D63" s="42"/>
      <c r="E63" s="42"/>
      <c r="F63" s="43"/>
      <c r="G63" s="43"/>
      <c r="H63" s="43"/>
      <c r="I63" s="43"/>
      <c r="J63" s="43"/>
      <c r="K63" s="43"/>
      <c r="L63" s="43"/>
      <c r="M63" s="43"/>
      <c r="N63" s="43"/>
    </row>
    <row r="64" spans="2:14" x14ac:dyDescent="0.2">
      <c r="B64" s="35"/>
      <c r="C64" s="35"/>
      <c r="D64" s="42"/>
      <c r="E64" s="42"/>
      <c r="F64" s="43"/>
      <c r="G64" s="43"/>
      <c r="H64" s="43"/>
      <c r="I64" s="43"/>
      <c r="J64" s="43"/>
      <c r="K64" s="43"/>
      <c r="L64" s="43"/>
      <c r="M64" s="43"/>
      <c r="N64" s="43"/>
    </row>
    <row r="65" spans="2:14" x14ac:dyDescent="0.2">
      <c r="B65" s="35"/>
      <c r="C65" s="35"/>
      <c r="D65" s="42"/>
      <c r="E65" s="42"/>
      <c r="F65" s="43"/>
      <c r="G65" s="43"/>
      <c r="H65" s="43"/>
      <c r="I65" s="43"/>
      <c r="J65" s="43"/>
      <c r="K65" s="43"/>
      <c r="L65" s="43"/>
      <c r="M65" s="43"/>
      <c r="N65" s="43"/>
    </row>
    <row r="66" spans="2:14" x14ac:dyDescent="0.2">
      <c r="B66" s="35"/>
      <c r="C66" s="35"/>
      <c r="D66" s="42"/>
      <c r="E66" s="42"/>
      <c r="F66" s="43"/>
      <c r="G66" s="43"/>
      <c r="H66" s="43"/>
      <c r="I66" s="43"/>
      <c r="J66" s="43"/>
      <c r="K66" s="43"/>
      <c r="L66" s="43"/>
      <c r="M66" s="43"/>
      <c r="N66" s="43"/>
    </row>
    <row r="67" spans="2:14" x14ac:dyDescent="0.2">
      <c r="B67" s="35"/>
      <c r="C67" s="35"/>
      <c r="D67" s="42"/>
      <c r="E67" s="42"/>
      <c r="F67" s="43"/>
      <c r="G67" s="43"/>
      <c r="H67" s="43"/>
      <c r="I67" s="43"/>
      <c r="J67" s="43"/>
      <c r="K67" s="43"/>
      <c r="L67" s="43"/>
      <c r="M67" s="43"/>
      <c r="N67" s="43"/>
    </row>
    <row r="68" spans="2:14" x14ac:dyDescent="0.2">
      <c r="B68" s="35"/>
      <c r="C68" s="35"/>
      <c r="D68" s="42"/>
      <c r="E68" s="42"/>
      <c r="F68" s="43"/>
      <c r="G68" s="43"/>
      <c r="H68" s="43"/>
      <c r="I68" s="43"/>
      <c r="J68" s="43"/>
      <c r="K68" s="43"/>
      <c r="L68" s="43"/>
      <c r="M68" s="43"/>
      <c r="N68" s="43"/>
    </row>
    <row r="69" spans="2:14" x14ac:dyDescent="0.2">
      <c r="B69" s="35"/>
      <c r="C69" s="35"/>
      <c r="D69" s="42"/>
      <c r="E69" s="42"/>
      <c r="F69" s="43"/>
      <c r="G69" s="43"/>
      <c r="H69" s="43"/>
      <c r="I69" s="43"/>
      <c r="J69" s="43"/>
      <c r="K69" s="43"/>
      <c r="L69" s="43"/>
      <c r="M69" s="43"/>
      <c r="N69" s="43"/>
    </row>
    <row r="70" spans="2:14" x14ac:dyDescent="0.2">
      <c r="B70" s="35"/>
      <c r="C70" s="35"/>
      <c r="D70" s="42"/>
      <c r="E70" s="42"/>
      <c r="F70" s="43"/>
      <c r="G70" s="43"/>
      <c r="H70" s="43"/>
      <c r="I70" s="43"/>
      <c r="J70" s="43"/>
      <c r="K70" s="43"/>
      <c r="L70" s="43"/>
      <c r="M70" s="43"/>
      <c r="N70" s="43"/>
    </row>
    <row r="71" spans="2:14" x14ac:dyDescent="0.2">
      <c r="B71" s="35"/>
      <c r="C71" s="35"/>
      <c r="D71" s="42"/>
      <c r="E71" s="42"/>
      <c r="F71" s="43"/>
      <c r="G71" s="43"/>
      <c r="H71" s="43"/>
      <c r="I71" s="43"/>
      <c r="J71" s="43"/>
      <c r="K71" s="43"/>
      <c r="L71" s="43"/>
      <c r="M71" s="43"/>
      <c r="N71" s="43"/>
    </row>
    <row r="72" spans="2:14" x14ac:dyDescent="0.2">
      <c r="B72" s="35"/>
      <c r="C72" s="35"/>
      <c r="D72" s="42"/>
      <c r="E72" s="42"/>
      <c r="F72" s="43"/>
      <c r="G72" s="43"/>
      <c r="H72" s="43"/>
      <c r="I72" s="43"/>
      <c r="J72" s="43"/>
      <c r="K72" s="43"/>
      <c r="L72" s="43"/>
      <c r="M72" s="43"/>
      <c r="N72" s="43"/>
    </row>
    <row r="73" spans="2:14" x14ac:dyDescent="0.2">
      <c r="B73" s="35" t="str">
        <f>+'Velocidades y tramos'!E6</f>
        <v>64 Kbps</v>
      </c>
      <c r="C73" s="35" t="s">
        <v>146</v>
      </c>
      <c r="D73" s="125">
        <v>3688</v>
      </c>
      <c r="E73" s="125"/>
      <c r="F73" s="125">
        <v>502</v>
      </c>
      <c r="G73" s="125">
        <v>13</v>
      </c>
      <c r="H73" s="125">
        <v>1047</v>
      </c>
      <c r="I73" s="125">
        <v>9</v>
      </c>
      <c r="J73" s="125">
        <v>1956</v>
      </c>
      <c r="K73" s="125">
        <v>3</v>
      </c>
      <c r="L73" s="125">
        <v>2751</v>
      </c>
      <c r="M73" s="125">
        <v>3</v>
      </c>
      <c r="N73" s="42"/>
    </row>
    <row r="74" spans="2:14" x14ac:dyDescent="0.2">
      <c r="B74" s="35" t="str">
        <f>+'Velocidades y tramos'!E7</f>
        <v>128 Kbps</v>
      </c>
      <c r="C74" s="35" t="s">
        <v>146</v>
      </c>
      <c r="D74" s="125">
        <v>4298</v>
      </c>
      <c r="E74" s="125"/>
      <c r="F74" s="125">
        <v>955</v>
      </c>
      <c r="G74" s="125">
        <v>24</v>
      </c>
      <c r="H74" s="125">
        <v>1990</v>
      </c>
      <c r="I74" s="125">
        <v>17</v>
      </c>
      <c r="J74" s="125">
        <v>3714</v>
      </c>
      <c r="K74" s="125">
        <v>7</v>
      </c>
      <c r="L74" s="125">
        <v>5227</v>
      </c>
      <c r="M74" s="125">
        <v>5</v>
      </c>
      <c r="N74" s="42"/>
    </row>
    <row r="75" spans="2:14" x14ac:dyDescent="0.2">
      <c r="B75" s="35" t="str">
        <f>+'Velocidades y tramos'!E8</f>
        <v>192 Kbps</v>
      </c>
      <c r="C75" s="35" t="s">
        <v>146</v>
      </c>
      <c r="D75" s="125">
        <v>4836</v>
      </c>
      <c r="E75" s="125"/>
      <c r="F75" s="125">
        <v>1503</v>
      </c>
      <c r="G75" s="125">
        <v>36</v>
      </c>
      <c r="H75" s="125">
        <v>3145</v>
      </c>
      <c r="I75" s="125">
        <v>26</v>
      </c>
      <c r="J75" s="125">
        <v>5838</v>
      </c>
      <c r="K75" s="125">
        <v>10</v>
      </c>
      <c r="L75" s="125">
        <v>8300</v>
      </c>
      <c r="M75" s="125">
        <v>7</v>
      </c>
      <c r="N75" s="42"/>
    </row>
    <row r="76" spans="2:14" x14ac:dyDescent="0.2">
      <c r="B76" s="35" t="str">
        <f>+'Velocidades y tramos'!E9</f>
        <v>256 Kbps</v>
      </c>
      <c r="C76" s="35" t="s">
        <v>146</v>
      </c>
      <c r="D76" s="125">
        <v>5373</v>
      </c>
      <c r="E76" s="125"/>
      <c r="F76" s="125">
        <v>2163</v>
      </c>
      <c r="G76" s="125">
        <v>51</v>
      </c>
      <c r="H76" s="125">
        <v>4532</v>
      </c>
      <c r="I76" s="125">
        <v>37</v>
      </c>
      <c r="J76" s="125">
        <v>8394</v>
      </c>
      <c r="K76" s="125">
        <v>14</v>
      </c>
      <c r="L76" s="125">
        <v>11982</v>
      </c>
      <c r="M76" s="125">
        <v>10</v>
      </c>
      <c r="N76" s="42"/>
    </row>
    <row r="77" spans="2:14" x14ac:dyDescent="0.2">
      <c r="B77" s="35" t="str">
        <f>+'Velocidades y tramos'!E10</f>
        <v>384 Kbps</v>
      </c>
      <c r="C77" s="35" t="s">
        <v>146</v>
      </c>
      <c r="D77" s="125">
        <v>5910</v>
      </c>
      <c r="E77" s="125"/>
      <c r="F77" s="125">
        <v>3483</v>
      </c>
      <c r="G77" s="125">
        <v>81</v>
      </c>
      <c r="H77" s="125">
        <v>7305</v>
      </c>
      <c r="I77" s="125">
        <v>60</v>
      </c>
      <c r="J77" s="125">
        <v>13506</v>
      </c>
      <c r="K77" s="125">
        <v>23</v>
      </c>
      <c r="L77" s="125">
        <v>19345</v>
      </c>
      <c r="M77" s="125">
        <v>16</v>
      </c>
      <c r="N77" s="42"/>
    </row>
    <row r="78" spans="2:14" x14ac:dyDescent="0.2">
      <c r="B78" s="35" t="str">
        <f>+'Velocidades y tramos'!E11</f>
        <v>512 Kbps</v>
      </c>
      <c r="C78" s="35" t="s">
        <v>146</v>
      </c>
      <c r="D78" s="125">
        <v>6448</v>
      </c>
      <c r="E78" s="125"/>
      <c r="F78" s="125">
        <v>4802</v>
      </c>
      <c r="G78" s="125">
        <v>111</v>
      </c>
      <c r="H78" s="125">
        <v>10079</v>
      </c>
      <c r="I78" s="125">
        <v>82</v>
      </c>
      <c r="J78" s="125">
        <v>18617</v>
      </c>
      <c r="K78" s="125">
        <v>31</v>
      </c>
      <c r="L78" s="125">
        <v>26708</v>
      </c>
      <c r="M78" s="125">
        <v>22</v>
      </c>
      <c r="N78" s="42"/>
    </row>
    <row r="79" spans="2:14" x14ac:dyDescent="0.2">
      <c r="B79" s="35" t="str">
        <f>+'Velocidades y tramos'!E12</f>
        <v>768 Kbps</v>
      </c>
      <c r="C79" s="35" t="s">
        <v>146</v>
      </c>
      <c r="D79" s="125">
        <v>6985</v>
      </c>
      <c r="E79" s="125"/>
      <c r="F79" s="125">
        <v>6122</v>
      </c>
      <c r="G79" s="125">
        <v>140</v>
      </c>
      <c r="H79" s="125">
        <v>12852</v>
      </c>
      <c r="I79" s="125">
        <v>104</v>
      </c>
      <c r="J79" s="125">
        <v>23729</v>
      </c>
      <c r="K79" s="125">
        <v>40</v>
      </c>
      <c r="L79" s="125">
        <v>34071</v>
      </c>
      <c r="M79" s="125">
        <v>29</v>
      </c>
      <c r="N79" s="42"/>
    </row>
    <row r="80" spans="2:14" x14ac:dyDescent="0.2">
      <c r="B80" s="35" t="str">
        <f>+'Velocidades y tramos'!E13</f>
        <v>1024 Kbps</v>
      </c>
      <c r="C80" s="35" t="s">
        <v>146</v>
      </c>
      <c r="D80" s="125">
        <v>7522</v>
      </c>
      <c r="E80" s="125"/>
      <c r="F80" s="125">
        <v>7442</v>
      </c>
      <c r="G80" s="125">
        <v>170</v>
      </c>
      <c r="H80" s="125">
        <v>15626</v>
      </c>
      <c r="I80" s="125">
        <v>126</v>
      </c>
      <c r="J80" s="125">
        <v>28841</v>
      </c>
      <c r="K80" s="125">
        <v>48</v>
      </c>
      <c r="L80" s="125">
        <v>41434</v>
      </c>
      <c r="M80" s="125">
        <v>35</v>
      </c>
      <c r="N80" s="42"/>
    </row>
    <row r="81" spans="2:14" x14ac:dyDescent="0.2">
      <c r="B81" s="35" t="str">
        <f>+'Velocidades y tramos'!E14</f>
        <v>E1 (2 Mbps)</v>
      </c>
      <c r="C81" s="35" t="s">
        <v>146</v>
      </c>
      <c r="D81" s="125">
        <v>12293</v>
      </c>
      <c r="E81" s="125"/>
      <c r="F81" s="125">
        <v>9916</v>
      </c>
      <c r="G81" s="125">
        <v>226</v>
      </c>
      <c r="H81" s="125">
        <v>20830</v>
      </c>
      <c r="I81" s="125">
        <v>168</v>
      </c>
      <c r="J81" s="125">
        <v>39153</v>
      </c>
      <c r="K81" s="125">
        <v>64</v>
      </c>
      <c r="L81" s="125">
        <v>55228</v>
      </c>
      <c r="M81" s="125">
        <v>46</v>
      </c>
      <c r="N81" s="42"/>
    </row>
    <row r="82" spans="2:14" x14ac:dyDescent="0.2">
      <c r="B82" s="35" t="str">
        <f>+'Velocidades y tramos'!E15</f>
        <v>E2 (8 Mbps)</v>
      </c>
      <c r="C82" s="35" t="s">
        <v>146</v>
      </c>
      <c r="D82" s="125">
        <v>49172</v>
      </c>
      <c r="E82" s="125"/>
      <c r="F82" s="125">
        <v>39664</v>
      </c>
      <c r="G82" s="125">
        <v>904</v>
      </c>
      <c r="H82" s="125">
        <v>83320</v>
      </c>
      <c r="I82" s="125">
        <v>672</v>
      </c>
      <c r="J82" s="125">
        <v>156612</v>
      </c>
      <c r="K82" s="125">
        <v>256</v>
      </c>
      <c r="L82" s="125">
        <v>220912</v>
      </c>
      <c r="M82" s="125">
        <v>184</v>
      </c>
      <c r="N82" s="42"/>
    </row>
    <row r="83" spans="2:14" x14ac:dyDescent="0.2">
      <c r="B83" s="35" t="str">
        <f>+'Velocidades y tramos'!E16</f>
        <v>E3 (34 Mbps)</v>
      </c>
      <c r="C83" s="35" t="s">
        <v>146</v>
      </c>
      <c r="D83" s="125">
        <v>129047</v>
      </c>
      <c r="E83" s="125"/>
      <c r="F83" s="125">
        <v>166164</v>
      </c>
      <c r="G83" s="125">
        <v>196.69</v>
      </c>
      <c r="H83" s="125">
        <v>166164</v>
      </c>
      <c r="I83" s="125">
        <v>196.69</v>
      </c>
      <c r="J83" s="125">
        <v>166164</v>
      </c>
      <c r="K83" s="125">
        <v>196.69</v>
      </c>
      <c r="L83" s="125">
        <v>166164</v>
      </c>
      <c r="M83" s="125">
        <v>196.69</v>
      </c>
      <c r="N83" s="42"/>
    </row>
    <row r="84" spans="2:14" x14ac:dyDescent="0.2">
      <c r="B84" s="35" t="str">
        <f>+'Velocidades y tramos'!E17</f>
        <v>E4 (139 Mbps)</v>
      </c>
      <c r="C84" s="35" t="s">
        <v>146</v>
      </c>
      <c r="D84" s="125">
        <v>411579</v>
      </c>
      <c r="E84" s="125"/>
      <c r="F84" s="125">
        <v>320592</v>
      </c>
      <c r="G84" s="125">
        <v>379.49</v>
      </c>
      <c r="H84" s="125">
        <v>320592</v>
      </c>
      <c r="I84" s="125">
        <v>379.49</v>
      </c>
      <c r="J84" s="125">
        <v>320592</v>
      </c>
      <c r="K84" s="125">
        <v>379.49</v>
      </c>
      <c r="L84" s="125">
        <v>320592</v>
      </c>
      <c r="M84" s="125">
        <v>379.49</v>
      </c>
      <c r="N84" s="42"/>
    </row>
    <row r="85" spans="2:14" x14ac:dyDescent="0.2">
      <c r="B85" s="35" t="str">
        <f>+'Velocidades y tramos'!E18</f>
        <v>STM 1 (155 Mbps)</v>
      </c>
      <c r="C85" s="35" t="s">
        <v>146</v>
      </c>
      <c r="D85" s="125">
        <v>411579</v>
      </c>
      <c r="E85" s="125"/>
      <c r="F85" s="125">
        <v>320592</v>
      </c>
      <c r="G85" s="125">
        <v>379.49</v>
      </c>
      <c r="H85" s="125">
        <v>320592</v>
      </c>
      <c r="I85" s="125">
        <v>379.49</v>
      </c>
      <c r="J85" s="125">
        <v>320592</v>
      </c>
      <c r="K85" s="125">
        <v>379.49</v>
      </c>
      <c r="L85" s="125">
        <v>320592</v>
      </c>
      <c r="M85" s="125">
        <v>379.49</v>
      </c>
      <c r="N85" s="42"/>
    </row>
    <row r="86" spans="2:14" x14ac:dyDescent="0.2">
      <c r="B86" s="35" t="str">
        <f>+'Velocidades y tramos'!E19</f>
        <v>STM 4 (622 Mbps)</v>
      </c>
      <c r="C86" s="35" t="s">
        <v>146</v>
      </c>
      <c r="D86" s="125">
        <v>1333517</v>
      </c>
      <c r="E86" s="125"/>
      <c r="F86" s="125">
        <v>628360</v>
      </c>
      <c r="G86" s="125">
        <v>743.8</v>
      </c>
      <c r="H86" s="125">
        <v>628360</v>
      </c>
      <c r="I86" s="125">
        <v>743.8</v>
      </c>
      <c r="J86" s="125">
        <v>628360</v>
      </c>
      <c r="K86" s="125">
        <v>743.8</v>
      </c>
      <c r="L86" s="125">
        <v>628360</v>
      </c>
      <c r="M86" s="125">
        <v>743.8</v>
      </c>
      <c r="N86" s="42"/>
    </row>
    <row r="87" spans="2:14" x14ac:dyDescent="0.2">
      <c r="B87" s="35" t="str">
        <f>+'Velocidades y tramos'!E20</f>
        <v>STM 16  (2.5 Gbps)</v>
      </c>
      <c r="C87" s="35" t="s">
        <v>146</v>
      </c>
      <c r="D87" s="125">
        <v>3333793</v>
      </c>
      <c r="E87" s="125"/>
      <c r="F87" s="125">
        <v>1570900</v>
      </c>
      <c r="G87" s="125">
        <v>1859.5</v>
      </c>
      <c r="H87" s="125">
        <v>1570900</v>
      </c>
      <c r="I87" s="125">
        <v>1859.5</v>
      </c>
      <c r="J87" s="125">
        <v>1570900</v>
      </c>
      <c r="K87" s="125">
        <v>1859.5</v>
      </c>
      <c r="L87" s="125">
        <v>1570900</v>
      </c>
      <c r="M87" s="125">
        <v>1859.5</v>
      </c>
      <c r="N87" s="42"/>
    </row>
    <row r="88" spans="2:14" x14ac:dyDescent="0.2">
      <c r="B88" s="35" t="str">
        <f>+'Velocidades y tramos'!E21</f>
        <v>STM 64 (10 Gbps)</v>
      </c>
      <c r="C88" s="35" t="s">
        <v>146</v>
      </c>
      <c r="D88" s="125">
        <v>5334068</v>
      </c>
      <c r="E88" s="125"/>
      <c r="F88" s="125">
        <v>5341060</v>
      </c>
      <c r="G88" s="125">
        <v>6322</v>
      </c>
      <c r="H88" s="125">
        <v>5341060</v>
      </c>
      <c r="I88" s="125">
        <v>6322</v>
      </c>
      <c r="J88" s="125">
        <v>5341060</v>
      </c>
      <c r="K88" s="125">
        <v>6322</v>
      </c>
      <c r="L88" s="125">
        <v>5341060</v>
      </c>
      <c r="M88" s="125">
        <v>6322</v>
      </c>
      <c r="N88" s="42"/>
    </row>
    <row r="89" spans="2:14" x14ac:dyDescent="0.2">
      <c r="B89" s="35" t="str">
        <f>+'Velocidades y tramos'!E22</f>
        <v>STM 256 (40 Gbps)</v>
      </c>
      <c r="C89" s="35" t="s">
        <v>146</v>
      </c>
      <c r="D89" s="125">
        <v>21336272</v>
      </c>
      <c r="E89" s="125"/>
      <c r="F89" s="125">
        <v>21364240</v>
      </c>
      <c r="G89" s="125">
        <v>25288</v>
      </c>
      <c r="H89" s="125">
        <v>21364240</v>
      </c>
      <c r="I89" s="125">
        <v>25288</v>
      </c>
      <c r="J89" s="125">
        <v>21364240</v>
      </c>
      <c r="K89" s="125">
        <v>25288</v>
      </c>
      <c r="L89" s="125">
        <v>21364240</v>
      </c>
      <c r="M89" s="125">
        <v>25288</v>
      </c>
      <c r="N89" s="42"/>
    </row>
    <row r="90" spans="2:14" x14ac:dyDescent="0.2">
      <c r="B90" s="35" t="str">
        <f>+'Velocidades y tramos'!E23</f>
        <v>Ethernet 10 Mbps</v>
      </c>
      <c r="C90" s="35" t="s">
        <v>146</v>
      </c>
      <c r="D90" s="125">
        <v>125000</v>
      </c>
      <c r="E90" s="42"/>
      <c r="F90" s="42"/>
      <c r="G90" s="42"/>
      <c r="H90" s="42"/>
      <c r="I90" s="42"/>
      <c r="J90" s="42"/>
      <c r="K90" s="42"/>
      <c r="L90" s="42"/>
      <c r="M90" s="42"/>
      <c r="N90" s="125">
        <v>114</v>
      </c>
    </row>
    <row r="91" spans="2:14" x14ac:dyDescent="0.2">
      <c r="B91" s="35" t="str">
        <f>+'Velocidades y tramos'!E24</f>
        <v>Ethernet 20 Mbps</v>
      </c>
      <c r="C91" s="35" t="s">
        <v>146</v>
      </c>
      <c r="D91" s="125">
        <v>125000</v>
      </c>
      <c r="E91" s="42"/>
      <c r="F91" s="42"/>
      <c r="G91" s="42"/>
      <c r="H91" s="42"/>
      <c r="I91" s="42"/>
      <c r="J91" s="42"/>
      <c r="K91" s="42"/>
      <c r="L91" s="42"/>
      <c r="M91" s="42"/>
      <c r="N91" s="125">
        <v>120</v>
      </c>
    </row>
    <row r="92" spans="2:14" x14ac:dyDescent="0.2">
      <c r="B92" s="35" t="str">
        <f>+'Velocidades y tramos'!E25</f>
        <v>Ethernet 30 Mbps</v>
      </c>
      <c r="C92" s="35" t="s">
        <v>146</v>
      </c>
      <c r="D92" s="125">
        <v>125000</v>
      </c>
      <c r="E92" s="42"/>
      <c r="F92" s="42"/>
      <c r="G92" s="42"/>
      <c r="H92" s="42"/>
      <c r="I92" s="42"/>
      <c r="J92" s="42"/>
      <c r="K92" s="42"/>
      <c r="L92" s="42"/>
      <c r="M92" s="42"/>
      <c r="N92" s="125">
        <v>140</v>
      </c>
    </row>
    <row r="93" spans="2:14" x14ac:dyDescent="0.2">
      <c r="B93" s="35" t="str">
        <f>+'Velocidades y tramos'!E26</f>
        <v>Ethernet 40 Mbps</v>
      </c>
      <c r="C93" s="35" t="s">
        <v>146</v>
      </c>
      <c r="D93" s="125">
        <v>125000</v>
      </c>
      <c r="E93" s="42"/>
      <c r="F93" s="42"/>
      <c r="G93" s="42"/>
      <c r="H93" s="42"/>
      <c r="I93" s="42"/>
      <c r="J93" s="42"/>
      <c r="K93" s="42"/>
      <c r="L93" s="42"/>
      <c r="M93" s="42"/>
      <c r="N93" s="125">
        <v>156</v>
      </c>
    </row>
    <row r="94" spans="2:14" x14ac:dyDescent="0.2">
      <c r="B94" s="35" t="str">
        <f>+'Velocidades y tramos'!E27</f>
        <v>Ethernet 50 Mbps</v>
      </c>
      <c r="C94" s="35" t="s">
        <v>146</v>
      </c>
      <c r="D94" s="125">
        <v>125000</v>
      </c>
      <c r="E94" s="42"/>
      <c r="F94" s="42"/>
      <c r="G94" s="42"/>
      <c r="H94" s="42"/>
      <c r="I94" s="42"/>
      <c r="J94" s="42"/>
      <c r="K94" s="42"/>
      <c r="L94" s="42"/>
      <c r="M94" s="42"/>
      <c r="N94" s="125">
        <v>180</v>
      </c>
    </row>
    <row r="95" spans="2:14" x14ac:dyDescent="0.2">
      <c r="B95" s="35" t="str">
        <f>+'Velocidades y tramos'!E28</f>
        <v>Ethernet 60 Mbps</v>
      </c>
      <c r="C95" s="35" t="s">
        <v>146</v>
      </c>
      <c r="D95" s="125">
        <v>125000</v>
      </c>
      <c r="E95" s="42"/>
      <c r="F95" s="42"/>
      <c r="G95" s="42"/>
      <c r="H95" s="42"/>
      <c r="I95" s="42"/>
      <c r="J95" s="42"/>
      <c r="K95" s="42"/>
      <c r="L95" s="42"/>
      <c r="M95" s="42"/>
      <c r="N95" s="125">
        <v>198</v>
      </c>
    </row>
    <row r="96" spans="2:14" x14ac:dyDescent="0.2">
      <c r="B96" s="35" t="str">
        <f>+'Velocidades y tramos'!E29</f>
        <v>Ethernet 70 Mbps</v>
      </c>
      <c r="C96" s="35" t="s">
        <v>146</v>
      </c>
      <c r="D96" s="125">
        <v>125000</v>
      </c>
      <c r="E96" s="42"/>
      <c r="F96" s="42"/>
      <c r="G96" s="42"/>
      <c r="H96" s="42"/>
      <c r="I96" s="42"/>
      <c r="J96" s="42"/>
      <c r="K96" s="42"/>
      <c r="L96" s="42"/>
      <c r="M96" s="42"/>
      <c r="N96" s="125">
        <v>210</v>
      </c>
    </row>
    <row r="97" spans="2:14" x14ac:dyDescent="0.2">
      <c r="B97" s="35" t="str">
        <f>+'Velocidades y tramos'!E30</f>
        <v>Ethernet 80 Mbps</v>
      </c>
      <c r="C97" s="35" t="s">
        <v>146</v>
      </c>
      <c r="D97" s="125">
        <v>125000</v>
      </c>
      <c r="E97" s="42"/>
      <c r="F97" s="42"/>
      <c r="G97" s="42"/>
      <c r="H97" s="42"/>
      <c r="I97" s="42"/>
      <c r="J97" s="42"/>
      <c r="K97" s="42"/>
      <c r="L97" s="42"/>
      <c r="M97" s="42"/>
      <c r="N97" s="125">
        <v>216</v>
      </c>
    </row>
    <row r="98" spans="2:14" x14ac:dyDescent="0.2">
      <c r="B98" s="35" t="str">
        <f>+'Velocidades y tramos'!E31</f>
        <v>Ethernet 90 Mbps</v>
      </c>
      <c r="C98" s="35" t="s">
        <v>146</v>
      </c>
      <c r="D98" s="125">
        <v>125000</v>
      </c>
      <c r="E98" s="42"/>
      <c r="F98" s="42"/>
      <c r="G98" s="42"/>
      <c r="H98" s="42"/>
      <c r="I98" s="42"/>
      <c r="J98" s="42"/>
      <c r="K98" s="42"/>
      <c r="L98" s="42"/>
      <c r="M98" s="42"/>
      <c r="N98" s="125">
        <v>220</v>
      </c>
    </row>
    <row r="99" spans="2:14" x14ac:dyDescent="0.2">
      <c r="B99" s="35" t="str">
        <f>+'Velocidades y tramos'!E32</f>
        <v>Ethernet 100 Mbps</v>
      </c>
      <c r="C99" s="35" t="s">
        <v>146</v>
      </c>
      <c r="D99" s="125">
        <v>250000</v>
      </c>
      <c r="E99" s="42"/>
      <c r="F99" s="42"/>
      <c r="G99" s="42"/>
      <c r="H99" s="42"/>
      <c r="I99" s="42"/>
      <c r="J99" s="42"/>
      <c r="K99" s="42"/>
      <c r="L99" s="42"/>
      <c r="M99" s="42"/>
      <c r="N99" s="125">
        <v>225</v>
      </c>
    </row>
    <row r="100" spans="2:14" x14ac:dyDescent="0.2">
      <c r="B100" s="35" t="str">
        <f>+'Velocidades y tramos'!E33</f>
        <v>Giga Ethernet 100 Mbps</v>
      </c>
      <c r="C100" s="35" t="s">
        <v>146</v>
      </c>
      <c r="D100" s="125">
        <v>250000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125">
        <v>225</v>
      </c>
    </row>
    <row r="101" spans="2:14" x14ac:dyDescent="0.2">
      <c r="B101" s="35" t="str">
        <f>+'Velocidades y tramos'!E34</f>
        <v>Giga Ethernet 150 Mbps</v>
      </c>
      <c r="C101" s="35" t="s">
        <v>146</v>
      </c>
      <c r="D101" s="125">
        <v>250000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125">
        <v>315</v>
      </c>
    </row>
    <row r="102" spans="2:14" x14ac:dyDescent="0.2">
      <c r="B102" s="35" t="str">
        <f>+'Velocidades y tramos'!E35</f>
        <v>Giga Ethernet 200 Mbps</v>
      </c>
      <c r="C102" s="35" t="s">
        <v>146</v>
      </c>
      <c r="D102" s="125">
        <v>250000</v>
      </c>
      <c r="E102" s="42"/>
      <c r="F102" s="42"/>
      <c r="G102" s="42"/>
      <c r="H102" s="42"/>
      <c r="I102" s="42"/>
      <c r="J102" s="42"/>
      <c r="K102" s="42"/>
      <c r="L102" s="42"/>
      <c r="M102" s="42"/>
      <c r="N102" s="125">
        <v>420</v>
      </c>
    </row>
    <row r="103" spans="2:14" x14ac:dyDescent="0.2">
      <c r="B103" s="35" t="str">
        <f>+'Velocidades y tramos'!E36</f>
        <v>Giga Ethernet 250 Mbps</v>
      </c>
      <c r="C103" s="35" t="s">
        <v>146</v>
      </c>
      <c r="D103" s="125">
        <v>250000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125">
        <v>488</v>
      </c>
    </row>
    <row r="104" spans="2:14" x14ac:dyDescent="0.2">
      <c r="B104" s="35" t="str">
        <f>+'Velocidades y tramos'!E37</f>
        <v>Giga Ethernet 300 Mbps</v>
      </c>
      <c r="C104" s="35" t="s">
        <v>146</v>
      </c>
      <c r="D104" s="125">
        <v>250000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125">
        <v>585</v>
      </c>
    </row>
    <row r="105" spans="2:14" x14ac:dyDescent="0.2">
      <c r="B105" s="35" t="str">
        <f>+'Velocidades y tramos'!E38</f>
        <v>Giga Ethernet 350 Mbps</v>
      </c>
      <c r="C105" s="35" t="s">
        <v>146</v>
      </c>
      <c r="D105" s="125">
        <v>250000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125">
        <v>683</v>
      </c>
    </row>
    <row r="106" spans="2:14" x14ac:dyDescent="0.2">
      <c r="B106" s="35" t="str">
        <f>+'Velocidades y tramos'!E39</f>
        <v>Giga Ethernet 400 Mbps</v>
      </c>
      <c r="C106" s="35" t="s">
        <v>146</v>
      </c>
      <c r="D106" s="125">
        <v>250000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125">
        <v>780</v>
      </c>
    </row>
    <row r="107" spans="2:14" x14ac:dyDescent="0.2">
      <c r="B107" s="35" t="str">
        <f>+'Velocidades y tramos'!E40</f>
        <v>Giga Ethernet 450 Mbps</v>
      </c>
      <c r="C107" s="35" t="s">
        <v>146</v>
      </c>
      <c r="D107" s="125">
        <v>250000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125">
        <v>878</v>
      </c>
    </row>
    <row r="108" spans="2:14" x14ac:dyDescent="0.2">
      <c r="B108" s="35" t="str">
        <f>+'Velocidades y tramos'!E41</f>
        <v>Giga Ethernet 500 Mbps</v>
      </c>
      <c r="C108" s="35" t="s">
        <v>146</v>
      </c>
      <c r="D108" s="125">
        <v>250000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125">
        <v>894</v>
      </c>
    </row>
    <row r="109" spans="2:14" x14ac:dyDescent="0.2">
      <c r="B109" s="35" t="str">
        <f>+'Velocidades y tramos'!E42</f>
        <v>Giga Ethernet 550 Mbps</v>
      </c>
      <c r="C109" s="35" t="s">
        <v>146</v>
      </c>
      <c r="D109" s="125">
        <v>250000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125">
        <v>983</v>
      </c>
    </row>
    <row r="110" spans="2:14" x14ac:dyDescent="0.2">
      <c r="B110" s="35" t="str">
        <f>+'Velocidades y tramos'!E43</f>
        <v>Giga Ethernet 600 Mbps</v>
      </c>
      <c r="C110" s="35" t="s">
        <v>146</v>
      </c>
      <c r="D110" s="125">
        <v>250000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125">
        <v>1073</v>
      </c>
    </row>
    <row r="111" spans="2:14" x14ac:dyDescent="0.2">
      <c r="B111" s="35" t="str">
        <f>+'Velocidades y tramos'!E44</f>
        <v>Giga Ethernet 750 Mbps</v>
      </c>
      <c r="C111" s="35" t="s">
        <v>146</v>
      </c>
      <c r="D111" s="125">
        <v>250000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125">
        <v>1341</v>
      </c>
    </row>
    <row r="112" spans="2:14" x14ac:dyDescent="0.2">
      <c r="B112" s="35" t="str">
        <f>+'Velocidades y tramos'!E45</f>
        <v>Giga Ethernet 1 Gbps</v>
      </c>
      <c r="C112" s="35" t="s">
        <v>146</v>
      </c>
      <c r="D112" s="125">
        <v>250000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125">
        <v>1625</v>
      </c>
    </row>
    <row r="113" spans="2:14" x14ac:dyDescent="0.2">
      <c r="B113" s="35" t="str">
        <f>+'Velocidades y tramos'!E46</f>
        <v>Giga Ethernet 2 Gbps</v>
      </c>
      <c r="C113" s="35" t="s">
        <v>146</v>
      </c>
      <c r="D113" s="125">
        <v>250000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125">
        <v>2843</v>
      </c>
    </row>
    <row r="114" spans="2:14" x14ac:dyDescent="0.2">
      <c r="B114" s="35" t="str">
        <f>+'Velocidades y tramos'!E47</f>
        <v>Giga Ethernet 4 Gbps</v>
      </c>
      <c r="C114" s="35" t="s">
        <v>146</v>
      </c>
      <c r="D114" s="125">
        <v>250000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125">
        <v>5687</v>
      </c>
    </row>
    <row r="115" spans="2:14" x14ac:dyDescent="0.2">
      <c r="B115" s="35" t="str">
        <f>+'Velocidades y tramos'!E48</f>
        <v>Giga Ethernet 6 Gbps</v>
      </c>
      <c r="C115" s="35" t="s">
        <v>146</v>
      </c>
      <c r="D115" s="125">
        <v>250000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125">
        <v>8531</v>
      </c>
    </row>
    <row r="116" spans="2:14" x14ac:dyDescent="0.2">
      <c r="B116" s="35" t="str">
        <f>+'Velocidades y tramos'!E49</f>
        <v>Giga Ethernet 8 Gbps</v>
      </c>
      <c r="C116" s="35" t="s">
        <v>146</v>
      </c>
      <c r="D116" s="125">
        <v>250000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125">
        <v>10968</v>
      </c>
    </row>
    <row r="117" spans="2:14" x14ac:dyDescent="0.2">
      <c r="B117" s="35" t="str">
        <f>+'Velocidades y tramos'!E50</f>
        <v>Giga Ethernet 10 Gbps</v>
      </c>
      <c r="C117" s="35" t="s">
        <v>146</v>
      </c>
      <c r="D117" s="125">
        <v>250000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125">
        <v>12188</v>
      </c>
    </row>
    <row r="118" spans="2:14" x14ac:dyDescent="0.2">
      <c r="B118" s="35"/>
      <c r="C118" s="35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</row>
    <row r="119" spans="2:14" x14ac:dyDescent="0.2">
      <c r="B119" s="35"/>
      <c r="C119" s="35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</row>
    <row r="120" spans="2:14" x14ac:dyDescent="0.2">
      <c r="B120" s="35"/>
      <c r="C120" s="35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</row>
    <row r="121" spans="2:14" x14ac:dyDescent="0.2">
      <c r="B121" s="35"/>
      <c r="C121" s="35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</row>
    <row r="122" spans="2:14" x14ac:dyDescent="0.2">
      <c r="B122" s="35"/>
      <c r="C122" s="35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</row>
    <row r="123" spans="2:14" x14ac:dyDescent="0.2">
      <c r="B123" s="35"/>
      <c r="C123" s="35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</row>
    <row r="124" spans="2:14" x14ac:dyDescent="0.2">
      <c r="B124" s="35"/>
      <c r="C124" s="35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</row>
    <row r="125" spans="2:14" x14ac:dyDescent="0.2">
      <c r="B125" s="35" t="str">
        <f>+'Velocidades y tramos'!H6</f>
        <v>64 Kbps</v>
      </c>
      <c r="C125" s="35" t="s">
        <v>66</v>
      </c>
      <c r="D125" s="125">
        <v>4865</v>
      </c>
      <c r="E125" s="125"/>
      <c r="F125" s="125">
        <v>4832</v>
      </c>
      <c r="G125" s="125">
        <v>13</v>
      </c>
      <c r="H125" s="125">
        <v>5110</v>
      </c>
      <c r="I125" s="125">
        <v>9</v>
      </c>
      <c r="J125" s="125">
        <v>6047</v>
      </c>
      <c r="K125" s="125">
        <v>3</v>
      </c>
      <c r="L125" s="125">
        <v>6794</v>
      </c>
      <c r="M125" s="125">
        <v>3</v>
      </c>
      <c r="N125" s="42"/>
    </row>
    <row r="126" spans="2:14" x14ac:dyDescent="0.2">
      <c r="B126" s="35" t="str">
        <f>+'Velocidades y tramos'!H7</f>
        <v>128 Kbps</v>
      </c>
      <c r="C126" s="35" t="s">
        <v>66</v>
      </c>
      <c r="D126" s="125">
        <v>6081</v>
      </c>
      <c r="E126" s="125"/>
      <c r="F126" s="125">
        <v>9181</v>
      </c>
      <c r="G126" s="125">
        <v>24</v>
      </c>
      <c r="H126" s="125">
        <v>9710</v>
      </c>
      <c r="I126" s="125">
        <v>17</v>
      </c>
      <c r="J126" s="125">
        <v>11475</v>
      </c>
      <c r="K126" s="125">
        <v>7</v>
      </c>
      <c r="L126" s="125">
        <v>12908</v>
      </c>
      <c r="M126" s="125">
        <v>5</v>
      </c>
      <c r="N126" s="42"/>
    </row>
    <row r="127" spans="2:14" x14ac:dyDescent="0.2">
      <c r="B127" s="35" t="str">
        <f>+'Velocidades y tramos'!H8</f>
        <v>192 Kbps</v>
      </c>
      <c r="C127" s="35" t="s">
        <v>66</v>
      </c>
      <c r="D127" s="125">
        <v>6448</v>
      </c>
      <c r="E127" s="125"/>
      <c r="F127" s="125">
        <v>8230</v>
      </c>
      <c r="G127" s="125">
        <v>36</v>
      </c>
      <c r="H127" s="125">
        <v>1086</v>
      </c>
      <c r="I127" s="125">
        <v>26</v>
      </c>
      <c r="J127" s="125">
        <v>12865</v>
      </c>
      <c r="K127" s="125">
        <v>10</v>
      </c>
      <c r="L127" s="125">
        <v>15209</v>
      </c>
      <c r="M127" s="125">
        <v>7</v>
      </c>
      <c r="N127" s="42"/>
    </row>
    <row r="128" spans="2:14" x14ac:dyDescent="0.2">
      <c r="B128" s="35" t="str">
        <f>+'Velocidades y tramos'!H9</f>
        <v>256 Kbps</v>
      </c>
      <c r="C128" s="35" t="s">
        <v>66</v>
      </c>
      <c r="D128" s="125">
        <v>7522</v>
      </c>
      <c r="E128" s="125"/>
      <c r="F128" s="125">
        <v>9594</v>
      </c>
      <c r="G128" s="125">
        <v>51</v>
      </c>
      <c r="H128" s="125">
        <v>11593</v>
      </c>
      <c r="I128" s="125">
        <v>37</v>
      </c>
      <c r="J128" s="125">
        <v>15590</v>
      </c>
      <c r="K128" s="125">
        <v>14</v>
      </c>
      <c r="L128" s="125">
        <v>19013</v>
      </c>
      <c r="M128" s="125">
        <v>10</v>
      </c>
      <c r="N128" s="42"/>
    </row>
    <row r="129" spans="2:14" x14ac:dyDescent="0.2">
      <c r="B129" s="35" t="str">
        <f>+'Velocidades y tramos'!H10</f>
        <v>384 Kbps</v>
      </c>
      <c r="C129" s="35" t="s">
        <v>66</v>
      </c>
      <c r="D129" s="125">
        <v>8597</v>
      </c>
      <c r="E129" s="125"/>
      <c r="F129" s="125">
        <v>11363</v>
      </c>
      <c r="G129" s="125">
        <v>98</v>
      </c>
      <c r="H129" s="125">
        <v>15929</v>
      </c>
      <c r="I129" s="125">
        <v>72</v>
      </c>
      <c r="J129" s="125">
        <v>24039</v>
      </c>
      <c r="K129" s="125">
        <v>32</v>
      </c>
      <c r="L129" s="125">
        <v>34119</v>
      </c>
      <c r="M129" s="125">
        <v>20</v>
      </c>
      <c r="N129" s="42"/>
    </row>
    <row r="130" spans="2:14" x14ac:dyDescent="0.2">
      <c r="B130" s="35" t="str">
        <f>+'Velocidades y tramos'!H11</f>
        <v>512 Kbps</v>
      </c>
      <c r="C130" s="35" t="s">
        <v>66</v>
      </c>
      <c r="D130" s="125">
        <v>9671</v>
      </c>
      <c r="E130" s="125"/>
      <c r="F130" s="125">
        <v>12106</v>
      </c>
      <c r="G130" s="125">
        <v>123</v>
      </c>
      <c r="H130" s="125">
        <v>18038</v>
      </c>
      <c r="I130" s="125">
        <v>91</v>
      </c>
      <c r="J130" s="125">
        <v>28332</v>
      </c>
      <c r="K130" s="125">
        <v>39</v>
      </c>
      <c r="L130" s="125">
        <v>40340</v>
      </c>
      <c r="M130" s="125">
        <v>25</v>
      </c>
      <c r="N130" s="42"/>
    </row>
    <row r="131" spans="2:14" x14ac:dyDescent="0.2">
      <c r="B131" s="35" t="str">
        <f>+'Velocidades y tramos'!H12</f>
        <v>768 Kbps</v>
      </c>
      <c r="C131" s="35" t="s">
        <v>66</v>
      </c>
      <c r="D131" s="125">
        <v>10746</v>
      </c>
      <c r="E131" s="125"/>
      <c r="F131" s="125">
        <v>12850</v>
      </c>
      <c r="G131" s="125">
        <v>149</v>
      </c>
      <c r="H131" s="125">
        <v>19858</v>
      </c>
      <c r="I131" s="125">
        <v>110</v>
      </c>
      <c r="J131" s="125">
        <v>32625</v>
      </c>
      <c r="K131" s="125">
        <v>46</v>
      </c>
      <c r="L131" s="125">
        <v>46562</v>
      </c>
      <c r="M131" s="125">
        <v>30</v>
      </c>
      <c r="N131" s="42"/>
    </row>
    <row r="132" spans="2:14" x14ac:dyDescent="0.2">
      <c r="B132" s="35" t="str">
        <f>+'Velocidades y tramos'!H13</f>
        <v>1024 Kbps</v>
      </c>
      <c r="C132" s="35" t="s">
        <v>66</v>
      </c>
      <c r="D132" s="125">
        <v>11821</v>
      </c>
      <c r="E132" s="125"/>
      <c r="F132" s="125">
        <v>13594</v>
      </c>
      <c r="G132" s="125">
        <v>174</v>
      </c>
      <c r="H132" s="125">
        <v>21677</v>
      </c>
      <c r="I132" s="125">
        <v>129</v>
      </c>
      <c r="J132" s="125">
        <v>36918</v>
      </c>
      <c r="K132" s="125">
        <v>54</v>
      </c>
      <c r="L132" s="125">
        <v>51784</v>
      </c>
      <c r="M132" s="125">
        <v>35</v>
      </c>
      <c r="N132" s="42"/>
    </row>
    <row r="133" spans="2:14" x14ac:dyDescent="0.2">
      <c r="B133" s="35" t="str">
        <f>+'Velocidades y tramos'!H14</f>
        <v>E1 (2 Mbps)</v>
      </c>
      <c r="C133" s="35" t="s">
        <v>66</v>
      </c>
      <c r="D133" s="125">
        <v>18440</v>
      </c>
      <c r="E133" s="125"/>
      <c r="F133" s="125">
        <v>16224</v>
      </c>
      <c r="G133" s="125">
        <v>226</v>
      </c>
      <c r="H133" s="125">
        <v>27581</v>
      </c>
      <c r="I133" s="125">
        <v>168</v>
      </c>
      <c r="J133" s="125">
        <v>46638</v>
      </c>
      <c r="K133" s="125">
        <v>64</v>
      </c>
      <c r="L133" s="125">
        <v>63356</v>
      </c>
      <c r="M133" s="125">
        <v>46</v>
      </c>
      <c r="N133" s="42"/>
    </row>
    <row r="134" spans="2:14" x14ac:dyDescent="0.2">
      <c r="B134" s="35" t="str">
        <f>+'Velocidades y tramos'!H15</f>
        <v>E2 (8 Mbps)</v>
      </c>
      <c r="C134" s="35" t="s">
        <v>66</v>
      </c>
      <c r="D134" s="125">
        <v>73760</v>
      </c>
      <c r="E134" s="125"/>
      <c r="F134" s="125">
        <v>64896</v>
      </c>
      <c r="G134" s="125">
        <v>904</v>
      </c>
      <c r="H134" s="125">
        <v>110324</v>
      </c>
      <c r="I134" s="125">
        <v>672</v>
      </c>
      <c r="J134" s="125">
        <v>186552</v>
      </c>
      <c r="K134" s="125">
        <v>256</v>
      </c>
      <c r="L134" s="125">
        <v>253424</v>
      </c>
      <c r="M134" s="125">
        <v>184</v>
      </c>
      <c r="N134" s="42"/>
    </row>
    <row r="135" spans="2:14" x14ac:dyDescent="0.2">
      <c r="B135" s="35" t="str">
        <f>+'Velocidades y tramos'!H16</f>
        <v>E3 (34 Mbps)</v>
      </c>
      <c r="C135" s="35" t="s">
        <v>66</v>
      </c>
      <c r="D135" s="125" t="s">
        <v>67</v>
      </c>
      <c r="E135" s="125"/>
      <c r="F135" s="125" t="s">
        <v>67</v>
      </c>
      <c r="G135" s="125" t="s">
        <v>67</v>
      </c>
      <c r="H135" s="125" t="s">
        <v>67</v>
      </c>
      <c r="I135" s="125" t="s">
        <v>67</v>
      </c>
      <c r="J135" s="125" t="s">
        <v>67</v>
      </c>
      <c r="K135" s="125" t="s">
        <v>67</v>
      </c>
      <c r="L135" s="125" t="s">
        <v>67</v>
      </c>
      <c r="M135" s="125" t="s">
        <v>67</v>
      </c>
      <c r="N135" s="42"/>
    </row>
    <row r="136" spans="2:14" x14ac:dyDescent="0.2">
      <c r="B136" s="35" t="str">
        <f>+'Velocidades y tramos'!H17</f>
        <v>E4 (139 Mbps)</v>
      </c>
      <c r="C136" s="35" t="s">
        <v>66</v>
      </c>
      <c r="D136" s="125">
        <v>411579</v>
      </c>
      <c r="E136" s="125"/>
      <c r="F136" s="125">
        <v>352651</v>
      </c>
      <c r="G136" s="125">
        <v>379.49</v>
      </c>
      <c r="H136" s="125">
        <v>352651</v>
      </c>
      <c r="I136" s="125">
        <v>379.49</v>
      </c>
      <c r="J136" s="125">
        <v>352651</v>
      </c>
      <c r="K136" s="125">
        <v>379.49</v>
      </c>
      <c r="L136" s="125">
        <v>352651</v>
      </c>
      <c r="M136" s="125">
        <v>379.49</v>
      </c>
      <c r="N136" s="42"/>
    </row>
    <row r="137" spans="2:14" x14ac:dyDescent="0.2">
      <c r="B137" s="35" t="str">
        <f>+'Velocidades y tramos'!H18</f>
        <v>STM 1 (155 Mbps)</v>
      </c>
      <c r="C137" s="35" t="s">
        <v>66</v>
      </c>
      <c r="D137" s="125">
        <v>411579</v>
      </c>
      <c r="E137" s="125"/>
      <c r="F137" s="125">
        <v>352651</v>
      </c>
      <c r="G137" s="125">
        <v>379.49</v>
      </c>
      <c r="H137" s="125">
        <v>352651</v>
      </c>
      <c r="I137" s="125">
        <v>379.49</v>
      </c>
      <c r="J137" s="125">
        <v>352651</v>
      </c>
      <c r="K137" s="125">
        <v>379.49</v>
      </c>
      <c r="L137" s="125">
        <v>352651</v>
      </c>
      <c r="M137" s="125">
        <v>379.49</v>
      </c>
      <c r="N137" s="42"/>
    </row>
    <row r="138" spans="2:14" x14ac:dyDescent="0.2">
      <c r="B138" s="35" t="str">
        <f>+'Velocidades y tramos'!H19</f>
        <v>STM 4 (622 Mbps)</v>
      </c>
      <c r="C138" s="35" t="s">
        <v>66</v>
      </c>
      <c r="D138" s="125">
        <v>1333517</v>
      </c>
      <c r="E138" s="125"/>
      <c r="F138" s="125">
        <v>691196</v>
      </c>
      <c r="G138" s="125">
        <v>743</v>
      </c>
      <c r="H138" s="125">
        <v>691196</v>
      </c>
      <c r="I138" s="125">
        <v>743.8</v>
      </c>
      <c r="J138" s="125">
        <v>691196</v>
      </c>
      <c r="K138" s="125">
        <v>743.8</v>
      </c>
      <c r="L138" s="125">
        <v>691196</v>
      </c>
      <c r="M138" s="125">
        <v>743.8</v>
      </c>
      <c r="N138" s="42"/>
    </row>
    <row r="139" spans="2:14" x14ac:dyDescent="0.2">
      <c r="B139" s="35" t="str">
        <f>+'Velocidades y tramos'!H20</f>
        <v>STM 16  (2.5 Gbps)</v>
      </c>
      <c r="C139" s="35" t="s">
        <v>66</v>
      </c>
      <c r="D139" s="125">
        <v>3333793</v>
      </c>
      <c r="E139" s="125"/>
      <c r="F139" s="125">
        <v>1570900</v>
      </c>
      <c r="G139" s="125">
        <v>1859.5</v>
      </c>
      <c r="H139" s="125">
        <v>1570900</v>
      </c>
      <c r="I139" s="125">
        <v>1858.5</v>
      </c>
      <c r="J139" s="125">
        <v>1570900</v>
      </c>
      <c r="K139" s="125">
        <v>1859.5</v>
      </c>
      <c r="L139" s="125">
        <v>1570900</v>
      </c>
      <c r="M139" s="125">
        <v>1859.5</v>
      </c>
      <c r="N139" s="42"/>
    </row>
    <row r="140" spans="2:14" x14ac:dyDescent="0.2">
      <c r="B140" s="35" t="str">
        <f>+'Velocidades y tramos'!H21</f>
        <v>STM 64 (10 Gbps)</v>
      </c>
      <c r="C140" s="35" t="s">
        <v>66</v>
      </c>
      <c r="D140" s="125">
        <v>5334068</v>
      </c>
      <c r="E140" s="125"/>
      <c r="F140" s="125">
        <v>5341060</v>
      </c>
      <c r="G140" s="125">
        <v>6322</v>
      </c>
      <c r="H140" s="125">
        <v>5341060</v>
      </c>
      <c r="I140" s="125">
        <v>6322</v>
      </c>
      <c r="J140" s="125">
        <v>5341060</v>
      </c>
      <c r="K140" s="125">
        <v>6322</v>
      </c>
      <c r="L140" s="125">
        <v>5341060</v>
      </c>
      <c r="M140" s="125">
        <v>6322</v>
      </c>
      <c r="N140" s="42"/>
    </row>
    <row r="141" spans="2:14" x14ac:dyDescent="0.2">
      <c r="B141" s="35" t="str">
        <f>+'Velocidades y tramos'!H22</f>
        <v>STM 256 (40 Gbps)</v>
      </c>
      <c r="C141" s="35" t="s">
        <v>66</v>
      </c>
      <c r="D141" s="125">
        <v>21336272</v>
      </c>
      <c r="E141" s="125"/>
      <c r="F141" s="125">
        <v>21364240</v>
      </c>
      <c r="G141" s="125">
        <v>25288</v>
      </c>
      <c r="H141" s="125">
        <v>21364240</v>
      </c>
      <c r="I141" s="125">
        <v>25288</v>
      </c>
      <c r="J141" s="125">
        <v>21364240</v>
      </c>
      <c r="K141" s="125">
        <v>25288</v>
      </c>
      <c r="L141" s="125">
        <v>21364240</v>
      </c>
      <c r="M141" s="125">
        <v>25288</v>
      </c>
      <c r="N141" s="42"/>
    </row>
    <row r="142" spans="2:14" x14ac:dyDescent="0.2">
      <c r="B142" s="35" t="str">
        <f>+'Velocidades y tramos'!H23</f>
        <v>Ethernet 10 Mbps</v>
      </c>
      <c r="C142" s="35" t="s">
        <v>66</v>
      </c>
      <c r="D142" s="125">
        <v>125000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125">
        <v>114</v>
      </c>
    </row>
    <row r="143" spans="2:14" x14ac:dyDescent="0.2">
      <c r="B143" s="35" t="str">
        <f>+'Velocidades y tramos'!H24</f>
        <v>Ethernet 20 Mbps</v>
      </c>
      <c r="C143" s="35" t="s">
        <v>66</v>
      </c>
      <c r="D143" s="125">
        <v>125000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125">
        <v>120</v>
      </c>
    </row>
    <row r="144" spans="2:14" x14ac:dyDescent="0.2">
      <c r="B144" s="35" t="str">
        <f>+'Velocidades y tramos'!H25</f>
        <v>Ethernet 30 Mbps</v>
      </c>
      <c r="C144" s="35" t="s">
        <v>66</v>
      </c>
      <c r="D144" s="125">
        <v>125000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125">
        <v>140</v>
      </c>
    </row>
    <row r="145" spans="2:14" x14ac:dyDescent="0.2">
      <c r="B145" s="35" t="str">
        <f>+'Velocidades y tramos'!H26</f>
        <v>Ethernet 40 Mbps</v>
      </c>
      <c r="C145" s="35" t="s">
        <v>66</v>
      </c>
      <c r="D145" s="125">
        <v>125000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125">
        <v>156</v>
      </c>
    </row>
    <row r="146" spans="2:14" x14ac:dyDescent="0.2">
      <c r="B146" s="35" t="str">
        <f>+'Velocidades y tramos'!H27</f>
        <v>Ethernet 50 Mbps</v>
      </c>
      <c r="C146" s="35" t="s">
        <v>66</v>
      </c>
      <c r="D146" s="125">
        <v>125000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125">
        <v>180</v>
      </c>
    </row>
    <row r="147" spans="2:14" x14ac:dyDescent="0.2">
      <c r="B147" s="35" t="str">
        <f>+'Velocidades y tramos'!H28</f>
        <v>Ethernet 60 Mbps</v>
      </c>
      <c r="C147" s="35" t="s">
        <v>66</v>
      </c>
      <c r="D147" s="125">
        <v>125000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125">
        <v>198</v>
      </c>
    </row>
    <row r="148" spans="2:14" x14ac:dyDescent="0.2">
      <c r="B148" s="35" t="str">
        <f>+'Velocidades y tramos'!H29</f>
        <v>Ethernet 70 Mbps</v>
      </c>
      <c r="C148" s="35" t="s">
        <v>66</v>
      </c>
      <c r="D148" s="125">
        <v>125000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125">
        <v>210</v>
      </c>
    </row>
    <row r="149" spans="2:14" x14ac:dyDescent="0.2">
      <c r="B149" s="35" t="str">
        <f>+'Velocidades y tramos'!H30</f>
        <v>Ethernet 80 Mbps</v>
      </c>
      <c r="C149" s="35" t="s">
        <v>66</v>
      </c>
      <c r="D149" s="125">
        <v>125000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125">
        <v>216</v>
      </c>
    </row>
    <row r="150" spans="2:14" x14ac:dyDescent="0.2">
      <c r="B150" s="35" t="str">
        <f>+'Velocidades y tramos'!H31</f>
        <v>Ethernet 90 Mbps</v>
      </c>
      <c r="C150" s="35" t="s">
        <v>66</v>
      </c>
      <c r="D150" s="125">
        <v>125000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125">
        <v>220</v>
      </c>
    </row>
    <row r="151" spans="2:14" x14ac:dyDescent="0.2">
      <c r="B151" s="35" t="str">
        <f>+'Velocidades y tramos'!H32</f>
        <v>Ethernet 100 Mbps</v>
      </c>
      <c r="C151" s="35" t="s">
        <v>66</v>
      </c>
      <c r="D151" s="125">
        <v>250000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125">
        <v>225</v>
      </c>
    </row>
    <row r="152" spans="2:14" x14ac:dyDescent="0.2">
      <c r="B152" s="35" t="str">
        <f>+'Velocidades y tramos'!H33</f>
        <v>Giga Ethernet 100 Mbps</v>
      </c>
      <c r="C152" s="35" t="s">
        <v>66</v>
      </c>
      <c r="D152" s="125">
        <v>250000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125">
        <v>225</v>
      </c>
    </row>
    <row r="153" spans="2:14" x14ac:dyDescent="0.2">
      <c r="B153" s="35" t="str">
        <f>+'Velocidades y tramos'!H34</f>
        <v>Giga Ethernet 150 Mbps</v>
      </c>
      <c r="C153" s="35" t="s">
        <v>66</v>
      </c>
      <c r="D153" s="125">
        <v>250000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125">
        <v>315</v>
      </c>
    </row>
    <row r="154" spans="2:14" x14ac:dyDescent="0.2">
      <c r="B154" s="35" t="str">
        <f>+'Velocidades y tramos'!H35</f>
        <v>Giga Ethernet 200 Mbps</v>
      </c>
      <c r="C154" s="35" t="s">
        <v>66</v>
      </c>
      <c r="D154" s="125">
        <v>250000</v>
      </c>
      <c r="E154" s="42"/>
      <c r="F154" s="42"/>
      <c r="G154" s="42"/>
      <c r="H154" s="42"/>
      <c r="I154" s="42"/>
      <c r="J154" s="42"/>
      <c r="K154" s="42"/>
      <c r="L154" s="42"/>
      <c r="M154" s="42"/>
      <c r="N154" s="125">
        <v>420</v>
      </c>
    </row>
    <row r="155" spans="2:14" x14ac:dyDescent="0.2">
      <c r="B155" s="35" t="str">
        <f>+'Velocidades y tramos'!H36</f>
        <v>Giga Ethernet 250 Mbps</v>
      </c>
      <c r="C155" s="35" t="s">
        <v>66</v>
      </c>
      <c r="D155" s="125">
        <v>250000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125">
        <v>488</v>
      </c>
    </row>
    <row r="156" spans="2:14" x14ac:dyDescent="0.2">
      <c r="B156" s="35" t="str">
        <f>+'Velocidades y tramos'!H37</f>
        <v>Giga Ethernet 300 Mbps</v>
      </c>
      <c r="C156" s="35" t="s">
        <v>66</v>
      </c>
      <c r="D156" s="125">
        <v>250000</v>
      </c>
      <c r="E156" s="42"/>
      <c r="F156" s="42"/>
      <c r="G156" s="42"/>
      <c r="H156" s="42"/>
      <c r="I156" s="42"/>
      <c r="J156" s="42"/>
      <c r="K156" s="42"/>
      <c r="L156" s="42"/>
      <c r="M156" s="42"/>
      <c r="N156" s="125">
        <v>585</v>
      </c>
    </row>
    <row r="157" spans="2:14" x14ac:dyDescent="0.2">
      <c r="B157" s="35" t="str">
        <f>+'Velocidades y tramos'!H38</f>
        <v>Giga Ethernet 350 Mbps</v>
      </c>
      <c r="C157" s="35" t="s">
        <v>66</v>
      </c>
      <c r="D157" s="125">
        <v>250000</v>
      </c>
      <c r="E157" s="42"/>
      <c r="F157" s="42"/>
      <c r="G157" s="42"/>
      <c r="H157" s="42"/>
      <c r="I157" s="42"/>
      <c r="J157" s="42"/>
      <c r="K157" s="42"/>
      <c r="L157" s="42"/>
      <c r="M157" s="42"/>
      <c r="N157" s="125">
        <v>683</v>
      </c>
    </row>
    <row r="158" spans="2:14" x14ac:dyDescent="0.2">
      <c r="B158" s="35" t="str">
        <f>+'Velocidades y tramos'!H39</f>
        <v>Giga Ethernet 400 Mbps</v>
      </c>
      <c r="C158" s="35" t="s">
        <v>66</v>
      </c>
      <c r="D158" s="125">
        <v>250000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125">
        <v>780</v>
      </c>
    </row>
    <row r="159" spans="2:14" x14ac:dyDescent="0.2">
      <c r="B159" s="35" t="str">
        <f>+'Velocidades y tramos'!H40</f>
        <v>Giga Ethernet 450 Mbps</v>
      </c>
      <c r="C159" s="35" t="s">
        <v>66</v>
      </c>
      <c r="D159" s="125">
        <v>250000</v>
      </c>
      <c r="E159" s="42"/>
      <c r="F159" s="42"/>
      <c r="G159" s="42"/>
      <c r="H159" s="42"/>
      <c r="I159" s="42"/>
      <c r="J159" s="42"/>
      <c r="K159" s="42"/>
      <c r="L159" s="42"/>
      <c r="M159" s="42"/>
      <c r="N159" s="125">
        <v>878</v>
      </c>
    </row>
    <row r="160" spans="2:14" x14ac:dyDescent="0.2">
      <c r="B160" s="35" t="str">
        <f>+'Velocidades y tramos'!H41</f>
        <v>Giga Ethernet 500 Mbps</v>
      </c>
      <c r="C160" s="35" t="s">
        <v>66</v>
      </c>
      <c r="D160" s="125">
        <v>250000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125">
        <v>894</v>
      </c>
    </row>
    <row r="161" spans="2:14" x14ac:dyDescent="0.2">
      <c r="B161" s="35" t="str">
        <f>+'Velocidades y tramos'!H42</f>
        <v>Giga Ethernet 550 Mbps</v>
      </c>
      <c r="C161" s="35" t="s">
        <v>66</v>
      </c>
      <c r="D161" s="125">
        <v>250000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125">
        <v>893</v>
      </c>
    </row>
    <row r="162" spans="2:14" x14ac:dyDescent="0.2">
      <c r="B162" s="35" t="str">
        <f>+'Velocidades y tramos'!H43</f>
        <v>Giga Ethernet 600 Mbps</v>
      </c>
      <c r="C162" s="35" t="s">
        <v>66</v>
      </c>
      <c r="D162" s="125">
        <v>250000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125">
        <v>1073</v>
      </c>
    </row>
    <row r="163" spans="2:14" x14ac:dyDescent="0.2">
      <c r="B163" s="35" t="str">
        <f>+'Velocidades y tramos'!H44</f>
        <v>Giga Ethernet 750 Mbps</v>
      </c>
      <c r="C163" s="35" t="s">
        <v>66</v>
      </c>
      <c r="D163" s="125">
        <v>250000</v>
      </c>
      <c r="E163" s="42"/>
      <c r="F163" s="42"/>
      <c r="G163" s="42"/>
      <c r="H163" s="42"/>
      <c r="I163" s="42"/>
      <c r="J163" s="42"/>
      <c r="K163" s="42"/>
      <c r="L163" s="42"/>
      <c r="M163" s="42"/>
      <c r="N163" s="125">
        <v>1341</v>
      </c>
    </row>
    <row r="164" spans="2:14" x14ac:dyDescent="0.2">
      <c r="B164" s="35" t="str">
        <f>+'Velocidades y tramos'!H45</f>
        <v>Giga Ethernet 1 Gbps</v>
      </c>
      <c r="C164" s="35" t="s">
        <v>66</v>
      </c>
      <c r="D164" s="125">
        <v>250000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125">
        <v>1625</v>
      </c>
    </row>
    <row r="165" spans="2:14" x14ac:dyDescent="0.2">
      <c r="B165" s="35" t="str">
        <f>+'Velocidades y tramos'!H46</f>
        <v>Giga Ethernet 2 Gbps</v>
      </c>
      <c r="C165" s="35" t="s">
        <v>66</v>
      </c>
      <c r="D165" s="125">
        <v>250000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42"/>
    </row>
    <row r="166" spans="2:14" x14ac:dyDescent="0.2">
      <c r="B166" s="35" t="str">
        <f>+'Velocidades y tramos'!H47</f>
        <v>Giga Ethernet 4 Gbps</v>
      </c>
      <c r="C166" s="35" t="s">
        <v>66</v>
      </c>
      <c r="D166" s="125">
        <v>250000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42"/>
    </row>
    <row r="167" spans="2:14" x14ac:dyDescent="0.2">
      <c r="B167" s="35" t="str">
        <f>+'Velocidades y tramos'!H48</f>
        <v>Giga Ethernet 6 Gbps</v>
      </c>
      <c r="C167" s="35" t="s">
        <v>66</v>
      </c>
      <c r="D167" s="125">
        <v>250000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42"/>
    </row>
    <row r="168" spans="2:14" x14ac:dyDescent="0.2">
      <c r="B168" s="35" t="str">
        <f>+'Velocidades y tramos'!H49</f>
        <v>Giga Ethernet 8 Gbps</v>
      </c>
      <c r="C168" s="35" t="s">
        <v>66</v>
      </c>
      <c r="D168" s="125">
        <v>250000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42"/>
    </row>
    <row r="169" spans="2:14" x14ac:dyDescent="0.2">
      <c r="B169" s="35" t="str">
        <f>+'Velocidades y tramos'!H50</f>
        <v>Giga Ethernet 10 Gbps</v>
      </c>
      <c r="C169" s="35" t="s">
        <v>66</v>
      </c>
      <c r="D169" s="125">
        <v>250000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42"/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31"/>
  <sheetViews>
    <sheetView showGridLines="0" zoomScaleNormal="100" workbookViewId="0"/>
  </sheetViews>
  <sheetFormatPr baseColWidth="10" defaultColWidth="11.5703125" defaultRowHeight="12.75" x14ac:dyDescent="0.2"/>
  <cols>
    <col min="1" max="1" width="11.5703125" style="11"/>
    <col min="2" max="2" width="27.140625" style="11" bestFit="1" customWidth="1"/>
    <col min="3" max="3" width="23.28515625" style="11" bestFit="1" customWidth="1"/>
    <col min="4" max="4" width="19.7109375" style="11" customWidth="1"/>
    <col min="5" max="5" width="19.7109375" style="16" customWidth="1"/>
    <col min="6" max="6" width="30.140625" style="11" customWidth="1"/>
    <col min="7" max="16384" width="11.5703125" style="11"/>
  </cols>
  <sheetData>
    <row r="1" spans="1:6" ht="21" x14ac:dyDescent="0.35">
      <c r="A1" s="80" t="s">
        <v>206</v>
      </c>
      <c r="B1" s="10" t="s">
        <v>84</v>
      </c>
    </row>
    <row r="3" spans="1:6" x14ac:dyDescent="0.2">
      <c r="B3" s="85" t="s">
        <v>94</v>
      </c>
    </row>
    <row r="5" spans="1:6" x14ac:dyDescent="0.2">
      <c r="B5" s="85" t="s">
        <v>85</v>
      </c>
    </row>
    <row r="8" spans="1:6" ht="15" x14ac:dyDescent="0.2">
      <c r="B8" s="176" t="s">
        <v>68</v>
      </c>
      <c r="C8" s="177"/>
      <c r="D8" s="19"/>
    </row>
    <row r="9" spans="1:6" ht="31.5" customHeight="1" x14ac:dyDescent="0.2">
      <c r="B9" s="1" t="s">
        <v>69</v>
      </c>
      <c r="C9" s="2" t="s">
        <v>70</v>
      </c>
      <c r="D9" s="19"/>
      <c r="F9" s="178" t="s">
        <v>147</v>
      </c>
    </row>
    <row r="10" spans="1:6" ht="26.25" customHeight="1" x14ac:dyDescent="0.2">
      <c r="B10" s="126">
        <v>1</v>
      </c>
      <c r="C10" s="127">
        <v>0</v>
      </c>
      <c r="D10" s="19"/>
      <c r="F10" s="178"/>
    </row>
    <row r="11" spans="1:6" ht="26.25" customHeight="1" x14ac:dyDescent="0.2">
      <c r="B11" s="126">
        <v>2</v>
      </c>
      <c r="C11" s="127">
        <v>0.5</v>
      </c>
      <c r="D11" s="19"/>
      <c r="F11" s="178"/>
    </row>
    <row r="12" spans="1:6" ht="26.25" customHeight="1" x14ac:dyDescent="0.2">
      <c r="B12" s="126" t="s">
        <v>71</v>
      </c>
      <c r="C12" s="127">
        <v>1</v>
      </c>
      <c r="D12" s="19"/>
      <c r="F12" s="178"/>
    </row>
    <row r="13" spans="1:6" x14ac:dyDescent="0.2">
      <c r="B13" s="20"/>
      <c r="C13" s="19"/>
      <c r="D13" s="19"/>
    </row>
    <row r="14" spans="1:6" ht="15" x14ac:dyDescent="0.25">
      <c r="B14" s="176" t="s">
        <v>72</v>
      </c>
      <c r="C14" s="179"/>
      <c r="D14" s="179"/>
      <c r="E14" s="3"/>
    </row>
    <row r="15" spans="1:6" ht="15" x14ac:dyDescent="0.25">
      <c r="B15" s="183" t="s">
        <v>150</v>
      </c>
      <c r="C15" s="184"/>
      <c r="D15" s="4" t="s">
        <v>73</v>
      </c>
      <c r="E15" s="5"/>
      <c r="F15" s="180" t="s">
        <v>148</v>
      </c>
    </row>
    <row r="16" spans="1:6" ht="28.5" customHeight="1" x14ac:dyDescent="0.2">
      <c r="A16" s="21"/>
      <c r="B16" s="181" t="s">
        <v>15</v>
      </c>
      <c r="C16" s="181"/>
      <c r="D16" s="127">
        <v>0.67</v>
      </c>
      <c r="E16" s="22"/>
      <c r="F16" s="180"/>
    </row>
    <row r="17" spans="1:6" ht="19.5" customHeight="1" x14ac:dyDescent="0.2">
      <c r="A17" s="21"/>
      <c r="B17" s="185" t="s">
        <v>146</v>
      </c>
      <c r="C17" s="186"/>
      <c r="D17" s="127">
        <v>0.69</v>
      </c>
      <c r="E17" s="22"/>
      <c r="F17" s="180"/>
    </row>
    <row r="18" spans="1:6" ht="25.5" customHeight="1" x14ac:dyDescent="0.2">
      <c r="A18" s="21"/>
      <c r="B18" s="185" t="s">
        <v>66</v>
      </c>
      <c r="C18" s="186"/>
      <c r="D18" s="127">
        <v>0.69</v>
      </c>
      <c r="E18" s="22"/>
      <c r="F18" s="180"/>
    </row>
    <row r="19" spans="1:6" x14ac:dyDescent="0.2">
      <c r="B19" s="19"/>
      <c r="C19" s="19"/>
      <c r="D19" s="19"/>
    </row>
    <row r="20" spans="1:6" ht="15" x14ac:dyDescent="0.2">
      <c r="B20" s="182" t="s">
        <v>74</v>
      </c>
      <c r="C20" s="182"/>
      <c r="D20" s="19"/>
    </row>
    <row r="21" spans="1:6" ht="45" x14ac:dyDescent="0.2">
      <c r="B21" s="2" t="s">
        <v>75</v>
      </c>
      <c r="C21" s="1" t="s">
        <v>76</v>
      </c>
      <c r="D21" s="19"/>
      <c r="F21" s="175" t="s">
        <v>149</v>
      </c>
    </row>
    <row r="22" spans="1:6" x14ac:dyDescent="0.2">
      <c r="B22" s="23" t="s">
        <v>77</v>
      </c>
      <c r="C22" s="127">
        <v>0</v>
      </c>
      <c r="D22" s="19"/>
      <c r="F22" s="175"/>
    </row>
    <row r="23" spans="1:6" x14ac:dyDescent="0.2">
      <c r="B23" s="23" t="s">
        <v>78</v>
      </c>
      <c r="C23" s="127">
        <v>0.5</v>
      </c>
      <c r="D23" s="19"/>
      <c r="F23" s="175"/>
    </row>
    <row r="24" spans="1:6" x14ac:dyDescent="0.2">
      <c r="B24" s="23" t="s">
        <v>79</v>
      </c>
      <c r="C24" s="127">
        <v>1</v>
      </c>
      <c r="D24" s="19"/>
      <c r="F24" s="175"/>
    </row>
    <row r="26" spans="1:6" ht="15" x14ac:dyDescent="0.2">
      <c r="B26" s="6" t="s">
        <v>80</v>
      </c>
    </row>
    <row r="27" spans="1:6" ht="15" x14ac:dyDescent="0.2">
      <c r="B27" s="6" t="s">
        <v>81</v>
      </c>
    </row>
    <row r="31" spans="1:6" x14ac:dyDescent="0.2">
      <c r="C31" s="60"/>
    </row>
  </sheetData>
  <mergeCells count="10">
    <mergeCell ref="F21:F24"/>
    <mergeCell ref="B8:C8"/>
    <mergeCell ref="F9:F12"/>
    <mergeCell ref="B14:D14"/>
    <mergeCell ref="F15:F18"/>
    <mergeCell ref="B16:C16"/>
    <mergeCell ref="B20:C20"/>
    <mergeCell ref="B15:C15"/>
    <mergeCell ref="B17:C17"/>
    <mergeCell ref="B18:C18"/>
  </mergeCells>
  <hyperlinks>
    <hyperlink ref="A1" location="Resultados!A1" display="TEST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6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24" style="11" bestFit="1" customWidth="1"/>
    <col min="3" max="3" width="9.140625" style="11"/>
    <col min="4" max="4" width="13.5703125" style="11" customWidth="1"/>
    <col min="5" max="5" width="15.28515625" style="11" customWidth="1"/>
    <col min="6" max="6" width="20.140625" style="11" customWidth="1"/>
    <col min="7" max="7" width="12.5703125" style="11" customWidth="1"/>
    <col min="8" max="8" width="21.5703125" style="11" bestFit="1" customWidth="1"/>
    <col min="9" max="9" width="18.5703125" style="11" bestFit="1" customWidth="1"/>
    <col min="10" max="16384" width="9.140625" style="11"/>
  </cols>
  <sheetData>
    <row r="1" spans="1:9" ht="21" x14ac:dyDescent="0.35">
      <c r="A1" s="80" t="s">
        <v>206</v>
      </c>
      <c r="B1" s="10" t="s">
        <v>91</v>
      </c>
    </row>
    <row r="3" spans="1:9" x14ac:dyDescent="0.2">
      <c r="B3" s="85" t="s">
        <v>105</v>
      </c>
    </row>
    <row r="5" spans="1:9" x14ac:dyDescent="0.2">
      <c r="B5" s="14" t="s">
        <v>7</v>
      </c>
      <c r="C5" s="14" t="s">
        <v>89</v>
      </c>
      <c r="E5" s="14" t="s">
        <v>7</v>
      </c>
      <c r="F5" s="14" t="s">
        <v>89</v>
      </c>
      <c r="H5" s="14" t="s">
        <v>7</v>
      </c>
      <c r="I5" s="14" t="s">
        <v>89</v>
      </c>
    </row>
    <row r="6" spans="1:9" x14ac:dyDescent="0.2">
      <c r="B6" s="128" t="s">
        <v>14</v>
      </c>
      <c r="C6" s="11" t="s">
        <v>15</v>
      </c>
      <c r="E6" s="128" t="s">
        <v>14</v>
      </c>
      <c r="F6" s="11" t="s">
        <v>146</v>
      </c>
      <c r="H6" s="128" t="s">
        <v>14</v>
      </c>
      <c r="I6" s="11" t="s">
        <v>66</v>
      </c>
    </row>
    <row r="7" spans="1:9" x14ac:dyDescent="0.2">
      <c r="B7" s="128" t="s">
        <v>16</v>
      </c>
      <c r="C7" s="11" t="s">
        <v>15</v>
      </c>
      <c r="E7" s="128" t="s">
        <v>16</v>
      </c>
      <c r="F7" s="11" t="s">
        <v>146</v>
      </c>
      <c r="H7" s="128" t="s">
        <v>16</v>
      </c>
      <c r="I7" s="11" t="s">
        <v>66</v>
      </c>
    </row>
    <row r="8" spans="1:9" x14ac:dyDescent="0.2">
      <c r="B8" s="128" t="s">
        <v>17</v>
      </c>
      <c r="C8" s="11" t="s">
        <v>15</v>
      </c>
      <c r="E8" s="128" t="s">
        <v>17</v>
      </c>
      <c r="F8" s="11" t="s">
        <v>146</v>
      </c>
      <c r="H8" s="128" t="s">
        <v>17</v>
      </c>
      <c r="I8" s="11" t="s">
        <v>66</v>
      </c>
    </row>
    <row r="9" spans="1:9" x14ac:dyDescent="0.2">
      <c r="B9" s="128" t="s">
        <v>18</v>
      </c>
      <c r="C9" s="11" t="s">
        <v>15</v>
      </c>
      <c r="E9" s="128" t="s">
        <v>18</v>
      </c>
      <c r="F9" s="11" t="s">
        <v>146</v>
      </c>
      <c r="H9" s="128" t="s">
        <v>18</v>
      </c>
      <c r="I9" s="11" t="s">
        <v>66</v>
      </c>
    </row>
    <row r="10" spans="1:9" x14ac:dyDescent="0.2">
      <c r="B10" s="128" t="s">
        <v>19</v>
      </c>
      <c r="C10" s="11" t="s">
        <v>15</v>
      </c>
      <c r="E10" s="128" t="s">
        <v>19</v>
      </c>
      <c r="F10" s="11" t="s">
        <v>146</v>
      </c>
      <c r="H10" s="128" t="s">
        <v>19</v>
      </c>
      <c r="I10" s="11" t="s">
        <v>66</v>
      </c>
    </row>
    <row r="11" spans="1:9" x14ac:dyDescent="0.2">
      <c r="B11" s="128" t="s">
        <v>20</v>
      </c>
      <c r="C11" s="11" t="s">
        <v>15</v>
      </c>
      <c r="E11" s="128" t="s">
        <v>20</v>
      </c>
      <c r="F11" s="11" t="s">
        <v>146</v>
      </c>
      <c r="H11" s="128" t="s">
        <v>20</v>
      </c>
      <c r="I11" s="11" t="s">
        <v>66</v>
      </c>
    </row>
    <row r="12" spans="1:9" x14ac:dyDescent="0.2">
      <c r="B12" s="128" t="s">
        <v>21</v>
      </c>
      <c r="C12" s="11" t="s">
        <v>15</v>
      </c>
      <c r="E12" s="128" t="s">
        <v>21</v>
      </c>
      <c r="F12" s="11" t="s">
        <v>146</v>
      </c>
      <c r="H12" s="128" t="s">
        <v>21</v>
      </c>
      <c r="I12" s="11" t="s">
        <v>66</v>
      </c>
    </row>
    <row r="13" spans="1:9" x14ac:dyDescent="0.2">
      <c r="B13" s="128" t="s">
        <v>22</v>
      </c>
      <c r="C13" s="11" t="s">
        <v>15</v>
      </c>
      <c r="E13" s="128" t="s">
        <v>22</v>
      </c>
      <c r="F13" s="11" t="s">
        <v>146</v>
      </c>
      <c r="H13" s="128" t="s">
        <v>22</v>
      </c>
      <c r="I13" s="11" t="s">
        <v>66</v>
      </c>
    </row>
    <row r="14" spans="1:9" x14ac:dyDescent="0.2">
      <c r="B14" s="128" t="s">
        <v>23</v>
      </c>
      <c r="C14" s="11" t="s">
        <v>15</v>
      </c>
      <c r="E14" s="128" t="s">
        <v>23</v>
      </c>
      <c r="F14" s="11" t="s">
        <v>146</v>
      </c>
      <c r="H14" s="128" t="s">
        <v>23</v>
      </c>
      <c r="I14" s="11" t="s">
        <v>66</v>
      </c>
    </row>
    <row r="15" spans="1:9" x14ac:dyDescent="0.2">
      <c r="B15" s="128" t="s">
        <v>24</v>
      </c>
      <c r="C15" s="11" t="s">
        <v>15</v>
      </c>
      <c r="E15" s="128" t="s">
        <v>24</v>
      </c>
      <c r="F15" s="11" t="s">
        <v>146</v>
      </c>
      <c r="H15" s="128" t="s">
        <v>24</v>
      </c>
      <c r="I15" s="11" t="s">
        <v>66</v>
      </c>
    </row>
    <row r="16" spans="1:9" x14ac:dyDescent="0.2">
      <c r="B16" s="128" t="s">
        <v>25</v>
      </c>
      <c r="C16" s="11" t="s">
        <v>15</v>
      </c>
      <c r="E16" s="128" t="s">
        <v>25</v>
      </c>
      <c r="F16" s="11" t="s">
        <v>146</v>
      </c>
      <c r="H16" s="128" t="s">
        <v>25</v>
      </c>
      <c r="I16" s="11" t="s">
        <v>66</v>
      </c>
    </row>
    <row r="17" spans="2:9" x14ac:dyDescent="0.2">
      <c r="B17" s="128" t="s">
        <v>26</v>
      </c>
      <c r="C17" s="11" t="s">
        <v>15</v>
      </c>
      <c r="E17" s="128" t="s">
        <v>26</v>
      </c>
      <c r="F17" s="11" t="s">
        <v>146</v>
      </c>
      <c r="H17" s="128" t="s">
        <v>26</v>
      </c>
      <c r="I17" s="11" t="s">
        <v>66</v>
      </c>
    </row>
    <row r="18" spans="2:9" x14ac:dyDescent="0.2">
      <c r="B18" s="128" t="s">
        <v>27</v>
      </c>
      <c r="C18" s="11" t="s">
        <v>15</v>
      </c>
      <c r="E18" s="128" t="s">
        <v>27</v>
      </c>
      <c r="F18" s="11" t="s">
        <v>146</v>
      </c>
      <c r="H18" s="128" t="s">
        <v>27</v>
      </c>
      <c r="I18" s="11" t="s">
        <v>66</v>
      </c>
    </row>
    <row r="19" spans="2:9" x14ac:dyDescent="0.2">
      <c r="B19" s="128" t="s">
        <v>28</v>
      </c>
      <c r="C19" s="11" t="s">
        <v>15</v>
      </c>
      <c r="E19" s="128" t="s">
        <v>28</v>
      </c>
      <c r="F19" s="11" t="s">
        <v>146</v>
      </c>
      <c r="H19" s="128" t="s">
        <v>28</v>
      </c>
      <c r="I19" s="11" t="s">
        <v>66</v>
      </c>
    </row>
    <row r="20" spans="2:9" x14ac:dyDescent="0.2">
      <c r="B20" s="128" t="s">
        <v>29</v>
      </c>
      <c r="C20" s="11" t="s">
        <v>15</v>
      </c>
      <c r="E20" s="128" t="s">
        <v>29</v>
      </c>
      <c r="F20" s="11" t="s">
        <v>146</v>
      </c>
      <c r="H20" s="128" t="s">
        <v>29</v>
      </c>
      <c r="I20" s="11" t="s">
        <v>66</v>
      </c>
    </row>
    <row r="21" spans="2:9" x14ac:dyDescent="0.2">
      <c r="B21" s="128" t="s">
        <v>30</v>
      </c>
      <c r="C21" s="11" t="s">
        <v>15</v>
      </c>
      <c r="E21" s="128" t="s">
        <v>30</v>
      </c>
      <c r="F21" s="11" t="s">
        <v>146</v>
      </c>
      <c r="H21" s="128" t="s">
        <v>30</v>
      </c>
      <c r="I21" s="11" t="s">
        <v>66</v>
      </c>
    </row>
    <row r="22" spans="2:9" x14ac:dyDescent="0.2">
      <c r="B22" s="128" t="s">
        <v>31</v>
      </c>
      <c r="C22" s="11" t="s">
        <v>15</v>
      </c>
      <c r="E22" s="128" t="s">
        <v>31</v>
      </c>
      <c r="F22" s="11" t="s">
        <v>146</v>
      </c>
      <c r="H22" s="128" t="s">
        <v>31</v>
      </c>
      <c r="I22" s="11" t="s">
        <v>66</v>
      </c>
    </row>
    <row r="23" spans="2:9" x14ac:dyDescent="0.2">
      <c r="B23" s="128" t="s">
        <v>32</v>
      </c>
      <c r="C23" s="11" t="s">
        <v>15</v>
      </c>
      <c r="E23" s="128" t="s">
        <v>36</v>
      </c>
      <c r="F23" s="11" t="s">
        <v>146</v>
      </c>
      <c r="H23" s="128" t="s">
        <v>36</v>
      </c>
      <c r="I23" s="11" t="s">
        <v>66</v>
      </c>
    </row>
    <row r="24" spans="2:9" x14ac:dyDescent="0.2">
      <c r="B24" s="128" t="s">
        <v>33</v>
      </c>
      <c r="C24" s="11" t="s">
        <v>15</v>
      </c>
      <c r="E24" s="128" t="s">
        <v>37</v>
      </c>
      <c r="F24" s="11" t="s">
        <v>146</v>
      </c>
      <c r="H24" s="128" t="s">
        <v>37</v>
      </c>
      <c r="I24" s="11" t="s">
        <v>66</v>
      </c>
    </row>
    <row r="25" spans="2:9" x14ac:dyDescent="0.2">
      <c r="B25" s="128" t="s">
        <v>34</v>
      </c>
      <c r="C25" s="11" t="s">
        <v>15</v>
      </c>
      <c r="E25" s="128" t="s">
        <v>38</v>
      </c>
      <c r="F25" s="11" t="s">
        <v>146</v>
      </c>
      <c r="H25" s="128" t="s">
        <v>38</v>
      </c>
      <c r="I25" s="11" t="s">
        <v>66</v>
      </c>
    </row>
    <row r="26" spans="2:9" x14ac:dyDescent="0.2">
      <c r="B26" s="128" t="s">
        <v>35</v>
      </c>
      <c r="C26" s="11" t="s">
        <v>15</v>
      </c>
      <c r="E26" s="128" t="s">
        <v>39</v>
      </c>
      <c r="F26" s="11" t="s">
        <v>146</v>
      </c>
      <c r="H26" s="128" t="s">
        <v>39</v>
      </c>
      <c r="I26" s="11" t="s">
        <v>66</v>
      </c>
    </row>
    <row r="27" spans="2:9" x14ac:dyDescent="0.2">
      <c r="B27" s="128" t="s">
        <v>36</v>
      </c>
      <c r="C27" s="11" t="s">
        <v>15</v>
      </c>
      <c r="E27" s="128" t="s">
        <v>40</v>
      </c>
      <c r="F27" s="11" t="s">
        <v>146</v>
      </c>
      <c r="H27" s="128" t="s">
        <v>40</v>
      </c>
      <c r="I27" s="11" t="s">
        <v>66</v>
      </c>
    </row>
    <row r="28" spans="2:9" x14ac:dyDescent="0.2">
      <c r="B28" s="128" t="s">
        <v>37</v>
      </c>
      <c r="C28" s="11" t="s">
        <v>15</v>
      </c>
      <c r="E28" s="128" t="s">
        <v>41</v>
      </c>
      <c r="F28" s="11" t="s">
        <v>146</v>
      </c>
      <c r="H28" s="128" t="s">
        <v>41</v>
      </c>
      <c r="I28" s="11" t="s">
        <v>66</v>
      </c>
    </row>
    <row r="29" spans="2:9" x14ac:dyDescent="0.2">
      <c r="B29" s="128" t="s">
        <v>38</v>
      </c>
      <c r="C29" s="11" t="s">
        <v>15</v>
      </c>
      <c r="E29" s="128" t="s">
        <v>42</v>
      </c>
      <c r="F29" s="11" t="s">
        <v>146</v>
      </c>
      <c r="H29" s="128" t="s">
        <v>42</v>
      </c>
      <c r="I29" s="11" t="s">
        <v>66</v>
      </c>
    </row>
    <row r="30" spans="2:9" x14ac:dyDescent="0.2">
      <c r="B30" s="128" t="s">
        <v>39</v>
      </c>
      <c r="C30" s="11" t="s">
        <v>15</v>
      </c>
      <c r="E30" s="128" t="s">
        <v>43</v>
      </c>
      <c r="F30" s="11" t="s">
        <v>146</v>
      </c>
      <c r="H30" s="128" t="s">
        <v>43</v>
      </c>
      <c r="I30" s="11" t="s">
        <v>66</v>
      </c>
    </row>
    <row r="31" spans="2:9" x14ac:dyDescent="0.2">
      <c r="B31" s="128" t="s">
        <v>40</v>
      </c>
      <c r="C31" s="11" t="s">
        <v>15</v>
      </c>
      <c r="E31" s="128" t="s">
        <v>44</v>
      </c>
      <c r="F31" s="11" t="s">
        <v>146</v>
      </c>
      <c r="H31" s="128" t="s">
        <v>44</v>
      </c>
      <c r="I31" s="11" t="s">
        <v>66</v>
      </c>
    </row>
    <row r="32" spans="2:9" x14ac:dyDescent="0.2">
      <c r="B32" s="128" t="s">
        <v>41</v>
      </c>
      <c r="C32" s="11" t="s">
        <v>15</v>
      </c>
      <c r="E32" s="128" t="s">
        <v>45</v>
      </c>
      <c r="F32" s="11" t="s">
        <v>146</v>
      </c>
      <c r="H32" s="128" t="s">
        <v>45</v>
      </c>
      <c r="I32" s="11" t="s">
        <v>66</v>
      </c>
    </row>
    <row r="33" spans="2:9" x14ac:dyDescent="0.2">
      <c r="B33" s="128" t="s">
        <v>42</v>
      </c>
      <c r="C33" s="11" t="s">
        <v>15</v>
      </c>
      <c r="E33" s="128" t="s">
        <v>46</v>
      </c>
      <c r="F33" s="11" t="s">
        <v>146</v>
      </c>
      <c r="H33" s="128" t="s">
        <v>46</v>
      </c>
      <c r="I33" s="11" t="s">
        <v>66</v>
      </c>
    </row>
    <row r="34" spans="2:9" x14ac:dyDescent="0.2">
      <c r="B34" s="128" t="s">
        <v>43</v>
      </c>
      <c r="C34" s="11" t="s">
        <v>15</v>
      </c>
      <c r="E34" s="128" t="s">
        <v>47</v>
      </c>
      <c r="F34" s="11" t="s">
        <v>146</v>
      </c>
      <c r="H34" s="128" t="s">
        <v>47</v>
      </c>
      <c r="I34" s="11" t="s">
        <v>66</v>
      </c>
    </row>
    <row r="35" spans="2:9" x14ac:dyDescent="0.2">
      <c r="B35" s="128" t="s">
        <v>44</v>
      </c>
      <c r="C35" s="11" t="s">
        <v>15</v>
      </c>
      <c r="E35" s="128" t="s">
        <v>48</v>
      </c>
      <c r="F35" s="11" t="s">
        <v>146</v>
      </c>
      <c r="H35" s="128" t="s">
        <v>48</v>
      </c>
      <c r="I35" s="11" t="s">
        <v>66</v>
      </c>
    </row>
    <row r="36" spans="2:9" x14ac:dyDescent="0.2">
      <c r="B36" s="128" t="s">
        <v>45</v>
      </c>
      <c r="C36" s="11" t="s">
        <v>15</v>
      </c>
      <c r="E36" s="128" t="s">
        <v>49</v>
      </c>
      <c r="F36" s="11" t="s">
        <v>146</v>
      </c>
      <c r="H36" s="128" t="s">
        <v>49</v>
      </c>
      <c r="I36" s="11" t="s">
        <v>66</v>
      </c>
    </row>
    <row r="37" spans="2:9" x14ac:dyDescent="0.2">
      <c r="B37" s="128" t="s">
        <v>46</v>
      </c>
      <c r="C37" s="11" t="s">
        <v>15</v>
      </c>
      <c r="E37" s="128" t="s">
        <v>50</v>
      </c>
      <c r="F37" s="11" t="s">
        <v>146</v>
      </c>
      <c r="H37" s="128" t="s">
        <v>50</v>
      </c>
      <c r="I37" s="11" t="s">
        <v>66</v>
      </c>
    </row>
    <row r="38" spans="2:9" x14ac:dyDescent="0.2">
      <c r="B38" s="128" t="s">
        <v>47</v>
      </c>
      <c r="C38" s="11" t="s">
        <v>15</v>
      </c>
      <c r="E38" s="128" t="s">
        <v>51</v>
      </c>
      <c r="F38" s="11" t="s">
        <v>146</v>
      </c>
      <c r="H38" s="128" t="s">
        <v>51</v>
      </c>
      <c r="I38" s="11" t="s">
        <v>66</v>
      </c>
    </row>
    <row r="39" spans="2:9" x14ac:dyDescent="0.2">
      <c r="B39" s="128" t="s">
        <v>48</v>
      </c>
      <c r="C39" s="11" t="s">
        <v>15</v>
      </c>
      <c r="E39" s="128" t="s">
        <v>52</v>
      </c>
      <c r="F39" s="11" t="s">
        <v>146</v>
      </c>
      <c r="H39" s="128" t="s">
        <v>52</v>
      </c>
      <c r="I39" s="11" t="s">
        <v>66</v>
      </c>
    </row>
    <row r="40" spans="2:9" x14ac:dyDescent="0.2">
      <c r="B40" s="128" t="s">
        <v>49</v>
      </c>
      <c r="C40" s="11" t="s">
        <v>15</v>
      </c>
      <c r="E40" s="128" t="s">
        <v>53</v>
      </c>
      <c r="F40" s="11" t="s">
        <v>146</v>
      </c>
      <c r="H40" s="128" t="s">
        <v>53</v>
      </c>
      <c r="I40" s="11" t="s">
        <v>66</v>
      </c>
    </row>
    <row r="41" spans="2:9" x14ac:dyDescent="0.2">
      <c r="B41" s="128" t="s">
        <v>50</v>
      </c>
      <c r="C41" s="11" t="s">
        <v>15</v>
      </c>
      <c r="E41" s="128" t="s">
        <v>54</v>
      </c>
      <c r="F41" s="11" t="s">
        <v>146</v>
      </c>
      <c r="H41" s="128" t="s">
        <v>54</v>
      </c>
      <c r="I41" s="11" t="s">
        <v>66</v>
      </c>
    </row>
    <row r="42" spans="2:9" x14ac:dyDescent="0.2">
      <c r="B42" s="128" t="s">
        <v>51</v>
      </c>
      <c r="C42" s="11" t="s">
        <v>15</v>
      </c>
      <c r="E42" s="128" t="s">
        <v>55</v>
      </c>
      <c r="F42" s="11" t="s">
        <v>146</v>
      </c>
      <c r="H42" s="128" t="s">
        <v>55</v>
      </c>
      <c r="I42" s="11" t="s">
        <v>66</v>
      </c>
    </row>
    <row r="43" spans="2:9" x14ac:dyDescent="0.2">
      <c r="B43" s="128" t="s">
        <v>52</v>
      </c>
      <c r="C43" s="11" t="s">
        <v>15</v>
      </c>
      <c r="E43" s="128" t="s">
        <v>56</v>
      </c>
      <c r="F43" s="11" t="s">
        <v>146</v>
      </c>
      <c r="H43" s="128" t="s">
        <v>56</v>
      </c>
      <c r="I43" s="11" t="s">
        <v>66</v>
      </c>
    </row>
    <row r="44" spans="2:9" x14ac:dyDescent="0.2">
      <c r="B44" s="128" t="s">
        <v>53</v>
      </c>
      <c r="C44" s="11" t="s">
        <v>15</v>
      </c>
      <c r="E44" s="128" t="s">
        <v>57</v>
      </c>
      <c r="F44" s="11" t="s">
        <v>146</v>
      </c>
      <c r="H44" s="128" t="s">
        <v>57</v>
      </c>
      <c r="I44" s="11" t="s">
        <v>66</v>
      </c>
    </row>
    <row r="45" spans="2:9" x14ac:dyDescent="0.2">
      <c r="B45" s="128" t="s">
        <v>54</v>
      </c>
      <c r="C45" s="11" t="s">
        <v>15</v>
      </c>
      <c r="E45" s="128" t="s">
        <v>58</v>
      </c>
      <c r="F45" s="11" t="s">
        <v>146</v>
      </c>
      <c r="H45" s="128" t="s">
        <v>58</v>
      </c>
      <c r="I45" s="11" t="s">
        <v>66</v>
      </c>
    </row>
    <row r="46" spans="2:9" x14ac:dyDescent="0.2">
      <c r="B46" s="128" t="s">
        <v>55</v>
      </c>
      <c r="C46" s="11" t="s">
        <v>15</v>
      </c>
      <c r="E46" s="128" t="s">
        <v>59</v>
      </c>
      <c r="F46" s="11" t="s">
        <v>146</v>
      </c>
      <c r="H46" s="128" t="s">
        <v>59</v>
      </c>
      <c r="I46" s="11" t="s">
        <v>66</v>
      </c>
    </row>
    <row r="47" spans="2:9" x14ac:dyDescent="0.2">
      <c r="B47" s="128" t="s">
        <v>56</v>
      </c>
      <c r="C47" s="11" t="s">
        <v>15</v>
      </c>
      <c r="E47" s="128" t="s">
        <v>60</v>
      </c>
      <c r="F47" s="11" t="s">
        <v>146</v>
      </c>
      <c r="H47" s="128" t="s">
        <v>60</v>
      </c>
      <c r="I47" s="11" t="s">
        <v>66</v>
      </c>
    </row>
    <row r="48" spans="2:9" x14ac:dyDescent="0.2">
      <c r="B48" s="128" t="s">
        <v>57</v>
      </c>
      <c r="C48" s="11" t="s">
        <v>15</v>
      </c>
      <c r="E48" s="128" t="s">
        <v>61</v>
      </c>
      <c r="F48" s="11" t="s">
        <v>146</v>
      </c>
      <c r="H48" s="128" t="s">
        <v>61</v>
      </c>
      <c r="I48" s="11" t="s">
        <v>66</v>
      </c>
    </row>
    <row r="49" spans="2:9" x14ac:dyDescent="0.2">
      <c r="B49" s="128" t="s">
        <v>58</v>
      </c>
      <c r="C49" s="11" t="s">
        <v>15</v>
      </c>
      <c r="E49" s="128" t="s">
        <v>62</v>
      </c>
      <c r="F49" s="11" t="s">
        <v>146</v>
      </c>
      <c r="H49" s="128" t="s">
        <v>62</v>
      </c>
      <c r="I49" s="11" t="s">
        <v>66</v>
      </c>
    </row>
    <row r="50" spans="2:9" x14ac:dyDescent="0.2">
      <c r="B50" s="128" t="s">
        <v>59</v>
      </c>
      <c r="C50" s="11" t="s">
        <v>15</v>
      </c>
      <c r="E50" s="128" t="s">
        <v>63</v>
      </c>
      <c r="F50" s="11" t="s">
        <v>146</v>
      </c>
      <c r="H50" s="128" t="s">
        <v>63</v>
      </c>
      <c r="I50" s="11" t="s">
        <v>66</v>
      </c>
    </row>
    <row r="51" spans="2:9" x14ac:dyDescent="0.2">
      <c r="B51" s="128" t="s">
        <v>60</v>
      </c>
      <c r="C51" s="11" t="s">
        <v>15</v>
      </c>
      <c r="E51" s="18"/>
    </row>
    <row r="52" spans="2:9" x14ac:dyDescent="0.2">
      <c r="B52" s="128" t="s">
        <v>61</v>
      </c>
      <c r="C52" s="11" t="s">
        <v>15</v>
      </c>
      <c r="E52" s="18"/>
    </row>
    <row r="53" spans="2:9" x14ac:dyDescent="0.2">
      <c r="B53" s="128" t="s">
        <v>62</v>
      </c>
      <c r="C53" s="11" t="s">
        <v>15</v>
      </c>
      <c r="E53" s="18"/>
    </row>
    <row r="54" spans="2:9" x14ac:dyDescent="0.2">
      <c r="B54" s="128" t="s">
        <v>63</v>
      </c>
      <c r="C54" s="11" t="s">
        <v>15</v>
      </c>
      <c r="E54" s="18"/>
    </row>
    <row r="55" spans="2:9" x14ac:dyDescent="0.2">
      <c r="B55" s="128" t="s">
        <v>64</v>
      </c>
      <c r="C55" s="11" t="s">
        <v>15</v>
      </c>
      <c r="E55" s="18"/>
    </row>
    <row r="56" spans="2:9" x14ac:dyDescent="0.2">
      <c r="B56" s="128" t="s">
        <v>65</v>
      </c>
      <c r="C56" s="11" t="s">
        <v>15</v>
      </c>
      <c r="E56" s="18"/>
    </row>
  </sheetData>
  <hyperlinks>
    <hyperlink ref="A1" location="Resultados!A1" display="TEST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3"/>
  <sheetViews>
    <sheetView workbookViewId="0"/>
  </sheetViews>
  <sheetFormatPr baseColWidth="10" defaultColWidth="9.140625" defaultRowHeight="12.75" x14ac:dyDescent="0.2"/>
  <cols>
    <col min="1" max="16384" width="9.140625" style="117"/>
  </cols>
  <sheetData>
    <row r="3" spans="2:2" ht="27.75" x14ac:dyDescent="0.4">
      <c r="B3" s="116" t="s">
        <v>201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42.140625" style="11" bestFit="1" customWidth="1"/>
    <col min="3" max="3" width="11.28515625" style="11" bestFit="1" customWidth="1"/>
    <col min="4" max="16384" width="9.140625" style="11"/>
  </cols>
  <sheetData>
    <row r="1" spans="1:6" s="10" customFormat="1" ht="21" x14ac:dyDescent="0.35">
      <c r="A1" s="80" t="s">
        <v>206</v>
      </c>
      <c r="B1" s="10" t="s">
        <v>202</v>
      </c>
    </row>
    <row r="3" spans="1:6" s="17" customFormat="1" ht="15.75" x14ac:dyDescent="0.25">
      <c r="B3" s="17" t="s">
        <v>202</v>
      </c>
    </row>
    <row r="5" spans="1:6" x14ac:dyDescent="0.2">
      <c r="C5" s="46"/>
    </row>
    <row r="6" spans="1:6" x14ac:dyDescent="0.2">
      <c r="B6" s="45" t="s">
        <v>134</v>
      </c>
      <c r="C6" s="129">
        <v>6</v>
      </c>
      <c r="D6" s="81" t="s">
        <v>203</v>
      </c>
      <c r="E6" s="46"/>
      <c r="F6" s="46"/>
    </row>
    <row r="7" spans="1:6" x14ac:dyDescent="0.2">
      <c r="C7" s="46"/>
    </row>
  </sheetData>
  <hyperlinks>
    <hyperlink ref="A1" location="Resultados!A1" display="TES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E83F35"/>
  </sheetPr>
  <dimension ref="B1:K36"/>
  <sheetViews>
    <sheetView showGridLines="0" zoomScale="85" zoomScaleNormal="85" workbookViewId="0"/>
  </sheetViews>
  <sheetFormatPr baseColWidth="10" defaultColWidth="9.140625" defaultRowHeight="12.75" x14ac:dyDescent="0.2"/>
  <cols>
    <col min="1" max="1" width="9.140625" style="11"/>
    <col min="2" max="2" width="32.7109375" style="11" customWidth="1"/>
    <col min="3" max="3" width="21.42578125" style="11" customWidth="1"/>
    <col min="4" max="4" width="9.140625" style="11"/>
    <col min="5" max="5" width="25.7109375" style="11" customWidth="1"/>
    <col min="6" max="11" width="9.140625" style="11"/>
    <col min="12" max="12" width="28.5703125" style="11" customWidth="1"/>
    <col min="13" max="16384" width="9.140625" style="11"/>
  </cols>
  <sheetData>
    <row r="1" spans="2:11" s="7" customFormat="1" ht="21" x14ac:dyDescent="0.35">
      <c r="B1" s="7" t="s">
        <v>205</v>
      </c>
    </row>
    <row r="3" spans="2:11" x14ac:dyDescent="0.2">
      <c r="J3" s="46"/>
      <c r="K3" s="46"/>
    </row>
    <row r="5" spans="2:11" s="17" customFormat="1" ht="15.75" x14ac:dyDescent="0.25">
      <c r="B5" s="17" t="s">
        <v>214</v>
      </c>
    </row>
    <row r="7" spans="2:11" x14ac:dyDescent="0.2">
      <c r="B7" s="14" t="s">
        <v>100</v>
      </c>
      <c r="C7" s="76" t="str">
        <f>+IF(C9&lt;0,"No","Sí")</f>
        <v>Sí</v>
      </c>
    </row>
    <row r="8" spans="2:11" x14ac:dyDescent="0.2">
      <c r="B8" s="11" t="s">
        <v>135</v>
      </c>
      <c r="C8" s="77">
        <f>C9/C10</f>
        <v>3.1432530740802288E-2</v>
      </c>
    </row>
    <row r="9" spans="2:11" x14ac:dyDescent="0.2">
      <c r="B9" s="11" t="s">
        <v>99</v>
      </c>
      <c r="C9" s="78">
        <f>+C10-C11-C12</f>
        <v>3223437460.0000153</v>
      </c>
    </row>
    <row r="10" spans="2:11" x14ac:dyDescent="0.2">
      <c r="B10" s="11" t="s">
        <v>88</v>
      </c>
      <c r="C10" s="79">
        <f>+'Ingresos minoristas'!C6</f>
        <v>102551000000</v>
      </c>
    </row>
    <row r="11" spans="2:11" x14ac:dyDescent="0.2">
      <c r="B11" s="11" t="s">
        <v>103</v>
      </c>
      <c r="C11" s="79">
        <f>+'Pagos mayoristas - resumen'!C6</f>
        <v>99267562539.999985</v>
      </c>
    </row>
    <row r="12" spans="2:11" x14ac:dyDescent="0.2">
      <c r="B12" s="11" t="s">
        <v>98</v>
      </c>
      <c r="C12" s="79">
        <f>'Costos minoristas - resumen'!C6</f>
        <v>60000000</v>
      </c>
    </row>
    <row r="17" spans="2:3" s="17" customFormat="1" ht="15.75" x14ac:dyDescent="0.25">
      <c r="B17" s="17" t="s">
        <v>213</v>
      </c>
    </row>
    <row r="19" spans="2:3" x14ac:dyDescent="0.2">
      <c r="B19" s="14" t="s">
        <v>100</v>
      </c>
      <c r="C19" s="76" t="str">
        <f>+IF(C21&lt;0,"No","Sí")</f>
        <v>Sí</v>
      </c>
    </row>
    <row r="20" spans="2:3" x14ac:dyDescent="0.2">
      <c r="B20" s="11" t="s">
        <v>135</v>
      </c>
      <c r="C20" s="77">
        <f>C21/C22</f>
        <v>0.30545587355612608</v>
      </c>
    </row>
    <row r="21" spans="2:3" x14ac:dyDescent="0.2">
      <c r="B21" s="11" t="s">
        <v>99</v>
      </c>
      <c r="C21" s="78">
        <f>+C22-C23-C24</f>
        <v>29034329148.399994</v>
      </c>
    </row>
    <row r="22" spans="2:3" x14ac:dyDescent="0.2">
      <c r="B22" s="11" t="s">
        <v>88</v>
      </c>
      <c r="C22" s="79">
        <f>+'Ingresos minoristas'!C7</f>
        <v>95052450000</v>
      </c>
    </row>
    <row r="23" spans="2:3" x14ac:dyDescent="0.2">
      <c r="B23" s="11" t="s">
        <v>103</v>
      </c>
      <c r="C23" s="79">
        <f>+'Pagos mayoristas - resumen'!C7</f>
        <v>65994120851.600006</v>
      </c>
    </row>
    <row r="24" spans="2:3" x14ac:dyDescent="0.2">
      <c r="B24" s="11" t="s">
        <v>98</v>
      </c>
      <c r="C24" s="79">
        <f>'Costos minoristas - resumen'!C7</f>
        <v>24000000</v>
      </c>
    </row>
    <row r="29" spans="2:3" s="17" customFormat="1" ht="15.75" x14ac:dyDescent="0.25">
      <c r="B29" s="17" t="s">
        <v>215</v>
      </c>
    </row>
    <row r="31" spans="2:3" x14ac:dyDescent="0.2">
      <c r="B31" s="14" t="s">
        <v>100</v>
      </c>
      <c r="C31" s="76" t="str">
        <f>+IF(C33&lt;0,"No","Sí")</f>
        <v>Sí</v>
      </c>
    </row>
    <row r="32" spans="2:3" x14ac:dyDescent="0.2">
      <c r="B32" s="11" t="s">
        <v>135</v>
      </c>
      <c r="C32" s="77">
        <f>C33/C34</f>
        <v>0.41440006564702353</v>
      </c>
    </row>
    <row r="33" spans="2:3" x14ac:dyDescent="0.2">
      <c r="B33" s="11" t="s">
        <v>99</v>
      </c>
      <c r="C33" s="78">
        <f>+C34-C35-C36</f>
        <v>41454510567</v>
      </c>
    </row>
    <row r="34" spans="2:3" x14ac:dyDescent="0.2">
      <c r="B34" s="11" t="s">
        <v>88</v>
      </c>
      <c r="C34" s="79">
        <f>+'Ingresos minoristas'!C8</f>
        <v>100035000000</v>
      </c>
    </row>
    <row r="35" spans="2:3" x14ac:dyDescent="0.2">
      <c r="B35" s="11" t="s">
        <v>103</v>
      </c>
      <c r="C35" s="79">
        <f>+'Pagos mayoristas - resumen'!C8</f>
        <v>58544489433</v>
      </c>
    </row>
    <row r="36" spans="2:3" x14ac:dyDescent="0.2">
      <c r="B36" s="11" t="s">
        <v>98</v>
      </c>
      <c r="C36" s="79">
        <f>'Costos minoristas - resumen'!C8</f>
        <v>36000000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83F35"/>
  </sheetPr>
  <dimension ref="B3:C31"/>
  <sheetViews>
    <sheetView workbookViewId="0"/>
  </sheetViews>
  <sheetFormatPr baseColWidth="10" defaultColWidth="9.140625" defaultRowHeight="12.75" x14ac:dyDescent="0.2"/>
  <cols>
    <col min="1" max="16384" width="9.140625" style="36"/>
  </cols>
  <sheetData>
    <row r="3" spans="2:2" ht="36" x14ac:dyDescent="0.55000000000000004">
      <c r="B3" s="37" t="s">
        <v>158</v>
      </c>
    </row>
    <row r="31" spans="3:3" x14ac:dyDescent="0.2">
      <c r="C31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80" t="s">
        <v>206</v>
      </c>
      <c r="B1" s="7" t="s">
        <v>88</v>
      </c>
    </row>
    <row r="2" spans="1:3" s="8" customFormat="1" x14ac:dyDescent="0.2"/>
    <row r="3" spans="1:3" s="8" customFormat="1" x14ac:dyDescent="0.2">
      <c r="B3" s="73" t="s">
        <v>182</v>
      </c>
    </row>
    <row r="5" spans="1:3" x14ac:dyDescent="0.2">
      <c r="B5" s="14" t="s">
        <v>89</v>
      </c>
      <c r="C5" s="14" t="s">
        <v>95</v>
      </c>
    </row>
    <row r="6" spans="1:3" x14ac:dyDescent="0.2">
      <c r="B6" s="11" t="s">
        <v>15</v>
      </c>
      <c r="C6" s="83">
        <f>+'Ingresos minoristas_AEP'!C6</f>
        <v>102551000000</v>
      </c>
    </row>
    <row r="7" spans="1:3" x14ac:dyDescent="0.2">
      <c r="B7" s="11" t="s">
        <v>146</v>
      </c>
      <c r="C7" s="83">
        <f>+'Ingresos minoristas_AEP'!C7</f>
        <v>95052450000</v>
      </c>
    </row>
    <row r="8" spans="1:3" x14ac:dyDescent="0.2">
      <c r="B8" s="11" t="s">
        <v>93</v>
      </c>
      <c r="C8" s="83">
        <f>+'Ingresos minoristas_AEP'!C8</f>
        <v>100035000000</v>
      </c>
    </row>
    <row r="31" spans="3:3" x14ac:dyDescent="0.2">
      <c r="C31" s="60"/>
    </row>
  </sheetData>
  <hyperlinks>
    <hyperlink ref="A1" location="Resultados!A1" display="TE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E83F35"/>
  </sheetPr>
  <dimension ref="B3:C31"/>
  <sheetViews>
    <sheetView showGridLines="0" workbookViewId="0">
      <selection activeCell="F4" sqref="F4"/>
    </sheetView>
  </sheetViews>
  <sheetFormatPr baseColWidth="10" defaultColWidth="9.140625" defaultRowHeight="12.75" x14ac:dyDescent="0.2"/>
  <cols>
    <col min="1" max="16384" width="9.140625" style="36"/>
  </cols>
  <sheetData>
    <row r="3" spans="2:2" ht="36" x14ac:dyDescent="0.55000000000000004">
      <c r="B3" s="37" t="s">
        <v>157</v>
      </c>
    </row>
    <row r="31" spans="3:3" x14ac:dyDescent="0.2">
      <c r="C31" s="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80" t="s">
        <v>206</v>
      </c>
      <c r="B1" s="7" t="s">
        <v>97</v>
      </c>
    </row>
    <row r="2" spans="1:3" s="8" customFormat="1" x14ac:dyDescent="0.2"/>
    <row r="3" spans="1:3" x14ac:dyDescent="0.2">
      <c r="B3" s="84" t="s">
        <v>130</v>
      </c>
    </row>
    <row r="4" spans="1:3" x14ac:dyDescent="0.2">
      <c r="B4" s="9"/>
    </row>
    <row r="5" spans="1:3" x14ac:dyDescent="0.2">
      <c r="B5" s="14" t="s">
        <v>89</v>
      </c>
      <c r="C5" s="14" t="s">
        <v>129</v>
      </c>
    </row>
    <row r="6" spans="1:3" x14ac:dyDescent="0.2">
      <c r="B6" s="11" t="s">
        <v>15</v>
      </c>
      <c r="C6" s="47">
        <f>+SUM('Pagos mayoristas'!D11:E71)</f>
        <v>99267562539.999985</v>
      </c>
    </row>
    <row r="7" spans="1:3" x14ac:dyDescent="0.2">
      <c r="B7" s="11" t="s">
        <v>146</v>
      </c>
      <c r="C7" s="47">
        <f>+SUM('Pagos mayoristas'!D80:M134)</f>
        <v>65994120851.600006</v>
      </c>
    </row>
    <row r="8" spans="1:3" x14ac:dyDescent="0.2">
      <c r="B8" s="11" t="s">
        <v>93</v>
      </c>
      <c r="C8" s="47">
        <f>+SUM('Pagos mayoristas'!D144:M201)</f>
        <v>58544489433</v>
      </c>
    </row>
    <row r="31" spans="3:3" x14ac:dyDescent="0.2">
      <c r="C31" s="60"/>
    </row>
  </sheetData>
  <hyperlinks>
    <hyperlink ref="A1" location="Resultados!A1" display="TES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1"/>
  <sheetViews>
    <sheetView showGridLines="0" zoomScaleNormal="100" workbookViewId="0"/>
  </sheetViews>
  <sheetFormatPr baseColWidth="10" defaultColWidth="9.140625" defaultRowHeight="12.75" x14ac:dyDescent="0.2"/>
  <cols>
    <col min="1" max="1" width="9.140625" style="8"/>
    <col min="2" max="2" width="37.85546875" style="8" customWidth="1"/>
    <col min="3" max="3" width="26.28515625" style="8" customWidth="1"/>
    <col min="4" max="4" width="20.7109375" style="8" bestFit="1" customWidth="1"/>
    <col min="5" max="5" width="22.140625" style="8" bestFit="1" customWidth="1"/>
    <col min="6" max="6" width="18.85546875" style="8" bestFit="1" customWidth="1"/>
    <col min="7" max="7" width="19" style="8" bestFit="1" customWidth="1"/>
    <col min="8" max="8" width="18.85546875" style="8" bestFit="1" customWidth="1"/>
    <col min="9" max="9" width="19.5703125" style="8" customWidth="1"/>
    <col min="10" max="10" width="18.85546875" style="8" bestFit="1" customWidth="1"/>
    <col min="11" max="11" width="16.42578125" style="8" bestFit="1" customWidth="1"/>
    <col min="12" max="12" width="18.85546875" style="8" bestFit="1" customWidth="1"/>
    <col min="13" max="13" width="18" style="8" customWidth="1"/>
    <col min="14" max="14" width="16.28515625" style="8" bestFit="1" customWidth="1"/>
    <col min="15" max="16384" width="9.140625" style="8"/>
  </cols>
  <sheetData>
    <row r="1" spans="1:14" s="88" customFormat="1" x14ac:dyDescent="0.2">
      <c r="A1" s="80" t="s">
        <v>206</v>
      </c>
      <c r="B1" s="88" t="s">
        <v>103</v>
      </c>
    </row>
    <row r="3" spans="1:14" x14ac:dyDescent="0.2">
      <c r="B3" s="87" t="s">
        <v>96</v>
      </c>
    </row>
    <row r="4" spans="1:14" x14ac:dyDescent="0.2">
      <c r="B4" s="9"/>
    </row>
    <row r="5" spans="1:14" s="89" customFormat="1" x14ac:dyDescent="0.2">
      <c r="B5" s="90" t="s">
        <v>15</v>
      </c>
      <c r="C5" s="90"/>
      <c r="D5" s="91"/>
      <c r="E5" s="91"/>
      <c r="F5" s="92"/>
      <c r="G5" s="92"/>
      <c r="H5" s="92"/>
      <c r="I5" s="92"/>
      <c r="J5" s="92"/>
      <c r="K5" s="92"/>
      <c r="L5" s="92"/>
      <c r="M5" s="92"/>
      <c r="N5" s="92"/>
    </row>
    <row r="7" spans="1:14" x14ac:dyDescent="0.2">
      <c r="B7" s="139"/>
      <c r="C7" s="144"/>
      <c r="D7" s="155" t="s">
        <v>1</v>
      </c>
      <c r="E7" s="157"/>
      <c r="F7" s="93"/>
      <c r="G7" s="93"/>
      <c r="H7" s="93"/>
      <c r="I7" s="93"/>
      <c r="J7" s="93"/>
      <c r="K7" s="93"/>
      <c r="L7" s="93"/>
      <c r="M7" s="93"/>
      <c r="N7" s="93"/>
    </row>
    <row r="8" spans="1:14" ht="15" customHeight="1" x14ac:dyDescent="0.2">
      <c r="B8" s="140"/>
      <c r="C8" s="142"/>
      <c r="D8" s="145"/>
      <c r="E8" s="146"/>
      <c r="F8" s="147"/>
      <c r="G8" s="148"/>
      <c r="H8" s="148"/>
      <c r="I8" s="148"/>
      <c r="J8" s="148"/>
      <c r="K8" s="148"/>
      <c r="L8" s="148"/>
      <c r="M8" s="148"/>
      <c r="N8" s="148"/>
    </row>
    <row r="9" spans="1:14" x14ac:dyDescent="0.2">
      <c r="B9" s="140"/>
      <c r="C9" s="142"/>
      <c r="D9" s="94"/>
      <c r="E9" s="95"/>
      <c r="F9" s="149"/>
      <c r="G9" s="143"/>
      <c r="H9" s="143"/>
      <c r="I9" s="143"/>
      <c r="J9" s="143"/>
      <c r="K9" s="143"/>
      <c r="L9" s="143"/>
      <c r="M9" s="143"/>
      <c r="N9" s="96"/>
    </row>
    <row r="10" spans="1:14" ht="25.5" x14ac:dyDescent="0.2">
      <c r="B10" s="97" t="s">
        <v>7</v>
      </c>
      <c r="C10" s="97" t="s">
        <v>8</v>
      </c>
      <c r="D10" s="98" t="s">
        <v>9</v>
      </c>
      <c r="E10" s="99" t="s">
        <v>10</v>
      </c>
      <c r="F10" s="100"/>
      <c r="G10" s="101"/>
      <c r="H10" s="101"/>
      <c r="I10" s="101"/>
      <c r="J10" s="101"/>
      <c r="K10" s="101"/>
      <c r="L10" s="101"/>
      <c r="M10" s="101"/>
      <c r="N10" s="101"/>
    </row>
    <row r="11" spans="1:14" x14ac:dyDescent="0.2">
      <c r="B11" s="102" t="str">
        <f>+IF('Velocidades y tramos'!B6="","",'Velocidades y tramos'!B6)</f>
        <v>64 Kbps</v>
      </c>
      <c r="C11" s="102" t="str">
        <f>+IF('Velocidades y tramos'!C6="","",'Velocidades y tramos'!C6)</f>
        <v>Local</v>
      </c>
      <c r="D11" s="103">
        <f>+IFERROR('Demanda minorista_AEP'!D11*'Precios mayoristas'!D10*(1-'Descuentos mayoristas'!$C$10)+'Demanda minorista_AEP'!E11*'Precios mayoristas'!D10*(1-'Descuentos mayoristas'!$C$11)+'Demanda minorista_AEP'!F11*'Precios mayoristas'!D10*(1-'Descuentos mayoristas'!$C$12),"")</f>
        <v>2581600</v>
      </c>
      <c r="E11" s="103">
        <f>+IFERROR((1-'Descuentos mayoristas'!$D$16)*'Demanda minorista_AEP'!$G11*'Precios mayoristas'!E10*Supuestos!$C$6,"")</f>
        <v>1795859.9999999995</v>
      </c>
      <c r="F11" s="104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">
      <c r="B12" s="102" t="str">
        <f>+IF('Velocidades y tramos'!B7="","",'Velocidades y tramos'!B7)</f>
        <v>128 Kbps</v>
      </c>
      <c r="C12" s="102" t="str">
        <f>+IF('Velocidades y tramos'!C7="","",'Velocidades y tramos'!C7)</f>
        <v>Local</v>
      </c>
      <c r="D12" s="103">
        <f>+IFERROR('Demanda minorista_AEP'!D12*'Precios mayoristas'!D11*(1-'Descuentos mayoristas'!$C$10)+'Demanda minorista_AEP'!E12*'Precios mayoristas'!D11*(1-'Descuentos mayoristas'!$C$11)+'Demanda minorista_AEP'!F12*'Precios mayoristas'!D11*(1-'Descuentos mayoristas'!$C$12),"")</f>
        <v>3872400</v>
      </c>
      <c r="E12" s="103">
        <f>+IFERROR((1-'Descuentos mayoristas'!$D$16)*'Demanda minorista_AEP'!$G12*'Precios mayoristas'!E11*Supuestos!$C$6,"")</f>
        <v>3415499.9999999991</v>
      </c>
      <c r="F12" s="104"/>
      <c r="G12" s="105"/>
      <c r="H12" s="105"/>
      <c r="I12" s="105"/>
      <c r="J12" s="105"/>
      <c r="K12" s="105"/>
      <c r="L12" s="105"/>
      <c r="M12" s="105"/>
      <c r="N12" s="105"/>
    </row>
    <row r="13" spans="1:14" x14ac:dyDescent="0.2">
      <c r="B13" s="102" t="str">
        <f>+IF('Velocidades y tramos'!B8="","",'Velocidades y tramos'!B8)</f>
        <v>192 Kbps</v>
      </c>
      <c r="C13" s="102" t="str">
        <f>+IF('Velocidades y tramos'!C8="","",'Velocidades y tramos'!C8)</f>
        <v>Local</v>
      </c>
      <c r="D13" s="103">
        <f>+IFERROR('Demanda minorista_AEP'!D13*'Precios mayoristas'!D12*(1-'Descuentos mayoristas'!$C$10)+'Demanda minorista_AEP'!E13*'Precios mayoristas'!D12*(1-'Descuentos mayoristas'!$C$11)+'Demanda minorista_AEP'!F13*'Precios mayoristas'!D12*(1-'Descuentos mayoristas'!$C$12),"")</f>
        <v>5163200</v>
      </c>
      <c r="E13" s="103">
        <f>+IFERROR((1-'Descuentos mayoristas'!$D$16)*'Demanda minorista_AEP'!$G13*'Precios mayoristas'!E12*Supuestos!$C$6,"")</f>
        <v>4043159.9999999991</v>
      </c>
      <c r="F13" s="104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">
      <c r="B14" s="102" t="str">
        <f>+IF('Velocidades y tramos'!B9="","",'Velocidades y tramos'!B9)</f>
        <v>256 Kbps</v>
      </c>
      <c r="C14" s="102" t="str">
        <f>+IF('Velocidades y tramos'!C9="","",'Velocidades y tramos'!C9)</f>
        <v>Local</v>
      </c>
      <c r="D14" s="103">
        <f>+IFERROR('Demanda minorista_AEP'!D14*'Precios mayoristas'!D13*(1-'Descuentos mayoristas'!$C$10)+'Demanda minorista_AEP'!E14*'Precios mayoristas'!D13*(1-'Descuentos mayoristas'!$C$11)+'Demanda minorista_AEP'!F14*'Precios mayoristas'!D13*(1-'Descuentos mayoristas'!$C$12),"")</f>
        <v>6454000</v>
      </c>
      <c r="E14" s="103">
        <f>+IFERROR((1-'Descuentos mayoristas'!$D$16)*'Demanda minorista_AEP'!$G14*'Precios mayoristas'!E13*Supuestos!$C$6,"")</f>
        <v>5106419.9999999991</v>
      </c>
      <c r="F14" s="104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">
      <c r="B15" s="102" t="str">
        <f>+IF('Velocidades y tramos'!B10="","",'Velocidades y tramos'!B10)</f>
        <v>384 Kbps</v>
      </c>
      <c r="C15" s="102" t="str">
        <f>+IF('Velocidades y tramos'!C10="","",'Velocidades y tramos'!C10)</f>
        <v>Local</v>
      </c>
      <c r="D15" s="103">
        <f>+IFERROR('Demanda minorista_AEP'!D15*'Precios mayoristas'!D14*(1-'Descuentos mayoristas'!$C$10)+'Demanda minorista_AEP'!E15*'Precios mayoristas'!D14*(1-'Descuentos mayoristas'!$C$11)+'Demanda minorista_AEP'!F15*'Precios mayoristas'!D14*(1-'Descuentos mayoristas'!$C$12),"")</f>
        <v>7744800</v>
      </c>
      <c r="E15" s="103">
        <f>+IFERROR((1-'Descuentos mayoristas'!$D$16)*'Demanda minorista_AEP'!$G15*'Precios mayoristas'!E14*Supuestos!$C$6,"")</f>
        <v>5743979.9999999991</v>
      </c>
      <c r="F15" s="104"/>
      <c r="G15" s="105"/>
      <c r="H15" s="105"/>
      <c r="I15" s="105"/>
      <c r="J15" s="105"/>
      <c r="K15" s="105"/>
      <c r="L15" s="105"/>
      <c r="M15" s="105"/>
      <c r="N15" s="105"/>
    </row>
    <row r="16" spans="1:14" x14ac:dyDescent="0.2">
      <c r="B16" s="102" t="str">
        <f>+IF('Velocidades y tramos'!B11="","",'Velocidades y tramos'!B11)</f>
        <v>512 Kbps</v>
      </c>
      <c r="C16" s="102" t="str">
        <f>+IF('Velocidades y tramos'!C11="","",'Velocidades y tramos'!C11)</f>
        <v>Local</v>
      </c>
      <c r="D16" s="103">
        <f>+IFERROR('Demanda minorista_AEP'!D16*'Precios mayoristas'!D15*(1-'Descuentos mayoristas'!$C$10)+'Demanda minorista_AEP'!E16*'Precios mayoristas'!D15*(1-'Descuentos mayoristas'!$C$11)+'Demanda minorista_AEP'!F16*'Precios mayoristas'!D15*(1-'Descuentos mayoristas'!$C$12),"")</f>
        <v>9035600</v>
      </c>
      <c r="E16" s="103">
        <f>+IFERROR((1-'Descuentos mayoristas'!$D$16)*'Demanda minorista_AEP'!$G16*'Precios mayoristas'!E15*Supuestos!$C$6,"")</f>
        <v>6595379.9999999981</v>
      </c>
      <c r="F16" s="104"/>
      <c r="G16" s="105"/>
      <c r="H16" s="105"/>
      <c r="I16" s="105"/>
      <c r="J16" s="105"/>
      <c r="K16" s="105"/>
      <c r="L16" s="105"/>
      <c r="M16" s="105"/>
      <c r="N16" s="105"/>
    </row>
    <row r="17" spans="2:14" x14ac:dyDescent="0.2">
      <c r="B17" s="102" t="str">
        <f>+IF('Velocidades y tramos'!B12="","",'Velocidades y tramos'!B12)</f>
        <v>768 Kbps</v>
      </c>
      <c r="C17" s="102" t="str">
        <f>+IF('Velocidades y tramos'!C12="","",'Velocidades y tramos'!C12)</f>
        <v>Local</v>
      </c>
      <c r="D17" s="103">
        <f>+IFERROR('Demanda minorista_AEP'!D17*'Precios mayoristas'!D16*(1-'Descuentos mayoristas'!$C$10)+'Demanda minorista_AEP'!E17*'Precios mayoristas'!D16*(1-'Descuentos mayoristas'!$C$11)+'Demanda minorista_AEP'!F17*'Precios mayoristas'!D16*(1-'Descuentos mayoristas'!$C$12),"")</f>
        <v>10326400</v>
      </c>
      <c r="E17" s="103">
        <f>+IFERROR((1-'Descuentos mayoristas'!$D$16)*'Demanda minorista_AEP'!$G17*'Precios mayoristas'!E16*Supuestos!$C$6,"")</f>
        <v>7660619.9999999981</v>
      </c>
      <c r="F17" s="104"/>
      <c r="G17" s="105"/>
      <c r="H17" s="105"/>
      <c r="I17" s="105"/>
      <c r="J17" s="105"/>
      <c r="K17" s="105"/>
      <c r="L17" s="105"/>
      <c r="M17" s="105"/>
      <c r="N17" s="105"/>
    </row>
    <row r="18" spans="2:14" x14ac:dyDescent="0.2">
      <c r="B18" s="102" t="str">
        <f>+IF('Velocidades y tramos'!B13="","",'Velocidades y tramos'!B13)</f>
        <v>1024 Kbps</v>
      </c>
      <c r="C18" s="102" t="str">
        <f>+IF('Velocidades y tramos'!C13="","",'Velocidades y tramos'!C13)</f>
        <v>Local</v>
      </c>
      <c r="D18" s="103">
        <f>+IFERROR('Demanda minorista_AEP'!D18*'Precios mayoristas'!D17*(1-'Descuentos mayoristas'!$C$10)+'Demanda minorista_AEP'!E18*'Precios mayoristas'!D17*(1-'Descuentos mayoristas'!$C$11)+'Demanda minorista_AEP'!F18*'Precios mayoristas'!D17*(1-'Descuentos mayoristas'!$C$12),"")</f>
        <v>11617200</v>
      </c>
      <c r="E18" s="103">
        <f>+IFERROR((1-'Descuentos mayoristas'!$D$16)*'Demanda minorista_AEP'!$G18*'Precios mayoristas'!E17*Supuestos!$C$6,"")</f>
        <v>8723879.9999999981</v>
      </c>
      <c r="F18" s="104"/>
      <c r="G18" s="105"/>
      <c r="H18" s="105"/>
      <c r="I18" s="105"/>
      <c r="J18" s="105"/>
      <c r="K18" s="105"/>
      <c r="L18" s="105"/>
      <c r="M18" s="105"/>
      <c r="N18" s="105"/>
    </row>
    <row r="19" spans="2:14" x14ac:dyDescent="0.2">
      <c r="B19" s="102" t="str">
        <f>+IF('Velocidades y tramos'!B14="","",'Velocidades y tramos'!B14)</f>
        <v>E1 (2 Mbps)</v>
      </c>
      <c r="C19" s="102" t="str">
        <f>+IF('Velocidades y tramos'!C14="","",'Velocidades y tramos'!C14)</f>
        <v>Local</v>
      </c>
      <c r="D19" s="103">
        <f>+IFERROR('Demanda minorista_AEP'!D19*'Precios mayoristas'!D18*(1-'Descuentos mayoristas'!$C$10)+'Demanda minorista_AEP'!E19*'Precios mayoristas'!D18*(1-'Descuentos mayoristas'!$C$11)+'Demanda minorista_AEP'!F19*'Precios mayoristas'!D18*(1-'Descuentos mayoristas'!$C$12),"")</f>
        <v>18194200</v>
      </c>
      <c r="E19" s="103">
        <f>+IFERROR((1-'Descuentos mayoristas'!$D$16)*'Demanda minorista_AEP'!$G19*'Precios mayoristas'!E18*Supuestos!$C$6,"")</f>
        <v>10535579.999999998</v>
      </c>
      <c r="F19" s="104"/>
      <c r="G19" s="105"/>
      <c r="H19" s="105"/>
      <c r="I19" s="105"/>
      <c r="J19" s="105"/>
      <c r="K19" s="105"/>
      <c r="L19" s="105"/>
      <c r="M19" s="105"/>
      <c r="N19" s="105"/>
    </row>
    <row r="20" spans="2:14" x14ac:dyDescent="0.2">
      <c r="B20" s="102" t="str">
        <f>+IF('Velocidades y tramos'!B15="","",'Velocidades y tramos'!B15)</f>
        <v>E2 (8 Mbps)</v>
      </c>
      <c r="C20" s="102" t="str">
        <f>+IF('Velocidades y tramos'!C15="","",'Velocidades y tramos'!C15)</f>
        <v>Local</v>
      </c>
      <c r="D20" s="103">
        <f>+IFERROR('Demanda minorista_AEP'!D20*'Precios mayoristas'!D19*(1-'Descuentos mayoristas'!$C$10)+'Demanda minorista_AEP'!E20*'Precios mayoristas'!D19*(1-'Descuentos mayoristas'!$C$11)+'Demanda minorista_AEP'!F20*'Precios mayoristas'!D19*(1-'Descuentos mayoristas'!$C$12),"")</f>
        <v>72776800</v>
      </c>
      <c r="E20" s="103">
        <f>+IFERROR((1-'Descuentos mayoristas'!$D$16)*'Demanda minorista_AEP'!$G20*'Precios mayoristas'!E19*Supuestos!$C$6,"")</f>
        <v>42142319.999999993</v>
      </c>
      <c r="F20" s="104"/>
      <c r="G20" s="105"/>
      <c r="H20" s="105"/>
      <c r="I20" s="105"/>
      <c r="J20" s="105"/>
      <c r="K20" s="105"/>
      <c r="L20" s="105"/>
      <c r="M20" s="105"/>
      <c r="N20" s="105"/>
    </row>
    <row r="21" spans="2:14" x14ac:dyDescent="0.2">
      <c r="B21" s="102" t="str">
        <f>+IF('Velocidades y tramos'!B16="","",'Velocidades y tramos'!B16)</f>
        <v>E3 (34 Mbps)</v>
      </c>
      <c r="C21" s="102" t="str">
        <f>+IF('Velocidades y tramos'!C16="","",'Velocidades y tramos'!C16)</f>
        <v>Local</v>
      </c>
      <c r="D21" s="103">
        <f>+IFERROR('Demanda minorista_AEP'!D21*'Precios mayoristas'!D20*(1-'Descuentos mayoristas'!$C$10)+'Demanda minorista_AEP'!E21*'Precios mayoristas'!D20*(1-'Descuentos mayoristas'!$C$11)+'Demanda minorista_AEP'!F21*'Precios mayoristas'!D20*(1-'Descuentos mayoristas'!$C$12),"")</f>
        <v>92108200</v>
      </c>
      <c r="E21" s="103">
        <f>+IFERROR((1-'Descuentos mayoristas'!$D$16)*'Demanda minorista_AEP'!$G21*'Precios mayoristas'!E20*Supuestos!$C$6,"")</f>
        <v>110598839.99999997</v>
      </c>
      <c r="F21" s="104"/>
      <c r="G21" s="105"/>
      <c r="H21" s="105"/>
      <c r="I21" s="105"/>
      <c r="J21" s="105"/>
      <c r="K21" s="105"/>
      <c r="L21" s="105"/>
      <c r="M21" s="105"/>
      <c r="N21" s="105"/>
    </row>
    <row r="22" spans="2:14" x14ac:dyDescent="0.2">
      <c r="B22" s="102" t="str">
        <f>+IF('Velocidades y tramos'!B17="","",'Velocidades y tramos'!B17)</f>
        <v>E4 (139 Mbps)</v>
      </c>
      <c r="C22" s="102" t="str">
        <f>+IF('Velocidades y tramos'!C17="","",'Velocidades y tramos'!C17)</f>
        <v>Local</v>
      </c>
      <c r="D22" s="103">
        <f>+IFERROR('Demanda minorista_AEP'!D22*'Precios mayoristas'!D21*(1-'Descuentos mayoristas'!$C$10)+'Demanda minorista_AEP'!E22*'Precios mayoristas'!D21*(1-'Descuentos mayoristas'!$C$11)+'Demanda minorista_AEP'!F22*'Precios mayoristas'!D21*(1-'Descuentos mayoristas'!$C$12),"")</f>
        <v>204005200</v>
      </c>
      <c r="E22" s="103">
        <f>+IFERROR((1-'Descuentos mayoristas'!$D$16)*'Demanda minorista_AEP'!$G22*'Precios mayoristas'!E21*Supuestos!$C$6,"")</f>
        <v>352738979.99999994</v>
      </c>
      <c r="F22" s="104"/>
      <c r="G22" s="105"/>
      <c r="H22" s="105"/>
      <c r="I22" s="105"/>
      <c r="J22" s="105"/>
      <c r="K22" s="105"/>
      <c r="L22" s="105"/>
      <c r="M22" s="105"/>
      <c r="N22" s="105"/>
    </row>
    <row r="23" spans="2:14" x14ac:dyDescent="0.2">
      <c r="B23" s="102" t="str">
        <f>+IF('Velocidades y tramos'!B18="","",'Velocidades y tramos'!B18)</f>
        <v>STM 1 (155 Mbps)</v>
      </c>
      <c r="C23" s="102" t="str">
        <f>+IF('Velocidades y tramos'!C18="","",'Velocidades y tramos'!C18)</f>
        <v>Local</v>
      </c>
      <c r="D23" s="103">
        <f>+IFERROR('Demanda minorista_AEP'!D23*'Precios mayoristas'!D22*(1-'Descuentos mayoristas'!$C$10)+'Demanda minorista_AEP'!E23*'Precios mayoristas'!D22*(1-'Descuentos mayoristas'!$C$11)+'Demanda minorista_AEP'!F23*'Precios mayoristas'!D22*(1-'Descuentos mayoristas'!$C$12),"")</f>
        <v>204005200</v>
      </c>
      <c r="E23" s="103">
        <f>+IFERROR((1-'Descuentos mayoristas'!$D$16)*'Demanda minorista_AEP'!$G23*'Precios mayoristas'!E22*Supuestos!$C$6,"")</f>
        <v>352738979.99999994</v>
      </c>
      <c r="F23" s="104"/>
      <c r="G23" s="105"/>
      <c r="H23" s="105"/>
      <c r="I23" s="105"/>
      <c r="J23" s="105"/>
      <c r="K23" s="105"/>
      <c r="L23" s="105"/>
      <c r="M23" s="105"/>
      <c r="N23" s="105"/>
    </row>
    <row r="24" spans="2:14" x14ac:dyDescent="0.2">
      <c r="B24" s="102" t="str">
        <f>+IF('Velocidades y tramos'!B19="","",'Velocidades y tramos'!B19)</f>
        <v>STM 4 (622 Mbps)</v>
      </c>
      <c r="C24" s="102" t="str">
        <f>+IF('Velocidades y tramos'!C19="","",'Velocidades y tramos'!C19)</f>
        <v>Local</v>
      </c>
      <c r="D24" s="103">
        <f>+IFERROR('Demanda minorista_AEP'!D24*'Precios mayoristas'!D23*(1-'Descuentos mayoristas'!$C$10)+'Demanda minorista_AEP'!E24*'Precios mayoristas'!D23*(1-'Descuentos mayoristas'!$C$11)+'Demanda minorista_AEP'!F24*'Precios mayoristas'!D23*(1-'Descuentos mayoristas'!$C$12),"")</f>
        <v>459011600</v>
      </c>
      <c r="E24" s="103">
        <f>+IFERROR((1-'Descuentos mayoristas'!$D$16)*'Demanda minorista_AEP'!$G24*'Precios mayoristas'!E23*Supuestos!$C$6,"")</f>
        <v>1142875799.9999998</v>
      </c>
      <c r="F24" s="104"/>
      <c r="G24" s="105"/>
      <c r="H24" s="105"/>
      <c r="I24" s="105"/>
      <c r="J24" s="105"/>
      <c r="K24" s="105"/>
      <c r="L24" s="105"/>
      <c r="M24" s="105"/>
      <c r="N24" s="105"/>
    </row>
    <row r="25" spans="2:14" x14ac:dyDescent="0.2">
      <c r="B25" s="102" t="str">
        <f>+IF('Velocidades y tramos'!B20="","",'Velocidades y tramos'!B20)</f>
        <v>STM 16  (2.5 Gbps)</v>
      </c>
      <c r="C25" s="102" t="str">
        <f>+IF('Velocidades y tramos'!C20="","",'Velocidades y tramos'!C20)</f>
        <v>Local</v>
      </c>
      <c r="D25" s="103">
        <f>+IFERROR('Demanda minorista_AEP'!D25*'Precios mayoristas'!D24*(1-'Descuentos mayoristas'!$C$10)+'Demanda minorista_AEP'!E25*'Precios mayoristas'!D24*(1-'Descuentos mayoristas'!$C$11)+'Demanda minorista_AEP'!F25*'Precios mayoristas'!D24*(1-'Descuentos mayoristas'!$C$12),"")</f>
        <v>1147529000</v>
      </c>
      <c r="E25" s="103">
        <f>+IFERROR((1-'Descuentos mayoristas'!$D$16)*'Demanda minorista_AEP'!$G25*'Precios mayoristas'!E24*Supuestos!$C$6,"")</f>
        <v>2857189499.9999995</v>
      </c>
      <c r="F25" s="104"/>
      <c r="G25" s="105"/>
      <c r="H25" s="105"/>
      <c r="I25" s="105"/>
      <c r="J25" s="105"/>
      <c r="K25" s="105"/>
      <c r="L25" s="105"/>
      <c r="M25" s="105"/>
      <c r="N25" s="105"/>
    </row>
    <row r="26" spans="2:14" x14ac:dyDescent="0.2">
      <c r="B26" s="102" t="str">
        <f>+IF('Velocidades y tramos'!B21="","",'Velocidades y tramos'!B21)</f>
        <v>STM 64 (10 Gbps)</v>
      </c>
      <c r="C26" s="102" t="str">
        <f>+IF('Velocidades y tramos'!C21="","",'Velocidades y tramos'!C21)</f>
        <v>Local</v>
      </c>
      <c r="D26" s="103">
        <f>+IFERROR('Demanda minorista_AEP'!D26*'Precios mayoristas'!D25*(1-'Descuentos mayoristas'!$C$10)+'Demanda minorista_AEP'!E26*'Precios mayoristas'!D25*(1-'Descuentos mayoristas'!$C$11)+'Demanda minorista_AEP'!F26*'Precios mayoristas'!D25*(1-'Descuentos mayoristas'!$C$12),"")</f>
        <v>1956046400</v>
      </c>
      <c r="E26" s="103">
        <f>+IFERROR((1-'Descuentos mayoristas'!$D$16)*'Demanda minorista_AEP'!$G26*'Precios mayoristas'!E25*Supuestos!$C$6,"")</f>
        <v>9714444299.9999981</v>
      </c>
      <c r="F26" s="104"/>
      <c r="G26" s="105"/>
      <c r="H26" s="105"/>
      <c r="I26" s="105"/>
      <c r="J26" s="105"/>
      <c r="K26" s="105"/>
      <c r="L26" s="105"/>
      <c r="M26" s="105"/>
      <c r="N26" s="105"/>
    </row>
    <row r="27" spans="2:14" x14ac:dyDescent="0.2">
      <c r="B27" s="102" t="str">
        <f>+IF('Velocidades y tramos'!B22="","",'Velocidades y tramos'!B22)</f>
        <v>STM 256 (40 Gbps)</v>
      </c>
      <c r="C27" s="102" t="str">
        <f>+IF('Velocidades y tramos'!C22="","",'Velocidades y tramos'!C22)</f>
        <v>Local</v>
      </c>
      <c r="D27" s="103">
        <f>+IFERROR('Demanda minorista_AEP'!D27*'Precios mayoristas'!D26*(1-'Descuentos mayoristas'!$C$10)+'Demanda minorista_AEP'!E27*'Precios mayoristas'!D26*(1-'Descuentos mayoristas'!$C$11)+'Demanda minorista_AEP'!F27*'Precios mayoristas'!D26*(1-'Descuentos mayoristas'!$C$12),"")</f>
        <v>7344185600</v>
      </c>
      <c r="E27" s="103">
        <f>+IFERROR((1-'Descuentos mayoristas'!$D$16)*'Demanda minorista_AEP'!$G27*'Precios mayoristas'!E26*Supuestos!$C$6,"")</f>
        <v>38857777199.999992</v>
      </c>
      <c r="F27" s="104"/>
      <c r="G27" s="105"/>
      <c r="H27" s="105"/>
      <c r="I27" s="105"/>
      <c r="J27" s="105"/>
      <c r="K27" s="105"/>
      <c r="L27" s="105"/>
      <c r="M27" s="105"/>
      <c r="N27" s="105"/>
    </row>
    <row r="28" spans="2:14" x14ac:dyDescent="0.2">
      <c r="B28" s="102" t="str">
        <f>+IF('Velocidades y tramos'!B23="","",'Velocidades y tramos'!B23)</f>
        <v>2 Mbps PMP</v>
      </c>
      <c r="C28" s="102" t="str">
        <f>+IF('Velocidades y tramos'!C23="","",'Velocidades y tramos'!C23)</f>
        <v>Local</v>
      </c>
      <c r="D28" s="103">
        <f>+IFERROR('Demanda minorista_AEP'!D28*'Precios mayoristas'!D27*(1-'Descuentos mayoristas'!$C$10)+'Demanda minorista_AEP'!E28*'Precios mayoristas'!D27*(1-'Descuentos mayoristas'!$C$11)+'Demanda minorista_AEP'!F28*'Precios mayoristas'!D27*(1-'Descuentos mayoristas'!$C$12),"")</f>
        <v>18194200</v>
      </c>
      <c r="E28" s="103">
        <f>+IFERROR((1-'Descuentos mayoristas'!$D$16)*'Demanda minorista_AEP'!$G28*'Precios mayoristas'!E27*Supuestos!$C$6,"")</f>
        <v>31642379.999999993</v>
      </c>
      <c r="F28" s="104"/>
      <c r="G28" s="105"/>
      <c r="H28" s="105"/>
      <c r="I28" s="105"/>
      <c r="J28" s="105"/>
      <c r="K28" s="105"/>
      <c r="L28" s="105"/>
      <c r="M28" s="105"/>
      <c r="N28" s="105"/>
    </row>
    <row r="29" spans="2:14" x14ac:dyDescent="0.2">
      <c r="B29" s="102" t="str">
        <f>+IF('Velocidades y tramos'!B24="","",'Velocidades y tramos'!B24)</f>
        <v>34 Mbps PMP</v>
      </c>
      <c r="C29" s="102" t="str">
        <f>+IF('Velocidades y tramos'!C24="","",'Velocidades y tramos'!C24)</f>
        <v>Local</v>
      </c>
      <c r="D29" s="103">
        <f>+IFERROR('Demanda minorista_AEP'!D29*'Precios mayoristas'!D28*(1-'Descuentos mayoristas'!$C$10)+'Demanda minorista_AEP'!E29*'Precios mayoristas'!D28*(1-'Descuentos mayoristas'!$C$11)+'Demanda minorista_AEP'!F29*'Precios mayoristas'!D28*(1-'Descuentos mayoristas'!$C$12),"")</f>
        <v>92108200</v>
      </c>
      <c r="E29" s="103">
        <f>+IFERROR((1-'Descuentos mayoristas'!$D$16)*'Demanda minorista_AEP'!$G29*'Precios mayoristas'!E28*Supuestos!$C$6,"")</f>
        <v>126426959.99999997</v>
      </c>
      <c r="F29" s="104"/>
      <c r="G29" s="105"/>
      <c r="H29" s="105"/>
      <c r="I29" s="105"/>
      <c r="J29" s="105"/>
      <c r="K29" s="105"/>
      <c r="L29" s="105"/>
      <c r="M29" s="105"/>
      <c r="N29" s="105"/>
    </row>
    <row r="30" spans="2:14" x14ac:dyDescent="0.2">
      <c r="B30" s="102" t="str">
        <f>+IF('Velocidades y tramos'!B25="","",'Velocidades y tramos'!B25)</f>
        <v>155 Mbps PMP</v>
      </c>
      <c r="C30" s="102" t="str">
        <f>+IF('Velocidades y tramos'!C25="","",'Velocidades y tramos'!C25)</f>
        <v>Local</v>
      </c>
      <c r="D30" s="103">
        <f>+IFERROR('Demanda minorista_AEP'!D30*'Precios mayoristas'!D29*(1-'Descuentos mayoristas'!$C$10)+'Demanda minorista_AEP'!E30*'Precios mayoristas'!D29*(1-'Descuentos mayoristas'!$C$11)+'Demanda minorista_AEP'!F30*'Precios mayoristas'!D29*(1-'Descuentos mayoristas'!$C$12),"")</f>
        <v>204005200</v>
      </c>
      <c r="E30" s="103">
        <f>+IFERROR((1-'Descuentos mayoristas'!$D$16)*'Demanda minorista_AEP'!$G30*'Precios mayoristas'!E29*Supuestos!$C$6,"")</f>
        <v>425113919.99999988</v>
      </c>
      <c r="F30" s="104"/>
      <c r="G30" s="105"/>
      <c r="H30" s="105"/>
      <c r="I30" s="105"/>
      <c r="J30" s="105"/>
      <c r="K30" s="105"/>
      <c r="L30" s="105"/>
      <c r="M30" s="105"/>
      <c r="N30" s="105"/>
    </row>
    <row r="31" spans="2:14" x14ac:dyDescent="0.2">
      <c r="B31" s="102" t="str">
        <f>+IF('Velocidades y tramos'!B26="","",'Velocidades y tramos'!B26)</f>
        <v>622 Mbps PMP</v>
      </c>
      <c r="C31" s="102" t="str">
        <f>+IF('Velocidades y tramos'!C26="","",'Velocidades y tramos'!C26)</f>
        <v>Local</v>
      </c>
      <c r="D31" s="103">
        <f>+IFERROR('Demanda minorista_AEP'!D31*'Precios mayoristas'!D30*(1-'Descuentos mayoristas'!$C$10)+'Demanda minorista_AEP'!E31*'Precios mayoristas'!D30*(1-'Descuentos mayoristas'!$C$11)+'Demanda minorista_AEP'!F31*'Precios mayoristas'!D30*(1-'Descuentos mayoristas'!$C$12),"")</f>
        <v>459011600</v>
      </c>
      <c r="E31" s="103">
        <f>+IFERROR((1-'Descuentos mayoristas'!$D$16)*'Demanda minorista_AEP'!$G31*'Precios mayoristas'!E30*Supuestos!$C$6,"")</f>
        <v>1547373959.9999998</v>
      </c>
      <c r="F31" s="104"/>
      <c r="G31" s="105"/>
      <c r="H31" s="105"/>
      <c r="I31" s="105"/>
      <c r="J31" s="105"/>
      <c r="K31" s="105"/>
      <c r="L31" s="105"/>
      <c r="M31" s="105"/>
      <c r="N31" s="105"/>
    </row>
    <row r="32" spans="2:14" x14ac:dyDescent="0.2">
      <c r="B32" s="102" t="str">
        <f>+IF('Velocidades y tramos'!B27="","",'Velocidades y tramos'!B27)</f>
        <v>Ethernet 10 Mbps</v>
      </c>
      <c r="C32" s="102" t="str">
        <f>+IF('Velocidades y tramos'!C27="","",'Velocidades y tramos'!C27)</f>
        <v>Local</v>
      </c>
      <c r="D32" s="103">
        <f>+IFERROR('Demanda minorista_AEP'!D32*'Precios mayoristas'!D31*(1-'Descuentos mayoristas'!$C$10)+'Demanda minorista_AEP'!E32*'Precios mayoristas'!D31*(1-'Descuentos mayoristas'!$C$11)+'Demanda minorista_AEP'!F32*'Precios mayoristas'!D31*(1-'Descuentos mayoristas'!$C$12),"")</f>
        <v>50000000</v>
      </c>
      <c r="E32" s="103">
        <f>+IFERROR((1-'Descuentos mayoristas'!$D$16)*'Demanda minorista_AEP'!$G32*'Precios mayoristas'!E31*Supuestos!$C$6,"")</f>
        <v>36629999.999999993</v>
      </c>
      <c r="F32" s="104"/>
      <c r="G32" s="105"/>
      <c r="H32" s="105"/>
      <c r="I32" s="105"/>
      <c r="J32" s="105"/>
      <c r="K32" s="105"/>
      <c r="L32" s="105"/>
      <c r="M32" s="105"/>
      <c r="N32" s="105"/>
    </row>
    <row r="33" spans="2:14" x14ac:dyDescent="0.2">
      <c r="B33" s="102" t="str">
        <f>+IF('Velocidades y tramos'!B28="","",'Velocidades y tramos'!B28)</f>
        <v>Ethernet 20 Mbps</v>
      </c>
      <c r="C33" s="102" t="str">
        <f>+IF('Velocidades y tramos'!C28="","",'Velocidades y tramos'!C28)</f>
        <v>Local</v>
      </c>
      <c r="D33" s="103">
        <f>+IFERROR('Demanda minorista_AEP'!D33*'Precios mayoristas'!D32*(1-'Descuentos mayoristas'!$C$10)+'Demanda minorista_AEP'!E33*'Precios mayoristas'!D32*(1-'Descuentos mayoristas'!$C$11)+'Demanda minorista_AEP'!F33*'Precios mayoristas'!D32*(1-'Descuentos mayoristas'!$C$12),"")</f>
        <v>50000000</v>
      </c>
      <c r="E33" s="103">
        <f>+IFERROR((1-'Descuentos mayoristas'!$D$16)*'Demanda minorista_AEP'!$G33*'Precios mayoristas'!E32*Supuestos!$C$6,"")</f>
        <v>50489999.999999985</v>
      </c>
      <c r="F33" s="104"/>
      <c r="G33" s="105"/>
      <c r="H33" s="105"/>
      <c r="I33" s="105"/>
      <c r="J33" s="105"/>
      <c r="K33" s="105"/>
      <c r="L33" s="105"/>
      <c r="M33" s="105"/>
      <c r="N33" s="105"/>
    </row>
    <row r="34" spans="2:14" x14ac:dyDescent="0.2">
      <c r="B34" s="102" t="str">
        <f>+IF('Velocidades y tramos'!B29="","",'Velocidades y tramos'!B29)</f>
        <v>Ethernet 30 Mbps</v>
      </c>
      <c r="C34" s="102" t="str">
        <f>+IF('Velocidades y tramos'!C29="","",'Velocidades y tramos'!C29)</f>
        <v>Local</v>
      </c>
      <c r="D34" s="103">
        <f>+IFERROR('Demanda minorista_AEP'!D34*'Precios mayoristas'!D33*(1-'Descuentos mayoristas'!$C$10)+'Demanda minorista_AEP'!E34*'Precios mayoristas'!D33*(1-'Descuentos mayoristas'!$C$11)+'Demanda minorista_AEP'!F34*'Precios mayoristas'!D33*(1-'Descuentos mayoristas'!$C$12),"")</f>
        <v>50000000</v>
      </c>
      <c r="E34" s="103">
        <f>+IFERROR((1-'Descuentos mayoristas'!$D$16)*'Demanda minorista_AEP'!$G34*'Precios mayoristas'!E33*Supuestos!$C$6,"")</f>
        <v>59003999.999999985</v>
      </c>
      <c r="F34" s="104"/>
      <c r="G34" s="105"/>
      <c r="H34" s="105"/>
      <c r="I34" s="105"/>
      <c r="J34" s="105"/>
      <c r="K34" s="105"/>
      <c r="L34" s="105"/>
      <c r="M34" s="105"/>
      <c r="N34" s="105"/>
    </row>
    <row r="35" spans="2:14" x14ac:dyDescent="0.2">
      <c r="B35" s="102" t="str">
        <f>+IF('Velocidades y tramos'!B30="","",'Velocidades y tramos'!B30)</f>
        <v>Ethernet 40 Mbps</v>
      </c>
      <c r="C35" s="102" t="str">
        <f>+IF('Velocidades y tramos'!C30="","",'Velocidades y tramos'!C30)</f>
        <v>Local</v>
      </c>
      <c r="D35" s="103">
        <f>+IFERROR('Demanda minorista_AEP'!D35*'Precios mayoristas'!D34*(1-'Descuentos mayoristas'!$C$10)+'Demanda minorista_AEP'!E35*'Precios mayoristas'!D34*(1-'Descuentos mayoristas'!$C$11)+'Demanda minorista_AEP'!F35*'Precios mayoristas'!D34*(1-'Descuentos mayoristas'!$C$12),"")</f>
        <v>50000000</v>
      </c>
      <c r="E35" s="103">
        <f>+IFERROR((1-'Descuentos mayoristas'!$D$16)*'Demanda minorista_AEP'!$G35*'Precios mayoristas'!E34*Supuestos!$C$6,"")</f>
        <v>78011999.999999985</v>
      </c>
      <c r="F35" s="104"/>
      <c r="G35" s="105"/>
      <c r="H35" s="105"/>
      <c r="I35" s="105"/>
      <c r="J35" s="105"/>
      <c r="K35" s="105"/>
      <c r="L35" s="105"/>
      <c r="M35" s="105"/>
      <c r="N35" s="105"/>
    </row>
    <row r="36" spans="2:14" x14ac:dyDescent="0.2">
      <c r="B36" s="102" t="str">
        <f>+IF('Velocidades y tramos'!B31="","",'Velocidades y tramos'!B31)</f>
        <v>Ethernet 50 Mbps</v>
      </c>
      <c r="C36" s="102" t="str">
        <f>+IF('Velocidades y tramos'!C31="","",'Velocidades y tramos'!C31)</f>
        <v>Local</v>
      </c>
      <c r="D36" s="103">
        <f>+IFERROR('Demanda minorista_AEP'!D36*'Precios mayoristas'!D35*(1-'Descuentos mayoristas'!$C$10)+'Demanda minorista_AEP'!E36*'Precios mayoristas'!D35*(1-'Descuentos mayoristas'!$C$11)+'Demanda minorista_AEP'!F36*'Precios mayoristas'!D35*(1-'Descuentos mayoristas'!$C$12),"")</f>
        <v>50000000</v>
      </c>
      <c r="E36" s="103">
        <f>+IFERROR((1-'Descuentos mayoristas'!$D$16)*'Demanda minorista_AEP'!$G36*'Precios mayoristas'!E35*Supuestos!$C$6,"")</f>
        <v>91475999.999999985</v>
      </c>
      <c r="F36" s="104"/>
      <c r="G36" s="105"/>
      <c r="H36" s="105"/>
      <c r="I36" s="105"/>
      <c r="J36" s="105"/>
      <c r="K36" s="105"/>
      <c r="L36" s="105"/>
      <c r="M36" s="105"/>
      <c r="N36" s="105"/>
    </row>
    <row r="37" spans="2:14" x14ac:dyDescent="0.2">
      <c r="B37" s="102" t="str">
        <f>+IF('Velocidades y tramos'!B32="","",'Velocidades y tramos'!B32)</f>
        <v>Ethernet 60 Mbps</v>
      </c>
      <c r="C37" s="102" t="str">
        <f>+IF('Velocidades y tramos'!C32="","",'Velocidades y tramos'!C32)</f>
        <v>Local</v>
      </c>
      <c r="D37" s="103">
        <f>+IFERROR('Demanda minorista_AEP'!D37*'Precios mayoristas'!D36*(1-'Descuentos mayoristas'!$C$10)+'Demanda minorista_AEP'!E37*'Precios mayoristas'!D36*(1-'Descuentos mayoristas'!$C$11)+'Demanda minorista_AEP'!F37*'Precios mayoristas'!D36*(1-'Descuentos mayoristas'!$C$12),"")</f>
        <v>50000000</v>
      </c>
      <c r="E37" s="103">
        <f>+IFERROR((1-'Descuentos mayoristas'!$D$16)*'Demanda minorista_AEP'!$G37*'Precios mayoristas'!E36*Supuestos!$C$6,"")</f>
        <v>99593999.99999997</v>
      </c>
      <c r="F37" s="104"/>
      <c r="G37" s="105"/>
      <c r="H37" s="105"/>
      <c r="I37" s="105"/>
      <c r="J37" s="105"/>
      <c r="K37" s="105"/>
      <c r="L37" s="105"/>
      <c r="M37" s="105"/>
      <c r="N37" s="105"/>
    </row>
    <row r="38" spans="2:14" x14ac:dyDescent="0.2">
      <c r="B38" s="102" t="str">
        <f>+IF('Velocidades y tramos'!B33="","",'Velocidades y tramos'!B33)</f>
        <v>Ethernet 70 Mbps</v>
      </c>
      <c r="C38" s="102" t="str">
        <f>+IF('Velocidades y tramos'!C33="","",'Velocidades y tramos'!C33)</f>
        <v>Local</v>
      </c>
      <c r="D38" s="103">
        <f>+IFERROR('Demanda minorista_AEP'!D38*'Precios mayoristas'!D37*(1-'Descuentos mayoristas'!$C$10)+'Demanda minorista_AEP'!E38*'Precios mayoristas'!D37*(1-'Descuentos mayoristas'!$C$11)+'Demanda minorista_AEP'!F38*'Precios mayoristas'!D37*(1-'Descuentos mayoristas'!$C$12),"")</f>
        <v>50000000</v>
      </c>
      <c r="E38" s="103">
        <f>+IFERROR((1-'Descuentos mayoristas'!$D$16)*'Demanda minorista_AEP'!$G38*'Precios mayoristas'!E37*Supuestos!$C$6,"")</f>
        <v>108107999.99999997</v>
      </c>
      <c r="F38" s="104"/>
      <c r="G38" s="105"/>
      <c r="H38" s="105"/>
      <c r="I38" s="105"/>
      <c r="J38" s="105"/>
      <c r="K38" s="105"/>
      <c r="L38" s="105"/>
      <c r="M38" s="105"/>
      <c r="N38" s="105"/>
    </row>
    <row r="39" spans="2:14" x14ac:dyDescent="0.2">
      <c r="B39" s="102" t="str">
        <f>+IF('Velocidades y tramos'!B34="","",'Velocidades y tramos'!B34)</f>
        <v>Ethernet 80 Mbps</v>
      </c>
      <c r="C39" s="102" t="str">
        <f>+IF('Velocidades y tramos'!C34="","",'Velocidades y tramos'!C34)</f>
        <v>Local</v>
      </c>
      <c r="D39" s="103">
        <f>+IFERROR('Demanda minorista_AEP'!D39*'Precios mayoristas'!D38*(1-'Descuentos mayoristas'!$C$10)+'Demanda minorista_AEP'!E39*'Precios mayoristas'!D38*(1-'Descuentos mayoristas'!$C$11)+'Demanda minorista_AEP'!F39*'Precios mayoristas'!D38*(1-'Descuentos mayoristas'!$C$12),"")</f>
        <v>50000000</v>
      </c>
      <c r="E39" s="103">
        <f>+IFERROR((1-'Descuentos mayoristas'!$D$16)*'Demanda minorista_AEP'!$G39*'Precios mayoristas'!E38*Supuestos!$C$6,"")</f>
        <v>116621999.99999997</v>
      </c>
      <c r="F39" s="104"/>
      <c r="G39" s="105"/>
      <c r="H39" s="105"/>
      <c r="I39" s="105"/>
      <c r="J39" s="105"/>
      <c r="K39" s="105"/>
      <c r="L39" s="105"/>
      <c r="M39" s="105"/>
      <c r="N39" s="105"/>
    </row>
    <row r="40" spans="2:14" x14ac:dyDescent="0.2">
      <c r="B40" s="102" t="str">
        <f>+IF('Velocidades y tramos'!B35="","",'Velocidades y tramos'!B35)</f>
        <v>Ethernet 90 Mbps</v>
      </c>
      <c r="C40" s="102" t="str">
        <f>+IF('Velocidades y tramos'!C35="","",'Velocidades y tramos'!C35)</f>
        <v>Local</v>
      </c>
      <c r="D40" s="103">
        <f>+IFERROR('Demanda minorista_AEP'!D40*'Precios mayoristas'!D39*(1-'Descuentos mayoristas'!$C$10)+'Demanda minorista_AEP'!E40*'Precios mayoristas'!D39*(1-'Descuentos mayoristas'!$C$11)+'Demanda minorista_AEP'!F40*'Precios mayoristas'!D39*(1-'Descuentos mayoristas'!$C$12),"")</f>
        <v>50000000</v>
      </c>
      <c r="E40" s="103">
        <f>+IFERROR((1-'Descuentos mayoristas'!$D$16)*'Demanda minorista_AEP'!$G40*'Precios mayoristas'!E39*Supuestos!$C$6,"")</f>
        <v>125135999.99999997</v>
      </c>
      <c r="F40" s="104"/>
      <c r="G40" s="105"/>
      <c r="H40" s="105"/>
      <c r="I40" s="105"/>
      <c r="J40" s="105"/>
      <c r="K40" s="105"/>
      <c r="L40" s="105"/>
      <c r="M40" s="105"/>
      <c r="N40" s="105"/>
    </row>
    <row r="41" spans="2:14" x14ac:dyDescent="0.2">
      <c r="B41" s="102" t="str">
        <f>+IF('Velocidades y tramos'!B36="","",'Velocidades y tramos'!B36)</f>
        <v>Ethernet 100 Mbps</v>
      </c>
      <c r="C41" s="102" t="str">
        <f>+IF('Velocidades y tramos'!C36="","",'Velocidades y tramos'!C36)</f>
        <v>Local</v>
      </c>
      <c r="D41" s="103">
        <f>+IFERROR('Demanda minorista_AEP'!D41*'Precios mayoristas'!D40*(1-'Descuentos mayoristas'!$C$10)+'Demanda minorista_AEP'!E41*'Precios mayoristas'!D40*(1-'Descuentos mayoristas'!$C$11)+'Demanda minorista_AEP'!F41*'Precios mayoristas'!D40*(1-'Descuentos mayoristas'!$C$12),"")</f>
        <v>100000000</v>
      </c>
      <c r="E41" s="103">
        <f>+IFERROR((1-'Descuentos mayoristas'!$D$16)*'Demanda minorista_AEP'!$G41*'Precios mayoristas'!E40*Supuestos!$C$6,"")</f>
        <v>128699999.99999997</v>
      </c>
      <c r="F41" s="104"/>
      <c r="G41" s="105"/>
      <c r="H41" s="105"/>
      <c r="I41" s="105"/>
      <c r="J41" s="105"/>
      <c r="K41" s="105"/>
      <c r="L41" s="105"/>
      <c r="M41" s="105"/>
      <c r="N41" s="105"/>
    </row>
    <row r="42" spans="2:14" x14ac:dyDescent="0.2">
      <c r="B42" s="102" t="str">
        <f>+IF('Velocidades y tramos'!B37="","",'Velocidades y tramos'!B37)</f>
        <v>Giga Ethernet 100 Mbps</v>
      </c>
      <c r="C42" s="102" t="str">
        <f>+IF('Velocidades y tramos'!C37="","",'Velocidades y tramos'!C37)</f>
        <v>Local</v>
      </c>
      <c r="D42" s="103">
        <f>+IFERROR('Demanda minorista_AEP'!D42*'Precios mayoristas'!D41*(1-'Descuentos mayoristas'!$C$10)+'Demanda minorista_AEP'!E42*'Precios mayoristas'!D41*(1-'Descuentos mayoristas'!$C$11)+'Demanda minorista_AEP'!F42*'Precios mayoristas'!D41*(1-'Descuentos mayoristas'!$C$12),"")</f>
        <v>100000000</v>
      </c>
      <c r="E42" s="103">
        <f>+IFERROR((1-'Descuentos mayoristas'!$D$16)*'Demanda minorista_AEP'!$G42*'Precios mayoristas'!E41*Supuestos!$C$6,"")</f>
        <v>128699999.99999997</v>
      </c>
      <c r="F42" s="104"/>
      <c r="G42" s="105"/>
      <c r="H42" s="105"/>
      <c r="I42" s="105"/>
      <c r="J42" s="105"/>
      <c r="K42" s="105"/>
      <c r="L42" s="105"/>
      <c r="M42" s="105"/>
      <c r="N42" s="105"/>
    </row>
    <row r="43" spans="2:14" x14ac:dyDescent="0.2">
      <c r="B43" s="102" t="str">
        <f>+IF('Velocidades y tramos'!B38="","",'Velocidades y tramos'!B38)</f>
        <v>Giga Ethernet 150 Mbps</v>
      </c>
      <c r="C43" s="102" t="str">
        <f>+IF('Velocidades y tramos'!C38="","",'Velocidades y tramos'!C38)</f>
        <v>Local</v>
      </c>
      <c r="D43" s="103">
        <f>+IFERROR('Demanda minorista_AEP'!D43*'Precios mayoristas'!D42*(1-'Descuentos mayoristas'!$C$10)+'Demanda minorista_AEP'!E43*'Precios mayoristas'!D42*(1-'Descuentos mayoristas'!$C$11)+'Demanda minorista_AEP'!F43*'Precios mayoristas'!D42*(1-'Descuentos mayoristas'!$C$12),"")</f>
        <v>100000000</v>
      </c>
      <c r="E43" s="103">
        <f>+IFERROR((1-'Descuentos mayoristas'!$D$16)*'Demanda minorista_AEP'!$G43*'Precios mayoristas'!E42*Supuestos!$C$6,"")</f>
        <v>189683999.99999997</v>
      </c>
      <c r="F43" s="104"/>
      <c r="G43" s="105"/>
      <c r="H43" s="105"/>
      <c r="I43" s="105"/>
      <c r="J43" s="105"/>
      <c r="K43" s="105"/>
      <c r="L43" s="105"/>
      <c r="M43" s="105"/>
      <c r="N43" s="105"/>
    </row>
    <row r="44" spans="2:14" x14ac:dyDescent="0.2">
      <c r="B44" s="102" t="str">
        <f>+IF('Velocidades y tramos'!B39="","",'Velocidades y tramos'!B39)</f>
        <v>Giga Ethernet 200 Mbps</v>
      </c>
      <c r="C44" s="102" t="str">
        <f>+IF('Velocidades y tramos'!C39="","",'Velocidades y tramos'!C39)</f>
        <v>Local</v>
      </c>
      <c r="D44" s="103">
        <f>+IFERROR('Demanda minorista_AEP'!D44*'Precios mayoristas'!D43*(1-'Descuentos mayoristas'!$C$10)+'Demanda minorista_AEP'!E44*'Precios mayoristas'!D43*(1-'Descuentos mayoristas'!$C$11)+'Demanda minorista_AEP'!F44*'Precios mayoristas'!D43*(1-'Descuentos mayoristas'!$C$12),"")</f>
        <v>100000000</v>
      </c>
      <c r="E44" s="103">
        <f>+IFERROR((1-'Descuentos mayoristas'!$D$16)*'Demanda minorista_AEP'!$G44*'Precios mayoristas'!E43*Supuestos!$C$6,"")</f>
        <v>242747999.99999994</v>
      </c>
      <c r="F44" s="104"/>
      <c r="G44" s="105"/>
      <c r="H44" s="105"/>
      <c r="I44" s="105"/>
      <c r="J44" s="105"/>
      <c r="K44" s="105"/>
      <c r="L44" s="105"/>
      <c r="M44" s="105"/>
      <c r="N44" s="105"/>
    </row>
    <row r="45" spans="2:14" x14ac:dyDescent="0.2">
      <c r="B45" s="102" t="str">
        <f>+IF('Velocidades y tramos'!B40="","",'Velocidades y tramos'!B40)</f>
        <v>Giga Ethernet 250 Mbps</v>
      </c>
      <c r="C45" s="102" t="str">
        <f>+IF('Velocidades y tramos'!C40="","",'Velocidades y tramos'!C40)</f>
        <v>Local</v>
      </c>
      <c r="D45" s="103">
        <f>+IFERROR('Demanda minorista_AEP'!D45*'Precios mayoristas'!D44*(1-'Descuentos mayoristas'!$C$10)+'Demanda minorista_AEP'!E45*'Precios mayoristas'!D44*(1-'Descuentos mayoristas'!$C$11)+'Demanda minorista_AEP'!F45*'Precios mayoristas'!D44*(1-'Descuentos mayoristas'!$C$12),"")</f>
        <v>100000000</v>
      </c>
      <c r="E45" s="103">
        <f>+IFERROR((1-'Descuentos mayoristas'!$D$16)*'Demanda minorista_AEP'!$G45*'Precios mayoristas'!E44*Supuestos!$C$6,"")</f>
        <v>285119999.99999994</v>
      </c>
      <c r="F45" s="104"/>
      <c r="G45" s="105"/>
      <c r="H45" s="105"/>
      <c r="I45" s="105"/>
      <c r="J45" s="105"/>
      <c r="K45" s="105"/>
      <c r="L45" s="105"/>
      <c r="M45" s="105"/>
      <c r="N45" s="105"/>
    </row>
    <row r="46" spans="2:14" x14ac:dyDescent="0.2">
      <c r="B46" s="102" t="str">
        <f>+IF('Velocidades y tramos'!B41="","",'Velocidades y tramos'!B41)</f>
        <v>Giga Ethernet 300 Mbps</v>
      </c>
      <c r="C46" s="102" t="str">
        <f>+IF('Velocidades y tramos'!C41="","",'Velocidades y tramos'!C41)</f>
        <v>Local</v>
      </c>
      <c r="D46" s="103">
        <f>+IFERROR('Demanda minorista_AEP'!D46*'Precios mayoristas'!D45*(1-'Descuentos mayoristas'!$C$10)+'Demanda minorista_AEP'!E46*'Precios mayoristas'!D45*(1-'Descuentos mayoristas'!$C$11)+'Demanda minorista_AEP'!F46*'Precios mayoristas'!D45*(1-'Descuentos mayoristas'!$C$12),"")</f>
        <v>100000000</v>
      </c>
      <c r="E46" s="103">
        <f>+IFERROR((1-'Descuentos mayoristas'!$D$16)*'Demanda minorista_AEP'!$G46*'Precios mayoristas'!E45*Supuestos!$C$6,"")</f>
        <v>327689999.99999994</v>
      </c>
      <c r="F46" s="104"/>
      <c r="G46" s="105"/>
      <c r="H46" s="105"/>
      <c r="I46" s="105"/>
      <c r="J46" s="105"/>
      <c r="K46" s="105"/>
      <c r="L46" s="105"/>
      <c r="M46" s="105"/>
      <c r="N46" s="105"/>
    </row>
    <row r="47" spans="2:14" x14ac:dyDescent="0.2">
      <c r="B47" s="102" t="str">
        <f>+IF('Velocidades y tramos'!B42="","",'Velocidades y tramos'!B42)</f>
        <v>Giga Ethernet 350 Mbps</v>
      </c>
      <c r="C47" s="102" t="str">
        <f>+IF('Velocidades y tramos'!C42="","",'Velocidades y tramos'!C42)</f>
        <v>Local</v>
      </c>
      <c r="D47" s="103">
        <f>+IFERROR('Demanda minorista_AEP'!D47*'Precios mayoristas'!D46*(1-'Descuentos mayoristas'!$C$10)+'Demanda minorista_AEP'!E47*'Precios mayoristas'!D46*(1-'Descuentos mayoristas'!$C$11)+'Demanda minorista_AEP'!F47*'Precios mayoristas'!D46*(1-'Descuentos mayoristas'!$C$12),"")</f>
        <v>100000000</v>
      </c>
      <c r="E47" s="103">
        <f>+IFERROR((1-'Descuentos mayoristas'!$D$16)*'Demanda minorista_AEP'!$G47*'Precios mayoristas'!E46*Supuestos!$C$6,"")</f>
        <v>370457999.99999994</v>
      </c>
      <c r="F47" s="104"/>
      <c r="G47" s="105"/>
      <c r="H47" s="105"/>
      <c r="I47" s="105"/>
      <c r="J47" s="105"/>
      <c r="K47" s="105"/>
      <c r="L47" s="105"/>
      <c r="M47" s="105"/>
      <c r="N47" s="105"/>
    </row>
    <row r="48" spans="2:14" x14ac:dyDescent="0.2">
      <c r="B48" s="102" t="str">
        <f>+IF('Velocidades y tramos'!B43="","",'Velocidades y tramos'!B43)</f>
        <v>Giga Ethernet 400 Mbps</v>
      </c>
      <c r="C48" s="102" t="str">
        <f>+IF('Velocidades y tramos'!C43="","",'Velocidades y tramos'!C43)</f>
        <v>Local</v>
      </c>
      <c r="D48" s="103">
        <f>+IFERROR('Demanda minorista_AEP'!D48*'Precios mayoristas'!D47*(1-'Descuentos mayoristas'!$C$10)+'Demanda minorista_AEP'!E48*'Precios mayoristas'!D47*(1-'Descuentos mayoristas'!$C$11)+'Demanda minorista_AEP'!F48*'Precios mayoristas'!D47*(1-'Descuentos mayoristas'!$C$12),"")</f>
        <v>100000000</v>
      </c>
      <c r="E48" s="103">
        <f>+IFERROR((1-'Descuentos mayoristas'!$D$16)*'Demanda minorista_AEP'!$G48*'Precios mayoristas'!E47*Supuestos!$C$6,"")</f>
        <v>412829999.99999988</v>
      </c>
      <c r="F48" s="104"/>
      <c r="G48" s="105"/>
      <c r="H48" s="105"/>
      <c r="I48" s="105"/>
      <c r="J48" s="105"/>
      <c r="K48" s="105"/>
      <c r="L48" s="105"/>
      <c r="M48" s="105"/>
      <c r="N48" s="105"/>
    </row>
    <row r="49" spans="2:14" x14ac:dyDescent="0.2">
      <c r="B49" s="102" t="str">
        <f>+IF('Velocidades y tramos'!B44="","",'Velocidades y tramos'!B44)</f>
        <v>Giga Ethernet 450 Mbps</v>
      </c>
      <c r="C49" s="102" t="str">
        <f>+IF('Velocidades y tramos'!C44="","",'Velocidades y tramos'!C44)</f>
        <v>Local</v>
      </c>
      <c r="D49" s="103">
        <f>+IFERROR('Demanda minorista_AEP'!D49*'Precios mayoristas'!D48*(1-'Descuentos mayoristas'!$C$10)+'Demanda minorista_AEP'!E49*'Precios mayoristas'!D48*(1-'Descuentos mayoristas'!$C$11)+'Demanda minorista_AEP'!F49*'Precios mayoristas'!D48*(1-'Descuentos mayoristas'!$C$12),"")</f>
        <v>100000000</v>
      </c>
      <c r="E49" s="103">
        <f>+IFERROR((1-'Descuentos mayoristas'!$D$16)*'Demanda minorista_AEP'!$G49*'Precios mayoristas'!E48*Supuestos!$C$6,"")</f>
        <v>455399999.99999988</v>
      </c>
      <c r="F49" s="104"/>
      <c r="G49" s="105"/>
      <c r="H49" s="105"/>
      <c r="I49" s="105"/>
      <c r="J49" s="105"/>
      <c r="K49" s="105"/>
      <c r="L49" s="105"/>
      <c r="M49" s="105"/>
      <c r="N49" s="105"/>
    </row>
    <row r="50" spans="2:14" x14ac:dyDescent="0.2">
      <c r="B50" s="102" t="str">
        <f>+IF('Velocidades y tramos'!B45="","",'Velocidades y tramos'!B45)</f>
        <v>Giga Ethernet 500 Mbps</v>
      </c>
      <c r="C50" s="102" t="str">
        <f>+IF('Velocidades y tramos'!C45="","",'Velocidades y tramos'!C45)</f>
        <v>Local</v>
      </c>
      <c r="D50" s="103">
        <f>+IFERROR('Demanda minorista_AEP'!D50*'Precios mayoristas'!D49*(1-'Descuentos mayoristas'!$C$10)+'Demanda minorista_AEP'!E50*'Precios mayoristas'!D49*(1-'Descuentos mayoristas'!$C$11)+'Demanda minorista_AEP'!F50*'Precios mayoristas'!D49*(1-'Descuentos mayoristas'!$C$12),"")</f>
        <v>100000000</v>
      </c>
      <c r="E50" s="103">
        <f>+IFERROR((1-'Descuentos mayoristas'!$D$16)*'Demanda minorista_AEP'!$G50*'Precios mayoristas'!E49*Supuestos!$C$6,"")</f>
        <v>497969999.99999988</v>
      </c>
      <c r="F50" s="104"/>
      <c r="G50" s="105"/>
      <c r="H50" s="105"/>
      <c r="I50" s="105"/>
      <c r="J50" s="105"/>
      <c r="K50" s="105"/>
      <c r="L50" s="105"/>
      <c r="M50" s="105"/>
      <c r="N50" s="105"/>
    </row>
    <row r="51" spans="2:14" x14ac:dyDescent="0.2">
      <c r="B51" s="102" t="str">
        <f>+IF('Velocidades y tramos'!B46="","",'Velocidades y tramos'!B46)</f>
        <v>Giga Ethernet 550 Mbps</v>
      </c>
      <c r="C51" s="102" t="str">
        <f>+IF('Velocidades y tramos'!C46="","",'Velocidades y tramos'!C46)</f>
        <v>Local</v>
      </c>
      <c r="D51" s="103">
        <f>+IFERROR('Demanda minorista_AEP'!D51*'Precios mayoristas'!D50*(1-'Descuentos mayoristas'!$C$10)+'Demanda minorista_AEP'!E51*'Precios mayoristas'!D50*(1-'Descuentos mayoristas'!$C$11)+'Demanda minorista_AEP'!F51*'Precios mayoristas'!D50*(1-'Descuentos mayoristas'!$C$12),"")</f>
        <v>100000000</v>
      </c>
      <c r="E51" s="103">
        <f>+IFERROR((1-'Descuentos mayoristas'!$D$16)*'Demanda minorista_AEP'!$G51*'Precios mayoristas'!E50*Supuestos!$C$6,"")</f>
        <v>540341999.99999988</v>
      </c>
      <c r="F51" s="104"/>
      <c r="G51" s="105"/>
      <c r="H51" s="105"/>
      <c r="I51" s="105"/>
      <c r="J51" s="105"/>
      <c r="K51" s="105"/>
      <c r="L51" s="105"/>
      <c r="M51" s="105"/>
      <c r="N51" s="105"/>
    </row>
    <row r="52" spans="2:14" x14ac:dyDescent="0.2">
      <c r="B52" s="102" t="str">
        <f>+IF('Velocidades y tramos'!B47="","",'Velocidades y tramos'!B47)</f>
        <v>Giga Ethernet 600 Mbps</v>
      </c>
      <c r="C52" s="102" t="str">
        <f>+IF('Velocidades y tramos'!C47="","",'Velocidades y tramos'!C47)</f>
        <v>Local</v>
      </c>
      <c r="D52" s="103">
        <f>+IFERROR('Demanda minorista_AEP'!D52*'Precios mayoristas'!D51*(1-'Descuentos mayoristas'!$C$10)+'Demanda minorista_AEP'!E52*'Precios mayoristas'!D51*(1-'Descuentos mayoristas'!$C$11)+'Demanda minorista_AEP'!F52*'Precios mayoristas'!D51*(1-'Descuentos mayoristas'!$C$12),"")</f>
        <v>100000000</v>
      </c>
      <c r="E52" s="103">
        <f>+IFERROR((1-'Descuentos mayoristas'!$D$16)*'Demanda minorista_AEP'!$G52*'Precios mayoristas'!E51*Supuestos!$C$6,"")</f>
        <v>583109999.99999988</v>
      </c>
      <c r="F52" s="104"/>
      <c r="G52" s="105"/>
      <c r="H52" s="105"/>
      <c r="I52" s="105"/>
      <c r="J52" s="105"/>
      <c r="K52" s="105"/>
      <c r="L52" s="105"/>
      <c r="M52" s="105"/>
      <c r="N52" s="105"/>
    </row>
    <row r="53" spans="2:14" x14ac:dyDescent="0.2">
      <c r="B53" s="102" t="str">
        <f>+IF('Velocidades y tramos'!B48="","",'Velocidades y tramos'!B48)</f>
        <v>Giga Ethernet 750 Mbps</v>
      </c>
      <c r="C53" s="102" t="str">
        <f>+IF('Velocidades y tramos'!C48="","",'Velocidades y tramos'!C48)</f>
        <v>Local</v>
      </c>
      <c r="D53" s="103">
        <f>+IFERROR('Demanda minorista_AEP'!D53*'Precios mayoristas'!D52*(1-'Descuentos mayoristas'!$C$10)+'Demanda minorista_AEP'!E53*'Precios mayoristas'!D52*(1-'Descuentos mayoristas'!$C$11)+'Demanda minorista_AEP'!F53*'Precios mayoristas'!D52*(1-'Descuentos mayoristas'!$C$12),"")</f>
        <v>100000000</v>
      </c>
      <c r="E53" s="103">
        <f>+IFERROR((1-'Descuentos mayoristas'!$D$16)*'Demanda minorista_AEP'!$G53*'Precios mayoristas'!E52*Supuestos!$C$6,"")</f>
        <v>791405999.99999976</v>
      </c>
      <c r="F53" s="104"/>
      <c r="G53" s="105"/>
      <c r="H53" s="105"/>
      <c r="I53" s="105"/>
      <c r="J53" s="105"/>
      <c r="K53" s="105"/>
      <c r="L53" s="105"/>
      <c r="M53" s="105"/>
      <c r="N53" s="105"/>
    </row>
    <row r="54" spans="2:14" x14ac:dyDescent="0.2">
      <c r="B54" s="102" t="str">
        <f>+IF('Velocidades y tramos'!B49="","",'Velocidades y tramos'!B49)</f>
        <v>Giga Ethernet 1 Gbps</v>
      </c>
      <c r="C54" s="102" t="str">
        <f>+IF('Velocidades y tramos'!C49="","",'Velocidades y tramos'!C49)</f>
        <v>Local</v>
      </c>
      <c r="D54" s="103">
        <f>+IFERROR('Demanda minorista_AEP'!D54*'Precios mayoristas'!D53*(1-'Descuentos mayoristas'!$C$10)+'Demanda minorista_AEP'!E54*'Precios mayoristas'!D53*(1-'Descuentos mayoristas'!$C$11)+'Demanda minorista_AEP'!F54*'Precios mayoristas'!D53*(1-'Descuentos mayoristas'!$C$12),"")</f>
        <v>100000000</v>
      </c>
      <c r="E54" s="103">
        <f>+IFERROR((1-'Descuentos mayoristas'!$D$16)*'Demanda minorista_AEP'!$G54*'Precios mayoristas'!E53*Supuestos!$C$6,"")</f>
        <v>1004057999.9999998</v>
      </c>
      <c r="F54" s="104"/>
      <c r="G54" s="105"/>
      <c r="H54" s="105"/>
      <c r="I54" s="105"/>
      <c r="J54" s="105"/>
      <c r="K54" s="105"/>
      <c r="L54" s="105"/>
      <c r="M54" s="105"/>
      <c r="N54" s="105"/>
    </row>
    <row r="55" spans="2:14" x14ac:dyDescent="0.2">
      <c r="B55" s="102" t="str">
        <f>+IF('Velocidades y tramos'!B50="","",'Velocidades y tramos'!B50)</f>
        <v>Giga Ethernet 2 Gbps</v>
      </c>
      <c r="C55" s="102" t="str">
        <f>+IF('Velocidades y tramos'!C50="","",'Velocidades y tramos'!C50)</f>
        <v>Local</v>
      </c>
      <c r="D55" s="103">
        <f>+IFERROR('Demanda minorista_AEP'!D55*'Precios mayoristas'!D54*(1-'Descuentos mayoristas'!$C$10)+'Demanda minorista_AEP'!E55*'Precios mayoristas'!D54*(1-'Descuentos mayoristas'!$C$11)+'Demanda minorista_AEP'!F55*'Precios mayoristas'!D54*(1-'Descuentos mayoristas'!$C$12),"")</f>
        <v>100000000</v>
      </c>
      <c r="E55" s="103">
        <f>+IFERROR((1-'Descuentos mayoristas'!$D$16)*'Demanda minorista_AEP'!$G55*'Precios mayoristas'!E54*Supuestos!$C$6,"")</f>
        <v>1142115479.9999998</v>
      </c>
      <c r="F55" s="104"/>
      <c r="G55" s="105"/>
      <c r="H55" s="105"/>
      <c r="I55" s="105"/>
      <c r="J55" s="105"/>
      <c r="K55" s="105"/>
      <c r="L55" s="105"/>
      <c r="M55" s="105"/>
      <c r="N55" s="105"/>
    </row>
    <row r="56" spans="2:14" x14ac:dyDescent="0.2">
      <c r="B56" s="102" t="str">
        <f>+IF('Velocidades y tramos'!B51="","",'Velocidades y tramos'!B51)</f>
        <v>Giga Ethernet 4 Gbps</v>
      </c>
      <c r="C56" s="102" t="str">
        <f>+IF('Velocidades y tramos'!C51="","",'Velocidades y tramos'!C51)</f>
        <v>Local</v>
      </c>
      <c r="D56" s="103">
        <f>+IFERROR('Demanda minorista_AEP'!D56*'Precios mayoristas'!D55*(1-'Descuentos mayoristas'!$C$10)+'Demanda minorista_AEP'!E56*'Precios mayoristas'!D55*(1-'Descuentos mayoristas'!$C$11)+'Demanda minorista_AEP'!F56*'Precios mayoristas'!D55*(1-'Descuentos mayoristas'!$C$12),"")</f>
        <v>100000000</v>
      </c>
      <c r="E56" s="103">
        <f>+IFERROR((1-'Descuentos mayoristas'!$D$16)*'Demanda minorista_AEP'!$G56*'Precios mayoristas'!E55*Supuestos!$C$6,"")</f>
        <v>2284230959.9999995</v>
      </c>
      <c r="F56" s="104"/>
      <c r="G56" s="105"/>
      <c r="H56" s="105"/>
      <c r="I56" s="105"/>
      <c r="J56" s="105"/>
      <c r="K56" s="105"/>
      <c r="L56" s="105"/>
      <c r="M56" s="105"/>
      <c r="N56" s="105"/>
    </row>
    <row r="57" spans="2:14" x14ac:dyDescent="0.2">
      <c r="B57" s="102" t="str">
        <f>+IF('Velocidades y tramos'!B52="","",'Velocidades y tramos'!B52)</f>
        <v>Giga Ethernet 6 Gbps</v>
      </c>
      <c r="C57" s="102" t="str">
        <f>+IF('Velocidades y tramos'!C52="","",'Velocidades y tramos'!C52)</f>
        <v>Local</v>
      </c>
      <c r="D57" s="103">
        <f>+IFERROR('Demanda minorista_AEP'!D57*'Precios mayoristas'!D56*(1-'Descuentos mayoristas'!$C$10)+'Demanda minorista_AEP'!E57*'Precios mayoristas'!D56*(1-'Descuentos mayoristas'!$C$11)+'Demanda minorista_AEP'!F57*'Precios mayoristas'!D56*(1-'Descuentos mayoristas'!$C$12),"")</f>
        <v>100000000</v>
      </c>
      <c r="E57" s="103">
        <f>+IFERROR((1-'Descuentos mayoristas'!$D$16)*'Demanda minorista_AEP'!$G57*'Precios mayoristas'!E56*Supuestos!$C$6,"")</f>
        <v>3426346439.999999</v>
      </c>
      <c r="F57" s="104"/>
      <c r="G57" s="105"/>
      <c r="H57" s="105"/>
      <c r="I57" s="105"/>
      <c r="J57" s="105"/>
      <c r="K57" s="105"/>
      <c r="L57" s="105"/>
      <c r="M57" s="105"/>
      <c r="N57" s="105"/>
    </row>
    <row r="58" spans="2:14" x14ac:dyDescent="0.2">
      <c r="B58" s="102" t="str">
        <f>+IF('Velocidades y tramos'!B53="","",'Velocidades y tramos'!B53)</f>
        <v>Giga Ethernet 8 Gbps</v>
      </c>
      <c r="C58" s="102" t="str">
        <f>+IF('Velocidades y tramos'!C53="","",'Velocidades y tramos'!C53)</f>
        <v>Local</v>
      </c>
      <c r="D58" s="103">
        <f>+IFERROR('Demanda minorista_AEP'!D58*'Precios mayoristas'!D57*(1-'Descuentos mayoristas'!$C$10)+'Demanda minorista_AEP'!E58*'Precios mayoristas'!D57*(1-'Descuentos mayoristas'!$C$11)+'Demanda minorista_AEP'!F58*'Precios mayoristas'!D57*(1-'Descuentos mayoristas'!$C$12),"")</f>
        <v>100000000</v>
      </c>
      <c r="E58" s="103">
        <f>+IFERROR((1-'Descuentos mayoristas'!$D$16)*'Demanda minorista_AEP'!$G58*'Precios mayoristas'!E57*Supuestos!$C$6,"")</f>
        <v>4405303979.999999</v>
      </c>
      <c r="F58" s="104"/>
      <c r="G58" s="105"/>
      <c r="H58" s="105"/>
      <c r="I58" s="105"/>
      <c r="J58" s="105"/>
      <c r="K58" s="105"/>
      <c r="L58" s="105"/>
      <c r="M58" s="105"/>
      <c r="N58" s="105"/>
    </row>
    <row r="59" spans="2:14" x14ac:dyDescent="0.2">
      <c r="B59" s="102" t="str">
        <f>+IF('Velocidades y tramos'!B54="","",'Velocidades y tramos'!B54)</f>
        <v>Giga Ethernet 10 Gbps</v>
      </c>
      <c r="C59" s="102" t="str">
        <f>+IF('Velocidades y tramos'!C54="","",'Velocidades y tramos'!C54)</f>
        <v>Local</v>
      </c>
      <c r="D59" s="103">
        <f>+IFERROR('Demanda minorista_AEP'!D59*'Precios mayoristas'!D58*(1-'Descuentos mayoristas'!$C$10)+'Demanda minorista_AEP'!E59*'Precios mayoristas'!D58*(1-'Descuentos mayoristas'!$C$11)+'Demanda minorista_AEP'!F59*'Precios mayoristas'!D58*(1-'Descuentos mayoristas'!$C$12),"")</f>
        <v>100000000</v>
      </c>
      <c r="E59" s="103">
        <f>+IFERROR((1-'Descuentos mayoristas'!$D$16)*'Demanda minorista_AEP'!$G59*'Precios mayoristas'!E58*Supuestos!$C$6,"")</f>
        <v>4894779779.999999</v>
      </c>
      <c r="F59" s="104"/>
      <c r="G59" s="105"/>
      <c r="H59" s="105"/>
      <c r="I59" s="105"/>
      <c r="J59" s="105"/>
      <c r="K59" s="105"/>
      <c r="L59" s="105"/>
      <c r="M59" s="105"/>
      <c r="N59" s="105"/>
    </row>
    <row r="60" spans="2:14" x14ac:dyDescent="0.2">
      <c r="B60" s="102" t="str">
        <f>+IF('Velocidades y tramos'!B55="","",'Velocidades y tramos'!B55)</f>
        <v>Hub 1 Gbps</v>
      </c>
      <c r="C60" s="102" t="str">
        <f>+IF('Velocidades y tramos'!C55="","",'Velocidades y tramos'!C55)</f>
        <v>Local</v>
      </c>
      <c r="D60" s="103">
        <f>+IFERROR('Demanda minorista_AEP'!D60*'Precios mayoristas'!D59*(1-'Descuentos mayoristas'!$C$10)+'Demanda minorista_AEP'!E60*'Precios mayoristas'!D59*(1-'Descuentos mayoristas'!$C$11)+'Demanda minorista_AEP'!F60*'Precios mayoristas'!D59*(1-'Descuentos mayoristas'!$C$12),"")</f>
        <v>100000000</v>
      </c>
      <c r="E60" s="103">
        <f>+IFERROR((1-'Descuentos mayoristas'!$D$16)*'Demanda minorista_AEP'!$G60*'Precios mayoristas'!E59*Supuestos!$C$6,"")</f>
        <v>1004057999.9999998</v>
      </c>
      <c r="F60" s="104"/>
      <c r="G60" s="105"/>
      <c r="H60" s="105"/>
      <c r="I60" s="105"/>
      <c r="J60" s="105"/>
      <c r="K60" s="105"/>
      <c r="L60" s="105"/>
      <c r="M60" s="105"/>
      <c r="N60" s="105"/>
    </row>
    <row r="61" spans="2:14" x14ac:dyDescent="0.2">
      <c r="B61" s="102" t="str">
        <f>+IF('Velocidades y tramos'!B56="","",'Velocidades y tramos'!B56)</f>
        <v>Hub 10 Gbps</v>
      </c>
      <c r="C61" s="102" t="str">
        <f>+IF('Velocidades y tramos'!C56="","",'Velocidades y tramos'!C56)</f>
        <v>Local</v>
      </c>
      <c r="D61" s="103">
        <f>+IFERROR('Demanda minorista_AEP'!D61*'Precios mayoristas'!D60*(1-'Descuentos mayoristas'!$C$10)+'Demanda minorista_AEP'!E61*'Precios mayoristas'!D60*(1-'Descuentos mayoristas'!$C$11)+'Demanda minorista_AEP'!F61*'Precios mayoristas'!D60*(1-'Descuentos mayoristas'!$C$12),"")</f>
        <v>100000000</v>
      </c>
      <c r="E61" s="103">
        <f>+IFERROR((1-'Descuentos mayoristas'!$D$16)*'Demanda minorista_AEP'!$G61*'Precios mayoristas'!E60*Supuestos!$C$6,"")</f>
        <v>4894779779.999999</v>
      </c>
      <c r="F61" s="104"/>
      <c r="G61" s="105"/>
      <c r="H61" s="105"/>
      <c r="I61" s="105"/>
      <c r="J61" s="105"/>
      <c r="K61" s="105"/>
      <c r="L61" s="105"/>
      <c r="M61" s="105"/>
      <c r="N61" s="105"/>
    </row>
    <row r="62" spans="2:14" x14ac:dyDescent="0.2">
      <c r="B62" s="102" t="str">
        <f>+IF('Velocidades y tramos'!B57="","",'Velocidades y tramos'!B57)</f>
        <v/>
      </c>
      <c r="C62" s="102" t="str">
        <f>+IF('Velocidades y tramos'!C57="","",'Velocidades y tramos'!C57)</f>
        <v/>
      </c>
      <c r="D62" s="103">
        <f>+IFERROR('Demanda minorista_AEP'!D62*'Precios mayoristas'!D61*(1-'Descuentos mayoristas'!$C$10)+'Demanda minorista_AEP'!E62*'Precios mayoristas'!D61*(1-'Descuentos mayoristas'!$C$11)+'Demanda minorista_AEP'!F62*'Precios mayoristas'!D61*(1-'Descuentos mayoristas'!$C$12),"")</f>
        <v>0</v>
      </c>
      <c r="E62" s="103">
        <f>+IFERROR((1-'Descuentos mayoristas'!$D$16)*'Demanda minorista_AEP'!$G62*'Precios mayoristas'!E61*Supuestos!$C$6,"")</f>
        <v>0</v>
      </c>
      <c r="F62" s="104"/>
      <c r="G62" s="105"/>
      <c r="H62" s="105"/>
      <c r="I62" s="105"/>
      <c r="J62" s="105"/>
      <c r="K62" s="105"/>
      <c r="L62" s="105"/>
      <c r="M62" s="105"/>
      <c r="N62" s="105"/>
    </row>
    <row r="63" spans="2:14" x14ac:dyDescent="0.2">
      <c r="B63" s="102" t="str">
        <f>+IF('Velocidades y tramos'!B58="","",'Velocidades y tramos'!B58)</f>
        <v/>
      </c>
      <c r="C63" s="102" t="str">
        <f>+IF('Velocidades y tramos'!C58="","",'Velocidades y tramos'!C58)</f>
        <v/>
      </c>
      <c r="D63" s="103">
        <f>+IFERROR('Demanda minorista_AEP'!D63*'Precios mayoristas'!D62*(1-'Descuentos mayoristas'!$C$10)+'Demanda minorista_AEP'!E63*'Precios mayoristas'!D62*(1-'Descuentos mayoristas'!$C$11)+'Demanda minorista_AEP'!F63*'Precios mayoristas'!D62*(1-'Descuentos mayoristas'!$C$12),"")</f>
        <v>0</v>
      </c>
      <c r="E63" s="103">
        <f>+IFERROR((1-'Descuentos mayoristas'!$D$16)*'Demanda minorista_AEP'!$G63*'Precios mayoristas'!E62*Supuestos!$C$6,"")</f>
        <v>0</v>
      </c>
      <c r="F63" s="104"/>
      <c r="G63" s="105"/>
      <c r="H63" s="105"/>
      <c r="I63" s="105"/>
      <c r="J63" s="105"/>
      <c r="K63" s="105"/>
      <c r="L63" s="105"/>
      <c r="M63" s="105"/>
      <c r="N63" s="105"/>
    </row>
    <row r="64" spans="2:14" x14ac:dyDescent="0.2">
      <c r="B64" s="102" t="str">
        <f>+IF('Velocidades y tramos'!B59="","",'Velocidades y tramos'!B59)</f>
        <v/>
      </c>
      <c r="C64" s="102" t="str">
        <f>+IF('Velocidades y tramos'!C59="","",'Velocidades y tramos'!C59)</f>
        <v/>
      </c>
      <c r="D64" s="103">
        <f>+IFERROR('Demanda minorista_AEP'!D64*'Precios mayoristas'!D63*(1-'Descuentos mayoristas'!$C$10)+'Demanda minorista_AEP'!E64*'Precios mayoristas'!D63*(1-'Descuentos mayoristas'!$C$11)+'Demanda minorista_AEP'!F64*'Precios mayoristas'!D63*(1-'Descuentos mayoristas'!$C$12),"")</f>
        <v>0</v>
      </c>
      <c r="E64" s="103">
        <f>+IFERROR((1-'Descuentos mayoristas'!$D$16)*'Demanda minorista_AEP'!$G64*'Precios mayoristas'!E63*Supuestos!$C$6,"")</f>
        <v>0</v>
      </c>
      <c r="F64" s="104"/>
      <c r="G64" s="105"/>
      <c r="H64" s="105"/>
      <c r="I64" s="105"/>
      <c r="J64" s="105"/>
      <c r="K64" s="105"/>
      <c r="L64" s="105"/>
      <c r="M64" s="105"/>
      <c r="N64" s="105"/>
    </row>
    <row r="65" spans="2:14" x14ac:dyDescent="0.2">
      <c r="B65" s="102" t="str">
        <f>+IF('Velocidades y tramos'!B60="","",'Velocidades y tramos'!B60)</f>
        <v/>
      </c>
      <c r="C65" s="102" t="str">
        <f>+IF('Velocidades y tramos'!C60="","",'Velocidades y tramos'!C60)</f>
        <v/>
      </c>
      <c r="D65" s="103">
        <f>+IFERROR('Demanda minorista_AEP'!D65*'Precios mayoristas'!D64*(1-'Descuentos mayoristas'!$C$10)+'Demanda minorista_AEP'!E65*'Precios mayoristas'!D64*(1-'Descuentos mayoristas'!$C$11)+'Demanda minorista_AEP'!F65*'Precios mayoristas'!D64*(1-'Descuentos mayoristas'!$C$12),"")</f>
        <v>0</v>
      </c>
      <c r="E65" s="103">
        <f>+IFERROR((1-'Descuentos mayoristas'!$D$16)*'Demanda minorista_AEP'!$G65*'Precios mayoristas'!E64*Supuestos!$C$6,"")</f>
        <v>0</v>
      </c>
      <c r="F65" s="104"/>
      <c r="G65" s="105"/>
      <c r="H65" s="105"/>
      <c r="I65" s="105"/>
      <c r="J65" s="105"/>
      <c r="K65" s="105"/>
      <c r="L65" s="105"/>
      <c r="M65" s="105"/>
      <c r="N65" s="105"/>
    </row>
    <row r="66" spans="2:14" x14ac:dyDescent="0.2">
      <c r="B66" s="102" t="str">
        <f>+IF('Velocidades y tramos'!B61="","",'Velocidades y tramos'!B61)</f>
        <v/>
      </c>
      <c r="C66" s="102" t="str">
        <f>+IF('Velocidades y tramos'!C61="","",'Velocidades y tramos'!C61)</f>
        <v/>
      </c>
      <c r="D66" s="103">
        <f>+IFERROR('Demanda minorista_AEP'!D66*'Precios mayoristas'!D65*(1-'Descuentos mayoristas'!$C$10)+'Demanda minorista_AEP'!E66*'Precios mayoristas'!D65*(1-'Descuentos mayoristas'!$C$11)+'Demanda minorista_AEP'!F66*'Precios mayoristas'!D65*(1-'Descuentos mayoristas'!$C$12),"")</f>
        <v>0</v>
      </c>
      <c r="E66" s="103">
        <f>+IFERROR((1-'Descuentos mayoristas'!$D$16)*'Demanda minorista_AEP'!$G66*'Precios mayoristas'!E65*Supuestos!$C$6,"")</f>
        <v>0</v>
      </c>
      <c r="F66" s="104"/>
      <c r="G66" s="105"/>
      <c r="H66" s="105"/>
      <c r="I66" s="105"/>
      <c r="J66" s="105"/>
      <c r="K66" s="105"/>
      <c r="L66" s="105"/>
      <c r="M66" s="105"/>
      <c r="N66" s="105"/>
    </row>
    <row r="67" spans="2:14" x14ac:dyDescent="0.2">
      <c r="B67" s="102" t="str">
        <f>+IF('Velocidades y tramos'!B62="","",'Velocidades y tramos'!B62)</f>
        <v/>
      </c>
      <c r="C67" s="102" t="str">
        <f>+IF('Velocidades y tramos'!C62="","",'Velocidades y tramos'!C62)</f>
        <v/>
      </c>
      <c r="D67" s="103">
        <f>+IFERROR('Demanda minorista_AEP'!D67*'Precios mayoristas'!D66*(1-'Descuentos mayoristas'!$C$10)+'Demanda minorista_AEP'!E67*'Precios mayoristas'!D66*(1-'Descuentos mayoristas'!$C$11)+'Demanda minorista_AEP'!F67*'Precios mayoristas'!D66*(1-'Descuentos mayoristas'!$C$12),"")</f>
        <v>0</v>
      </c>
      <c r="E67" s="103">
        <f>+IFERROR((1-'Descuentos mayoristas'!$D$16)*'Demanda minorista_AEP'!$G67*'Precios mayoristas'!E66*Supuestos!$C$6,"")</f>
        <v>0</v>
      </c>
      <c r="F67" s="104"/>
      <c r="G67" s="105"/>
      <c r="H67" s="105"/>
      <c r="I67" s="105"/>
      <c r="J67" s="105"/>
      <c r="K67" s="105"/>
      <c r="L67" s="105"/>
      <c r="M67" s="105"/>
      <c r="N67" s="105"/>
    </row>
    <row r="68" spans="2:14" x14ac:dyDescent="0.2">
      <c r="B68" s="102" t="str">
        <f>+IF('Velocidades y tramos'!B63="","",'Velocidades y tramos'!B63)</f>
        <v/>
      </c>
      <c r="C68" s="102" t="str">
        <f>+IF('Velocidades y tramos'!C63="","",'Velocidades y tramos'!C63)</f>
        <v/>
      </c>
      <c r="D68" s="103">
        <f>+IFERROR('Demanda minorista_AEP'!D68*'Precios mayoristas'!D67*(1-'Descuentos mayoristas'!$C$10)+'Demanda minorista_AEP'!E68*'Precios mayoristas'!D67*(1-'Descuentos mayoristas'!$C$11)+'Demanda minorista_AEP'!F68*'Precios mayoristas'!D67*(1-'Descuentos mayoristas'!$C$12),"")</f>
        <v>0</v>
      </c>
      <c r="E68" s="103">
        <f>+IFERROR((1-'Descuentos mayoristas'!$D$16)*'Demanda minorista_AEP'!$G68*'Precios mayoristas'!E67*Supuestos!$C$6,"")</f>
        <v>0</v>
      </c>
      <c r="F68" s="104"/>
      <c r="G68" s="105"/>
      <c r="H68" s="105"/>
      <c r="I68" s="105"/>
      <c r="J68" s="105"/>
      <c r="K68" s="105"/>
      <c r="L68" s="105"/>
      <c r="M68" s="105"/>
      <c r="N68" s="105"/>
    </row>
    <row r="69" spans="2:14" x14ac:dyDescent="0.2">
      <c r="B69" s="102" t="str">
        <f>+IF('Velocidades y tramos'!B64="","",'Velocidades y tramos'!B64)</f>
        <v/>
      </c>
      <c r="C69" s="102" t="str">
        <f>+IF('Velocidades y tramos'!C64="","",'Velocidades y tramos'!C64)</f>
        <v/>
      </c>
      <c r="D69" s="103">
        <f>+IFERROR('Demanda minorista_AEP'!D69*'Precios mayoristas'!D68*(1-'Descuentos mayoristas'!$C$10)+'Demanda minorista_AEP'!E69*'Precios mayoristas'!D68*(1-'Descuentos mayoristas'!$C$11)+'Demanda minorista_AEP'!F69*'Precios mayoristas'!D68*(1-'Descuentos mayoristas'!$C$12),"")</f>
        <v>0</v>
      </c>
      <c r="E69" s="103">
        <f>+IFERROR((1-'Descuentos mayoristas'!$D$16)*'Demanda minorista_AEP'!$G69*'Precios mayoristas'!E68*Supuestos!$C$6,"")</f>
        <v>0</v>
      </c>
      <c r="F69" s="104"/>
      <c r="G69" s="105"/>
      <c r="H69" s="105"/>
      <c r="I69" s="105"/>
      <c r="J69" s="105"/>
      <c r="K69" s="105"/>
      <c r="L69" s="105"/>
      <c r="M69" s="105"/>
      <c r="N69" s="105"/>
    </row>
    <row r="70" spans="2:14" x14ac:dyDescent="0.2">
      <c r="B70" s="102" t="str">
        <f>+IF('Velocidades y tramos'!B65="","",'Velocidades y tramos'!B65)</f>
        <v/>
      </c>
      <c r="C70" s="102" t="str">
        <f>+IF('Velocidades y tramos'!C65="","",'Velocidades y tramos'!C65)</f>
        <v/>
      </c>
      <c r="D70" s="103">
        <f>+IFERROR('Demanda minorista_AEP'!D70*'Precios mayoristas'!D69*(1-'Descuentos mayoristas'!$C$10)+'Demanda minorista_AEP'!E70*'Precios mayoristas'!D69*(1-'Descuentos mayoristas'!$C$11)+'Demanda minorista_AEP'!F70*'Precios mayoristas'!D69*(1-'Descuentos mayoristas'!$C$12),"")</f>
        <v>0</v>
      </c>
      <c r="E70" s="103">
        <f>+IFERROR((1-'Descuentos mayoristas'!$D$16)*'Demanda minorista_AEP'!$G70*'Precios mayoristas'!E69*Supuestos!$C$6,"")</f>
        <v>0</v>
      </c>
      <c r="F70" s="104"/>
      <c r="G70" s="105"/>
      <c r="H70" s="105"/>
      <c r="I70" s="105"/>
      <c r="J70" s="105"/>
      <c r="K70" s="105"/>
      <c r="L70" s="105"/>
      <c r="M70" s="105"/>
      <c r="N70" s="105"/>
    </row>
    <row r="71" spans="2:14" x14ac:dyDescent="0.2">
      <c r="B71" s="106" t="str">
        <f>+IF('Velocidades y tramos'!B66="","",'Velocidades y tramos'!B66)</f>
        <v/>
      </c>
      <c r="C71" s="106" t="str">
        <f>+IF('Velocidades y tramos'!C66="","",'Velocidades y tramos'!C66)</f>
        <v/>
      </c>
      <c r="D71" s="103">
        <f>+IFERROR('Demanda minorista_AEP'!D71*'Precios mayoristas'!D70*(1-'Descuentos mayoristas'!$C$10)+'Demanda minorista_AEP'!E71*'Precios mayoristas'!D70*(1-'Descuentos mayoristas'!$C$11)+'Demanda minorista_AEP'!F71*'Precios mayoristas'!D70*(1-'Descuentos mayoristas'!$C$12),"")</f>
        <v>0</v>
      </c>
      <c r="E71" s="103">
        <f>+IFERROR((1-'Descuentos mayoristas'!$D$16)*'Demanda minorista_AEP'!$G71*'Precios mayoristas'!E70*Supuestos!$C$6,"")</f>
        <v>0</v>
      </c>
      <c r="F71" s="104"/>
      <c r="G71" s="105"/>
      <c r="H71" s="105"/>
      <c r="I71" s="105"/>
      <c r="J71" s="105"/>
      <c r="K71" s="105"/>
      <c r="L71" s="105"/>
      <c r="M71" s="105"/>
      <c r="N71" s="105"/>
    </row>
    <row r="72" spans="2:14" x14ac:dyDescent="0.2">
      <c r="B72" s="107"/>
      <c r="C72" s="107"/>
      <c r="D72" s="105"/>
      <c r="E72" s="105"/>
      <c r="F72" s="108"/>
      <c r="G72" s="108"/>
      <c r="H72" s="108"/>
      <c r="I72" s="108"/>
      <c r="J72" s="108"/>
      <c r="K72" s="108"/>
      <c r="L72" s="108"/>
      <c r="M72" s="108"/>
      <c r="N72" s="108"/>
    </row>
    <row r="73" spans="2:14" s="89" customFormat="1" x14ac:dyDescent="0.2">
      <c r="B73" s="90" t="s">
        <v>146</v>
      </c>
      <c r="C73" s="90"/>
      <c r="D73" s="91"/>
      <c r="E73" s="91"/>
      <c r="F73" s="92"/>
      <c r="G73" s="92"/>
      <c r="H73" s="92"/>
      <c r="I73" s="92"/>
      <c r="J73" s="92"/>
      <c r="K73" s="92"/>
      <c r="L73" s="92"/>
      <c r="M73" s="92"/>
      <c r="N73" s="92"/>
    </row>
    <row r="74" spans="2:14" x14ac:dyDescent="0.2">
      <c r="B74" s="107"/>
      <c r="C74" s="107"/>
      <c r="D74" s="105"/>
      <c r="E74" s="105"/>
      <c r="F74" s="108"/>
      <c r="G74" s="108"/>
      <c r="H74" s="108"/>
      <c r="I74" s="108"/>
      <c r="J74" s="108"/>
      <c r="K74" s="108"/>
      <c r="L74" s="108"/>
      <c r="M74" s="108"/>
      <c r="N74" s="108"/>
    </row>
    <row r="75" spans="2:14" x14ac:dyDescent="0.2">
      <c r="B75" s="107"/>
      <c r="C75" s="107"/>
      <c r="D75" s="105"/>
      <c r="E75" s="105"/>
      <c r="F75" s="108"/>
      <c r="G75" s="108"/>
      <c r="H75" s="108"/>
      <c r="I75" s="108"/>
      <c r="J75" s="108"/>
      <c r="K75" s="108"/>
      <c r="L75" s="108"/>
      <c r="M75" s="108"/>
      <c r="N75" s="108"/>
    </row>
    <row r="76" spans="2:14" x14ac:dyDescent="0.2">
      <c r="B76" s="139"/>
      <c r="C76" s="141"/>
      <c r="D76" s="155" t="s">
        <v>1</v>
      </c>
      <c r="E76" s="156"/>
      <c r="F76" s="156"/>
      <c r="G76" s="156"/>
      <c r="H76" s="156"/>
      <c r="I76" s="156"/>
      <c r="J76" s="156"/>
      <c r="K76" s="156"/>
      <c r="L76" s="156"/>
      <c r="M76" s="157"/>
    </row>
    <row r="77" spans="2:14" ht="15" customHeight="1" x14ac:dyDescent="0.2">
      <c r="B77" s="140"/>
      <c r="C77" s="142"/>
      <c r="D77" s="109"/>
      <c r="E77" s="152" t="s">
        <v>2</v>
      </c>
      <c r="F77" s="153"/>
      <c r="G77" s="153"/>
      <c r="H77" s="153"/>
      <c r="I77" s="153"/>
      <c r="J77" s="153"/>
      <c r="K77" s="153"/>
      <c r="L77" s="153"/>
      <c r="M77" s="154"/>
    </row>
    <row r="78" spans="2:14" x14ac:dyDescent="0.2">
      <c r="B78" s="140"/>
      <c r="C78" s="142"/>
      <c r="D78" s="94"/>
      <c r="E78" s="150" t="s">
        <v>3</v>
      </c>
      <c r="F78" s="151"/>
      <c r="G78" s="150" t="s">
        <v>4</v>
      </c>
      <c r="H78" s="151"/>
      <c r="I78" s="150" t="s">
        <v>5</v>
      </c>
      <c r="J78" s="151"/>
      <c r="K78" s="150" t="s">
        <v>6</v>
      </c>
      <c r="L78" s="151"/>
      <c r="M78" s="110"/>
    </row>
    <row r="79" spans="2:14" x14ac:dyDescent="0.2">
      <c r="B79" s="97" t="s">
        <v>7</v>
      </c>
      <c r="C79" s="97" t="s">
        <v>8</v>
      </c>
      <c r="D79" s="98" t="s">
        <v>9</v>
      </c>
      <c r="E79" s="98" t="s">
        <v>11</v>
      </c>
      <c r="F79" s="98" t="s">
        <v>12</v>
      </c>
      <c r="G79" s="98" t="s">
        <v>11</v>
      </c>
      <c r="H79" s="98" t="s">
        <v>12</v>
      </c>
      <c r="I79" s="98" t="s">
        <v>11</v>
      </c>
      <c r="J79" s="98" t="s">
        <v>12</v>
      </c>
      <c r="K79" s="98" t="s">
        <v>11</v>
      </c>
      <c r="L79" s="98" t="s">
        <v>12</v>
      </c>
      <c r="M79" s="98" t="s">
        <v>13</v>
      </c>
    </row>
    <row r="80" spans="2:14" x14ac:dyDescent="0.2">
      <c r="B80" s="106" t="str">
        <f>+IF('Velocidades y tramos'!E6="","",'Velocidades y tramos'!E6)</f>
        <v>64 Kbps</v>
      </c>
      <c r="C80" s="106" t="str">
        <f>+IF('Velocidades y tramos'!F6="","",'Velocidades y tramos'!F6)</f>
        <v>Entre localidades</v>
      </c>
      <c r="D80" s="103">
        <f>IFERROR('Demanda minorista_AEP'!D75*'Precios mayoristas'!D73*(1-'Descuentos mayoristas'!$C$10)+'Demanda minorista_AEP'!E75*'Precios mayoristas'!D73*(1-'Descuentos mayoristas'!$C$11)+'Demanda minorista_AEP'!F75*'Precios mayoristas'!D73*(1-'Descuentos mayoristas'!$C$12),"")</f>
        <v>368800</v>
      </c>
      <c r="E80" s="103">
        <f>+IFERROR((1-'Descuentos mayoristas'!$D$17)*'Demanda minorista_AEP'!G75*'Precios mayoristas'!F73*Supuestos!$C$6,"")</f>
        <v>466860.00000000012</v>
      </c>
      <c r="F80" s="103">
        <f>+IFERROR((1-'Descuentos mayoristas'!$D$17)*'Demanda minorista_AEP'!H75*'Precios mayoristas'!G73*Supuestos!$C$6,"")</f>
        <v>48360.000000000015</v>
      </c>
      <c r="G80" s="103">
        <f>+IFERROR((1-'Descuentos mayoristas'!$D$17)*'Demanda minorista_AEP'!I75*'Precios mayoristas'!H73*Supuestos!$C$6,"")</f>
        <v>584226.00000000012</v>
      </c>
      <c r="H80" s="103">
        <f>+IFERROR((1-'Descuentos mayoristas'!$D$17)*'Demanda minorista_AEP'!J75*'Precios mayoristas'!I73*Supuestos!$C$6,"")</f>
        <v>502200.00000000012</v>
      </c>
      <c r="I80" s="103">
        <f>+IFERROR((1-'Descuentos mayoristas'!$D$17)*'Demanda minorista_AEP'!K75*'Precios mayoristas'!J73*Supuestos!$C$6,"")</f>
        <v>181908.00000000006</v>
      </c>
      <c r="J80" s="103">
        <f>+IFERROR((1-'Descuentos mayoristas'!$D$17)*'Demanda minorista_AEP'!L75*'Precios mayoristas'!K73*Supuestos!$C$6,"")</f>
        <v>55800.000000000015</v>
      </c>
      <c r="K80" s="103">
        <f>+IFERROR((1-'Descuentos mayoristas'!$D$17)*'Demanda minorista_AEP'!M75*'Precios mayoristas'!L73*Supuestos!$C$6,"")</f>
        <v>102337.20000000003</v>
      </c>
      <c r="L80" s="103">
        <f>+IFERROR((1-'Descuentos mayoristas'!$D$17)*'Demanda minorista_AEP'!N75*'Precios mayoristas'!M73*Supuestos!$C$6,"")</f>
        <v>111600.00000000003</v>
      </c>
      <c r="M80" s="103">
        <f>+IFERROR((1-'Descuentos mayoristas'!$D$17)*'Demanda minorista_AEP'!O75*'Precios mayoristas'!N73*Supuestos!$C$6,"")</f>
        <v>0</v>
      </c>
    </row>
    <row r="81" spans="2:13" x14ac:dyDescent="0.2">
      <c r="B81" s="106" t="str">
        <f>+IF('Velocidades y tramos'!E7="","",'Velocidades y tramos'!E7)</f>
        <v>128 Kbps</v>
      </c>
      <c r="C81" s="106" t="str">
        <f>+IF('Velocidades y tramos'!F7="","",'Velocidades y tramos'!F7)</f>
        <v>Entre localidades</v>
      </c>
      <c r="D81" s="103">
        <f>IFERROR('Demanda minorista_AEP'!D76*'Precios mayoristas'!D74*(1-'Descuentos mayoristas'!$C$10)+'Demanda minorista_AEP'!E76*'Precios mayoristas'!D74*(1-'Descuentos mayoristas'!$C$11)+'Demanda minorista_AEP'!F76*'Precios mayoristas'!D74*(1-'Descuentos mayoristas'!$C$12),"")</f>
        <v>429800</v>
      </c>
      <c r="E81" s="103">
        <f>+IFERROR((1-'Descuentos mayoristas'!$D$17)*'Demanda minorista_AEP'!G76*'Precios mayoristas'!F74*Supuestos!$C$6,"")</f>
        <v>888150.00000000023</v>
      </c>
      <c r="F81" s="103">
        <f>+IFERROR((1-'Descuentos mayoristas'!$D$17)*'Demanda minorista_AEP'!H76*'Precios mayoristas'!G74*Supuestos!$C$6,"")</f>
        <v>89280.000000000029</v>
      </c>
      <c r="G81" s="103">
        <f>+IFERROR((1-'Descuentos mayoristas'!$D$17)*'Demanda minorista_AEP'!I76*'Precios mayoristas'!H74*Supuestos!$C$6,"")</f>
        <v>1110420.0000000002</v>
      </c>
      <c r="H81" s="103">
        <f>+IFERROR((1-'Descuentos mayoristas'!$D$17)*'Demanda minorista_AEP'!J76*'Precios mayoristas'!I74*Supuestos!$C$6,"")</f>
        <v>948600.00000000023</v>
      </c>
      <c r="I81" s="103">
        <f>+IFERROR((1-'Descuentos mayoristas'!$D$17)*'Demanda minorista_AEP'!K76*'Precios mayoristas'!J74*Supuestos!$C$6,"")</f>
        <v>345402.00000000012</v>
      </c>
      <c r="J81" s="103">
        <f>+IFERROR((1-'Descuentos mayoristas'!$D$17)*'Demanda minorista_AEP'!L76*'Precios mayoristas'!K74*Supuestos!$C$6,"")</f>
        <v>130200.00000000003</v>
      </c>
      <c r="K81" s="103">
        <f>+IFERROR((1-'Descuentos mayoristas'!$D$17)*'Demanda minorista_AEP'!M76*'Precios mayoristas'!L74*Supuestos!$C$6,"")</f>
        <v>194444.40000000002</v>
      </c>
      <c r="L81" s="103">
        <f>+IFERROR((1-'Descuentos mayoristas'!$D$17)*'Demanda minorista_AEP'!N76*'Precios mayoristas'!M74*Supuestos!$C$6,"")</f>
        <v>186000.00000000003</v>
      </c>
      <c r="M81" s="103">
        <f>+IFERROR((1-'Descuentos mayoristas'!$D$17)*'Demanda minorista_AEP'!O76*'Precios mayoristas'!N74*Supuestos!$C$6,"")</f>
        <v>0</v>
      </c>
    </row>
    <row r="82" spans="2:13" x14ac:dyDescent="0.2">
      <c r="B82" s="106" t="str">
        <f>+IF('Velocidades y tramos'!E8="","",'Velocidades y tramos'!E8)</f>
        <v>192 Kbps</v>
      </c>
      <c r="C82" s="106" t="str">
        <f>+IF('Velocidades y tramos'!F8="","",'Velocidades y tramos'!F8)</f>
        <v>Entre localidades</v>
      </c>
      <c r="D82" s="103">
        <f>IFERROR('Demanda minorista_AEP'!D77*'Precios mayoristas'!D75*(1-'Descuentos mayoristas'!$C$10)+'Demanda minorista_AEP'!E77*'Precios mayoristas'!D75*(1-'Descuentos mayoristas'!$C$11)+'Demanda minorista_AEP'!F77*'Precios mayoristas'!D75*(1-'Descuentos mayoristas'!$C$12),"")</f>
        <v>483600</v>
      </c>
      <c r="E82" s="103">
        <f>+IFERROR((1-'Descuentos mayoristas'!$D$17)*'Demanda minorista_AEP'!G77*'Precios mayoristas'!F75*Supuestos!$C$6,"")</f>
        <v>1397790.0000000002</v>
      </c>
      <c r="F82" s="103">
        <f>+IFERROR((1-'Descuentos mayoristas'!$D$17)*'Demanda minorista_AEP'!H77*'Precios mayoristas'!G75*Supuestos!$C$6,"")</f>
        <v>133920.00000000003</v>
      </c>
      <c r="G82" s="103">
        <f>+IFERROR((1-'Descuentos mayoristas'!$D$17)*'Demanda minorista_AEP'!I77*'Precios mayoristas'!H75*Supuestos!$C$6,"")</f>
        <v>1754910.0000000005</v>
      </c>
      <c r="H82" s="103">
        <f>+IFERROR((1-'Descuentos mayoristas'!$D$17)*'Demanda minorista_AEP'!J77*'Precios mayoristas'!I75*Supuestos!$C$6,"")</f>
        <v>1450800.0000000005</v>
      </c>
      <c r="I82" s="103">
        <f>+IFERROR((1-'Descuentos mayoristas'!$D$17)*'Demanda minorista_AEP'!K77*'Precios mayoristas'!J75*Supuestos!$C$6,"")</f>
        <v>542934.00000000012</v>
      </c>
      <c r="J82" s="103">
        <f>+IFERROR((1-'Descuentos mayoristas'!$D$17)*'Demanda minorista_AEP'!L77*'Precios mayoristas'!K75*Supuestos!$C$6,"")</f>
        <v>186000.00000000003</v>
      </c>
      <c r="K82" s="103">
        <f>+IFERROR((1-'Descuentos mayoristas'!$D$17)*'Demanda minorista_AEP'!M77*'Precios mayoristas'!L75*Supuestos!$C$6,"")</f>
        <v>308760.00000000006</v>
      </c>
      <c r="L82" s="103">
        <f>+IFERROR((1-'Descuentos mayoristas'!$D$17)*'Demanda minorista_AEP'!N77*'Precios mayoristas'!M75*Supuestos!$C$6,"")</f>
        <v>260400.00000000006</v>
      </c>
      <c r="M82" s="103">
        <f>+IFERROR((1-'Descuentos mayoristas'!$D$17)*'Demanda minorista_AEP'!O77*'Precios mayoristas'!N75*Supuestos!$C$6,"")</f>
        <v>0</v>
      </c>
    </row>
    <row r="83" spans="2:13" x14ac:dyDescent="0.2">
      <c r="B83" s="106" t="str">
        <f>+IF('Velocidades y tramos'!E9="","",'Velocidades y tramos'!E9)</f>
        <v>256 Kbps</v>
      </c>
      <c r="C83" s="106" t="str">
        <f>+IF('Velocidades y tramos'!F9="","",'Velocidades y tramos'!F9)</f>
        <v>Entre localidades</v>
      </c>
      <c r="D83" s="103">
        <f>IFERROR('Demanda minorista_AEP'!D78*'Precios mayoristas'!D76*(1-'Descuentos mayoristas'!$C$10)+'Demanda minorista_AEP'!E78*'Precios mayoristas'!D76*(1-'Descuentos mayoristas'!$C$11)+'Demanda minorista_AEP'!F78*'Precios mayoristas'!D76*(1-'Descuentos mayoristas'!$C$12),"")</f>
        <v>537300</v>
      </c>
      <c r="E83" s="103">
        <f>+IFERROR((1-'Descuentos mayoristas'!$D$17)*'Demanda minorista_AEP'!G78*'Precios mayoristas'!F76*Supuestos!$C$6,"")</f>
        <v>2011590.0000000005</v>
      </c>
      <c r="F83" s="103">
        <f>+IFERROR((1-'Descuentos mayoristas'!$D$17)*'Demanda minorista_AEP'!H78*'Precios mayoristas'!G76*Supuestos!$C$6,"")</f>
        <v>189720.00000000006</v>
      </c>
      <c r="G83" s="103">
        <f>+IFERROR((1-'Descuentos mayoristas'!$D$17)*'Demanda minorista_AEP'!I78*'Precios mayoristas'!H76*Supuestos!$C$6,"")</f>
        <v>2528856.0000000005</v>
      </c>
      <c r="H83" s="103">
        <f>+IFERROR((1-'Descuentos mayoristas'!$D$17)*'Demanda minorista_AEP'!J78*'Precios mayoristas'!I76*Supuestos!$C$6,"")</f>
        <v>2064600.0000000005</v>
      </c>
      <c r="I83" s="103">
        <f>+IFERROR((1-'Descuentos mayoristas'!$D$17)*'Demanda minorista_AEP'!K78*'Precios mayoristas'!J76*Supuestos!$C$6,"")</f>
        <v>780642.00000000023</v>
      </c>
      <c r="J83" s="103">
        <f>+IFERROR((1-'Descuentos mayoristas'!$D$17)*'Demanda minorista_AEP'!L78*'Precios mayoristas'!K76*Supuestos!$C$6,"")</f>
        <v>260400.00000000006</v>
      </c>
      <c r="K83" s="103">
        <f>+IFERROR((1-'Descuentos mayoristas'!$D$17)*'Demanda minorista_AEP'!M78*'Precios mayoristas'!L76*Supuestos!$C$6,"")</f>
        <v>445730.4</v>
      </c>
      <c r="L83" s="103">
        <f>+IFERROR((1-'Descuentos mayoristas'!$D$17)*'Demanda minorista_AEP'!N78*'Precios mayoristas'!M76*Supuestos!$C$6,"")</f>
        <v>372000.00000000006</v>
      </c>
      <c r="M83" s="103">
        <f>+IFERROR((1-'Descuentos mayoristas'!$D$17)*'Demanda minorista_AEP'!O78*'Precios mayoristas'!N76*Supuestos!$C$6,"")</f>
        <v>0</v>
      </c>
    </row>
    <row r="84" spans="2:13" x14ac:dyDescent="0.2">
      <c r="B84" s="106" t="str">
        <f>+IF('Velocidades y tramos'!E10="","",'Velocidades y tramos'!E10)</f>
        <v>384 Kbps</v>
      </c>
      <c r="C84" s="106" t="str">
        <f>+IF('Velocidades y tramos'!F10="","",'Velocidades y tramos'!F10)</f>
        <v>Entre localidades</v>
      </c>
      <c r="D84" s="103">
        <f>IFERROR('Demanda minorista_AEP'!D79*'Precios mayoristas'!D77*(1-'Descuentos mayoristas'!$C$10)+'Demanda minorista_AEP'!E79*'Precios mayoristas'!D77*(1-'Descuentos mayoristas'!$C$11)+'Demanda minorista_AEP'!F79*'Precios mayoristas'!D77*(1-'Descuentos mayoristas'!$C$12),"")</f>
        <v>591000</v>
      </c>
      <c r="E84" s="103">
        <f>+IFERROR((1-'Descuentos mayoristas'!$D$17)*'Demanda minorista_AEP'!G79*'Precios mayoristas'!F77*Supuestos!$C$6,"")</f>
        <v>3239190.0000000009</v>
      </c>
      <c r="F84" s="103">
        <f>+IFERROR((1-'Descuentos mayoristas'!$D$17)*'Demanda minorista_AEP'!H79*'Precios mayoristas'!G77*Supuestos!$C$6,"")</f>
        <v>301320.00000000006</v>
      </c>
      <c r="G84" s="103">
        <f>+IFERROR((1-'Descuentos mayoristas'!$D$17)*'Demanda minorista_AEP'!I79*'Precios mayoristas'!H77*Supuestos!$C$6,"")</f>
        <v>4076190.0000000009</v>
      </c>
      <c r="H84" s="103">
        <f>+IFERROR((1-'Descuentos mayoristas'!$D$17)*'Demanda minorista_AEP'!J79*'Precios mayoristas'!I77*Supuestos!$C$6,"")</f>
        <v>3348000.0000000009</v>
      </c>
      <c r="I84" s="103">
        <f>+IFERROR((1-'Descuentos mayoristas'!$D$17)*'Demanda minorista_AEP'!K79*'Precios mayoristas'!J77*Supuestos!$C$6,"")</f>
        <v>1256058.0000000005</v>
      </c>
      <c r="J84" s="103">
        <f>+IFERROR((1-'Descuentos mayoristas'!$D$17)*'Demanda minorista_AEP'!L79*'Precios mayoristas'!K77*Supuestos!$C$6,"")</f>
        <v>427800.00000000012</v>
      </c>
      <c r="K84" s="103">
        <f>+IFERROR((1-'Descuentos mayoristas'!$D$17)*'Demanda minorista_AEP'!M79*'Precios mayoristas'!L77*Supuestos!$C$6,"")</f>
        <v>719634.00000000012</v>
      </c>
      <c r="L84" s="103">
        <f>+IFERROR((1-'Descuentos mayoristas'!$D$17)*'Demanda minorista_AEP'!N79*'Precios mayoristas'!M77*Supuestos!$C$6,"")</f>
        <v>595200.00000000012</v>
      </c>
      <c r="M84" s="103">
        <f>+IFERROR((1-'Descuentos mayoristas'!$D$17)*'Demanda minorista_AEP'!O79*'Precios mayoristas'!N77*Supuestos!$C$6,"")</f>
        <v>0</v>
      </c>
    </row>
    <row r="85" spans="2:13" x14ac:dyDescent="0.2">
      <c r="B85" s="106" t="str">
        <f>+IF('Velocidades y tramos'!E11="","",'Velocidades y tramos'!E11)</f>
        <v>512 Kbps</v>
      </c>
      <c r="C85" s="106" t="str">
        <f>+IF('Velocidades y tramos'!F11="","",'Velocidades y tramos'!F11)</f>
        <v>Entre localidades</v>
      </c>
      <c r="D85" s="103">
        <f>IFERROR('Demanda minorista_AEP'!D80*'Precios mayoristas'!D78*(1-'Descuentos mayoristas'!$C$10)+'Demanda minorista_AEP'!E80*'Precios mayoristas'!D78*(1-'Descuentos mayoristas'!$C$11)+'Demanda minorista_AEP'!F80*'Precios mayoristas'!D78*(1-'Descuentos mayoristas'!$C$12),"")</f>
        <v>644800</v>
      </c>
      <c r="E85" s="103">
        <f>+IFERROR((1-'Descuentos mayoristas'!$D$17)*'Demanda minorista_AEP'!G80*'Precios mayoristas'!F78*Supuestos!$C$6,"")</f>
        <v>4465860.0000000009</v>
      </c>
      <c r="F85" s="103">
        <f>+IFERROR((1-'Descuentos mayoristas'!$D$17)*'Demanda minorista_AEP'!H80*'Precios mayoristas'!G78*Supuestos!$C$6,"")</f>
        <v>412920.00000000012</v>
      </c>
      <c r="G85" s="103">
        <f>+IFERROR((1-'Descuentos mayoristas'!$D$17)*'Demanda minorista_AEP'!I80*'Precios mayoristas'!H78*Supuestos!$C$6,"")</f>
        <v>5624082.0000000009</v>
      </c>
      <c r="H85" s="103">
        <f>+IFERROR((1-'Descuentos mayoristas'!$D$17)*'Demanda minorista_AEP'!J80*'Precios mayoristas'!I78*Supuestos!$C$6,"")</f>
        <v>4575600.0000000009</v>
      </c>
      <c r="I85" s="103">
        <f>+IFERROR((1-'Descuentos mayoristas'!$D$17)*'Demanda minorista_AEP'!K80*'Precios mayoristas'!J78*Supuestos!$C$6,"")</f>
        <v>1731381.0000000005</v>
      </c>
      <c r="J85" s="103">
        <f>+IFERROR((1-'Descuentos mayoristas'!$D$17)*'Demanda minorista_AEP'!L80*'Precios mayoristas'!K78*Supuestos!$C$6,"")</f>
        <v>576600.00000000012</v>
      </c>
      <c r="K85" s="103">
        <f>+IFERROR((1-'Descuentos mayoristas'!$D$17)*'Demanda minorista_AEP'!M80*'Precios mayoristas'!L78*Supuestos!$C$6,"")</f>
        <v>993537.60000000021</v>
      </c>
      <c r="L85" s="103">
        <f>+IFERROR((1-'Descuentos mayoristas'!$D$17)*'Demanda minorista_AEP'!N80*'Precios mayoristas'!M78*Supuestos!$C$6,"")</f>
        <v>818400.00000000023</v>
      </c>
      <c r="M85" s="103">
        <f>+IFERROR((1-'Descuentos mayoristas'!$D$17)*'Demanda minorista_AEP'!O80*'Precios mayoristas'!N78*Supuestos!$C$6,"")</f>
        <v>0</v>
      </c>
    </row>
    <row r="86" spans="2:13" x14ac:dyDescent="0.2">
      <c r="B86" s="106" t="str">
        <f>+IF('Velocidades y tramos'!E12="","",'Velocidades y tramos'!E12)</f>
        <v>768 Kbps</v>
      </c>
      <c r="C86" s="106" t="str">
        <f>+IF('Velocidades y tramos'!F12="","",'Velocidades y tramos'!F12)</f>
        <v>Entre localidades</v>
      </c>
      <c r="D86" s="103">
        <f>IFERROR('Demanda minorista_AEP'!D81*'Precios mayoristas'!D79*(1-'Descuentos mayoristas'!$C$10)+'Demanda minorista_AEP'!E81*'Precios mayoristas'!D79*(1-'Descuentos mayoristas'!$C$11)+'Demanda minorista_AEP'!F81*'Precios mayoristas'!D79*(1-'Descuentos mayoristas'!$C$12),"")</f>
        <v>698500</v>
      </c>
      <c r="E86" s="103">
        <f>+IFERROR((1-'Descuentos mayoristas'!$D$17)*'Demanda minorista_AEP'!G81*'Precios mayoristas'!F79*Supuestos!$C$6,"")</f>
        <v>5693460.0000000009</v>
      </c>
      <c r="F86" s="103">
        <f>+IFERROR((1-'Descuentos mayoristas'!$D$17)*'Demanda minorista_AEP'!H81*'Precios mayoristas'!G79*Supuestos!$C$6,"")</f>
        <v>520800.00000000012</v>
      </c>
      <c r="G86" s="103">
        <f>+IFERROR((1-'Descuentos mayoristas'!$D$17)*'Demanda minorista_AEP'!I81*'Precios mayoristas'!H79*Supuestos!$C$6,"")</f>
        <v>7171416.0000000019</v>
      </c>
      <c r="H86" s="103">
        <f>+IFERROR((1-'Descuentos mayoristas'!$D$17)*'Demanda minorista_AEP'!J81*'Precios mayoristas'!I79*Supuestos!$C$6,"")</f>
        <v>5803200.0000000019</v>
      </c>
      <c r="I86" s="103">
        <f>+IFERROR((1-'Descuentos mayoristas'!$D$17)*'Demanda minorista_AEP'!K81*'Precios mayoristas'!J79*Supuestos!$C$6,"")</f>
        <v>2206797.0000000005</v>
      </c>
      <c r="J86" s="103">
        <f>+IFERROR((1-'Descuentos mayoristas'!$D$17)*'Demanda minorista_AEP'!L81*'Precios mayoristas'!K79*Supuestos!$C$6,"")</f>
        <v>744000.00000000012</v>
      </c>
      <c r="K86" s="103">
        <f>+IFERROR((1-'Descuentos mayoristas'!$D$17)*'Demanda minorista_AEP'!M81*'Precios mayoristas'!L79*Supuestos!$C$6,"")</f>
        <v>1267441.2000000002</v>
      </c>
      <c r="L86" s="103">
        <f>+IFERROR((1-'Descuentos mayoristas'!$D$17)*'Demanda minorista_AEP'!N81*'Precios mayoristas'!M79*Supuestos!$C$6,"")</f>
        <v>1078800.0000000002</v>
      </c>
      <c r="M86" s="103">
        <f>+IFERROR((1-'Descuentos mayoristas'!$D$17)*'Demanda minorista_AEP'!O81*'Precios mayoristas'!N79*Supuestos!$C$6,"")</f>
        <v>0</v>
      </c>
    </row>
    <row r="87" spans="2:13" x14ac:dyDescent="0.2">
      <c r="B87" s="106" t="str">
        <f>+IF('Velocidades y tramos'!E13="","",'Velocidades y tramos'!E13)</f>
        <v>1024 Kbps</v>
      </c>
      <c r="C87" s="106" t="str">
        <f>+IF('Velocidades y tramos'!F13="","",'Velocidades y tramos'!F13)</f>
        <v>Entre localidades</v>
      </c>
      <c r="D87" s="103">
        <f>IFERROR('Demanda minorista_AEP'!D82*'Precios mayoristas'!D80*(1-'Descuentos mayoristas'!$C$10)+'Demanda minorista_AEP'!E82*'Precios mayoristas'!D80*(1-'Descuentos mayoristas'!$C$11)+'Demanda minorista_AEP'!F82*'Precios mayoristas'!D80*(1-'Descuentos mayoristas'!$C$12),"")</f>
        <v>752200</v>
      </c>
      <c r="E87" s="103">
        <f>+IFERROR((1-'Descuentos mayoristas'!$D$17)*'Demanda minorista_AEP'!G82*'Precios mayoristas'!F80*Supuestos!$C$6,"")</f>
        <v>6921060.0000000019</v>
      </c>
      <c r="F87" s="103">
        <f>+IFERROR((1-'Descuentos mayoristas'!$D$17)*'Demanda minorista_AEP'!H82*'Precios mayoristas'!G80*Supuestos!$C$6,"")</f>
        <v>632400.00000000012</v>
      </c>
      <c r="G87" s="103">
        <f>+IFERROR((1-'Descuentos mayoristas'!$D$17)*'Demanda minorista_AEP'!I82*'Precios mayoristas'!H80*Supuestos!$C$6,"")</f>
        <v>8719308.0000000019</v>
      </c>
      <c r="H87" s="103">
        <f>+IFERROR((1-'Descuentos mayoristas'!$D$17)*'Demanda minorista_AEP'!J82*'Precios mayoristas'!I80*Supuestos!$C$6,"")</f>
        <v>7030800.0000000019</v>
      </c>
      <c r="I87" s="103">
        <f>+IFERROR((1-'Descuentos mayoristas'!$D$17)*'Demanda minorista_AEP'!K82*'Precios mayoristas'!J80*Supuestos!$C$6,"")</f>
        <v>2682213.0000000009</v>
      </c>
      <c r="J87" s="103">
        <f>+IFERROR((1-'Descuentos mayoristas'!$D$17)*'Demanda minorista_AEP'!L82*'Precios mayoristas'!K80*Supuestos!$C$6,"")</f>
        <v>892800.00000000023</v>
      </c>
      <c r="K87" s="103">
        <f>+IFERROR((1-'Descuentos mayoristas'!$D$17)*'Demanda minorista_AEP'!M82*'Precios mayoristas'!L80*Supuestos!$C$6,"")</f>
        <v>1541344.8000000003</v>
      </c>
      <c r="L87" s="103">
        <f>+IFERROR((1-'Descuentos mayoristas'!$D$17)*'Demanda minorista_AEP'!N82*'Precios mayoristas'!M80*Supuestos!$C$6,"")</f>
        <v>1302000.0000000002</v>
      </c>
      <c r="M87" s="103">
        <f>+IFERROR((1-'Descuentos mayoristas'!$D$17)*'Demanda minorista_AEP'!O82*'Precios mayoristas'!N80*Supuestos!$C$6,"")</f>
        <v>0</v>
      </c>
    </row>
    <row r="88" spans="2:13" x14ac:dyDescent="0.2">
      <c r="B88" s="106" t="str">
        <f>+IF('Velocidades y tramos'!E14="","",'Velocidades y tramos'!E14)</f>
        <v>E1 (2 Mbps)</v>
      </c>
      <c r="C88" s="106" t="str">
        <f>+IF('Velocidades y tramos'!F14="","",'Velocidades y tramos'!F14)</f>
        <v>Entre localidades</v>
      </c>
      <c r="D88" s="103">
        <f>IFERROR('Demanda minorista_AEP'!D83*'Precios mayoristas'!D81*(1-'Descuentos mayoristas'!$C$10)+'Demanda minorista_AEP'!E83*'Precios mayoristas'!D81*(1-'Descuentos mayoristas'!$C$11)+'Demanda minorista_AEP'!F83*'Precios mayoristas'!D81*(1-'Descuentos mayoristas'!$C$12),"")</f>
        <v>1229300</v>
      </c>
      <c r="E88" s="103">
        <f>+IFERROR((1-'Descuentos mayoristas'!$D$17)*'Demanda minorista_AEP'!G83*'Precios mayoristas'!F81*Supuestos!$C$6,"")</f>
        <v>9221880.0000000019</v>
      </c>
      <c r="F88" s="103">
        <f>+IFERROR((1-'Descuentos mayoristas'!$D$17)*'Demanda minorista_AEP'!H83*'Precios mayoristas'!G81*Supuestos!$C$6,"")</f>
        <v>840720.00000000023</v>
      </c>
      <c r="G88" s="103">
        <f>+IFERROR((1-'Descuentos mayoristas'!$D$17)*'Demanda minorista_AEP'!I83*'Precios mayoristas'!H81*Supuestos!$C$6,"")</f>
        <v>11623140.000000002</v>
      </c>
      <c r="H88" s="103">
        <f>+IFERROR((1-'Descuentos mayoristas'!$D$17)*'Demanda minorista_AEP'!J83*'Precios mayoristas'!I81*Supuestos!$C$6,"")</f>
        <v>9374400.0000000019</v>
      </c>
      <c r="I88" s="103">
        <f>+IFERROR((1-'Descuentos mayoristas'!$D$17)*'Demanda minorista_AEP'!K83*'Precios mayoristas'!J81*Supuestos!$C$6,"")</f>
        <v>3641229.0000000009</v>
      </c>
      <c r="J88" s="103">
        <f>+IFERROR((1-'Descuentos mayoristas'!$D$17)*'Demanda minorista_AEP'!L83*'Precios mayoristas'!K81*Supuestos!$C$6,"")</f>
        <v>1190400.0000000002</v>
      </c>
      <c r="K88" s="103">
        <f>+IFERROR((1-'Descuentos mayoristas'!$D$17)*'Demanda minorista_AEP'!M83*'Precios mayoristas'!L81*Supuestos!$C$6,"")</f>
        <v>2054481.6</v>
      </c>
      <c r="L88" s="103">
        <f>+IFERROR((1-'Descuentos mayoristas'!$D$17)*'Demanda minorista_AEP'!N83*'Precios mayoristas'!M81*Supuestos!$C$6,"")</f>
        <v>1711200.0000000005</v>
      </c>
      <c r="M88" s="103">
        <f>+IFERROR((1-'Descuentos mayoristas'!$D$17)*'Demanda minorista_AEP'!O83*'Precios mayoristas'!N81*Supuestos!$C$6,"")</f>
        <v>0</v>
      </c>
    </row>
    <row r="89" spans="2:13" x14ac:dyDescent="0.2">
      <c r="B89" s="106" t="str">
        <f>+IF('Velocidades y tramos'!E15="","",'Velocidades y tramos'!E15)</f>
        <v>E2 (8 Mbps)</v>
      </c>
      <c r="C89" s="106" t="str">
        <f>+IF('Velocidades y tramos'!F15="","",'Velocidades y tramos'!F15)</f>
        <v>Entre localidades</v>
      </c>
      <c r="D89" s="103">
        <f>IFERROR('Demanda minorista_AEP'!D84*'Precios mayoristas'!D82*(1-'Descuentos mayoristas'!$C$10)+'Demanda minorista_AEP'!E84*'Precios mayoristas'!D82*(1-'Descuentos mayoristas'!$C$11)+'Demanda minorista_AEP'!F84*'Precios mayoristas'!D82*(1-'Descuentos mayoristas'!$C$12),"")</f>
        <v>4917200</v>
      </c>
      <c r="E89" s="103">
        <f>+IFERROR((1-'Descuentos mayoristas'!$D$17)*'Demanda minorista_AEP'!G84*'Precios mayoristas'!F82*Supuestos!$C$6,"")</f>
        <v>36887520.000000007</v>
      </c>
      <c r="F89" s="103">
        <f>+IFERROR((1-'Descuentos mayoristas'!$D$17)*'Demanda minorista_AEP'!H84*'Precios mayoristas'!G82*Supuestos!$C$6,"")</f>
        <v>3362880.0000000009</v>
      </c>
      <c r="G89" s="103">
        <f>+IFERROR((1-'Descuentos mayoristas'!$D$17)*'Demanda minorista_AEP'!I84*'Precios mayoristas'!H82*Supuestos!$C$6,"")</f>
        <v>46492560.000000007</v>
      </c>
      <c r="H89" s="103">
        <f>+IFERROR((1-'Descuentos mayoristas'!$D$17)*'Demanda minorista_AEP'!J84*'Precios mayoristas'!I82*Supuestos!$C$6,"")</f>
        <v>37497600.000000007</v>
      </c>
      <c r="I89" s="103">
        <f>+IFERROR((1-'Descuentos mayoristas'!$D$17)*'Demanda minorista_AEP'!K84*'Precios mayoristas'!J82*Supuestos!$C$6,"")</f>
        <v>14564916.000000004</v>
      </c>
      <c r="J89" s="103">
        <f>+IFERROR((1-'Descuentos mayoristas'!$D$17)*'Demanda minorista_AEP'!L84*'Precios mayoristas'!K82*Supuestos!$C$6,"")</f>
        <v>4761600.0000000009</v>
      </c>
      <c r="K89" s="103">
        <f>+IFERROR((1-'Descuentos mayoristas'!$D$17)*'Demanda minorista_AEP'!M84*'Precios mayoristas'!L82*Supuestos!$C$6,"")</f>
        <v>8217926.4000000004</v>
      </c>
      <c r="L89" s="103">
        <f>+IFERROR((1-'Descuentos mayoristas'!$D$17)*'Demanda minorista_AEP'!N84*'Precios mayoristas'!M82*Supuestos!$C$6,"")</f>
        <v>6844800.0000000019</v>
      </c>
      <c r="M89" s="103">
        <f>+IFERROR((1-'Descuentos mayoristas'!$D$17)*'Demanda minorista_AEP'!O84*'Precios mayoristas'!N82*Supuestos!$C$6,"")</f>
        <v>0</v>
      </c>
    </row>
    <row r="90" spans="2:13" x14ac:dyDescent="0.2">
      <c r="B90" s="106" t="str">
        <f>+IF('Velocidades y tramos'!E16="","",'Velocidades y tramos'!E16)</f>
        <v>E3 (34 Mbps)</v>
      </c>
      <c r="C90" s="106" t="str">
        <f>+IF('Velocidades y tramos'!F16="","",'Velocidades y tramos'!F16)</f>
        <v>Entre localidades</v>
      </c>
      <c r="D90" s="103">
        <f>IFERROR('Demanda minorista_AEP'!D85*'Precios mayoristas'!D83*(1-'Descuentos mayoristas'!$C$10)+'Demanda minorista_AEP'!E85*'Precios mayoristas'!D83*(1-'Descuentos mayoristas'!$C$11)+'Demanda minorista_AEP'!F85*'Precios mayoristas'!D83*(1-'Descuentos mayoristas'!$C$12),"")</f>
        <v>12904700</v>
      </c>
      <c r="E90" s="103">
        <f>+IFERROR((1-'Descuentos mayoristas'!$D$17)*'Demanda minorista_AEP'!G85*'Precios mayoristas'!F83*Supuestos!$C$6,"")</f>
        <v>154532520.00000003</v>
      </c>
      <c r="F90" s="103">
        <f>+IFERROR((1-'Descuentos mayoristas'!$D$17)*'Demanda minorista_AEP'!H85*'Precios mayoristas'!G83*Supuestos!$C$6,"")</f>
        <v>731686.8</v>
      </c>
      <c r="G90" s="103">
        <f>+IFERROR((1-'Descuentos mayoristas'!$D$17)*'Demanda minorista_AEP'!I85*'Precios mayoristas'!H83*Supuestos!$C$6,"")</f>
        <v>92719512.000000015</v>
      </c>
      <c r="H90" s="103">
        <f>+IFERROR((1-'Descuentos mayoristas'!$D$17)*'Demanda minorista_AEP'!J85*'Precios mayoristas'!I83*Supuestos!$C$6,"")</f>
        <v>10975302.000000002</v>
      </c>
      <c r="I90" s="103">
        <f>+IFERROR((1-'Descuentos mayoristas'!$D$17)*'Demanda minorista_AEP'!K85*'Precios mayoristas'!J83*Supuestos!$C$6,"")</f>
        <v>15453252.000000004</v>
      </c>
      <c r="J90" s="103">
        <f>+IFERROR((1-'Descuentos mayoristas'!$D$17)*'Demanda minorista_AEP'!L85*'Precios mayoristas'!K83*Supuestos!$C$6,"")</f>
        <v>3658434.0000000009</v>
      </c>
      <c r="K90" s="103">
        <f>+IFERROR((1-'Descuentos mayoristas'!$D$17)*'Demanda minorista_AEP'!M85*'Precios mayoristas'!L83*Supuestos!$C$6,"")</f>
        <v>6181300.8000000007</v>
      </c>
      <c r="L90" s="103">
        <f>+IFERROR((1-'Descuentos mayoristas'!$D$17)*'Demanda minorista_AEP'!N85*'Precios mayoristas'!M83*Supuestos!$C$6,"")</f>
        <v>7316868.0000000019</v>
      </c>
      <c r="M90" s="103">
        <f>+IFERROR((1-'Descuentos mayoristas'!$D$17)*'Demanda minorista_AEP'!O85*'Precios mayoristas'!N83*Supuestos!$C$6,"")</f>
        <v>0</v>
      </c>
    </row>
    <row r="91" spans="2:13" x14ac:dyDescent="0.2">
      <c r="B91" s="106" t="str">
        <f>+IF('Velocidades y tramos'!E17="","",'Velocidades y tramos'!E17)</f>
        <v>E4 (139 Mbps)</v>
      </c>
      <c r="C91" s="106" t="str">
        <f>+IF('Velocidades y tramos'!F17="","",'Velocidades y tramos'!F17)</f>
        <v>Entre localidades</v>
      </c>
      <c r="D91" s="103">
        <f>IFERROR('Demanda minorista_AEP'!D86*'Precios mayoristas'!D84*(1-'Descuentos mayoristas'!$C$10)+'Demanda minorista_AEP'!E86*'Precios mayoristas'!D84*(1-'Descuentos mayoristas'!$C$11)+'Demanda minorista_AEP'!F86*'Precios mayoristas'!D84*(1-'Descuentos mayoristas'!$C$12),"")</f>
        <v>41157900</v>
      </c>
      <c r="E91" s="103">
        <f>+IFERROR((1-'Descuentos mayoristas'!$D$17)*'Demanda minorista_AEP'!G86*'Precios mayoristas'!F84*Supuestos!$C$6,"")</f>
        <v>298150560.00000006</v>
      </c>
      <c r="F91" s="103">
        <f>+IFERROR((1-'Descuentos mayoristas'!$D$17)*'Demanda minorista_AEP'!H86*'Precios mayoristas'!G84*Supuestos!$C$6,"")</f>
        <v>1411702.8000000003</v>
      </c>
      <c r="G91" s="103">
        <f>+IFERROR((1-'Descuentos mayoristas'!$D$17)*'Demanda minorista_AEP'!I86*'Precios mayoristas'!H84*Supuestos!$C$6,"")</f>
        <v>178890336.00000003</v>
      </c>
      <c r="H91" s="103">
        <f>+IFERROR((1-'Descuentos mayoristas'!$D$17)*'Demanda minorista_AEP'!J86*'Precios mayoristas'!I84*Supuestos!$C$6,"")</f>
        <v>21175542.000000007</v>
      </c>
      <c r="I91" s="103">
        <f>+IFERROR((1-'Descuentos mayoristas'!$D$17)*'Demanda minorista_AEP'!K86*'Precios mayoristas'!J84*Supuestos!$C$6,"")</f>
        <v>29815056.000000007</v>
      </c>
      <c r="J91" s="103">
        <f>+IFERROR((1-'Descuentos mayoristas'!$D$17)*'Demanda minorista_AEP'!L86*'Precios mayoristas'!K84*Supuestos!$C$6,"")</f>
        <v>7058514.0000000019</v>
      </c>
      <c r="K91" s="103">
        <f>+IFERROR((1-'Descuentos mayoristas'!$D$17)*'Demanda minorista_AEP'!M86*'Precios mayoristas'!L84*Supuestos!$C$6,"")</f>
        <v>11926022.400000002</v>
      </c>
      <c r="L91" s="103">
        <f>+IFERROR((1-'Descuentos mayoristas'!$D$17)*'Demanda minorista_AEP'!N86*'Precios mayoristas'!M84*Supuestos!$C$6,"")</f>
        <v>14117028.000000004</v>
      </c>
      <c r="M91" s="103">
        <f>+IFERROR((1-'Descuentos mayoristas'!$D$17)*'Demanda minorista_AEP'!O86*'Precios mayoristas'!N84*Supuestos!$C$6,"")</f>
        <v>0</v>
      </c>
    </row>
    <row r="92" spans="2:13" x14ac:dyDescent="0.2">
      <c r="B92" s="106" t="str">
        <f>+IF('Velocidades y tramos'!E18="","",'Velocidades y tramos'!E18)</f>
        <v>STM 1 (155 Mbps)</v>
      </c>
      <c r="C92" s="106" t="str">
        <f>+IF('Velocidades y tramos'!F18="","",'Velocidades y tramos'!F18)</f>
        <v>Entre localidades</v>
      </c>
      <c r="D92" s="103">
        <f>IFERROR('Demanda minorista_AEP'!D87*'Precios mayoristas'!D85*(1-'Descuentos mayoristas'!$C$10)+'Demanda minorista_AEP'!E87*'Precios mayoristas'!D85*(1-'Descuentos mayoristas'!$C$11)+'Demanda minorista_AEP'!F87*'Precios mayoristas'!D85*(1-'Descuentos mayoristas'!$C$12),"")</f>
        <v>41157900</v>
      </c>
      <c r="E92" s="103">
        <f>+IFERROR((1-'Descuentos mayoristas'!$D$17)*'Demanda minorista_AEP'!G87*'Precios mayoristas'!F85*Supuestos!$C$6,"")</f>
        <v>298150560.00000006</v>
      </c>
      <c r="F92" s="103">
        <f>+IFERROR((1-'Descuentos mayoristas'!$D$17)*'Demanda minorista_AEP'!H87*'Precios mayoristas'!G85*Supuestos!$C$6,"")</f>
        <v>1411702.8000000003</v>
      </c>
      <c r="G92" s="103">
        <f>+IFERROR((1-'Descuentos mayoristas'!$D$17)*'Demanda minorista_AEP'!I87*'Precios mayoristas'!H85*Supuestos!$C$6,"")</f>
        <v>178890336.00000003</v>
      </c>
      <c r="H92" s="103">
        <f>+IFERROR((1-'Descuentos mayoristas'!$D$17)*'Demanda minorista_AEP'!J87*'Precios mayoristas'!I85*Supuestos!$C$6,"")</f>
        <v>21175542.000000007</v>
      </c>
      <c r="I92" s="103">
        <f>+IFERROR((1-'Descuentos mayoristas'!$D$17)*'Demanda minorista_AEP'!K87*'Precios mayoristas'!J85*Supuestos!$C$6,"")</f>
        <v>29815056.000000007</v>
      </c>
      <c r="J92" s="103">
        <f>+IFERROR((1-'Descuentos mayoristas'!$D$17)*'Demanda minorista_AEP'!L87*'Precios mayoristas'!K85*Supuestos!$C$6,"")</f>
        <v>7058514.0000000019</v>
      </c>
      <c r="K92" s="103">
        <f>+IFERROR((1-'Descuentos mayoristas'!$D$17)*'Demanda minorista_AEP'!M87*'Precios mayoristas'!L85*Supuestos!$C$6,"")</f>
        <v>11926022.400000002</v>
      </c>
      <c r="L92" s="103">
        <f>+IFERROR((1-'Descuentos mayoristas'!$D$17)*'Demanda minorista_AEP'!N87*'Precios mayoristas'!M85*Supuestos!$C$6,"")</f>
        <v>14117028.000000004</v>
      </c>
      <c r="M92" s="103">
        <f>+IFERROR((1-'Descuentos mayoristas'!$D$17)*'Demanda minorista_AEP'!O87*'Precios mayoristas'!N85*Supuestos!$C$6,"")</f>
        <v>0</v>
      </c>
    </row>
    <row r="93" spans="2:13" x14ac:dyDescent="0.2">
      <c r="B93" s="106" t="str">
        <f>+IF('Velocidades y tramos'!E19="","",'Velocidades y tramos'!E19)</f>
        <v>STM 4 (622 Mbps)</v>
      </c>
      <c r="C93" s="106" t="str">
        <f>+IF('Velocidades y tramos'!F19="","",'Velocidades y tramos'!F19)</f>
        <v>Entre localidades</v>
      </c>
      <c r="D93" s="103">
        <f>IFERROR('Demanda minorista_AEP'!D88*'Precios mayoristas'!D86*(1-'Descuentos mayoristas'!$C$10)+'Demanda minorista_AEP'!E88*'Precios mayoristas'!D86*(1-'Descuentos mayoristas'!$C$11)+'Demanda minorista_AEP'!F88*'Precios mayoristas'!D86*(1-'Descuentos mayoristas'!$C$12),"")</f>
        <v>133351700</v>
      </c>
      <c r="E93" s="103">
        <f>+IFERROR((1-'Descuentos mayoristas'!$D$17)*'Demanda minorista_AEP'!G88*'Precios mayoristas'!F86*Supuestos!$C$6,"")</f>
        <v>584374800.00000012</v>
      </c>
      <c r="F93" s="103">
        <f>+IFERROR((1-'Descuentos mayoristas'!$D$17)*'Demanda minorista_AEP'!H88*'Precios mayoristas'!G86*Supuestos!$C$6,"")</f>
        <v>2766936.0000000005</v>
      </c>
      <c r="G93" s="103">
        <f>+IFERROR((1-'Descuentos mayoristas'!$D$17)*'Demanda minorista_AEP'!I88*'Precios mayoristas'!H86*Supuestos!$C$6,"")</f>
        <v>350624880.00000006</v>
      </c>
      <c r="H93" s="103">
        <f>+IFERROR((1-'Descuentos mayoristas'!$D$17)*'Demanda minorista_AEP'!J88*'Precios mayoristas'!I86*Supuestos!$C$6,"")</f>
        <v>41504040.000000007</v>
      </c>
      <c r="I93" s="103">
        <f>+IFERROR((1-'Descuentos mayoristas'!$D$17)*'Demanda minorista_AEP'!K88*'Precios mayoristas'!J86*Supuestos!$C$6,"")</f>
        <v>58437480.000000015</v>
      </c>
      <c r="J93" s="103">
        <f>+IFERROR((1-'Descuentos mayoristas'!$D$17)*'Demanda minorista_AEP'!L88*'Precios mayoristas'!K86*Supuestos!$C$6,"")</f>
        <v>13834680</v>
      </c>
      <c r="K93" s="103">
        <f>+IFERROR((1-'Descuentos mayoristas'!$D$17)*'Demanda minorista_AEP'!M88*'Precios mayoristas'!L86*Supuestos!$C$6,"")</f>
        <v>23374992.000000004</v>
      </c>
      <c r="L93" s="103">
        <f>+IFERROR((1-'Descuentos mayoristas'!$D$17)*'Demanda minorista_AEP'!N88*'Precios mayoristas'!M86*Supuestos!$C$6,"")</f>
        <v>27669360</v>
      </c>
      <c r="M93" s="103">
        <f>+IFERROR((1-'Descuentos mayoristas'!$D$17)*'Demanda minorista_AEP'!O88*'Precios mayoristas'!N86*Supuestos!$C$6,"")</f>
        <v>0</v>
      </c>
    </row>
    <row r="94" spans="2:13" x14ac:dyDescent="0.2">
      <c r="B94" s="106" t="str">
        <f>+IF('Velocidades y tramos'!E20="","",'Velocidades y tramos'!E20)</f>
        <v>STM 16  (2.5 Gbps)</v>
      </c>
      <c r="C94" s="106" t="str">
        <f>+IF('Velocidades y tramos'!F20="","",'Velocidades y tramos'!F20)</f>
        <v>Entre localidades</v>
      </c>
      <c r="D94" s="103">
        <f>IFERROR('Demanda minorista_AEP'!D89*'Precios mayoristas'!D87*(1-'Descuentos mayoristas'!$C$10)+'Demanda minorista_AEP'!E89*'Precios mayoristas'!D87*(1-'Descuentos mayoristas'!$C$11)+'Demanda minorista_AEP'!F89*'Precios mayoristas'!D87*(1-'Descuentos mayoristas'!$C$12),"")</f>
        <v>333379300</v>
      </c>
      <c r="E94" s="103">
        <f>+IFERROR((1-'Descuentos mayoristas'!$D$17)*'Demanda minorista_AEP'!G89*'Precios mayoristas'!F87*Supuestos!$C$6,"")</f>
        <v>1460937000.0000002</v>
      </c>
      <c r="F94" s="103">
        <f>+IFERROR((1-'Descuentos mayoristas'!$D$17)*'Demanda minorista_AEP'!H89*'Precios mayoristas'!G87*Supuestos!$C$6,"")</f>
        <v>6917340.0000000019</v>
      </c>
      <c r="G94" s="103">
        <f>+IFERROR((1-'Descuentos mayoristas'!$D$17)*'Demanda minorista_AEP'!I89*'Precios mayoristas'!H87*Supuestos!$C$6,"")</f>
        <v>876562200.00000024</v>
      </c>
      <c r="H94" s="103">
        <f>+IFERROR((1-'Descuentos mayoristas'!$D$17)*'Demanda minorista_AEP'!J89*'Precios mayoristas'!I87*Supuestos!$C$6,"")</f>
        <v>103760100.00000003</v>
      </c>
      <c r="I94" s="103">
        <f>+IFERROR((1-'Descuentos mayoristas'!$D$17)*'Demanda minorista_AEP'!K89*'Precios mayoristas'!J87*Supuestos!$C$6,"")</f>
        <v>146093700.00000003</v>
      </c>
      <c r="J94" s="103">
        <f>+IFERROR((1-'Descuentos mayoristas'!$D$17)*'Demanda minorista_AEP'!L89*'Precios mayoristas'!K87*Supuestos!$C$6,"")</f>
        <v>34586700.000000007</v>
      </c>
      <c r="K94" s="103">
        <f>+IFERROR((1-'Descuentos mayoristas'!$D$17)*'Demanda minorista_AEP'!M89*'Precios mayoristas'!L87*Supuestos!$C$6,"")</f>
        <v>58437480.000000015</v>
      </c>
      <c r="L94" s="103">
        <f>+IFERROR((1-'Descuentos mayoristas'!$D$17)*'Demanda minorista_AEP'!N89*'Precios mayoristas'!M87*Supuestos!$C$6,"")</f>
        <v>69173400.000000015</v>
      </c>
      <c r="M94" s="103">
        <f>+IFERROR((1-'Descuentos mayoristas'!$D$17)*'Demanda minorista_AEP'!O89*'Precios mayoristas'!N87*Supuestos!$C$6,"")</f>
        <v>0</v>
      </c>
    </row>
    <row r="95" spans="2:13" x14ac:dyDescent="0.2">
      <c r="B95" s="106" t="str">
        <f>+IF('Velocidades y tramos'!E21="","",'Velocidades y tramos'!E21)</f>
        <v>STM 64 (10 Gbps)</v>
      </c>
      <c r="C95" s="106" t="str">
        <f>+IF('Velocidades y tramos'!F21="","",'Velocidades y tramos'!F21)</f>
        <v>Entre localidades</v>
      </c>
      <c r="D95" s="103">
        <f>IFERROR('Demanda minorista_AEP'!D90*'Precios mayoristas'!D88*(1-'Descuentos mayoristas'!$C$10)+'Demanda minorista_AEP'!E90*'Precios mayoristas'!D88*(1-'Descuentos mayoristas'!$C$11)+'Demanda minorista_AEP'!F90*'Precios mayoristas'!D88*(1-'Descuentos mayoristas'!$C$12),"")</f>
        <v>533406800</v>
      </c>
      <c r="E95" s="103">
        <f>+IFERROR((1-'Descuentos mayoristas'!$D$17)*'Demanda minorista_AEP'!G90*'Precios mayoristas'!F88*Supuestos!$C$6,"")</f>
        <v>4967185800.000001</v>
      </c>
      <c r="F95" s="103">
        <f>+IFERROR((1-'Descuentos mayoristas'!$D$17)*'Demanda minorista_AEP'!H90*'Precios mayoristas'!G88*Supuestos!$C$6,"")</f>
        <v>23517840.000000007</v>
      </c>
      <c r="G95" s="103">
        <f>+IFERROR((1-'Descuentos mayoristas'!$D$17)*'Demanda minorista_AEP'!I90*'Precios mayoristas'!H88*Supuestos!$C$6,"")</f>
        <v>2980311480.0000005</v>
      </c>
      <c r="H95" s="103">
        <f>+IFERROR((1-'Descuentos mayoristas'!$D$17)*'Demanda minorista_AEP'!J90*'Precios mayoristas'!I88*Supuestos!$C$6,"")</f>
        <v>352767600.00000012</v>
      </c>
      <c r="I95" s="103">
        <f>+IFERROR((1-'Descuentos mayoristas'!$D$17)*'Demanda minorista_AEP'!K90*'Precios mayoristas'!J88*Supuestos!$C$6,"")</f>
        <v>496718580.00000012</v>
      </c>
      <c r="J95" s="103">
        <f>+IFERROR((1-'Descuentos mayoristas'!$D$17)*'Demanda minorista_AEP'!L90*'Precios mayoristas'!K88*Supuestos!$C$6,"")</f>
        <v>117589200.00000003</v>
      </c>
      <c r="K95" s="103">
        <f>+IFERROR((1-'Descuentos mayoristas'!$D$17)*'Demanda minorista_AEP'!M90*'Precios mayoristas'!L88*Supuestos!$C$6,"")</f>
        <v>198687432.00000006</v>
      </c>
      <c r="L95" s="103">
        <f>+IFERROR((1-'Descuentos mayoristas'!$D$17)*'Demanda minorista_AEP'!N90*'Precios mayoristas'!M88*Supuestos!$C$6,"")</f>
        <v>235178400.00000006</v>
      </c>
      <c r="M95" s="103">
        <f>+IFERROR((1-'Descuentos mayoristas'!$D$17)*'Demanda minorista_AEP'!O90*'Precios mayoristas'!N88*Supuestos!$C$6,"")</f>
        <v>0</v>
      </c>
    </row>
    <row r="96" spans="2:13" x14ac:dyDescent="0.2">
      <c r="B96" s="106" t="str">
        <f>+IF('Velocidades y tramos'!E22="","",'Velocidades y tramos'!E22)</f>
        <v>STM 256 (40 Gbps)</v>
      </c>
      <c r="C96" s="106" t="str">
        <f>+IF('Velocidades y tramos'!F22="","",'Velocidades y tramos'!F22)</f>
        <v>Entre localidades</v>
      </c>
      <c r="D96" s="103">
        <f>IFERROR('Demanda minorista_AEP'!D91*'Precios mayoristas'!D89*(1-'Descuentos mayoristas'!$C$10)+'Demanda minorista_AEP'!E91*'Precios mayoristas'!D89*(1-'Descuentos mayoristas'!$C$11)+'Demanda minorista_AEP'!F91*'Precios mayoristas'!D89*(1-'Descuentos mayoristas'!$C$12),"")</f>
        <v>2133627200</v>
      </c>
      <c r="E96" s="103">
        <f>+IFERROR((1-'Descuentos mayoristas'!$D$17)*'Demanda minorista_AEP'!G91*'Precios mayoristas'!F89*Supuestos!$C$6,"")</f>
        <v>19868743200.000004</v>
      </c>
      <c r="F96" s="103">
        <f>+IFERROR((1-'Descuentos mayoristas'!$D$17)*'Demanda minorista_AEP'!H91*'Precios mayoristas'!G89*Supuestos!$C$6,"")</f>
        <v>94071360.00000003</v>
      </c>
      <c r="G96" s="103">
        <f>+IFERROR((1-'Descuentos mayoristas'!$D$17)*'Demanda minorista_AEP'!I91*'Precios mayoristas'!H89*Supuestos!$C$6,"")</f>
        <v>11921245920.000002</v>
      </c>
      <c r="H96" s="103">
        <f>+IFERROR((1-'Descuentos mayoristas'!$D$17)*'Demanda minorista_AEP'!J91*'Precios mayoristas'!I89*Supuestos!$C$6,"")</f>
        <v>1411070400.0000005</v>
      </c>
      <c r="I96" s="103">
        <f>+IFERROR((1-'Descuentos mayoristas'!$D$17)*'Demanda minorista_AEP'!K91*'Precios mayoristas'!J89*Supuestos!$C$6,"")</f>
        <v>1986874320.0000005</v>
      </c>
      <c r="J96" s="103">
        <f>+IFERROR((1-'Descuentos mayoristas'!$D$17)*'Demanda minorista_AEP'!L91*'Precios mayoristas'!K89*Supuestos!$C$6,"")</f>
        <v>470356800.00000012</v>
      </c>
      <c r="K96" s="103">
        <f>+IFERROR((1-'Descuentos mayoristas'!$D$17)*'Demanda minorista_AEP'!M91*'Precios mayoristas'!L89*Supuestos!$C$6,"")</f>
        <v>794749728.00000024</v>
      </c>
      <c r="L96" s="103">
        <f>+IFERROR((1-'Descuentos mayoristas'!$D$17)*'Demanda minorista_AEP'!N91*'Precios mayoristas'!M89*Supuestos!$C$6,"")</f>
        <v>940713600.00000024</v>
      </c>
      <c r="M96" s="103">
        <f>+IFERROR((1-'Descuentos mayoristas'!$D$17)*'Demanda minorista_AEP'!O91*'Precios mayoristas'!N89*Supuestos!$C$6,"")</f>
        <v>0</v>
      </c>
    </row>
    <row r="97" spans="2:13" x14ac:dyDescent="0.2">
      <c r="B97" s="106" t="str">
        <f>+IF('Velocidades y tramos'!E23="","",'Velocidades y tramos'!E23)</f>
        <v>Ethernet 10 Mbps</v>
      </c>
      <c r="C97" s="106" t="str">
        <f>+IF('Velocidades y tramos'!F23="","",'Velocidades y tramos'!F23)</f>
        <v>Entre localidades</v>
      </c>
      <c r="D97" s="103">
        <f>IFERROR('Demanda minorista_AEP'!D92*'Precios mayoristas'!D90*(1-'Descuentos mayoristas'!$C$10)+'Demanda minorista_AEP'!E92*'Precios mayoristas'!D90*(1-'Descuentos mayoristas'!$C$11)+'Demanda minorista_AEP'!F92*'Precios mayoristas'!D90*(1-'Descuentos mayoristas'!$C$12),"")</f>
        <v>12500000</v>
      </c>
      <c r="E97" s="103">
        <f>+IFERROR((1-'Descuentos mayoristas'!$D$17)*'Demanda minorista_AEP'!G92*'Precios mayoristas'!F90*Supuestos!$C$6,"")</f>
        <v>0</v>
      </c>
      <c r="F97" s="103">
        <f>+IFERROR((1-'Descuentos mayoristas'!$D$17)*'Demanda minorista_AEP'!H92*'Precios mayoristas'!G90*Supuestos!$C$6,"")</f>
        <v>0</v>
      </c>
      <c r="G97" s="103">
        <f>+IFERROR((1-'Descuentos mayoristas'!$D$17)*'Demanda minorista_AEP'!I92*'Precios mayoristas'!H90*Supuestos!$C$6,"")</f>
        <v>0</v>
      </c>
      <c r="H97" s="103">
        <f>+IFERROR((1-'Descuentos mayoristas'!$D$17)*'Demanda minorista_AEP'!J92*'Precios mayoristas'!I90*Supuestos!$C$6,"")</f>
        <v>0</v>
      </c>
      <c r="I97" s="103">
        <f>+IFERROR((1-'Descuentos mayoristas'!$D$17)*'Demanda minorista_AEP'!K92*'Precios mayoristas'!J90*Supuestos!$C$6,"")</f>
        <v>0</v>
      </c>
      <c r="J97" s="103">
        <f>+IFERROR((1-'Descuentos mayoristas'!$D$17)*'Demanda minorista_AEP'!L92*'Precios mayoristas'!K90*Supuestos!$C$6,"")</f>
        <v>0</v>
      </c>
      <c r="K97" s="103">
        <f>+IFERROR((1-'Descuentos mayoristas'!$D$17)*'Demanda minorista_AEP'!M92*'Precios mayoristas'!L90*Supuestos!$C$6,"")</f>
        <v>0</v>
      </c>
      <c r="L97" s="103">
        <f>+IFERROR((1-'Descuentos mayoristas'!$D$17)*'Demanda minorista_AEP'!N92*'Precios mayoristas'!M90*Supuestos!$C$6,"")</f>
        <v>0</v>
      </c>
      <c r="M97" s="103">
        <f>+IFERROR((1-'Descuentos mayoristas'!$D$17)*'Demanda minorista_AEP'!O92*'Precios mayoristas'!N90*Supuestos!$C$6,"")</f>
        <v>21204000.000000004</v>
      </c>
    </row>
    <row r="98" spans="2:13" x14ac:dyDescent="0.2">
      <c r="B98" s="106" t="str">
        <f>+IF('Velocidades y tramos'!E24="","",'Velocidades y tramos'!E24)</f>
        <v>Ethernet 20 Mbps</v>
      </c>
      <c r="C98" s="106" t="str">
        <f>+IF('Velocidades y tramos'!F24="","",'Velocidades y tramos'!F24)</f>
        <v>Entre localidades</v>
      </c>
      <c r="D98" s="103">
        <f>IFERROR('Demanda minorista_AEP'!D93*'Precios mayoristas'!D91*(1-'Descuentos mayoristas'!$C$10)+'Demanda minorista_AEP'!E93*'Precios mayoristas'!D91*(1-'Descuentos mayoristas'!$C$11)+'Demanda minorista_AEP'!F93*'Precios mayoristas'!D91*(1-'Descuentos mayoristas'!$C$12),"")</f>
        <v>12500000</v>
      </c>
      <c r="E98" s="103">
        <f>+IFERROR((1-'Descuentos mayoristas'!$D$17)*'Demanda minorista_AEP'!G93*'Precios mayoristas'!F91*Supuestos!$C$6,"")</f>
        <v>0</v>
      </c>
      <c r="F98" s="103">
        <f>+IFERROR((1-'Descuentos mayoristas'!$D$17)*'Demanda minorista_AEP'!H93*'Precios mayoristas'!G91*Supuestos!$C$6,"")</f>
        <v>0</v>
      </c>
      <c r="G98" s="103">
        <f>+IFERROR((1-'Descuentos mayoristas'!$D$17)*'Demanda minorista_AEP'!I93*'Precios mayoristas'!H91*Supuestos!$C$6,"")</f>
        <v>0</v>
      </c>
      <c r="H98" s="103">
        <f>+IFERROR((1-'Descuentos mayoristas'!$D$17)*'Demanda minorista_AEP'!J93*'Precios mayoristas'!I91*Supuestos!$C$6,"")</f>
        <v>0</v>
      </c>
      <c r="I98" s="103">
        <f>+IFERROR((1-'Descuentos mayoristas'!$D$17)*'Demanda minorista_AEP'!K93*'Precios mayoristas'!J91*Supuestos!$C$6,"")</f>
        <v>0</v>
      </c>
      <c r="J98" s="103">
        <f>+IFERROR((1-'Descuentos mayoristas'!$D$17)*'Demanda minorista_AEP'!L93*'Precios mayoristas'!K91*Supuestos!$C$6,"")</f>
        <v>0</v>
      </c>
      <c r="K98" s="103">
        <f>+IFERROR((1-'Descuentos mayoristas'!$D$17)*'Demanda minorista_AEP'!M93*'Precios mayoristas'!L91*Supuestos!$C$6,"")</f>
        <v>0</v>
      </c>
      <c r="L98" s="103">
        <f>+IFERROR((1-'Descuentos mayoristas'!$D$17)*'Demanda minorista_AEP'!N93*'Precios mayoristas'!M91*Supuestos!$C$6,"")</f>
        <v>0</v>
      </c>
      <c r="M98" s="103">
        <f>+IFERROR((1-'Descuentos mayoristas'!$D$17)*'Demanda minorista_AEP'!O93*'Precios mayoristas'!N91*Supuestos!$C$6,"")</f>
        <v>22320000.000000004</v>
      </c>
    </row>
    <row r="99" spans="2:13" x14ac:dyDescent="0.2">
      <c r="B99" s="106" t="str">
        <f>+IF('Velocidades y tramos'!E25="","",'Velocidades y tramos'!E25)</f>
        <v>Ethernet 30 Mbps</v>
      </c>
      <c r="C99" s="106" t="str">
        <f>+IF('Velocidades y tramos'!F25="","",'Velocidades y tramos'!F25)</f>
        <v>Entre localidades</v>
      </c>
      <c r="D99" s="103">
        <f>IFERROR('Demanda minorista_AEP'!D94*'Precios mayoristas'!D92*(1-'Descuentos mayoristas'!$C$10)+'Demanda minorista_AEP'!E94*'Precios mayoristas'!D92*(1-'Descuentos mayoristas'!$C$11)+'Demanda minorista_AEP'!F94*'Precios mayoristas'!D92*(1-'Descuentos mayoristas'!$C$12),"")</f>
        <v>12500000</v>
      </c>
      <c r="E99" s="103">
        <f>+IFERROR((1-'Descuentos mayoristas'!$D$17)*'Demanda minorista_AEP'!G94*'Precios mayoristas'!F92*Supuestos!$C$6,"")</f>
        <v>0</v>
      </c>
      <c r="F99" s="103">
        <f>+IFERROR((1-'Descuentos mayoristas'!$D$17)*'Demanda minorista_AEP'!H94*'Precios mayoristas'!G92*Supuestos!$C$6,"")</f>
        <v>0</v>
      </c>
      <c r="G99" s="103">
        <f>+IFERROR((1-'Descuentos mayoristas'!$D$17)*'Demanda minorista_AEP'!I94*'Precios mayoristas'!H92*Supuestos!$C$6,"")</f>
        <v>0</v>
      </c>
      <c r="H99" s="103">
        <f>+IFERROR((1-'Descuentos mayoristas'!$D$17)*'Demanda minorista_AEP'!J94*'Precios mayoristas'!I92*Supuestos!$C$6,"")</f>
        <v>0</v>
      </c>
      <c r="I99" s="103">
        <f>+IFERROR((1-'Descuentos mayoristas'!$D$17)*'Demanda minorista_AEP'!K94*'Precios mayoristas'!J92*Supuestos!$C$6,"")</f>
        <v>0</v>
      </c>
      <c r="J99" s="103">
        <f>+IFERROR((1-'Descuentos mayoristas'!$D$17)*'Demanda minorista_AEP'!L94*'Precios mayoristas'!K92*Supuestos!$C$6,"")</f>
        <v>0</v>
      </c>
      <c r="K99" s="103">
        <f>+IFERROR((1-'Descuentos mayoristas'!$D$17)*'Demanda minorista_AEP'!M94*'Precios mayoristas'!L92*Supuestos!$C$6,"")</f>
        <v>0</v>
      </c>
      <c r="L99" s="103">
        <f>+IFERROR((1-'Descuentos mayoristas'!$D$17)*'Demanda minorista_AEP'!N94*'Precios mayoristas'!M92*Supuestos!$C$6,"")</f>
        <v>0</v>
      </c>
      <c r="M99" s="103">
        <f>+IFERROR((1-'Descuentos mayoristas'!$D$17)*'Demanda minorista_AEP'!O94*'Precios mayoristas'!N92*Supuestos!$C$6,"")</f>
        <v>26040000.000000007</v>
      </c>
    </row>
    <row r="100" spans="2:13" x14ac:dyDescent="0.2">
      <c r="B100" s="106" t="str">
        <f>+IF('Velocidades y tramos'!E26="","",'Velocidades y tramos'!E26)</f>
        <v>Ethernet 40 Mbps</v>
      </c>
      <c r="C100" s="106" t="str">
        <f>+IF('Velocidades y tramos'!F26="","",'Velocidades y tramos'!F26)</f>
        <v>Entre localidades</v>
      </c>
      <c r="D100" s="103">
        <f>IFERROR('Demanda minorista_AEP'!D95*'Precios mayoristas'!D93*(1-'Descuentos mayoristas'!$C$10)+'Demanda minorista_AEP'!E95*'Precios mayoristas'!D93*(1-'Descuentos mayoristas'!$C$11)+'Demanda minorista_AEP'!F95*'Precios mayoristas'!D93*(1-'Descuentos mayoristas'!$C$12),"")</f>
        <v>12500000</v>
      </c>
      <c r="E100" s="103">
        <f>+IFERROR((1-'Descuentos mayoristas'!$D$17)*'Demanda minorista_AEP'!G95*'Precios mayoristas'!F93*Supuestos!$C$6,"")</f>
        <v>0</v>
      </c>
      <c r="F100" s="103">
        <f>+IFERROR((1-'Descuentos mayoristas'!$D$17)*'Demanda minorista_AEP'!H95*'Precios mayoristas'!G93*Supuestos!$C$6,"")</f>
        <v>0</v>
      </c>
      <c r="G100" s="103">
        <f>+IFERROR((1-'Descuentos mayoristas'!$D$17)*'Demanda minorista_AEP'!I95*'Precios mayoristas'!H93*Supuestos!$C$6,"")</f>
        <v>0</v>
      </c>
      <c r="H100" s="103">
        <f>+IFERROR((1-'Descuentos mayoristas'!$D$17)*'Demanda minorista_AEP'!J95*'Precios mayoristas'!I93*Supuestos!$C$6,"")</f>
        <v>0</v>
      </c>
      <c r="I100" s="103">
        <f>+IFERROR((1-'Descuentos mayoristas'!$D$17)*'Demanda minorista_AEP'!K95*'Precios mayoristas'!J93*Supuestos!$C$6,"")</f>
        <v>0</v>
      </c>
      <c r="J100" s="103">
        <f>+IFERROR((1-'Descuentos mayoristas'!$D$17)*'Demanda minorista_AEP'!L95*'Precios mayoristas'!K93*Supuestos!$C$6,"")</f>
        <v>0</v>
      </c>
      <c r="K100" s="103">
        <f>+IFERROR((1-'Descuentos mayoristas'!$D$17)*'Demanda minorista_AEP'!M95*'Precios mayoristas'!L93*Supuestos!$C$6,"")</f>
        <v>0</v>
      </c>
      <c r="L100" s="103">
        <f>+IFERROR((1-'Descuentos mayoristas'!$D$17)*'Demanda minorista_AEP'!N95*'Precios mayoristas'!M93*Supuestos!$C$6,"")</f>
        <v>0</v>
      </c>
      <c r="M100" s="103">
        <f>+IFERROR((1-'Descuentos mayoristas'!$D$17)*'Demanda minorista_AEP'!O95*'Precios mayoristas'!N93*Supuestos!$C$6,"")</f>
        <v>29016000.000000007</v>
      </c>
    </row>
    <row r="101" spans="2:13" x14ac:dyDescent="0.2">
      <c r="B101" s="106" t="str">
        <f>+IF('Velocidades y tramos'!E27="","",'Velocidades y tramos'!E27)</f>
        <v>Ethernet 50 Mbps</v>
      </c>
      <c r="C101" s="106" t="str">
        <f>+IF('Velocidades y tramos'!F27="","",'Velocidades y tramos'!F27)</f>
        <v>Entre localidades</v>
      </c>
      <c r="D101" s="103">
        <f>IFERROR('Demanda minorista_AEP'!D96*'Precios mayoristas'!D94*(1-'Descuentos mayoristas'!$C$10)+'Demanda minorista_AEP'!E96*'Precios mayoristas'!D94*(1-'Descuentos mayoristas'!$C$11)+'Demanda minorista_AEP'!F96*'Precios mayoristas'!D94*(1-'Descuentos mayoristas'!$C$12),"")</f>
        <v>12500000</v>
      </c>
      <c r="E101" s="103">
        <f>+IFERROR((1-'Descuentos mayoristas'!$D$17)*'Demanda minorista_AEP'!G96*'Precios mayoristas'!F94*Supuestos!$C$6,"")</f>
        <v>0</v>
      </c>
      <c r="F101" s="103">
        <f>+IFERROR((1-'Descuentos mayoristas'!$D$17)*'Demanda minorista_AEP'!H96*'Precios mayoristas'!G94*Supuestos!$C$6,"")</f>
        <v>0</v>
      </c>
      <c r="G101" s="103">
        <f>+IFERROR((1-'Descuentos mayoristas'!$D$17)*'Demanda minorista_AEP'!I96*'Precios mayoristas'!H94*Supuestos!$C$6,"")</f>
        <v>0</v>
      </c>
      <c r="H101" s="103">
        <f>+IFERROR((1-'Descuentos mayoristas'!$D$17)*'Demanda minorista_AEP'!J96*'Precios mayoristas'!I94*Supuestos!$C$6,"")</f>
        <v>0</v>
      </c>
      <c r="I101" s="103">
        <f>+IFERROR((1-'Descuentos mayoristas'!$D$17)*'Demanda minorista_AEP'!K96*'Precios mayoristas'!J94*Supuestos!$C$6,"")</f>
        <v>0</v>
      </c>
      <c r="J101" s="103">
        <f>+IFERROR((1-'Descuentos mayoristas'!$D$17)*'Demanda minorista_AEP'!L96*'Precios mayoristas'!K94*Supuestos!$C$6,"")</f>
        <v>0</v>
      </c>
      <c r="K101" s="103">
        <f>+IFERROR((1-'Descuentos mayoristas'!$D$17)*'Demanda minorista_AEP'!M96*'Precios mayoristas'!L94*Supuestos!$C$6,"")</f>
        <v>0</v>
      </c>
      <c r="L101" s="103">
        <f>+IFERROR((1-'Descuentos mayoristas'!$D$17)*'Demanda minorista_AEP'!N96*'Precios mayoristas'!M94*Supuestos!$C$6,"")</f>
        <v>0</v>
      </c>
      <c r="M101" s="103">
        <f>+IFERROR((1-'Descuentos mayoristas'!$D$17)*'Demanda minorista_AEP'!O96*'Precios mayoristas'!N94*Supuestos!$C$6,"")</f>
        <v>33480000.000000007</v>
      </c>
    </row>
    <row r="102" spans="2:13" x14ac:dyDescent="0.2">
      <c r="B102" s="106" t="str">
        <f>+IF('Velocidades y tramos'!E28="","",'Velocidades y tramos'!E28)</f>
        <v>Ethernet 60 Mbps</v>
      </c>
      <c r="C102" s="106" t="str">
        <f>+IF('Velocidades y tramos'!F28="","",'Velocidades y tramos'!F28)</f>
        <v>Entre localidades</v>
      </c>
      <c r="D102" s="103">
        <f>IFERROR('Demanda minorista_AEP'!D97*'Precios mayoristas'!D95*(1-'Descuentos mayoristas'!$C$10)+'Demanda minorista_AEP'!E97*'Precios mayoristas'!D95*(1-'Descuentos mayoristas'!$C$11)+'Demanda minorista_AEP'!F97*'Precios mayoristas'!D95*(1-'Descuentos mayoristas'!$C$12),"")</f>
        <v>12500000</v>
      </c>
      <c r="E102" s="103">
        <f>+IFERROR((1-'Descuentos mayoristas'!$D$17)*'Demanda minorista_AEP'!G97*'Precios mayoristas'!F95*Supuestos!$C$6,"")</f>
        <v>0</v>
      </c>
      <c r="F102" s="103">
        <f>+IFERROR((1-'Descuentos mayoristas'!$D$17)*'Demanda minorista_AEP'!H97*'Precios mayoristas'!G95*Supuestos!$C$6,"")</f>
        <v>0</v>
      </c>
      <c r="G102" s="103">
        <f>+IFERROR((1-'Descuentos mayoristas'!$D$17)*'Demanda minorista_AEP'!I97*'Precios mayoristas'!H95*Supuestos!$C$6,"")</f>
        <v>0</v>
      </c>
      <c r="H102" s="103">
        <f>+IFERROR((1-'Descuentos mayoristas'!$D$17)*'Demanda minorista_AEP'!J97*'Precios mayoristas'!I95*Supuestos!$C$6,"")</f>
        <v>0</v>
      </c>
      <c r="I102" s="103">
        <f>+IFERROR((1-'Descuentos mayoristas'!$D$17)*'Demanda minorista_AEP'!K97*'Precios mayoristas'!J95*Supuestos!$C$6,"")</f>
        <v>0</v>
      </c>
      <c r="J102" s="103">
        <f>+IFERROR((1-'Descuentos mayoristas'!$D$17)*'Demanda minorista_AEP'!L97*'Precios mayoristas'!K95*Supuestos!$C$6,"")</f>
        <v>0</v>
      </c>
      <c r="K102" s="103">
        <f>+IFERROR((1-'Descuentos mayoristas'!$D$17)*'Demanda minorista_AEP'!M97*'Precios mayoristas'!L95*Supuestos!$C$6,"")</f>
        <v>0</v>
      </c>
      <c r="L102" s="103">
        <f>+IFERROR((1-'Descuentos mayoristas'!$D$17)*'Demanda minorista_AEP'!N97*'Precios mayoristas'!M95*Supuestos!$C$6,"")</f>
        <v>0</v>
      </c>
      <c r="M102" s="103">
        <f>+IFERROR((1-'Descuentos mayoristas'!$D$17)*'Demanda minorista_AEP'!O97*'Precios mayoristas'!N95*Supuestos!$C$6,"")</f>
        <v>36828000.000000007</v>
      </c>
    </row>
    <row r="103" spans="2:13" x14ac:dyDescent="0.2">
      <c r="B103" s="106" t="str">
        <f>+IF('Velocidades y tramos'!E29="","",'Velocidades y tramos'!E29)</f>
        <v>Ethernet 70 Mbps</v>
      </c>
      <c r="C103" s="106" t="str">
        <f>+IF('Velocidades y tramos'!F29="","",'Velocidades y tramos'!F29)</f>
        <v>Entre localidades</v>
      </c>
      <c r="D103" s="103">
        <f>IFERROR('Demanda minorista_AEP'!D98*'Precios mayoristas'!D96*(1-'Descuentos mayoristas'!$C$10)+'Demanda minorista_AEP'!E98*'Precios mayoristas'!D96*(1-'Descuentos mayoristas'!$C$11)+'Demanda minorista_AEP'!F98*'Precios mayoristas'!D96*(1-'Descuentos mayoristas'!$C$12),"")</f>
        <v>12500000</v>
      </c>
      <c r="E103" s="103">
        <f>+IFERROR((1-'Descuentos mayoristas'!$D$17)*'Demanda minorista_AEP'!G98*'Precios mayoristas'!F96*Supuestos!$C$6,"")</f>
        <v>0</v>
      </c>
      <c r="F103" s="103">
        <f>+IFERROR((1-'Descuentos mayoristas'!$D$17)*'Demanda minorista_AEP'!H98*'Precios mayoristas'!G96*Supuestos!$C$6,"")</f>
        <v>0</v>
      </c>
      <c r="G103" s="103">
        <f>+IFERROR((1-'Descuentos mayoristas'!$D$17)*'Demanda minorista_AEP'!I98*'Precios mayoristas'!H96*Supuestos!$C$6,"")</f>
        <v>0</v>
      </c>
      <c r="H103" s="103">
        <f>+IFERROR((1-'Descuentos mayoristas'!$D$17)*'Demanda minorista_AEP'!J98*'Precios mayoristas'!I96*Supuestos!$C$6,"")</f>
        <v>0</v>
      </c>
      <c r="I103" s="103">
        <f>+IFERROR((1-'Descuentos mayoristas'!$D$17)*'Demanda minorista_AEP'!K98*'Precios mayoristas'!J96*Supuestos!$C$6,"")</f>
        <v>0</v>
      </c>
      <c r="J103" s="103">
        <f>+IFERROR((1-'Descuentos mayoristas'!$D$17)*'Demanda minorista_AEP'!L98*'Precios mayoristas'!K96*Supuestos!$C$6,"")</f>
        <v>0</v>
      </c>
      <c r="K103" s="103">
        <f>+IFERROR((1-'Descuentos mayoristas'!$D$17)*'Demanda minorista_AEP'!M98*'Precios mayoristas'!L96*Supuestos!$C$6,"")</f>
        <v>0</v>
      </c>
      <c r="L103" s="103">
        <f>+IFERROR((1-'Descuentos mayoristas'!$D$17)*'Demanda minorista_AEP'!N98*'Precios mayoristas'!M96*Supuestos!$C$6,"")</f>
        <v>0</v>
      </c>
      <c r="M103" s="103">
        <f>+IFERROR((1-'Descuentos mayoristas'!$D$17)*'Demanda minorista_AEP'!O98*'Precios mayoristas'!N96*Supuestos!$C$6,"")</f>
        <v>39060000.000000007</v>
      </c>
    </row>
    <row r="104" spans="2:13" x14ac:dyDescent="0.2">
      <c r="B104" s="106" t="str">
        <f>+IF('Velocidades y tramos'!E30="","",'Velocidades y tramos'!E30)</f>
        <v>Ethernet 80 Mbps</v>
      </c>
      <c r="C104" s="106" t="str">
        <f>+IF('Velocidades y tramos'!F30="","",'Velocidades y tramos'!F30)</f>
        <v>Entre localidades</v>
      </c>
      <c r="D104" s="103">
        <f>IFERROR('Demanda minorista_AEP'!D99*'Precios mayoristas'!D97*(1-'Descuentos mayoristas'!$C$10)+'Demanda minorista_AEP'!E99*'Precios mayoristas'!D97*(1-'Descuentos mayoristas'!$C$11)+'Demanda minorista_AEP'!F99*'Precios mayoristas'!D97*(1-'Descuentos mayoristas'!$C$12),"")</f>
        <v>12500000</v>
      </c>
      <c r="E104" s="103">
        <f>+IFERROR((1-'Descuentos mayoristas'!$D$17)*'Demanda minorista_AEP'!G99*'Precios mayoristas'!F97*Supuestos!$C$6,"")</f>
        <v>0</v>
      </c>
      <c r="F104" s="103">
        <f>+IFERROR((1-'Descuentos mayoristas'!$D$17)*'Demanda minorista_AEP'!H99*'Precios mayoristas'!G97*Supuestos!$C$6,"")</f>
        <v>0</v>
      </c>
      <c r="G104" s="103">
        <f>+IFERROR((1-'Descuentos mayoristas'!$D$17)*'Demanda minorista_AEP'!I99*'Precios mayoristas'!H97*Supuestos!$C$6,"")</f>
        <v>0</v>
      </c>
      <c r="H104" s="103">
        <f>+IFERROR((1-'Descuentos mayoristas'!$D$17)*'Demanda minorista_AEP'!J99*'Precios mayoristas'!I97*Supuestos!$C$6,"")</f>
        <v>0</v>
      </c>
      <c r="I104" s="103">
        <f>+IFERROR((1-'Descuentos mayoristas'!$D$17)*'Demanda minorista_AEP'!K99*'Precios mayoristas'!J97*Supuestos!$C$6,"")</f>
        <v>0</v>
      </c>
      <c r="J104" s="103">
        <f>+IFERROR((1-'Descuentos mayoristas'!$D$17)*'Demanda minorista_AEP'!L99*'Precios mayoristas'!K97*Supuestos!$C$6,"")</f>
        <v>0</v>
      </c>
      <c r="K104" s="103">
        <f>+IFERROR((1-'Descuentos mayoristas'!$D$17)*'Demanda minorista_AEP'!M99*'Precios mayoristas'!L97*Supuestos!$C$6,"")</f>
        <v>0</v>
      </c>
      <c r="L104" s="103">
        <f>+IFERROR((1-'Descuentos mayoristas'!$D$17)*'Demanda minorista_AEP'!N99*'Precios mayoristas'!M97*Supuestos!$C$6,"")</f>
        <v>0</v>
      </c>
      <c r="M104" s="103">
        <f>+IFERROR((1-'Descuentos mayoristas'!$D$17)*'Demanda minorista_AEP'!O99*'Precios mayoristas'!N97*Supuestos!$C$6,"")</f>
        <v>40176000.000000007</v>
      </c>
    </row>
    <row r="105" spans="2:13" x14ac:dyDescent="0.2">
      <c r="B105" s="106" t="str">
        <f>+IF('Velocidades y tramos'!E31="","",'Velocidades y tramos'!E31)</f>
        <v>Ethernet 90 Mbps</v>
      </c>
      <c r="C105" s="106" t="str">
        <f>+IF('Velocidades y tramos'!F31="","",'Velocidades y tramos'!F31)</f>
        <v>Entre localidades</v>
      </c>
      <c r="D105" s="103">
        <f>IFERROR('Demanda minorista_AEP'!D100*'Precios mayoristas'!D98*(1-'Descuentos mayoristas'!$C$10)+'Demanda minorista_AEP'!E100*'Precios mayoristas'!D98*(1-'Descuentos mayoristas'!$C$11)+'Demanda minorista_AEP'!F100*'Precios mayoristas'!D98*(1-'Descuentos mayoristas'!$C$12),"")</f>
        <v>12500000</v>
      </c>
      <c r="E105" s="103">
        <f>+IFERROR((1-'Descuentos mayoristas'!$D$17)*'Demanda minorista_AEP'!G100*'Precios mayoristas'!F98*Supuestos!$C$6,"")</f>
        <v>0</v>
      </c>
      <c r="F105" s="103">
        <f>+IFERROR((1-'Descuentos mayoristas'!$D$17)*'Demanda minorista_AEP'!H100*'Precios mayoristas'!G98*Supuestos!$C$6,"")</f>
        <v>0</v>
      </c>
      <c r="G105" s="103">
        <f>+IFERROR((1-'Descuentos mayoristas'!$D$17)*'Demanda minorista_AEP'!I100*'Precios mayoristas'!H98*Supuestos!$C$6,"")</f>
        <v>0</v>
      </c>
      <c r="H105" s="103">
        <f>+IFERROR((1-'Descuentos mayoristas'!$D$17)*'Demanda minorista_AEP'!J100*'Precios mayoristas'!I98*Supuestos!$C$6,"")</f>
        <v>0</v>
      </c>
      <c r="I105" s="103">
        <f>+IFERROR((1-'Descuentos mayoristas'!$D$17)*'Demanda minorista_AEP'!K100*'Precios mayoristas'!J98*Supuestos!$C$6,"")</f>
        <v>0</v>
      </c>
      <c r="J105" s="103">
        <f>+IFERROR((1-'Descuentos mayoristas'!$D$17)*'Demanda minorista_AEP'!L100*'Precios mayoristas'!K98*Supuestos!$C$6,"")</f>
        <v>0</v>
      </c>
      <c r="K105" s="103">
        <f>+IFERROR((1-'Descuentos mayoristas'!$D$17)*'Demanda minorista_AEP'!M100*'Precios mayoristas'!L98*Supuestos!$C$6,"")</f>
        <v>0</v>
      </c>
      <c r="L105" s="103">
        <f>+IFERROR((1-'Descuentos mayoristas'!$D$17)*'Demanda minorista_AEP'!N100*'Precios mayoristas'!M98*Supuestos!$C$6,"")</f>
        <v>0</v>
      </c>
      <c r="M105" s="103">
        <f>+IFERROR((1-'Descuentos mayoristas'!$D$17)*'Demanda minorista_AEP'!O100*'Precios mayoristas'!N98*Supuestos!$C$6,"")</f>
        <v>40920000.000000007</v>
      </c>
    </row>
    <row r="106" spans="2:13" x14ac:dyDescent="0.2">
      <c r="B106" s="106" t="str">
        <f>+IF('Velocidades y tramos'!E32="","",'Velocidades y tramos'!E32)</f>
        <v>Ethernet 100 Mbps</v>
      </c>
      <c r="C106" s="106" t="str">
        <f>+IF('Velocidades y tramos'!F32="","",'Velocidades y tramos'!F32)</f>
        <v>Entre localidades</v>
      </c>
      <c r="D106" s="103">
        <f>IFERROR('Demanda minorista_AEP'!D101*'Precios mayoristas'!D99*(1-'Descuentos mayoristas'!$C$10)+'Demanda minorista_AEP'!E101*'Precios mayoristas'!D99*(1-'Descuentos mayoristas'!$C$11)+'Demanda minorista_AEP'!F101*'Precios mayoristas'!D99*(1-'Descuentos mayoristas'!$C$12),"")</f>
        <v>25000000</v>
      </c>
      <c r="E106" s="103">
        <f>+IFERROR((1-'Descuentos mayoristas'!$D$17)*'Demanda minorista_AEP'!G101*'Precios mayoristas'!F99*Supuestos!$C$6,"")</f>
        <v>0</v>
      </c>
      <c r="F106" s="103">
        <f>+IFERROR((1-'Descuentos mayoristas'!$D$17)*'Demanda minorista_AEP'!H101*'Precios mayoristas'!G99*Supuestos!$C$6,"")</f>
        <v>0</v>
      </c>
      <c r="G106" s="103">
        <f>+IFERROR((1-'Descuentos mayoristas'!$D$17)*'Demanda minorista_AEP'!I101*'Precios mayoristas'!H99*Supuestos!$C$6,"")</f>
        <v>0</v>
      </c>
      <c r="H106" s="103">
        <f>+IFERROR((1-'Descuentos mayoristas'!$D$17)*'Demanda minorista_AEP'!J101*'Precios mayoristas'!I99*Supuestos!$C$6,"")</f>
        <v>0</v>
      </c>
      <c r="I106" s="103">
        <f>+IFERROR((1-'Descuentos mayoristas'!$D$17)*'Demanda minorista_AEP'!K101*'Precios mayoristas'!J99*Supuestos!$C$6,"")</f>
        <v>0</v>
      </c>
      <c r="J106" s="103">
        <f>+IFERROR((1-'Descuentos mayoristas'!$D$17)*'Demanda minorista_AEP'!L101*'Precios mayoristas'!K99*Supuestos!$C$6,"")</f>
        <v>0</v>
      </c>
      <c r="K106" s="103">
        <f>+IFERROR((1-'Descuentos mayoristas'!$D$17)*'Demanda minorista_AEP'!M101*'Precios mayoristas'!L99*Supuestos!$C$6,"")</f>
        <v>0</v>
      </c>
      <c r="L106" s="103">
        <f>+IFERROR((1-'Descuentos mayoristas'!$D$17)*'Demanda minorista_AEP'!N101*'Precios mayoristas'!M99*Supuestos!$C$6,"")</f>
        <v>0</v>
      </c>
      <c r="M106" s="103">
        <f>+IFERROR((1-'Descuentos mayoristas'!$D$17)*'Demanda minorista_AEP'!O101*'Precios mayoristas'!N99*Supuestos!$C$6,"")</f>
        <v>41850000.000000007</v>
      </c>
    </row>
    <row r="107" spans="2:13" x14ac:dyDescent="0.2">
      <c r="B107" s="106" t="str">
        <f>+IF('Velocidades y tramos'!E33="","",'Velocidades y tramos'!E33)</f>
        <v>Giga Ethernet 100 Mbps</v>
      </c>
      <c r="C107" s="106" t="str">
        <f>+IF('Velocidades y tramos'!F33="","",'Velocidades y tramos'!F33)</f>
        <v>Entre localidades</v>
      </c>
      <c r="D107" s="103">
        <f>IFERROR('Demanda minorista_AEP'!D102*'Precios mayoristas'!D100*(1-'Descuentos mayoristas'!$C$10)+'Demanda minorista_AEP'!E102*'Precios mayoristas'!D100*(1-'Descuentos mayoristas'!$C$11)+'Demanda minorista_AEP'!F102*'Precios mayoristas'!D100*(1-'Descuentos mayoristas'!$C$12),"")</f>
        <v>25000000</v>
      </c>
      <c r="E107" s="103">
        <f>+IFERROR((1-'Descuentos mayoristas'!$D$17)*'Demanda minorista_AEP'!G102*'Precios mayoristas'!F100*Supuestos!$C$6,"")</f>
        <v>0</v>
      </c>
      <c r="F107" s="103">
        <f>+IFERROR((1-'Descuentos mayoristas'!$D$17)*'Demanda minorista_AEP'!H102*'Precios mayoristas'!G100*Supuestos!$C$6,"")</f>
        <v>0</v>
      </c>
      <c r="G107" s="103">
        <f>+IFERROR((1-'Descuentos mayoristas'!$D$17)*'Demanda minorista_AEP'!I102*'Precios mayoristas'!H100*Supuestos!$C$6,"")</f>
        <v>0</v>
      </c>
      <c r="H107" s="103">
        <f>+IFERROR((1-'Descuentos mayoristas'!$D$17)*'Demanda minorista_AEP'!J102*'Precios mayoristas'!I100*Supuestos!$C$6,"")</f>
        <v>0</v>
      </c>
      <c r="I107" s="103">
        <f>+IFERROR((1-'Descuentos mayoristas'!$D$17)*'Demanda minorista_AEP'!K102*'Precios mayoristas'!J100*Supuestos!$C$6,"")</f>
        <v>0</v>
      </c>
      <c r="J107" s="103">
        <f>+IFERROR((1-'Descuentos mayoristas'!$D$17)*'Demanda minorista_AEP'!L102*'Precios mayoristas'!K100*Supuestos!$C$6,"")</f>
        <v>0</v>
      </c>
      <c r="K107" s="103">
        <f>+IFERROR((1-'Descuentos mayoristas'!$D$17)*'Demanda minorista_AEP'!M102*'Precios mayoristas'!L100*Supuestos!$C$6,"")</f>
        <v>0</v>
      </c>
      <c r="L107" s="103">
        <f>+IFERROR((1-'Descuentos mayoristas'!$D$17)*'Demanda minorista_AEP'!N102*'Precios mayoristas'!M100*Supuestos!$C$6,"")</f>
        <v>0</v>
      </c>
      <c r="M107" s="103">
        <f>+IFERROR((1-'Descuentos mayoristas'!$D$17)*'Demanda minorista_AEP'!O102*'Precios mayoristas'!N100*Supuestos!$C$6,"")</f>
        <v>41850000.000000007</v>
      </c>
    </row>
    <row r="108" spans="2:13" x14ac:dyDescent="0.2">
      <c r="B108" s="106" t="str">
        <f>+IF('Velocidades y tramos'!E34="","",'Velocidades y tramos'!E34)</f>
        <v>Giga Ethernet 150 Mbps</v>
      </c>
      <c r="C108" s="106" t="str">
        <f>+IF('Velocidades y tramos'!F34="","",'Velocidades y tramos'!F34)</f>
        <v>Entre localidades</v>
      </c>
      <c r="D108" s="103">
        <f>IFERROR('Demanda minorista_AEP'!D103*'Precios mayoristas'!D101*(1-'Descuentos mayoristas'!$C$10)+'Demanda minorista_AEP'!E103*'Precios mayoristas'!D101*(1-'Descuentos mayoristas'!$C$11)+'Demanda minorista_AEP'!F103*'Precios mayoristas'!D101*(1-'Descuentos mayoristas'!$C$12),"")</f>
        <v>25000000</v>
      </c>
      <c r="E108" s="103">
        <f>+IFERROR((1-'Descuentos mayoristas'!$D$17)*'Demanda minorista_AEP'!G103*'Precios mayoristas'!F101*Supuestos!$C$6,"")</f>
        <v>0</v>
      </c>
      <c r="F108" s="103">
        <f>+IFERROR((1-'Descuentos mayoristas'!$D$17)*'Demanda minorista_AEP'!H103*'Precios mayoristas'!G101*Supuestos!$C$6,"")</f>
        <v>0</v>
      </c>
      <c r="G108" s="103">
        <f>+IFERROR((1-'Descuentos mayoristas'!$D$17)*'Demanda minorista_AEP'!I103*'Precios mayoristas'!H101*Supuestos!$C$6,"")</f>
        <v>0</v>
      </c>
      <c r="H108" s="103">
        <f>+IFERROR((1-'Descuentos mayoristas'!$D$17)*'Demanda minorista_AEP'!J103*'Precios mayoristas'!I101*Supuestos!$C$6,"")</f>
        <v>0</v>
      </c>
      <c r="I108" s="103">
        <f>+IFERROR((1-'Descuentos mayoristas'!$D$17)*'Demanda minorista_AEP'!K103*'Precios mayoristas'!J101*Supuestos!$C$6,"")</f>
        <v>0</v>
      </c>
      <c r="J108" s="103">
        <f>+IFERROR((1-'Descuentos mayoristas'!$D$17)*'Demanda minorista_AEP'!L103*'Precios mayoristas'!K101*Supuestos!$C$6,"")</f>
        <v>0</v>
      </c>
      <c r="K108" s="103">
        <f>+IFERROR((1-'Descuentos mayoristas'!$D$17)*'Demanda minorista_AEP'!M103*'Precios mayoristas'!L101*Supuestos!$C$6,"")</f>
        <v>0</v>
      </c>
      <c r="L108" s="103">
        <f>+IFERROR((1-'Descuentos mayoristas'!$D$17)*'Demanda minorista_AEP'!N103*'Precios mayoristas'!M101*Supuestos!$C$6,"")</f>
        <v>0</v>
      </c>
      <c r="M108" s="103">
        <f>+IFERROR((1-'Descuentos mayoristas'!$D$17)*'Demanda minorista_AEP'!O103*'Precios mayoristas'!N101*Supuestos!$C$6,"")</f>
        <v>58590000.000000015</v>
      </c>
    </row>
    <row r="109" spans="2:13" x14ac:dyDescent="0.2">
      <c r="B109" s="106" t="str">
        <f>+IF('Velocidades y tramos'!E35="","",'Velocidades y tramos'!E35)</f>
        <v>Giga Ethernet 200 Mbps</v>
      </c>
      <c r="C109" s="106" t="str">
        <f>+IF('Velocidades y tramos'!F35="","",'Velocidades y tramos'!F35)</f>
        <v>Entre localidades</v>
      </c>
      <c r="D109" s="103">
        <f>IFERROR('Demanda minorista_AEP'!D104*'Precios mayoristas'!D102*(1-'Descuentos mayoristas'!$C$10)+'Demanda minorista_AEP'!E104*'Precios mayoristas'!D102*(1-'Descuentos mayoristas'!$C$11)+'Demanda minorista_AEP'!F104*'Precios mayoristas'!D102*(1-'Descuentos mayoristas'!$C$12),"")</f>
        <v>25000000</v>
      </c>
      <c r="E109" s="103">
        <f>+IFERROR((1-'Descuentos mayoristas'!$D$17)*'Demanda minorista_AEP'!G104*'Precios mayoristas'!F102*Supuestos!$C$6,"")</f>
        <v>0</v>
      </c>
      <c r="F109" s="103">
        <f>+IFERROR((1-'Descuentos mayoristas'!$D$17)*'Demanda minorista_AEP'!H104*'Precios mayoristas'!G102*Supuestos!$C$6,"")</f>
        <v>0</v>
      </c>
      <c r="G109" s="103">
        <f>+IFERROR((1-'Descuentos mayoristas'!$D$17)*'Demanda minorista_AEP'!I104*'Precios mayoristas'!H102*Supuestos!$C$6,"")</f>
        <v>0</v>
      </c>
      <c r="H109" s="103">
        <f>+IFERROR((1-'Descuentos mayoristas'!$D$17)*'Demanda minorista_AEP'!J104*'Precios mayoristas'!I102*Supuestos!$C$6,"")</f>
        <v>0</v>
      </c>
      <c r="I109" s="103">
        <f>+IFERROR((1-'Descuentos mayoristas'!$D$17)*'Demanda minorista_AEP'!K104*'Precios mayoristas'!J102*Supuestos!$C$6,"")</f>
        <v>0</v>
      </c>
      <c r="J109" s="103">
        <f>+IFERROR((1-'Descuentos mayoristas'!$D$17)*'Demanda minorista_AEP'!L104*'Precios mayoristas'!K102*Supuestos!$C$6,"")</f>
        <v>0</v>
      </c>
      <c r="K109" s="103">
        <f>+IFERROR((1-'Descuentos mayoristas'!$D$17)*'Demanda minorista_AEP'!M104*'Precios mayoristas'!L102*Supuestos!$C$6,"")</f>
        <v>0</v>
      </c>
      <c r="L109" s="103">
        <f>+IFERROR((1-'Descuentos mayoristas'!$D$17)*'Demanda minorista_AEP'!N104*'Precios mayoristas'!M102*Supuestos!$C$6,"")</f>
        <v>0</v>
      </c>
      <c r="M109" s="103">
        <f>+IFERROR((1-'Descuentos mayoristas'!$D$17)*'Demanda minorista_AEP'!O104*'Precios mayoristas'!N102*Supuestos!$C$6,"")</f>
        <v>78120000.000000015</v>
      </c>
    </row>
    <row r="110" spans="2:13" x14ac:dyDescent="0.2">
      <c r="B110" s="106" t="str">
        <f>+IF('Velocidades y tramos'!E36="","",'Velocidades y tramos'!E36)</f>
        <v>Giga Ethernet 250 Mbps</v>
      </c>
      <c r="C110" s="106" t="str">
        <f>+IF('Velocidades y tramos'!F36="","",'Velocidades y tramos'!F36)</f>
        <v>Entre localidades</v>
      </c>
      <c r="D110" s="103">
        <f>IFERROR('Demanda minorista_AEP'!D105*'Precios mayoristas'!D103*(1-'Descuentos mayoristas'!$C$10)+'Demanda minorista_AEP'!E105*'Precios mayoristas'!D103*(1-'Descuentos mayoristas'!$C$11)+'Demanda minorista_AEP'!F105*'Precios mayoristas'!D103*(1-'Descuentos mayoristas'!$C$12),"")</f>
        <v>25000000</v>
      </c>
      <c r="E110" s="103">
        <f>+IFERROR((1-'Descuentos mayoristas'!$D$17)*'Demanda minorista_AEP'!G105*'Precios mayoristas'!F103*Supuestos!$C$6,"")</f>
        <v>0</v>
      </c>
      <c r="F110" s="103">
        <f>+IFERROR((1-'Descuentos mayoristas'!$D$17)*'Demanda minorista_AEP'!H105*'Precios mayoristas'!G103*Supuestos!$C$6,"")</f>
        <v>0</v>
      </c>
      <c r="G110" s="103">
        <f>+IFERROR((1-'Descuentos mayoristas'!$D$17)*'Demanda minorista_AEP'!I105*'Precios mayoristas'!H103*Supuestos!$C$6,"")</f>
        <v>0</v>
      </c>
      <c r="H110" s="103">
        <f>+IFERROR((1-'Descuentos mayoristas'!$D$17)*'Demanda minorista_AEP'!J105*'Precios mayoristas'!I103*Supuestos!$C$6,"")</f>
        <v>0</v>
      </c>
      <c r="I110" s="103">
        <f>+IFERROR((1-'Descuentos mayoristas'!$D$17)*'Demanda minorista_AEP'!K105*'Precios mayoristas'!J103*Supuestos!$C$6,"")</f>
        <v>0</v>
      </c>
      <c r="J110" s="103">
        <f>+IFERROR((1-'Descuentos mayoristas'!$D$17)*'Demanda minorista_AEP'!L105*'Precios mayoristas'!K103*Supuestos!$C$6,"")</f>
        <v>0</v>
      </c>
      <c r="K110" s="103">
        <f>+IFERROR((1-'Descuentos mayoristas'!$D$17)*'Demanda minorista_AEP'!M105*'Precios mayoristas'!L103*Supuestos!$C$6,"")</f>
        <v>0</v>
      </c>
      <c r="L110" s="103">
        <f>+IFERROR((1-'Descuentos mayoristas'!$D$17)*'Demanda minorista_AEP'!N105*'Precios mayoristas'!M103*Supuestos!$C$6,"")</f>
        <v>0</v>
      </c>
      <c r="M110" s="103">
        <f>+IFERROR((1-'Descuentos mayoristas'!$D$17)*'Demanda minorista_AEP'!O105*'Precios mayoristas'!N103*Supuestos!$C$6,"")</f>
        <v>90768000.000000015</v>
      </c>
    </row>
    <row r="111" spans="2:13" x14ac:dyDescent="0.2">
      <c r="B111" s="106" t="str">
        <f>+IF('Velocidades y tramos'!E37="","",'Velocidades y tramos'!E37)</f>
        <v>Giga Ethernet 300 Mbps</v>
      </c>
      <c r="C111" s="106" t="str">
        <f>+IF('Velocidades y tramos'!F37="","",'Velocidades y tramos'!F37)</f>
        <v>Entre localidades</v>
      </c>
      <c r="D111" s="103">
        <f>IFERROR('Demanda minorista_AEP'!D106*'Precios mayoristas'!D104*(1-'Descuentos mayoristas'!$C$10)+'Demanda minorista_AEP'!E106*'Precios mayoristas'!D104*(1-'Descuentos mayoristas'!$C$11)+'Demanda minorista_AEP'!F106*'Precios mayoristas'!D104*(1-'Descuentos mayoristas'!$C$12),"")</f>
        <v>25000000</v>
      </c>
      <c r="E111" s="103">
        <f>+IFERROR((1-'Descuentos mayoristas'!$D$17)*'Demanda minorista_AEP'!G106*'Precios mayoristas'!F104*Supuestos!$C$6,"")</f>
        <v>0</v>
      </c>
      <c r="F111" s="103">
        <f>+IFERROR((1-'Descuentos mayoristas'!$D$17)*'Demanda minorista_AEP'!H106*'Precios mayoristas'!G104*Supuestos!$C$6,"")</f>
        <v>0</v>
      </c>
      <c r="G111" s="103">
        <f>+IFERROR((1-'Descuentos mayoristas'!$D$17)*'Demanda minorista_AEP'!I106*'Precios mayoristas'!H104*Supuestos!$C$6,"")</f>
        <v>0</v>
      </c>
      <c r="H111" s="103">
        <f>+IFERROR((1-'Descuentos mayoristas'!$D$17)*'Demanda minorista_AEP'!J106*'Precios mayoristas'!I104*Supuestos!$C$6,"")</f>
        <v>0</v>
      </c>
      <c r="I111" s="103">
        <f>+IFERROR((1-'Descuentos mayoristas'!$D$17)*'Demanda minorista_AEP'!K106*'Precios mayoristas'!J104*Supuestos!$C$6,"")</f>
        <v>0</v>
      </c>
      <c r="J111" s="103">
        <f>+IFERROR((1-'Descuentos mayoristas'!$D$17)*'Demanda minorista_AEP'!L106*'Precios mayoristas'!K104*Supuestos!$C$6,"")</f>
        <v>0</v>
      </c>
      <c r="K111" s="103">
        <f>+IFERROR((1-'Descuentos mayoristas'!$D$17)*'Demanda minorista_AEP'!M106*'Precios mayoristas'!L104*Supuestos!$C$6,"")</f>
        <v>0</v>
      </c>
      <c r="L111" s="103">
        <f>+IFERROR((1-'Descuentos mayoristas'!$D$17)*'Demanda minorista_AEP'!N106*'Precios mayoristas'!M104*Supuestos!$C$6,"")</f>
        <v>0</v>
      </c>
      <c r="M111" s="103">
        <f>+IFERROR((1-'Descuentos mayoristas'!$D$17)*'Demanda minorista_AEP'!O106*'Precios mayoristas'!N104*Supuestos!$C$6,"")</f>
        <v>108810000.00000003</v>
      </c>
    </row>
    <row r="112" spans="2:13" x14ac:dyDescent="0.2">
      <c r="B112" s="106" t="str">
        <f>+IF('Velocidades y tramos'!E38="","",'Velocidades y tramos'!E38)</f>
        <v>Giga Ethernet 350 Mbps</v>
      </c>
      <c r="C112" s="106" t="str">
        <f>+IF('Velocidades y tramos'!F38="","",'Velocidades y tramos'!F38)</f>
        <v>Entre localidades</v>
      </c>
      <c r="D112" s="103">
        <f>IFERROR('Demanda minorista_AEP'!D107*'Precios mayoristas'!D105*(1-'Descuentos mayoristas'!$C$10)+'Demanda minorista_AEP'!E107*'Precios mayoristas'!D105*(1-'Descuentos mayoristas'!$C$11)+'Demanda minorista_AEP'!F107*'Precios mayoristas'!D105*(1-'Descuentos mayoristas'!$C$12),"")</f>
        <v>25000000</v>
      </c>
      <c r="E112" s="103">
        <f>+IFERROR((1-'Descuentos mayoristas'!$D$17)*'Demanda minorista_AEP'!G107*'Precios mayoristas'!F105*Supuestos!$C$6,"")</f>
        <v>0</v>
      </c>
      <c r="F112" s="103">
        <f>+IFERROR((1-'Descuentos mayoristas'!$D$17)*'Demanda minorista_AEP'!H107*'Precios mayoristas'!G105*Supuestos!$C$6,"")</f>
        <v>0</v>
      </c>
      <c r="G112" s="103">
        <f>+IFERROR((1-'Descuentos mayoristas'!$D$17)*'Demanda minorista_AEP'!I107*'Precios mayoristas'!H105*Supuestos!$C$6,"")</f>
        <v>0</v>
      </c>
      <c r="H112" s="103">
        <f>+IFERROR((1-'Descuentos mayoristas'!$D$17)*'Demanda minorista_AEP'!J107*'Precios mayoristas'!I105*Supuestos!$C$6,"")</f>
        <v>0</v>
      </c>
      <c r="I112" s="103">
        <f>+IFERROR((1-'Descuentos mayoristas'!$D$17)*'Demanda minorista_AEP'!K107*'Precios mayoristas'!J105*Supuestos!$C$6,"")</f>
        <v>0</v>
      </c>
      <c r="J112" s="103">
        <f>+IFERROR((1-'Descuentos mayoristas'!$D$17)*'Demanda minorista_AEP'!L107*'Precios mayoristas'!K105*Supuestos!$C$6,"")</f>
        <v>0</v>
      </c>
      <c r="K112" s="103">
        <f>+IFERROR((1-'Descuentos mayoristas'!$D$17)*'Demanda minorista_AEP'!M107*'Precios mayoristas'!L105*Supuestos!$C$6,"")</f>
        <v>0</v>
      </c>
      <c r="L112" s="103">
        <f>+IFERROR((1-'Descuentos mayoristas'!$D$17)*'Demanda minorista_AEP'!N107*'Precios mayoristas'!M105*Supuestos!$C$6,"")</f>
        <v>0</v>
      </c>
      <c r="M112" s="103">
        <f>+IFERROR((1-'Descuentos mayoristas'!$D$17)*'Demanda minorista_AEP'!O107*'Precios mayoristas'!N105*Supuestos!$C$6,"")</f>
        <v>127038000.00000003</v>
      </c>
    </row>
    <row r="113" spans="2:13" x14ac:dyDescent="0.2">
      <c r="B113" s="106" t="str">
        <f>+IF('Velocidades y tramos'!E39="","",'Velocidades y tramos'!E39)</f>
        <v>Giga Ethernet 400 Mbps</v>
      </c>
      <c r="C113" s="106" t="str">
        <f>+IF('Velocidades y tramos'!F39="","",'Velocidades y tramos'!F39)</f>
        <v>Entre localidades</v>
      </c>
      <c r="D113" s="103">
        <f>IFERROR('Demanda minorista_AEP'!D108*'Precios mayoristas'!D106*(1-'Descuentos mayoristas'!$C$10)+'Demanda minorista_AEP'!E108*'Precios mayoristas'!D106*(1-'Descuentos mayoristas'!$C$11)+'Demanda minorista_AEP'!F108*'Precios mayoristas'!D106*(1-'Descuentos mayoristas'!$C$12),"")</f>
        <v>25000000</v>
      </c>
      <c r="E113" s="103">
        <f>+IFERROR((1-'Descuentos mayoristas'!$D$17)*'Demanda minorista_AEP'!G108*'Precios mayoristas'!F106*Supuestos!$C$6,"")</f>
        <v>0</v>
      </c>
      <c r="F113" s="103">
        <f>+IFERROR((1-'Descuentos mayoristas'!$D$17)*'Demanda minorista_AEP'!H108*'Precios mayoristas'!G106*Supuestos!$C$6,"")</f>
        <v>0</v>
      </c>
      <c r="G113" s="103">
        <f>+IFERROR((1-'Descuentos mayoristas'!$D$17)*'Demanda minorista_AEP'!I108*'Precios mayoristas'!H106*Supuestos!$C$6,"")</f>
        <v>0</v>
      </c>
      <c r="H113" s="103">
        <f>+IFERROR((1-'Descuentos mayoristas'!$D$17)*'Demanda minorista_AEP'!J108*'Precios mayoristas'!I106*Supuestos!$C$6,"")</f>
        <v>0</v>
      </c>
      <c r="I113" s="103">
        <f>+IFERROR((1-'Descuentos mayoristas'!$D$17)*'Demanda minorista_AEP'!K108*'Precios mayoristas'!J106*Supuestos!$C$6,"")</f>
        <v>0</v>
      </c>
      <c r="J113" s="103">
        <f>+IFERROR((1-'Descuentos mayoristas'!$D$17)*'Demanda minorista_AEP'!L108*'Precios mayoristas'!K106*Supuestos!$C$6,"")</f>
        <v>0</v>
      </c>
      <c r="K113" s="103">
        <f>+IFERROR((1-'Descuentos mayoristas'!$D$17)*'Demanda minorista_AEP'!M108*'Precios mayoristas'!L106*Supuestos!$C$6,"")</f>
        <v>0</v>
      </c>
      <c r="L113" s="103">
        <f>+IFERROR((1-'Descuentos mayoristas'!$D$17)*'Demanda minorista_AEP'!N108*'Precios mayoristas'!M106*Supuestos!$C$6,"")</f>
        <v>0</v>
      </c>
      <c r="M113" s="103">
        <f>+IFERROR((1-'Descuentos mayoristas'!$D$17)*'Demanda minorista_AEP'!O108*'Precios mayoristas'!N106*Supuestos!$C$6,"")</f>
        <v>145080000.00000003</v>
      </c>
    </row>
    <row r="114" spans="2:13" x14ac:dyDescent="0.2">
      <c r="B114" s="106" t="str">
        <f>+IF('Velocidades y tramos'!E40="","",'Velocidades y tramos'!E40)</f>
        <v>Giga Ethernet 450 Mbps</v>
      </c>
      <c r="C114" s="106" t="str">
        <f>+IF('Velocidades y tramos'!F40="","",'Velocidades y tramos'!F40)</f>
        <v>Entre localidades</v>
      </c>
      <c r="D114" s="103">
        <f>IFERROR('Demanda minorista_AEP'!D109*'Precios mayoristas'!D107*(1-'Descuentos mayoristas'!$C$10)+'Demanda minorista_AEP'!E109*'Precios mayoristas'!D107*(1-'Descuentos mayoristas'!$C$11)+'Demanda minorista_AEP'!F109*'Precios mayoristas'!D107*(1-'Descuentos mayoristas'!$C$12),"")</f>
        <v>25000000</v>
      </c>
      <c r="E114" s="103">
        <f>+IFERROR((1-'Descuentos mayoristas'!$D$17)*'Demanda minorista_AEP'!G109*'Precios mayoristas'!F107*Supuestos!$C$6,"")</f>
        <v>0</v>
      </c>
      <c r="F114" s="103">
        <f>+IFERROR((1-'Descuentos mayoristas'!$D$17)*'Demanda minorista_AEP'!H109*'Precios mayoristas'!G107*Supuestos!$C$6,"")</f>
        <v>0</v>
      </c>
      <c r="G114" s="103">
        <f>+IFERROR((1-'Descuentos mayoristas'!$D$17)*'Demanda minorista_AEP'!I109*'Precios mayoristas'!H107*Supuestos!$C$6,"")</f>
        <v>0</v>
      </c>
      <c r="H114" s="103">
        <f>+IFERROR((1-'Descuentos mayoristas'!$D$17)*'Demanda minorista_AEP'!J109*'Precios mayoristas'!I107*Supuestos!$C$6,"")</f>
        <v>0</v>
      </c>
      <c r="I114" s="103">
        <f>+IFERROR((1-'Descuentos mayoristas'!$D$17)*'Demanda minorista_AEP'!K109*'Precios mayoristas'!J107*Supuestos!$C$6,"")</f>
        <v>0</v>
      </c>
      <c r="J114" s="103">
        <f>+IFERROR((1-'Descuentos mayoristas'!$D$17)*'Demanda minorista_AEP'!L109*'Precios mayoristas'!K107*Supuestos!$C$6,"")</f>
        <v>0</v>
      </c>
      <c r="K114" s="103">
        <f>+IFERROR((1-'Descuentos mayoristas'!$D$17)*'Demanda minorista_AEP'!M109*'Precios mayoristas'!L107*Supuestos!$C$6,"")</f>
        <v>0</v>
      </c>
      <c r="L114" s="103">
        <f>+IFERROR((1-'Descuentos mayoristas'!$D$17)*'Demanda minorista_AEP'!N109*'Precios mayoristas'!M107*Supuestos!$C$6,"")</f>
        <v>0</v>
      </c>
      <c r="M114" s="103">
        <f>+IFERROR((1-'Descuentos mayoristas'!$D$17)*'Demanda minorista_AEP'!O109*'Precios mayoristas'!N107*Supuestos!$C$6,"")</f>
        <v>163308000.00000003</v>
      </c>
    </row>
    <row r="115" spans="2:13" x14ac:dyDescent="0.2">
      <c r="B115" s="106" t="str">
        <f>+IF('Velocidades y tramos'!E41="","",'Velocidades y tramos'!E41)</f>
        <v>Giga Ethernet 500 Mbps</v>
      </c>
      <c r="C115" s="106" t="str">
        <f>+IF('Velocidades y tramos'!F41="","",'Velocidades y tramos'!F41)</f>
        <v>Entre localidades</v>
      </c>
      <c r="D115" s="103">
        <f>IFERROR('Demanda minorista_AEP'!D110*'Precios mayoristas'!D108*(1-'Descuentos mayoristas'!$C$10)+'Demanda minorista_AEP'!E110*'Precios mayoristas'!D108*(1-'Descuentos mayoristas'!$C$11)+'Demanda minorista_AEP'!F110*'Precios mayoristas'!D108*(1-'Descuentos mayoristas'!$C$12),"")</f>
        <v>25000000</v>
      </c>
      <c r="E115" s="103">
        <f>+IFERROR((1-'Descuentos mayoristas'!$D$17)*'Demanda minorista_AEP'!G110*'Precios mayoristas'!F108*Supuestos!$C$6,"")</f>
        <v>0</v>
      </c>
      <c r="F115" s="103">
        <f>+IFERROR((1-'Descuentos mayoristas'!$D$17)*'Demanda minorista_AEP'!H110*'Precios mayoristas'!G108*Supuestos!$C$6,"")</f>
        <v>0</v>
      </c>
      <c r="G115" s="103">
        <f>+IFERROR((1-'Descuentos mayoristas'!$D$17)*'Demanda minorista_AEP'!I110*'Precios mayoristas'!H108*Supuestos!$C$6,"")</f>
        <v>0</v>
      </c>
      <c r="H115" s="103">
        <f>+IFERROR((1-'Descuentos mayoristas'!$D$17)*'Demanda minorista_AEP'!J110*'Precios mayoristas'!I108*Supuestos!$C$6,"")</f>
        <v>0</v>
      </c>
      <c r="I115" s="103">
        <f>+IFERROR((1-'Descuentos mayoristas'!$D$17)*'Demanda minorista_AEP'!K110*'Precios mayoristas'!J108*Supuestos!$C$6,"")</f>
        <v>0</v>
      </c>
      <c r="J115" s="103">
        <f>+IFERROR((1-'Descuentos mayoristas'!$D$17)*'Demanda minorista_AEP'!L110*'Precios mayoristas'!K108*Supuestos!$C$6,"")</f>
        <v>0</v>
      </c>
      <c r="K115" s="103">
        <f>+IFERROR((1-'Descuentos mayoristas'!$D$17)*'Demanda minorista_AEP'!M110*'Precios mayoristas'!L108*Supuestos!$C$6,"")</f>
        <v>0</v>
      </c>
      <c r="L115" s="103">
        <f>+IFERROR((1-'Descuentos mayoristas'!$D$17)*'Demanda minorista_AEP'!N110*'Precios mayoristas'!M108*Supuestos!$C$6,"")</f>
        <v>0</v>
      </c>
      <c r="M115" s="103">
        <f>+IFERROR((1-'Descuentos mayoristas'!$D$17)*'Demanda minorista_AEP'!O110*'Precios mayoristas'!N108*Supuestos!$C$6,"")</f>
        <v>166284000.00000003</v>
      </c>
    </row>
    <row r="116" spans="2:13" x14ac:dyDescent="0.2">
      <c r="B116" s="106" t="str">
        <f>+IF('Velocidades y tramos'!E42="","",'Velocidades y tramos'!E42)</f>
        <v>Giga Ethernet 550 Mbps</v>
      </c>
      <c r="C116" s="106" t="str">
        <f>+IF('Velocidades y tramos'!F42="","",'Velocidades y tramos'!F42)</f>
        <v>Entre localidades</v>
      </c>
      <c r="D116" s="103">
        <f>IFERROR('Demanda minorista_AEP'!D111*'Precios mayoristas'!D109*(1-'Descuentos mayoristas'!$C$10)+'Demanda minorista_AEP'!E111*'Precios mayoristas'!D109*(1-'Descuentos mayoristas'!$C$11)+'Demanda minorista_AEP'!F111*'Precios mayoristas'!D109*(1-'Descuentos mayoristas'!$C$12),"")</f>
        <v>25000000</v>
      </c>
      <c r="E116" s="103">
        <f>+IFERROR((1-'Descuentos mayoristas'!$D$17)*'Demanda minorista_AEP'!G111*'Precios mayoristas'!F109*Supuestos!$C$6,"")</f>
        <v>0</v>
      </c>
      <c r="F116" s="103">
        <f>+IFERROR((1-'Descuentos mayoristas'!$D$17)*'Demanda minorista_AEP'!H111*'Precios mayoristas'!G109*Supuestos!$C$6,"")</f>
        <v>0</v>
      </c>
      <c r="G116" s="103">
        <f>+IFERROR((1-'Descuentos mayoristas'!$D$17)*'Demanda minorista_AEP'!I111*'Precios mayoristas'!H109*Supuestos!$C$6,"")</f>
        <v>0</v>
      </c>
      <c r="H116" s="103">
        <f>+IFERROR((1-'Descuentos mayoristas'!$D$17)*'Demanda minorista_AEP'!J111*'Precios mayoristas'!I109*Supuestos!$C$6,"")</f>
        <v>0</v>
      </c>
      <c r="I116" s="103">
        <f>+IFERROR((1-'Descuentos mayoristas'!$D$17)*'Demanda minorista_AEP'!K111*'Precios mayoristas'!J109*Supuestos!$C$6,"")</f>
        <v>0</v>
      </c>
      <c r="J116" s="103">
        <f>+IFERROR((1-'Descuentos mayoristas'!$D$17)*'Demanda minorista_AEP'!L111*'Precios mayoristas'!K109*Supuestos!$C$6,"")</f>
        <v>0</v>
      </c>
      <c r="K116" s="103">
        <f>+IFERROR((1-'Descuentos mayoristas'!$D$17)*'Demanda minorista_AEP'!M111*'Precios mayoristas'!L109*Supuestos!$C$6,"")</f>
        <v>0</v>
      </c>
      <c r="L116" s="103">
        <f>+IFERROR((1-'Descuentos mayoristas'!$D$17)*'Demanda minorista_AEP'!N111*'Precios mayoristas'!M109*Supuestos!$C$6,"")</f>
        <v>0</v>
      </c>
      <c r="M116" s="103">
        <f>+IFERROR((1-'Descuentos mayoristas'!$D$17)*'Demanda minorista_AEP'!O111*'Precios mayoristas'!N109*Supuestos!$C$6,"")</f>
        <v>182838000.00000003</v>
      </c>
    </row>
    <row r="117" spans="2:13" x14ac:dyDescent="0.2">
      <c r="B117" s="106" t="str">
        <f>+IF('Velocidades y tramos'!E43="","",'Velocidades y tramos'!E43)</f>
        <v>Giga Ethernet 600 Mbps</v>
      </c>
      <c r="C117" s="106" t="str">
        <f>+IF('Velocidades y tramos'!F43="","",'Velocidades y tramos'!F43)</f>
        <v>Entre localidades</v>
      </c>
      <c r="D117" s="103">
        <f>IFERROR('Demanda minorista_AEP'!D112*'Precios mayoristas'!D110*(1-'Descuentos mayoristas'!$C$10)+'Demanda minorista_AEP'!E112*'Precios mayoristas'!D110*(1-'Descuentos mayoristas'!$C$11)+'Demanda minorista_AEP'!F112*'Precios mayoristas'!D110*(1-'Descuentos mayoristas'!$C$12),"")</f>
        <v>25000000</v>
      </c>
      <c r="E117" s="103">
        <f>+IFERROR((1-'Descuentos mayoristas'!$D$17)*'Demanda minorista_AEP'!G112*'Precios mayoristas'!F110*Supuestos!$C$6,"")</f>
        <v>0</v>
      </c>
      <c r="F117" s="103">
        <f>+IFERROR((1-'Descuentos mayoristas'!$D$17)*'Demanda minorista_AEP'!H112*'Precios mayoristas'!G110*Supuestos!$C$6,"")</f>
        <v>0</v>
      </c>
      <c r="G117" s="103">
        <f>+IFERROR((1-'Descuentos mayoristas'!$D$17)*'Demanda minorista_AEP'!I112*'Precios mayoristas'!H110*Supuestos!$C$6,"")</f>
        <v>0</v>
      </c>
      <c r="H117" s="103">
        <f>+IFERROR((1-'Descuentos mayoristas'!$D$17)*'Demanda minorista_AEP'!J112*'Precios mayoristas'!I110*Supuestos!$C$6,"")</f>
        <v>0</v>
      </c>
      <c r="I117" s="103">
        <f>+IFERROR((1-'Descuentos mayoristas'!$D$17)*'Demanda minorista_AEP'!K112*'Precios mayoristas'!J110*Supuestos!$C$6,"")</f>
        <v>0</v>
      </c>
      <c r="J117" s="103">
        <f>+IFERROR((1-'Descuentos mayoristas'!$D$17)*'Demanda minorista_AEP'!L112*'Precios mayoristas'!K110*Supuestos!$C$6,"")</f>
        <v>0</v>
      </c>
      <c r="K117" s="103">
        <f>+IFERROR((1-'Descuentos mayoristas'!$D$17)*'Demanda minorista_AEP'!M112*'Precios mayoristas'!L110*Supuestos!$C$6,"")</f>
        <v>0</v>
      </c>
      <c r="L117" s="103">
        <f>+IFERROR((1-'Descuentos mayoristas'!$D$17)*'Demanda minorista_AEP'!N112*'Precios mayoristas'!M110*Supuestos!$C$6,"")</f>
        <v>0</v>
      </c>
      <c r="M117" s="103">
        <f>+IFERROR((1-'Descuentos mayoristas'!$D$17)*'Demanda minorista_AEP'!O112*'Precios mayoristas'!N110*Supuestos!$C$6,"")</f>
        <v>199578000.00000003</v>
      </c>
    </row>
    <row r="118" spans="2:13" x14ac:dyDescent="0.2">
      <c r="B118" s="106" t="str">
        <f>+IF('Velocidades y tramos'!E44="","",'Velocidades y tramos'!E44)</f>
        <v>Giga Ethernet 750 Mbps</v>
      </c>
      <c r="C118" s="106" t="str">
        <f>+IF('Velocidades y tramos'!F44="","",'Velocidades y tramos'!F44)</f>
        <v>Entre localidades</v>
      </c>
      <c r="D118" s="103">
        <f>IFERROR('Demanda minorista_AEP'!D113*'Precios mayoristas'!D111*(1-'Descuentos mayoristas'!$C$10)+'Demanda minorista_AEP'!E113*'Precios mayoristas'!D111*(1-'Descuentos mayoristas'!$C$11)+'Demanda minorista_AEP'!F113*'Precios mayoristas'!D111*(1-'Descuentos mayoristas'!$C$12),"")</f>
        <v>25000000</v>
      </c>
      <c r="E118" s="103">
        <f>+IFERROR((1-'Descuentos mayoristas'!$D$17)*'Demanda minorista_AEP'!G113*'Precios mayoristas'!F111*Supuestos!$C$6,"")</f>
        <v>0</v>
      </c>
      <c r="F118" s="103">
        <f>+IFERROR((1-'Descuentos mayoristas'!$D$17)*'Demanda minorista_AEP'!H113*'Precios mayoristas'!G111*Supuestos!$C$6,"")</f>
        <v>0</v>
      </c>
      <c r="G118" s="103">
        <f>+IFERROR((1-'Descuentos mayoristas'!$D$17)*'Demanda minorista_AEP'!I113*'Precios mayoristas'!H111*Supuestos!$C$6,"")</f>
        <v>0</v>
      </c>
      <c r="H118" s="103">
        <f>+IFERROR((1-'Descuentos mayoristas'!$D$17)*'Demanda minorista_AEP'!J113*'Precios mayoristas'!I111*Supuestos!$C$6,"")</f>
        <v>0</v>
      </c>
      <c r="I118" s="103">
        <f>+IFERROR((1-'Descuentos mayoristas'!$D$17)*'Demanda minorista_AEP'!K113*'Precios mayoristas'!J111*Supuestos!$C$6,"")</f>
        <v>0</v>
      </c>
      <c r="J118" s="103">
        <f>+IFERROR((1-'Descuentos mayoristas'!$D$17)*'Demanda minorista_AEP'!L113*'Precios mayoristas'!K111*Supuestos!$C$6,"")</f>
        <v>0</v>
      </c>
      <c r="K118" s="103">
        <f>+IFERROR((1-'Descuentos mayoristas'!$D$17)*'Demanda minorista_AEP'!M113*'Precios mayoristas'!L111*Supuestos!$C$6,"")</f>
        <v>0</v>
      </c>
      <c r="L118" s="103">
        <f>+IFERROR((1-'Descuentos mayoristas'!$D$17)*'Demanda minorista_AEP'!N113*'Precios mayoristas'!M111*Supuestos!$C$6,"")</f>
        <v>0</v>
      </c>
      <c r="M118" s="103">
        <f>+IFERROR((1-'Descuentos mayoristas'!$D$17)*'Demanda minorista_AEP'!O113*'Precios mayoristas'!N111*Supuestos!$C$6,"")</f>
        <v>249426000.00000006</v>
      </c>
    </row>
    <row r="119" spans="2:13" x14ac:dyDescent="0.2">
      <c r="B119" s="106" t="str">
        <f>+IF('Velocidades y tramos'!E45="","",'Velocidades y tramos'!E45)</f>
        <v>Giga Ethernet 1 Gbps</v>
      </c>
      <c r="C119" s="106" t="str">
        <f>+IF('Velocidades y tramos'!F45="","",'Velocidades y tramos'!F45)</f>
        <v>Entre localidades</v>
      </c>
      <c r="D119" s="103">
        <f>IFERROR('Demanda minorista_AEP'!D114*'Precios mayoristas'!D112*(1-'Descuentos mayoristas'!$C$10)+'Demanda minorista_AEP'!E114*'Precios mayoristas'!D112*(1-'Descuentos mayoristas'!$C$11)+'Demanda minorista_AEP'!F114*'Precios mayoristas'!D112*(1-'Descuentos mayoristas'!$C$12),"")</f>
        <v>25000000</v>
      </c>
      <c r="E119" s="103">
        <f>+IFERROR((1-'Descuentos mayoristas'!$D$17)*'Demanda minorista_AEP'!G114*'Precios mayoristas'!F112*Supuestos!$C$6,"")</f>
        <v>0</v>
      </c>
      <c r="F119" s="103">
        <f>+IFERROR((1-'Descuentos mayoristas'!$D$17)*'Demanda minorista_AEP'!H114*'Precios mayoristas'!G112*Supuestos!$C$6,"")</f>
        <v>0</v>
      </c>
      <c r="G119" s="103">
        <f>+IFERROR((1-'Descuentos mayoristas'!$D$17)*'Demanda minorista_AEP'!I114*'Precios mayoristas'!H112*Supuestos!$C$6,"")</f>
        <v>0</v>
      </c>
      <c r="H119" s="103">
        <f>+IFERROR((1-'Descuentos mayoristas'!$D$17)*'Demanda minorista_AEP'!J114*'Precios mayoristas'!I112*Supuestos!$C$6,"")</f>
        <v>0</v>
      </c>
      <c r="I119" s="103">
        <f>+IFERROR((1-'Descuentos mayoristas'!$D$17)*'Demanda minorista_AEP'!K114*'Precios mayoristas'!J112*Supuestos!$C$6,"")</f>
        <v>0</v>
      </c>
      <c r="J119" s="103">
        <f>+IFERROR((1-'Descuentos mayoristas'!$D$17)*'Demanda minorista_AEP'!L114*'Precios mayoristas'!K112*Supuestos!$C$6,"")</f>
        <v>0</v>
      </c>
      <c r="K119" s="103">
        <f>+IFERROR((1-'Descuentos mayoristas'!$D$17)*'Demanda minorista_AEP'!M114*'Precios mayoristas'!L112*Supuestos!$C$6,"")</f>
        <v>0</v>
      </c>
      <c r="L119" s="103">
        <f>+IFERROR((1-'Descuentos mayoristas'!$D$17)*'Demanda minorista_AEP'!N114*'Precios mayoristas'!M112*Supuestos!$C$6,"")</f>
        <v>0</v>
      </c>
      <c r="M119" s="103">
        <f>+IFERROR((1-'Descuentos mayoristas'!$D$17)*'Demanda minorista_AEP'!O114*'Precios mayoristas'!N112*Supuestos!$C$6,"")</f>
        <v>302250000.00000006</v>
      </c>
    </row>
    <row r="120" spans="2:13" x14ac:dyDescent="0.2">
      <c r="B120" s="106" t="str">
        <f>+IF('Velocidades y tramos'!E46="","",'Velocidades y tramos'!E46)</f>
        <v>Giga Ethernet 2 Gbps</v>
      </c>
      <c r="C120" s="106" t="str">
        <f>+IF('Velocidades y tramos'!F46="","",'Velocidades y tramos'!F46)</f>
        <v>Entre localidades</v>
      </c>
      <c r="D120" s="103">
        <f>IFERROR('Demanda minorista_AEP'!D115*'Precios mayoristas'!D113*(1-'Descuentos mayoristas'!$C$10)+'Demanda minorista_AEP'!E115*'Precios mayoristas'!D113*(1-'Descuentos mayoristas'!$C$11)+'Demanda minorista_AEP'!F115*'Precios mayoristas'!D113*(1-'Descuentos mayoristas'!$C$12),"")</f>
        <v>25000000</v>
      </c>
      <c r="E120" s="103">
        <f>+IFERROR((1-'Descuentos mayoristas'!$D$17)*'Demanda minorista_AEP'!G115*'Precios mayoristas'!F113*Supuestos!$C$6,"")</f>
        <v>0</v>
      </c>
      <c r="F120" s="103">
        <f>+IFERROR((1-'Descuentos mayoristas'!$D$17)*'Demanda minorista_AEP'!H115*'Precios mayoristas'!G113*Supuestos!$C$6,"")</f>
        <v>0</v>
      </c>
      <c r="G120" s="103">
        <f>+IFERROR((1-'Descuentos mayoristas'!$D$17)*'Demanda minorista_AEP'!I115*'Precios mayoristas'!H113*Supuestos!$C$6,"")</f>
        <v>0</v>
      </c>
      <c r="H120" s="103">
        <f>+IFERROR((1-'Descuentos mayoristas'!$D$17)*'Demanda minorista_AEP'!J115*'Precios mayoristas'!I113*Supuestos!$C$6,"")</f>
        <v>0</v>
      </c>
      <c r="I120" s="103">
        <f>+IFERROR((1-'Descuentos mayoristas'!$D$17)*'Demanda minorista_AEP'!K115*'Precios mayoristas'!J113*Supuestos!$C$6,"")</f>
        <v>0</v>
      </c>
      <c r="J120" s="103">
        <f>+IFERROR((1-'Descuentos mayoristas'!$D$17)*'Demanda minorista_AEP'!L115*'Precios mayoristas'!K113*Supuestos!$C$6,"")</f>
        <v>0</v>
      </c>
      <c r="K120" s="103">
        <f>+IFERROR((1-'Descuentos mayoristas'!$D$17)*'Demanda minorista_AEP'!M115*'Precios mayoristas'!L113*Supuestos!$C$6,"")</f>
        <v>0</v>
      </c>
      <c r="L120" s="103">
        <f>+IFERROR((1-'Descuentos mayoristas'!$D$17)*'Demanda minorista_AEP'!N115*'Precios mayoristas'!M113*Supuestos!$C$6,"")</f>
        <v>0</v>
      </c>
      <c r="M120" s="103">
        <f>+IFERROR((1-'Descuentos mayoristas'!$D$17)*'Demanda minorista_AEP'!O115*'Precios mayoristas'!N113*Supuestos!$C$6,"")</f>
        <v>528798000.00000012</v>
      </c>
    </row>
    <row r="121" spans="2:13" x14ac:dyDescent="0.2">
      <c r="B121" s="106" t="str">
        <f>+IF('Velocidades y tramos'!E47="","",'Velocidades y tramos'!E47)</f>
        <v>Giga Ethernet 4 Gbps</v>
      </c>
      <c r="C121" s="106" t="str">
        <f>+IF('Velocidades y tramos'!F47="","",'Velocidades y tramos'!F47)</f>
        <v>Entre localidades</v>
      </c>
      <c r="D121" s="103">
        <f>IFERROR('Demanda minorista_AEP'!D116*'Precios mayoristas'!D114*(1-'Descuentos mayoristas'!$C$10)+'Demanda minorista_AEP'!E116*'Precios mayoristas'!D114*(1-'Descuentos mayoristas'!$C$11)+'Demanda minorista_AEP'!F116*'Precios mayoristas'!D114*(1-'Descuentos mayoristas'!$C$12),"")</f>
        <v>25000000</v>
      </c>
      <c r="E121" s="103">
        <f>+IFERROR((1-'Descuentos mayoristas'!$D$17)*'Demanda minorista_AEP'!G116*'Precios mayoristas'!F114*Supuestos!$C$6,"")</f>
        <v>0</v>
      </c>
      <c r="F121" s="103">
        <f>+IFERROR((1-'Descuentos mayoristas'!$D$17)*'Demanda minorista_AEP'!H116*'Precios mayoristas'!G114*Supuestos!$C$6,"")</f>
        <v>0</v>
      </c>
      <c r="G121" s="103">
        <f>+IFERROR((1-'Descuentos mayoristas'!$D$17)*'Demanda minorista_AEP'!I116*'Precios mayoristas'!H114*Supuestos!$C$6,"")</f>
        <v>0</v>
      </c>
      <c r="H121" s="103">
        <f>+IFERROR((1-'Descuentos mayoristas'!$D$17)*'Demanda minorista_AEP'!J116*'Precios mayoristas'!I114*Supuestos!$C$6,"")</f>
        <v>0</v>
      </c>
      <c r="I121" s="103">
        <f>+IFERROR((1-'Descuentos mayoristas'!$D$17)*'Demanda minorista_AEP'!K116*'Precios mayoristas'!J114*Supuestos!$C$6,"")</f>
        <v>0</v>
      </c>
      <c r="J121" s="103">
        <f>+IFERROR((1-'Descuentos mayoristas'!$D$17)*'Demanda minorista_AEP'!L116*'Precios mayoristas'!K114*Supuestos!$C$6,"")</f>
        <v>0</v>
      </c>
      <c r="K121" s="103">
        <f>+IFERROR((1-'Descuentos mayoristas'!$D$17)*'Demanda minorista_AEP'!M116*'Precios mayoristas'!L114*Supuestos!$C$6,"")</f>
        <v>0</v>
      </c>
      <c r="L121" s="103">
        <f>+IFERROR((1-'Descuentos mayoristas'!$D$17)*'Demanda minorista_AEP'!N116*'Precios mayoristas'!M114*Supuestos!$C$6,"")</f>
        <v>0</v>
      </c>
      <c r="M121" s="103">
        <f>+IFERROR((1-'Descuentos mayoristas'!$D$17)*'Demanda minorista_AEP'!O116*'Precios mayoristas'!N114*Supuestos!$C$6,"")</f>
        <v>1057782000.0000002</v>
      </c>
    </row>
    <row r="122" spans="2:13" x14ac:dyDescent="0.2">
      <c r="B122" s="106" t="str">
        <f>+IF('Velocidades y tramos'!E48="","",'Velocidades y tramos'!E48)</f>
        <v>Giga Ethernet 6 Gbps</v>
      </c>
      <c r="C122" s="106" t="str">
        <f>+IF('Velocidades y tramos'!F48="","",'Velocidades y tramos'!F48)</f>
        <v>Entre localidades</v>
      </c>
      <c r="D122" s="103">
        <f>IFERROR('Demanda minorista_AEP'!D117*'Precios mayoristas'!D115*(1-'Descuentos mayoristas'!$C$10)+'Demanda minorista_AEP'!E117*'Precios mayoristas'!D115*(1-'Descuentos mayoristas'!$C$11)+'Demanda minorista_AEP'!F117*'Precios mayoristas'!D115*(1-'Descuentos mayoristas'!$C$12),"")</f>
        <v>25000000</v>
      </c>
      <c r="E122" s="103">
        <f>+IFERROR((1-'Descuentos mayoristas'!$D$17)*'Demanda minorista_AEP'!G117*'Precios mayoristas'!F115*Supuestos!$C$6,"")</f>
        <v>0</v>
      </c>
      <c r="F122" s="103">
        <f>+IFERROR((1-'Descuentos mayoristas'!$D$17)*'Demanda minorista_AEP'!H117*'Precios mayoristas'!G115*Supuestos!$C$6,"")</f>
        <v>0</v>
      </c>
      <c r="G122" s="103">
        <f>+IFERROR((1-'Descuentos mayoristas'!$D$17)*'Demanda minorista_AEP'!I117*'Precios mayoristas'!H115*Supuestos!$C$6,"")</f>
        <v>0</v>
      </c>
      <c r="H122" s="103">
        <f>+IFERROR((1-'Descuentos mayoristas'!$D$17)*'Demanda minorista_AEP'!J117*'Precios mayoristas'!I115*Supuestos!$C$6,"")</f>
        <v>0</v>
      </c>
      <c r="I122" s="103">
        <f>+IFERROR((1-'Descuentos mayoristas'!$D$17)*'Demanda minorista_AEP'!K117*'Precios mayoristas'!J115*Supuestos!$C$6,"")</f>
        <v>0</v>
      </c>
      <c r="J122" s="103">
        <f>+IFERROR((1-'Descuentos mayoristas'!$D$17)*'Demanda minorista_AEP'!L117*'Precios mayoristas'!K115*Supuestos!$C$6,"")</f>
        <v>0</v>
      </c>
      <c r="K122" s="103">
        <f>+IFERROR((1-'Descuentos mayoristas'!$D$17)*'Demanda minorista_AEP'!M117*'Precios mayoristas'!L115*Supuestos!$C$6,"")</f>
        <v>0</v>
      </c>
      <c r="L122" s="103">
        <f>+IFERROR((1-'Descuentos mayoristas'!$D$17)*'Demanda minorista_AEP'!N117*'Precios mayoristas'!M115*Supuestos!$C$6,"")</f>
        <v>0</v>
      </c>
      <c r="M122" s="103">
        <f>+IFERROR((1-'Descuentos mayoristas'!$D$17)*'Demanda minorista_AEP'!O117*'Precios mayoristas'!N115*Supuestos!$C$6,"")</f>
        <v>1586766000.0000002</v>
      </c>
    </row>
    <row r="123" spans="2:13" x14ac:dyDescent="0.2">
      <c r="B123" s="106" t="str">
        <f>+IF('Velocidades y tramos'!E49="","",'Velocidades y tramos'!E49)</f>
        <v>Giga Ethernet 8 Gbps</v>
      </c>
      <c r="C123" s="106" t="str">
        <f>+IF('Velocidades y tramos'!F49="","",'Velocidades y tramos'!F49)</f>
        <v>Entre localidades</v>
      </c>
      <c r="D123" s="103">
        <f>IFERROR('Demanda minorista_AEP'!D118*'Precios mayoristas'!D116*(1-'Descuentos mayoristas'!$C$10)+'Demanda minorista_AEP'!E118*'Precios mayoristas'!D116*(1-'Descuentos mayoristas'!$C$11)+'Demanda minorista_AEP'!F118*'Precios mayoristas'!D116*(1-'Descuentos mayoristas'!$C$12),"")</f>
        <v>25000000</v>
      </c>
      <c r="E123" s="103">
        <f>+IFERROR((1-'Descuentos mayoristas'!$D$17)*'Demanda minorista_AEP'!G118*'Precios mayoristas'!F116*Supuestos!$C$6,"")</f>
        <v>0</v>
      </c>
      <c r="F123" s="103">
        <f>+IFERROR((1-'Descuentos mayoristas'!$D$17)*'Demanda minorista_AEP'!H118*'Precios mayoristas'!G116*Supuestos!$C$6,"")</f>
        <v>0</v>
      </c>
      <c r="G123" s="103">
        <f>+IFERROR((1-'Descuentos mayoristas'!$D$17)*'Demanda minorista_AEP'!I118*'Precios mayoristas'!H116*Supuestos!$C$6,"")</f>
        <v>0</v>
      </c>
      <c r="H123" s="103">
        <f>+IFERROR((1-'Descuentos mayoristas'!$D$17)*'Demanda minorista_AEP'!J118*'Precios mayoristas'!I116*Supuestos!$C$6,"")</f>
        <v>0</v>
      </c>
      <c r="I123" s="103">
        <f>+IFERROR((1-'Descuentos mayoristas'!$D$17)*'Demanda minorista_AEP'!K118*'Precios mayoristas'!J116*Supuestos!$C$6,"")</f>
        <v>0</v>
      </c>
      <c r="J123" s="103">
        <f>+IFERROR((1-'Descuentos mayoristas'!$D$17)*'Demanda minorista_AEP'!L118*'Precios mayoristas'!K116*Supuestos!$C$6,"")</f>
        <v>0</v>
      </c>
      <c r="K123" s="103">
        <f>+IFERROR((1-'Descuentos mayoristas'!$D$17)*'Demanda minorista_AEP'!M118*'Precios mayoristas'!L116*Supuestos!$C$6,"")</f>
        <v>0</v>
      </c>
      <c r="L123" s="103">
        <f>+IFERROR((1-'Descuentos mayoristas'!$D$17)*'Demanda minorista_AEP'!N118*'Precios mayoristas'!M116*Supuestos!$C$6,"")</f>
        <v>0</v>
      </c>
      <c r="M123" s="103">
        <f>+IFERROR((1-'Descuentos mayoristas'!$D$17)*'Demanda minorista_AEP'!O118*'Precios mayoristas'!N116*Supuestos!$C$6,"")</f>
        <v>2040048000.0000005</v>
      </c>
    </row>
    <row r="124" spans="2:13" x14ac:dyDescent="0.2">
      <c r="B124" s="106" t="str">
        <f>+IF('Velocidades y tramos'!E50="","",'Velocidades y tramos'!E50)</f>
        <v>Giga Ethernet 10 Gbps</v>
      </c>
      <c r="C124" s="106" t="str">
        <f>+IF('Velocidades y tramos'!F50="","",'Velocidades y tramos'!F50)</f>
        <v>Entre localidades</v>
      </c>
      <c r="D124" s="103">
        <f>IFERROR('Demanda minorista_AEP'!D119*'Precios mayoristas'!D117*(1-'Descuentos mayoristas'!$C$10)+'Demanda minorista_AEP'!E119*'Precios mayoristas'!D117*(1-'Descuentos mayoristas'!$C$11)+'Demanda minorista_AEP'!F119*'Precios mayoristas'!D117*(1-'Descuentos mayoristas'!$C$12),"")</f>
        <v>25000000</v>
      </c>
      <c r="E124" s="103">
        <f>+IFERROR((1-'Descuentos mayoristas'!$D$17)*'Demanda minorista_AEP'!G119*'Precios mayoristas'!F117*Supuestos!$C$6,"")</f>
        <v>0</v>
      </c>
      <c r="F124" s="103">
        <f>+IFERROR((1-'Descuentos mayoristas'!$D$17)*'Demanda minorista_AEP'!H119*'Precios mayoristas'!G117*Supuestos!$C$6,"")</f>
        <v>0</v>
      </c>
      <c r="G124" s="103">
        <f>+IFERROR((1-'Descuentos mayoristas'!$D$17)*'Demanda minorista_AEP'!I119*'Precios mayoristas'!H117*Supuestos!$C$6,"")</f>
        <v>0</v>
      </c>
      <c r="H124" s="103">
        <f>+IFERROR((1-'Descuentos mayoristas'!$D$17)*'Demanda minorista_AEP'!J119*'Precios mayoristas'!I117*Supuestos!$C$6,"")</f>
        <v>0</v>
      </c>
      <c r="I124" s="103">
        <f>+IFERROR((1-'Descuentos mayoristas'!$D$17)*'Demanda minorista_AEP'!K119*'Precios mayoristas'!J117*Supuestos!$C$6,"")</f>
        <v>0</v>
      </c>
      <c r="J124" s="103">
        <f>+IFERROR((1-'Descuentos mayoristas'!$D$17)*'Demanda minorista_AEP'!L119*'Precios mayoristas'!K117*Supuestos!$C$6,"")</f>
        <v>0</v>
      </c>
      <c r="K124" s="103">
        <f>+IFERROR((1-'Descuentos mayoristas'!$D$17)*'Demanda minorista_AEP'!M119*'Precios mayoristas'!L117*Supuestos!$C$6,"")</f>
        <v>0</v>
      </c>
      <c r="L124" s="103">
        <f>+IFERROR((1-'Descuentos mayoristas'!$D$17)*'Demanda minorista_AEP'!N119*'Precios mayoristas'!M117*Supuestos!$C$6,"")</f>
        <v>0</v>
      </c>
      <c r="M124" s="103">
        <f>+IFERROR((1-'Descuentos mayoristas'!$D$17)*'Demanda minorista_AEP'!O119*'Precios mayoristas'!N117*Supuestos!$C$6,"")</f>
        <v>2266968000.0000005</v>
      </c>
    </row>
    <row r="125" spans="2:13" x14ac:dyDescent="0.2">
      <c r="B125" s="106" t="str">
        <f>+IF('Velocidades y tramos'!E51="","",'Velocidades y tramos'!E51)</f>
        <v/>
      </c>
      <c r="C125" s="106" t="str">
        <f>+IF('Velocidades y tramos'!F51="","",'Velocidades y tramos'!F51)</f>
        <v/>
      </c>
      <c r="D125" s="103">
        <f>IFERROR('Demanda minorista_AEP'!D120*'Precios mayoristas'!D118*(1-'Descuentos mayoristas'!$C$10)+'Demanda minorista_AEP'!E120*'Precios mayoristas'!D118*(1-'Descuentos mayoristas'!$C$11)+'Demanda minorista_AEP'!F120*'Precios mayoristas'!D118*(1-'Descuentos mayoristas'!$C$12),"")</f>
        <v>0</v>
      </c>
      <c r="E125" s="103">
        <f>+IFERROR((1-'Descuentos mayoristas'!$D$17)*'Demanda minorista_AEP'!G120*'Precios mayoristas'!F118*Supuestos!$C$6,"")</f>
        <v>0</v>
      </c>
      <c r="F125" s="103">
        <f>+IFERROR((1-'Descuentos mayoristas'!$D$17)*'Demanda minorista_AEP'!H120*'Precios mayoristas'!G118*Supuestos!$C$6,"")</f>
        <v>0</v>
      </c>
      <c r="G125" s="103">
        <f>+IFERROR((1-'Descuentos mayoristas'!$D$17)*'Demanda minorista_AEP'!I120*'Precios mayoristas'!H118*Supuestos!$C$6,"")</f>
        <v>0</v>
      </c>
      <c r="H125" s="103">
        <f>+IFERROR((1-'Descuentos mayoristas'!$D$17)*'Demanda minorista_AEP'!J120*'Precios mayoristas'!I118*Supuestos!$C$6,"")</f>
        <v>0</v>
      </c>
      <c r="I125" s="103">
        <f>+IFERROR((1-'Descuentos mayoristas'!$D$17)*'Demanda minorista_AEP'!K120*'Precios mayoristas'!J118*Supuestos!$C$6,"")</f>
        <v>0</v>
      </c>
      <c r="J125" s="103">
        <f>+IFERROR((1-'Descuentos mayoristas'!$D$17)*'Demanda minorista_AEP'!L120*'Precios mayoristas'!K118*Supuestos!$C$6,"")</f>
        <v>0</v>
      </c>
      <c r="K125" s="103">
        <f>+IFERROR((1-'Descuentos mayoristas'!$D$17)*'Demanda minorista_AEP'!M120*'Precios mayoristas'!L118*Supuestos!$C$6,"")</f>
        <v>0</v>
      </c>
      <c r="L125" s="103">
        <f>+IFERROR((1-'Descuentos mayoristas'!$D$17)*'Demanda minorista_AEP'!N120*'Precios mayoristas'!M118*Supuestos!$C$6,"")</f>
        <v>0</v>
      </c>
      <c r="M125" s="103">
        <f>+IFERROR((1-'Descuentos mayoristas'!$D$17)*'Demanda minorista_AEP'!O120*'Precios mayoristas'!N118*Supuestos!$C$6,"")</f>
        <v>0</v>
      </c>
    </row>
    <row r="126" spans="2:13" x14ac:dyDescent="0.2">
      <c r="B126" s="106" t="str">
        <f>+IF('Velocidades y tramos'!E52="","",'Velocidades y tramos'!E52)</f>
        <v/>
      </c>
      <c r="C126" s="106" t="str">
        <f>+IF('Velocidades y tramos'!F52="","",'Velocidades y tramos'!F52)</f>
        <v/>
      </c>
      <c r="D126" s="103">
        <f>IFERROR('Demanda minorista_AEP'!D121*'Precios mayoristas'!D119*(1-'Descuentos mayoristas'!$C$10)+'Demanda minorista_AEP'!E121*'Precios mayoristas'!D119*(1-'Descuentos mayoristas'!$C$11)+'Demanda minorista_AEP'!F121*'Precios mayoristas'!D119*(1-'Descuentos mayoristas'!$C$12),"")</f>
        <v>0</v>
      </c>
      <c r="E126" s="103">
        <f>+IFERROR((1-'Descuentos mayoristas'!$D$17)*'Demanda minorista_AEP'!G121*'Precios mayoristas'!F119*Supuestos!$C$6,"")</f>
        <v>0</v>
      </c>
      <c r="F126" s="103">
        <f>+IFERROR((1-'Descuentos mayoristas'!$D$17)*'Demanda minorista_AEP'!H121*'Precios mayoristas'!G119*Supuestos!$C$6,"")</f>
        <v>0</v>
      </c>
      <c r="G126" s="103">
        <f>+IFERROR((1-'Descuentos mayoristas'!$D$17)*'Demanda minorista_AEP'!I121*'Precios mayoristas'!H119*Supuestos!$C$6,"")</f>
        <v>0</v>
      </c>
      <c r="H126" s="103">
        <f>+IFERROR((1-'Descuentos mayoristas'!$D$17)*'Demanda minorista_AEP'!J121*'Precios mayoristas'!I119*Supuestos!$C$6,"")</f>
        <v>0</v>
      </c>
      <c r="I126" s="103">
        <f>+IFERROR((1-'Descuentos mayoristas'!$D$17)*'Demanda minorista_AEP'!K121*'Precios mayoristas'!J119*Supuestos!$C$6,"")</f>
        <v>0</v>
      </c>
      <c r="J126" s="103">
        <f>+IFERROR((1-'Descuentos mayoristas'!$D$17)*'Demanda minorista_AEP'!L121*'Precios mayoristas'!K119*Supuestos!$C$6,"")</f>
        <v>0</v>
      </c>
      <c r="K126" s="103">
        <f>+IFERROR((1-'Descuentos mayoristas'!$D$17)*'Demanda minorista_AEP'!M121*'Precios mayoristas'!L119*Supuestos!$C$6,"")</f>
        <v>0</v>
      </c>
      <c r="L126" s="103">
        <f>+IFERROR((1-'Descuentos mayoristas'!$D$17)*'Demanda minorista_AEP'!N121*'Precios mayoristas'!M119*Supuestos!$C$6,"")</f>
        <v>0</v>
      </c>
      <c r="M126" s="103">
        <f>+IFERROR((1-'Descuentos mayoristas'!$D$17)*'Demanda minorista_AEP'!O121*'Precios mayoristas'!N119*Supuestos!$C$6,"")</f>
        <v>0</v>
      </c>
    </row>
    <row r="127" spans="2:13" x14ac:dyDescent="0.2">
      <c r="B127" s="106" t="str">
        <f>+IF('Velocidades y tramos'!E53="","",'Velocidades y tramos'!E53)</f>
        <v/>
      </c>
      <c r="C127" s="106" t="str">
        <f>+IF('Velocidades y tramos'!F53="","",'Velocidades y tramos'!F53)</f>
        <v/>
      </c>
      <c r="D127" s="103">
        <f>IFERROR('Demanda minorista_AEP'!D122*'Precios mayoristas'!D120*(1-'Descuentos mayoristas'!$C$10)+'Demanda minorista_AEP'!E122*'Precios mayoristas'!D120*(1-'Descuentos mayoristas'!$C$11)+'Demanda minorista_AEP'!F122*'Precios mayoristas'!D120*(1-'Descuentos mayoristas'!$C$12),"")</f>
        <v>0</v>
      </c>
      <c r="E127" s="103">
        <f>+IFERROR((1-'Descuentos mayoristas'!$D$17)*'Demanda minorista_AEP'!G122*'Precios mayoristas'!F120*Supuestos!$C$6,"")</f>
        <v>0</v>
      </c>
      <c r="F127" s="103">
        <f>+IFERROR((1-'Descuentos mayoristas'!$D$17)*'Demanda minorista_AEP'!H122*'Precios mayoristas'!G120*Supuestos!$C$6,"")</f>
        <v>0</v>
      </c>
      <c r="G127" s="103">
        <f>+IFERROR((1-'Descuentos mayoristas'!$D$17)*'Demanda minorista_AEP'!I122*'Precios mayoristas'!H120*Supuestos!$C$6,"")</f>
        <v>0</v>
      </c>
      <c r="H127" s="103">
        <f>+IFERROR((1-'Descuentos mayoristas'!$D$17)*'Demanda minorista_AEP'!J122*'Precios mayoristas'!I120*Supuestos!$C$6,"")</f>
        <v>0</v>
      </c>
      <c r="I127" s="103">
        <f>+IFERROR((1-'Descuentos mayoristas'!$D$17)*'Demanda minorista_AEP'!K122*'Precios mayoristas'!J120*Supuestos!$C$6,"")</f>
        <v>0</v>
      </c>
      <c r="J127" s="103">
        <f>+IFERROR((1-'Descuentos mayoristas'!$D$17)*'Demanda minorista_AEP'!L122*'Precios mayoristas'!K120*Supuestos!$C$6,"")</f>
        <v>0</v>
      </c>
      <c r="K127" s="103">
        <f>+IFERROR((1-'Descuentos mayoristas'!$D$17)*'Demanda minorista_AEP'!M122*'Precios mayoristas'!L120*Supuestos!$C$6,"")</f>
        <v>0</v>
      </c>
      <c r="L127" s="103">
        <f>+IFERROR((1-'Descuentos mayoristas'!$D$17)*'Demanda minorista_AEP'!N122*'Precios mayoristas'!M120*Supuestos!$C$6,"")</f>
        <v>0</v>
      </c>
      <c r="M127" s="103">
        <f>+IFERROR((1-'Descuentos mayoristas'!$D$17)*'Demanda minorista_AEP'!O122*'Precios mayoristas'!N120*Supuestos!$C$6,"")</f>
        <v>0</v>
      </c>
    </row>
    <row r="128" spans="2:13" x14ac:dyDescent="0.2">
      <c r="B128" s="106" t="str">
        <f>+IF('Velocidades y tramos'!E54="","",'Velocidades y tramos'!E54)</f>
        <v/>
      </c>
      <c r="C128" s="106" t="str">
        <f>+IF('Velocidades y tramos'!F54="","",'Velocidades y tramos'!F54)</f>
        <v/>
      </c>
      <c r="D128" s="103">
        <f>IFERROR('Demanda minorista_AEP'!D123*'Precios mayoristas'!D121*(1-'Descuentos mayoristas'!$C$10)+'Demanda minorista_AEP'!E123*'Precios mayoristas'!D121*(1-'Descuentos mayoristas'!$C$11)+'Demanda minorista_AEP'!F123*'Precios mayoristas'!D121*(1-'Descuentos mayoristas'!$C$12),"")</f>
        <v>0</v>
      </c>
      <c r="E128" s="103">
        <f>+IFERROR((1-'Descuentos mayoristas'!$D$17)*'Demanda minorista_AEP'!G123*'Precios mayoristas'!F121*Supuestos!$C$6,"")</f>
        <v>0</v>
      </c>
      <c r="F128" s="103">
        <f>+IFERROR((1-'Descuentos mayoristas'!$D$17)*'Demanda minorista_AEP'!H123*'Precios mayoristas'!G121*Supuestos!$C$6,"")</f>
        <v>0</v>
      </c>
      <c r="G128" s="103">
        <f>+IFERROR((1-'Descuentos mayoristas'!$D$17)*'Demanda minorista_AEP'!I123*'Precios mayoristas'!H121*Supuestos!$C$6,"")</f>
        <v>0</v>
      </c>
      <c r="H128" s="103">
        <f>+IFERROR((1-'Descuentos mayoristas'!$D$17)*'Demanda minorista_AEP'!J123*'Precios mayoristas'!I121*Supuestos!$C$6,"")</f>
        <v>0</v>
      </c>
      <c r="I128" s="103">
        <f>+IFERROR((1-'Descuentos mayoristas'!$D$17)*'Demanda minorista_AEP'!K123*'Precios mayoristas'!J121*Supuestos!$C$6,"")</f>
        <v>0</v>
      </c>
      <c r="J128" s="103">
        <f>+IFERROR((1-'Descuentos mayoristas'!$D$17)*'Demanda minorista_AEP'!L123*'Precios mayoristas'!K121*Supuestos!$C$6,"")</f>
        <v>0</v>
      </c>
      <c r="K128" s="103">
        <f>+IFERROR((1-'Descuentos mayoristas'!$D$17)*'Demanda minorista_AEP'!M123*'Precios mayoristas'!L121*Supuestos!$C$6,"")</f>
        <v>0</v>
      </c>
      <c r="L128" s="103">
        <f>+IFERROR((1-'Descuentos mayoristas'!$D$17)*'Demanda minorista_AEP'!N123*'Precios mayoristas'!M121*Supuestos!$C$6,"")</f>
        <v>0</v>
      </c>
      <c r="M128" s="103">
        <f>+IFERROR((1-'Descuentos mayoristas'!$D$17)*'Demanda minorista_AEP'!O123*'Precios mayoristas'!N121*Supuestos!$C$6,"")</f>
        <v>0</v>
      </c>
    </row>
    <row r="129" spans="2:14" x14ac:dyDescent="0.2">
      <c r="B129" s="106" t="str">
        <f>+IF('Velocidades y tramos'!E55="","",'Velocidades y tramos'!E55)</f>
        <v/>
      </c>
      <c r="C129" s="106" t="str">
        <f>+IF('Velocidades y tramos'!F55="","",'Velocidades y tramos'!F55)</f>
        <v/>
      </c>
      <c r="D129" s="103">
        <f>IFERROR('Demanda minorista_AEP'!D124*'Precios mayoristas'!D122*(1-'Descuentos mayoristas'!$C$10)+'Demanda minorista_AEP'!E124*'Precios mayoristas'!D122*(1-'Descuentos mayoristas'!$C$11)+'Demanda minorista_AEP'!F124*'Precios mayoristas'!D122*(1-'Descuentos mayoristas'!$C$12),"")</f>
        <v>0</v>
      </c>
      <c r="E129" s="103">
        <f>+IFERROR((1-'Descuentos mayoristas'!$D$17)*'Demanda minorista_AEP'!G124*'Precios mayoristas'!F122*Supuestos!$C$6,"")</f>
        <v>0</v>
      </c>
      <c r="F129" s="103">
        <f>+IFERROR((1-'Descuentos mayoristas'!$D$17)*'Demanda minorista_AEP'!H124*'Precios mayoristas'!G122*Supuestos!$C$6,"")</f>
        <v>0</v>
      </c>
      <c r="G129" s="103">
        <f>+IFERROR((1-'Descuentos mayoristas'!$D$17)*'Demanda minorista_AEP'!I124*'Precios mayoristas'!H122*Supuestos!$C$6,"")</f>
        <v>0</v>
      </c>
      <c r="H129" s="103">
        <f>+IFERROR((1-'Descuentos mayoristas'!$D$17)*'Demanda minorista_AEP'!J124*'Precios mayoristas'!I122*Supuestos!$C$6,"")</f>
        <v>0</v>
      </c>
      <c r="I129" s="103">
        <f>+IFERROR((1-'Descuentos mayoristas'!$D$17)*'Demanda minorista_AEP'!K124*'Precios mayoristas'!J122*Supuestos!$C$6,"")</f>
        <v>0</v>
      </c>
      <c r="J129" s="103">
        <f>+IFERROR((1-'Descuentos mayoristas'!$D$17)*'Demanda minorista_AEP'!L124*'Precios mayoristas'!K122*Supuestos!$C$6,"")</f>
        <v>0</v>
      </c>
      <c r="K129" s="103">
        <f>+IFERROR((1-'Descuentos mayoristas'!$D$17)*'Demanda minorista_AEP'!M124*'Precios mayoristas'!L122*Supuestos!$C$6,"")</f>
        <v>0</v>
      </c>
      <c r="L129" s="103">
        <f>+IFERROR((1-'Descuentos mayoristas'!$D$17)*'Demanda minorista_AEP'!N124*'Precios mayoristas'!M122*Supuestos!$C$6,"")</f>
        <v>0</v>
      </c>
      <c r="M129" s="103">
        <f>+IFERROR((1-'Descuentos mayoristas'!$D$17)*'Demanda minorista_AEP'!O124*'Precios mayoristas'!N122*Supuestos!$C$6,"")</f>
        <v>0</v>
      </c>
    </row>
    <row r="130" spans="2:14" x14ac:dyDescent="0.2">
      <c r="B130" s="106" t="str">
        <f>+IF('Velocidades y tramos'!E56="","",'Velocidades y tramos'!E56)</f>
        <v/>
      </c>
      <c r="C130" s="106" t="str">
        <f>+IF('Velocidades y tramos'!F56="","",'Velocidades y tramos'!F56)</f>
        <v/>
      </c>
      <c r="D130" s="103">
        <f>IFERROR('Demanda minorista_AEP'!D125*'Precios mayoristas'!D123*(1-'Descuentos mayoristas'!$C$10)+'Demanda minorista_AEP'!E125*'Precios mayoristas'!D123*(1-'Descuentos mayoristas'!$C$11)+'Demanda minorista_AEP'!F125*'Precios mayoristas'!D123*(1-'Descuentos mayoristas'!$C$12),"")</f>
        <v>0</v>
      </c>
      <c r="E130" s="103">
        <f>+IFERROR((1-'Descuentos mayoristas'!$D$17)*'Demanda minorista_AEP'!G125*'Precios mayoristas'!F123*Supuestos!$C$6,"")</f>
        <v>0</v>
      </c>
      <c r="F130" s="103">
        <f>+IFERROR((1-'Descuentos mayoristas'!$D$17)*'Demanda minorista_AEP'!H125*'Precios mayoristas'!G123*Supuestos!$C$6,"")</f>
        <v>0</v>
      </c>
      <c r="G130" s="103">
        <f>+IFERROR((1-'Descuentos mayoristas'!$D$17)*'Demanda minorista_AEP'!I125*'Precios mayoristas'!H123*Supuestos!$C$6,"")</f>
        <v>0</v>
      </c>
      <c r="H130" s="103">
        <f>+IFERROR((1-'Descuentos mayoristas'!$D$17)*'Demanda minorista_AEP'!J125*'Precios mayoristas'!I123*Supuestos!$C$6,"")</f>
        <v>0</v>
      </c>
      <c r="I130" s="103">
        <f>+IFERROR((1-'Descuentos mayoristas'!$D$17)*'Demanda minorista_AEP'!K125*'Precios mayoristas'!J123*Supuestos!$C$6,"")</f>
        <v>0</v>
      </c>
      <c r="J130" s="103">
        <f>+IFERROR((1-'Descuentos mayoristas'!$D$17)*'Demanda minorista_AEP'!L125*'Precios mayoristas'!K123*Supuestos!$C$6,"")</f>
        <v>0</v>
      </c>
      <c r="K130" s="103">
        <f>+IFERROR((1-'Descuentos mayoristas'!$D$17)*'Demanda minorista_AEP'!M125*'Precios mayoristas'!L123*Supuestos!$C$6,"")</f>
        <v>0</v>
      </c>
      <c r="L130" s="103">
        <f>+IFERROR((1-'Descuentos mayoristas'!$D$17)*'Demanda minorista_AEP'!N125*'Precios mayoristas'!M123*Supuestos!$C$6,"")</f>
        <v>0</v>
      </c>
      <c r="M130" s="103">
        <f>+IFERROR((1-'Descuentos mayoristas'!$D$17)*'Demanda minorista_AEP'!O125*'Precios mayoristas'!N123*Supuestos!$C$6,"")</f>
        <v>0</v>
      </c>
    </row>
    <row r="131" spans="2:14" x14ac:dyDescent="0.2">
      <c r="B131" s="106" t="str">
        <f>+IF('Velocidades y tramos'!E57="","",'Velocidades y tramos'!E57)</f>
        <v/>
      </c>
      <c r="C131" s="106" t="str">
        <f>+IF('Velocidades y tramos'!F57="","",'Velocidades y tramos'!F57)</f>
        <v/>
      </c>
      <c r="D131" s="103">
        <f>IFERROR('Demanda minorista_AEP'!D126*'Precios mayoristas'!D124*(1-'Descuentos mayoristas'!$C$10)+'Demanda minorista_AEP'!E126*'Precios mayoristas'!D124*(1-'Descuentos mayoristas'!$C$11)+'Demanda minorista_AEP'!F126*'Precios mayoristas'!D124*(1-'Descuentos mayoristas'!$C$12),"")</f>
        <v>0</v>
      </c>
      <c r="E131" s="103">
        <f>+IFERROR((1-'Descuentos mayoristas'!$D$17)*'Demanda minorista_AEP'!G126*'Precios mayoristas'!F124*Supuestos!$C$6,"")</f>
        <v>0</v>
      </c>
      <c r="F131" s="103">
        <f>+IFERROR((1-'Descuentos mayoristas'!$D$17)*'Demanda minorista_AEP'!H126*'Precios mayoristas'!G124*Supuestos!$C$6,"")</f>
        <v>0</v>
      </c>
      <c r="G131" s="103">
        <f>+IFERROR((1-'Descuentos mayoristas'!$D$17)*'Demanda minorista_AEP'!I126*'Precios mayoristas'!H124*Supuestos!$C$6,"")</f>
        <v>0</v>
      </c>
      <c r="H131" s="103">
        <f>+IFERROR((1-'Descuentos mayoristas'!$D$17)*'Demanda minorista_AEP'!J126*'Precios mayoristas'!I124*Supuestos!$C$6,"")</f>
        <v>0</v>
      </c>
      <c r="I131" s="103">
        <f>+IFERROR((1-'Descuentos mayoristas'!$D$17)*'Demanda minorista_AEP'!K126*'Precios mayoristas'!J124*Supuestos!$C$6,"")</f>
        <v>0</v>
      </c>
      <c r="J131" s="103">
        <f>+IFERROR((1-'Descuentos mayoristas'!$D$17)*'Demanda minorista_AEP'!L126*'Precios mayoristas'!K124*Supuestos!$C$6,"")</f>
        <v>0</v>
      </c>
      <c r="K131" s="103">
        <f>+IFERROR((1-'Descuentos mayoristas'!$D$17)*'Demanda minorista_AEP'!M126*'Precios mayoristas'!L124*Supuestos!$C$6,"")</f>
        <v>0</v>
      </c>
      <c r="L131" s="103">
        <f>+IFERROR((1-'Descuentos mayoristas'!$D$17)*'Demanda minorista_AEP'!N126*'Precios mayoristas'!M124*Supuestos!$C$6,"")</f>
        <v>0</v>
      </c>
      <c r="M131" s="103">
        <f>+IFERROR((1-'Descuentos mayoristas'!$D$17)*'Demanda minorista_AEP'!O126*'Precios mayoristas'!N124*Supuestos!$C$6,"")</f>
        <v>0</v>
      </c>
    </row>
    <row r="132" spans="2:14" x14ac:dyDescent="0.2">
      <c r="B132" s="106" t="str">
        <f>+IF('Velocidades y tramos'!E58="","",'Velocidades y tramos'!E58)</f>
        <v/>
      </c>
      <c r="C132" s="106" t="str">
        <f>+IF('Velocidades y tramos'!F58="","",'Velocidades y tramos'!F58)</f>
        <v/>
      </c>
      <c r="D132" s="103">
        <f>IFERROR('Demanda minorista_AEP'!D127*'Precios mayoristas'!D125*(1-'Descuentos mayoristas'!$C$10)+'Demanda minorista_AEP'!E127*'Precios mayoristas'!D125*(1-'Descuentos mayoristas'!$C$11)+'Demanda minorista_AEP'!F127*'Precios mayoristas'!D125*(1-'Descuentos mayoristas'!$C$12),"")</f>
        <v>0</v>
      </c>
      <c r="E132" s="103">
        <f>+IFERROR((1-'Descuentos mayoristas'!$D$17)*'Demanda minorista_AEP'!G127*'Precios mayoristas'!F125*Supuestos!$C$6,"")</f>
        <v>0</v>
      </c>
      <c r="F132" s="103">
        <f>+IFERROR((1-'Descuentos mayoristas'!$D$17)*'Demanda minorista_AEP'!H127*'Precios mayoristas'!G125*Supuestos!$C$6,"")</f>
        <v>0</v>
      </c>
      <c r="G132" s="103">
        <f>+IFERROR((1-'Descuentos mayoristas'!$D$17)*'Demanda minorista_AEP'!I127*'Precios mayoristas'!H125*Supuestos!$C$6,"")</f>
        <v>0</v>
      </c>
      <c r="H132" s="103">
        <f>+IFERROR((1-'Descuentos mayoristas'!$D$17)*'Demanda minorista_AEP'!J127*'Precios mayoristas'!I125*Supuestos!$C$6,"")</f>
        <v>0</v>
      </c>
      <c r="I132" s="103">
        <f>+IFERROR((1-'Descuentos mayoristas'!$D$17)*'Demanda minorista_AEP'!K127*'Precios mayoristas'!J125*Supuestos!$C$6,"")</f>
        <v>0</v>
      </c>
      <c r="J132" s="103">
        <f>+IFERROR((1-'Descuentos mayoristas'!$D$17)*'Demanda minorista_AEP'!L127*'Precios mayoristas'!K125*Supuestos!$C$6,"")</f>
        <v>0</v>
      </c>
      <c r="K132" s="103">
        <f>+IFERROR((1-'Descuentos mayoristas'!$D$17)*'Demanda minorista_AEP'!M127*'Precios mayoristas'!L125*Supuestos!$C$6,"")</f>
        <v>0</v>
      </c>
      <c r="L132" s="103">
        <f>+IFERROR((1-'Descuentos mayoristas'!$D$17)*'Demanda minorista_AEP'!N127*'Precios mayoristas'!M125*Supuestos!$C$6,"")</f>
        <v>0</v>
      </c>
      <c r="M132" s="103">
        <f>+IFERROR((1-'Descuentos mayoristas'!$D$17)*'Demanda minorista_AEP'!O127*'Precios mayoristas'!N125*Supuestos!$C$6,"")</f>
        <v>0</v>
      </c>
    </row>
    <row r="133" spans="2:14" x14ac:dyDescent="0.2">
      <c r="B133" s="106" t="str">
        <f>+IF('Velocidades y tramos'!E59="","",'Velocidades y tramos'!E59)</f>
        <v/>
      </c>
      <c r="C133" s="106" t="str">
        <f>+IF('Velocidades y tramos'!F59="","",'Velocidades y tramos'!F59)</f>
        <v/>
      </c>
      <c r="D133" s="103">
        <f>IFERROR('Demanda minorista_AEP'!D128*'Precios mayoristas'!D126*(1-'Descuentos mayoristas'!$C$10)+'Demanda minorista_AEP'!E128*'Precios mayoristas'!D126*(1-'Descuentos mayoristas'!$C$11)+'Demanda minorista_AEP'!F128*'Precios mayoristas'!D126*(1-'Descuentos mayoristas'!$C$12),"")</f>
        <v>0</v>
      </c>
      <c r="E133" s="103">
        <f>+IFERROR((1-'Descuentos mayoristas'!$D$17)*'Demanda minorista_AEP'!G128*'Precios mayoristas'!F126*Supuestos!$C$6,"")</f>
        <v>0</v>
      </c>
      <c r="F133" s="103">
        <f>+IFERROR((1-'Descuentos mayoristas'!$D$17)*'Demanda minorista_AEP'!H128*'Precios mayoristas'!G126*Supuestos!$C$6,"")</f>
        <v>0</v>
      </c>
      <c r="G133" s="103">
        <f>+IFERROR((1-'Descuentos mayoristas'!$D$17)*'Demanda minorista_AEP'!I128*'Precios mayoristas'!H126*Supuestos!$C$6,"")</f>
        <v>0</v>
      </c>
      <c r="H133" s="103">
        <f>+IFERROR((1-'Descuentos mayoristas'!$D$17)*'Demanda minorista_AEP'!J128*'Precios mayoristas'!I126*Supuestos!$C$6,"")</f>
        <v>0</v>
      </c>
      <c r="I133" s="103">
        <f>+IFERROR((1-'Descuentos mayoristas'!$D$17)*'Demanda minorista_AEP'!K128*'Precios mayoristas'!J126*Supuestos!$C$6,"")</f>
        <v>0</v>
      </c>
      <c r="J133" s="103">
        <f>+IFERROR((1-'Descuentos mayoristas'!$D$17)*'Demanda minorista_AEP'!L128*'Precios mayoristas'!K126*Supuestos!$C$6,"")</f>
        <v>0</v>
      </c>
      <c r="K133" s="103">
        <f>+IFERROR((1-'Descuentos mayoristas'!$D$17)*'Demanda minorista_AEP'!M128*'Precios mayoristas'!L126*Supuestos!$C$6,"")</f>
        <v>0</v>
      </c>
      <c r="L133" s="103">
        <f>+IFERROR((1-'Descuentos mayoristas'!$D$17)*'Demanda minorista_AEP'!N128*'Precios mayoristas'!M126*Supuestos!$C$6,"")</f>
        <v>0</v>
      </c>
      <c r="M133" s="103">
        <f>+IFERROR((1-'Descuentos mayoristas'!$D$17)*'Demanda minorista_AEP'!O128*'Precios mayoristas'!N126*Supuestos!$C$6,"")</f>
        <v>0</v>
      </c>
    </row>
    <row r="134" spans="2:14" x14ac:dyDescent="0.2">
      <c r="B134" s="106" t="str">
        <f>+IF('Velocidades y tramos'!E60="","",'Velocidades y tramos'!E60)</f>
        <v/>
      </c>
      <c r="C134" s="106" t="str">
        <f>+IF('Velocidades y tramos'!F60="","",'Velocidades y tramos'!F60)</f>
        <v/>
      </c>
      <c r="D134" s="103">
        <f>IFERROR('Demanda minorista_AEP'!D129*'Precios mayoristas'!D127*(1-'Descuentos mayoristas'!$C$10)+'Demanda minorista_AEP'!E129*'Precios mayoristas'!D127*(1-'Descuentos mayoristas'!$C$11)+'Demanda minorista_AEP'!F129*'Precios mayoristas'!D127*(1-'Descuentos mayoristas'!$C$12),"")</f>
        <v>0</v>
      </c>
      <c r="E134" s="103">
        <f>+IFERROR((1-'Descuentos mayoristas'!$D$17)*'Demanda minorista_AEP'!G129*'Precios mayoristas'!F127*Supuestos!$C$6,"")</f>
        <v>0</v>
      </c>
      <c r="F134" s="103">
        <f>+IFERROR((1-'Descuentos mayoristas'!$D$17)*'Demanda minorista_AEP'!H129*'Precios mayoristas'!G127*Supuestos!$C$6,"")</f>
        <v>0</v>
      </c>
      <c r="G134" s="103">
        <f>+IFERROR((1-'Descuentos mayoristas'!$D$17)*'Demanda minorista_AEP'!I129*'Precios mayoristas'!H127*Supuestos!$C$6,"")</f>
        <v>0</v>
      </c>
      <c r="H134" s="103">
        <f>+IFERROR((1-'Descuentos mayoristas'!$D$17)*'Demanda minorista_AEP'!J129*'Precios mayoristas'!I127*Supuestos!$C$6,"")</f>
        <v>0</v>
      </c>
      <c r="I134" s="103">
        <f>+IFERROR((1-'Descuentos mayoristas'!$D$17)*'Demanda minorista_AEP'!K129*'Precios mayoristas'!J127*Supuestos!$C$6,"")</f>
        <v>0</v>
      </c>
      <c r="J134" s="103">
        <f>+IFERROR((1-'Descuentos mayoristas'!$D$17)*'Demanda minorista_AEP'!L129*'Precios mayoristas'!K127*Supuestos!$C$6,"")</f>
        <v>0</v>
      </c>
      <c r="K134" s="103">
        <f>+IFERROR((1-'Descuentos mayoristas'!$D$17)*'Demanda minorista_AEP'!M129*'Precios mayoristas'!L127*Supuestos!$C$6,"")</f>
        <v>0</v>
      </c>
      <c r="L134" s="103">
        <f>+IFERROR((1-'Descuentos mayoristas'!$D$17)*'Demanda minorista_AEP'!N129*'Precios mayoristas'!M127*Supuestos!$C$6,"")</f>
        <v>0</v>
      </c>
      <c r="M134" s="103">
        <f>+IFERROR((1-'Descuentos mayoristas'!$D$17)*'Demanda minorista_AEP'!O129*'Precios mayoristas'!N127*Supuestos!$C$6,"")</f>
        <v>0</v>
      </c>
    </row>
    <row r="135" spans="2:14" x14ac:dyDescent="0.2">
      <c r="B135" s="107"/>
      <c r="C135" s="107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2:14" x14ac:dyDescent="0.2">
      <c r="B136" s="107"/>
      <c r="C136" s="107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2:14" s="89" customFormat="1" x14ac:dyDescent="0.2">
      <c r="B137" s="90" t="s">
        <v>90</v>
      </c>
      <c r="C137" s="90"/>
      <c r="D137" s="91"/>
      <c r="E137" s="91"/>
      <c r="F137" s="92"/>
      <c r="G137" s="92"/>
      <c r="H137" s="92"/>
      <c r="I137" s="92"/>
      <c r="J137" s="92"/>
      <c r="K137" s="92"/>
      <c r="L137" s="92"/>
      <c r="M137" s="92"/>
      <c r="N137" s="92"/>
    </row>
    <row r="138" spans="2:14" x14ac:dyDescent="0.2">
      <c r="B138" s="107"/>
      <c r="C138" s="107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2:14" x14ac:dyDescent="0.2">
      <c r="B139" s="107"/>
      <c r="C139" s="107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2:14" x14ac:dyDescent="0.2">
      <c r="B140" s="139"/>
      <c r="C140" s="141"/>
      <c r="D140" s="155" t="s">
        <v>1</v>
      </c>
      <c r="E140" s="156"/>
      <c r="F140" s="156"/>
      <c r="G140" s="156"/>
      <c r="H140" s="156"/>
      <c r="I140" s="156"/>
      <c r="J140" s="156"/>
      <c r="K140" s="156"/>
      <c r="L140" s="156"/>
      <c r="M140" s="157"/>
    </row>
    <row r="141" spans="2:14" ht="15" customHeight="1" x14ac:dyDescent="0.2">
      <c r="B141" s="140"/>
      <c r="C141" s="142"/>
      <c r="D141" s="109"/>
      <c r="E141" s="152" t="s">
        <v>2</v>
      </c>
      <c r="F141" s="153"/>
      <c r="G141" s="153"/>
      <c r="H141" s="153"/>
      <c r="I141" s="153"/>
      <c r="J141" s="153"/>
      <c r="K141" s="153"/>
      <c r="L141" s="153"/>
      <c r="M141" s="154"/>
    </row>
    <row r="142" spans="2:14" x14ac:dyDescent="0.2">
      <c r="B142" s="140"/>
      <c r="C142" s="142"/>
      <c r="D142" s="94"/>
      <c r="E142" s="111" t="s">
        <v>3</v>
      </c>
      <c r="F142" s="111"/>
      <c r="G142" s="111" t="s">
        <v>4</v>
      </c>
      <c r="H142" s="111"/>
      <c r="I142" s="111" t="s">
        <v>5</v>
      </c>
      <c r="J142" s="111"/>
      <c r="K142" s="111" t="s">
        <v>6</v>
      </c>
      <c r="L142" s="111"/>
      <c r="M142" s="110"/>
    </row>
    <row r="143" spans="2:14" x14ac:dyDescent="0.2">
      <c r="B143" s="97" t="s">
        <v>7</v>
      </c>
      <c r="C143" s="97" t="s">
        <v>8</v>
      </c>
      <c r="D143" s="98" t="s">
        <v>9</v>
      </c>
      <c r="E143" s="98" t="s">
        <v>11</v>
      </c>
      <c r="F143" s="98" t="s">
        <v>12</v>
      </c>
      <c r="G143" s="98" t="s">
        <v>11</v>
      </c>
      <c r="H143" s="98" t="s">
        <v>12</v>
      </c>
      <c r="I143" s="98" t="s">
        <v>11</v>
      </c>
      <c r="J143" s="98" t="s">
        <v>12</v>
      </c>
      <c r="K143" s="98" t="s">
        <v>11</v>
      </c>
      <c r="L143" s="98" t="s">
        <v>12</v>
      </c>
      <c r="M143" s="98" t="s">
        <v>13</v>
      </c>
    </row>
    <row r="144" spans="2:14" x14ac:dyDescent="0.2">
      <c r="B144" s="106" t="str">
        <f>+IF('Velocidades y tramos'!E6="","",'Velocidades y tramos'!E6)</f>
        <v>64 Kbps</v>
      </c>
      <c r="C144" s="106" t="str">
        <f>+IF('Velocidades y tramos'!F6="","",'Velocidades y tramos'!F6)</f>
        <v>Entre localidades</v>
      </c>
      <c r="D144" s="103">
        <f>IFERROR('Demanda minorista_AEP'!D132*'Precios mayoristas'!D125*(1-'Descuentos mayoristas'!$C$10)+'Demanda minorista_AEP'!E132*'Precios mayoristas'!D125*(1-'Descuentos mayoristas'!$C$11)+'Demanda minorista_AEP'!F132*'Precios mayoristas'!D125*(1-'Descuentos mayoristas'!$C$12),"")</f>
        <v>486500</v>
      </c>
      <c r="E144" s="103">
        <f>+IFERROR((1-'Descuentos mayoristas'!$D$18)*'Demanda minorista_AEP'!G132*'Precios mayoristas'!F125*Supuestos!$C$6,"")</f>
        <v>4493760.0000000009</v>
      </c>
      <c r="F144" s="103">
        <f>+IFERROR((1-'Descuentos mayoristas'!$D$18)*'Demanda minorista_AEP'!H132*'Precios mayoristas'!G125*Supuestos!$C$6,"")</f>
        <v>48360.000000000015</v>
      </c>
      <c r="G144" s="103">
        <f>+IFERROR((1-'Descuentos mayoristas'!$D$18)*'Demanda minorista_AEP'!I132*'Precios mayoristas'!H125*Supuestos!$C$6,"")</f>
        <v>2851380.0000000005</v>
      </c>
      <c r="H144" s="103">
        <f>+IFERROR((1-'Descuentos mayoristas'!$D$18)*'Demanda minorista_AEP'!J132*'Precios mayoristas'!I125*Supuestos!$C$6,"")</f>
        <v>502200.00000000012</v>
      </c>
      <c r="I144" s="103">
        <f>+IFERROR((1-'Descuentos mayoristas'!$D$18)*'Demanda minorista_AEP'!K132*'Precios mayoristas'!J125*Supuestos!$C$6,"")</f>
        <v>562371.00000000012</v>
      </c>
      <c r="J144" s="103">
        <f>+IFERROR((1-'Descuentos mayoristas'!$D$18)*'Demanda minorista_AEP'!L132*'Precios mayoristas'!K125*Supuestos!$C$6,"")</f>
        <v>55800.000000000015</v>
      </c>
      <c r="K144" s="103">
        <f>+IFERROR((1-'Descuentos mayoristas'!$D$18)*'Demanda minorista_AEP'!M132*'Precios mayoristas'!L125*Supuestos!$C$6,"")</f>
        <v>252736.80000000005</v>
      </c>
      <c r="L144" s="103">
        <f>+IFERROR((1-'Descuentos mayoristas'!$D$18)*'Demanda minorista_AEP'!N132*'Precios mayoristas'!M125*Supuestos!$C$6,"")</f>
        <v>111600.00000000003</v>
      </c>
      <c r="M144" s="103">
        <f>+IFERROR((1-'Descuentos mayoristas'!$D$18)*'Demanda minorista_AEP'!O132*'Precios mayoristas'!N125*Supuestos!$C$6,"")</f>
        <v>0</v>
      </c>
    </row>
    <row r="145" spans="2:13" x14ac:dyDescent="0.2">
      <c r="B145" s="106" t="str">
        <f>+IF('Velocidades y tramos'!E7="","",'Velocidades y tramos'!E7)</f>
        <v>128 Kbps</v>
      </c>
      <c r="C145" s="106" t="str">
        <f>+IF('Velocidades y tramos'!F7="","",'Velocidades y tramos'!F7)</f>
        <v>Entre localidades</v>
      </c>
      <c r="D145" s="103">
        <f>IFERROR('Demanda minorista_AEP'!D133*'Precios mayoristas'!D126*(1-'Descuentos mayoristas'!$C$10)+'Demanda minorista_AEP'!E133*'Precios mayoristas'!D126*(1-'Descuentos mayoristas'!$C$11)+'Demanda minorista_AEP'!F133*'Precios mayoristas'!D126*(1-'Descuentos mayoristas'!$C$12),"")</f>
        <v>608100</v>
      </c>
      <c r="E145" s="103">
        <f>+IFERROR((1-'Descuentos mayoristas'!$D$18)*'Demanda minorista_AEP'!G133*'Precios mayoristas'!F126*Supuestos!$C$6,"")</f>
        <v>8538330.0000000019</v>
      </c>
      <c r="F145" s="103">
        <f>+IFERROR((1-'Descuentos mayoristas'!$D$18)*'Demanda minorista_AEP'!H133*'Precios mayoristas'!G126*Supuestos!$C$6,"")</f>
        <v>89280.000000000029</v>
      </c>
      <c r="G145" s="103">
        <f>+IFERROR((1-'Descuentos mayoristas'!$D$18)*'Demanda minorista_AEP'!I133*'Precios mayoristas'!H126*Supuestos!$C$6,"")</f>
        <v>5418180.0000000009</v>
      </c>
      <c r="H145" s="103">
        <f>+IFERROR((1-'Descuentos mayoristas'!$D$18)*'Demanda minorista_AEP'!J133*'Precios mayoristas'!I126*Supuestos!$C$6,"")</f>
        <v>948600.00000000023</v>
      </c>
      <c r="I145" s="103">
        <f>+IFERROR((1-'Descuentos mayoristas'!$D$18)*'Demanda minorista_AEP'!K133*'Precios mayoristas'!J126*Supuestos!$C$6,"")</f>
        <v>1067175.0000000002</v>
      </c>
      <c r="J145" s="103">
        <f>+IFERROR((1-'Descuentos mayoristas'!$D$18)*'Demanda minorista_AEP'!L133*'Precios mayoristas'!K126*Supuestos!$C$6,"")</f>
        <v>130200.00000000003</v>
      </c>
      <c r="K145" s="103">
        <f>+IFERROR((1-'Descuentos mayoristas'!$D$18)*'Demanda minorista_AEP'!M133*'Precios mayoristas'!L126*Supuestos!$C$6,"")</f>
        <v>480177.60000000009</v>
      </c>
      <c r="L145" s="103">
        <f>+IFERROR((1-'Descuentos mayoristas'!$D$18)*'Demanda minorista_AEP'!N133*'Precios mayoristas'!M126*Supuestos!$C$6,"")</f>
        <v>186000.00000000003</v>
      </c>
      <c r="M145" s="103">
        <f>+IFERROR((1-'Descuentos mayoristas'!$D$18)*'Demanda minorista_AEP'!O133*'Precios mayoristas'!N126*Supuestos!$C$6,"")</f>
        <v>0</v>
      </c>
    </row>
    <row r="146" spans="2:13" x14ac:dyDescent="0.2">
      <c r="B146" s="106" t="str">
        <f>+IF('Velocidades y tramos'!E8="","",'Velocidades y tramos'!E8)</f>
        <v>192 Kbps</v>
      </c>
      <c r="C146" s="106" t="str">
        <f>+IF('Velocidades y tramos'!F8="","",'Velocidades y tramos'!F8)</f>
        <v>Entre localidades</v>
      </c>
      <c r="D146" s="103">
        <f>IFERROR('Demanda minorista_AEP'!D134*'Precios mayoristas'!D127*(1-'Descuentos mayoristas'!$C$10)+'Demanda minorista_AEP'!E134*'Precios mayoristas'!D127*(1-'Descuentos mayoristas'!$C$11)+'Demanda minorista_AEP'!F134*'Precios mayoristas'!D127*(1-'Descuentos mayoristas'!$C$12),"")</f>
        <v>644800</v>
      </c>
      <c r="E146" s="103">
        <f>+IFERROR((1-'Descuentos mayoristas'!$D$18)*'Demanda minorista_AEP'!G134*'Precios mayoristas'!F127*Supuestos!$C$6,"")</f>
        <v>7653900.0000000019</v>
      </c>
      <c r="F146" s="103">
        <f>+IFERROR((1-'Descuentos mayoristas'!$D$18)*'Demanda minorista_AEP'!H134*'Precios mayoristas'!G127*Supuestos!$C$6,"")</f>
        <v>133920.00000000003</v>
      </c>
      <c r="G146" s="103">
        <f>+IFERROR((1-'Descuentos mayoristas'!$D$18)*'Demanda minorista_AEP'!I134*'Precios mayoristas'!H127*Supuestos!$C$6,"")</f>
        <v>605988.00000000012</v>
      </c>
      <c r="H146" s="103">
        <f>+IFERROR((1-'Descuentos mayoristas'!$D$18)*'Demanda minorista_AEP'!J134*'Precios mayoristas'!I127*Supuestos!$C$6,"")</f>
        <v>1450800.0000000005</v>
      </c>
      <c r="I146" s="103">
        <f>+IFERROR((1-'Descuentos mayoristas'!$D$18)*'Demanda minorista_AEP'!K134*'Precios mayoristas'!J127*Supuestos!$C$6,"")</f>
        <v>1196445.0000000005</v>
      </c>
      <c r="J146" s="103">
        <f>+IFERROR((1-'Descuentos mayoristas'!$D$18)*'Demanda minorista_AEP'!L134*'Precios mayoristas'!K127*Supuestos!$C$6,"")</f>
        <v>186000.00000000003</v>
      </c>
      <c r="K146" s="103">
        <f>+IFERROR((1-'Descuentos mayoristas'!$D$18)*'Demanda minorista_AEP'!M134*'Precios mayoristas'!L127*Supuestos!$C$6,"")</f>
        <v>565774.80000000005</v>
      </c>
      <c r="L146" s="103">
        <f>+IFERROR((1-'Descuentos mayoristas'!$D$18)*'Demanda minorista_AEP'!N134*'Precios mayoristas'!M127*Supuestos!$C$6,"")</f>
        <v>260400.00000000006</v>
      </c>
      <c r="M146" s="103">
        <f>+IFERROR((1-'Descuentos mayoristas'!$D$18)*'Demanda minorista_AEP'!O134*'Precios mayoristas'!N127*Supuestos!$C$6,"")</f>
        <v>0</v>
      </c>
    </row>
    <row r="147" spans="2:13" x14ac:dyDescent="0.2">
      <c r="B147" s="106" t="str">
        <f>+IF('Velocidades y tramos'!E9="","",'Velocidades y tramos'!E9)</f>
        <v>256 Kbps</v>
      </c>
      <c r="C147" s="106" t="str">
        <f>+IF('Velocidades y tramos'!F9="","",'Velocidades y tramos'!F9)</f>
        <v>Entre localidades</v>
      </c>
      <c r="D147" s="103">
        <f>IFERROR('Demanda minorista_AEP'!D135*'Precios mayoristas'!D128*(1-'Descuentos mayoristas'!$C$10)+'Demanda minorista_AEP'!E135*'Precios mayoristas'!D128*(1-'Descuentos mayoristas'!$C$11)+'Demanda minorista_AEP'!F135*'Precios mayoristas'!D128*(1-'Descuentos mayoristas'!$C$12),"")</f>
        <v>752200</v>
      </c>
      <c r="E147" s="103">
        <f>+IFERROR((1-'Descuentos mayoristas'!$D$18)*'Demanda minorista_AEP'!G135*'Precios mayoristas'!F128*Supuestos!$C$6,"")</f>
        <v>8922420.0000000019</v>
      </c>
      <c r="F147" s="103">
        <f>+IFERROR((1-'Descuentos mayoristas'!$D$18)*'Demanda minorista_AEP'!H135*'Precios mayoristas'!G128*Supuestos!$C$6,"")</f>
        <v>189720.00000000006</v>
      </c>
      <c r="G147" s="103">
        <f>+IFERROR((1-'Descuentos mayoristas'!$D$18)*'Demanda minorista_AEP'!I135*'Precios mayoristas'!H128*Supuestos!$C$6,"")</f>
        <v>6468894.0000000019</v>
      </c>
      <c r="H147" s="103">
        <f>+IFERROR((1-'Descuentos mayoristas'!$D$18)*'Demanda minorista_AEP'!J135*'Precios mayoristas'!I128*Supuestos!$C$6,"")</f>
        <v>2064600.0000000005</v>
      </c>
      <c r="I147" s="103">
        <f>+IFERROR((1-'Descuentos mayoristas'!$D$18)*'Demanda minorista_AEP'!K135*'Precios mayoristas'!J128*Supuestos!$C$6,"")</f>
        <v>1449870.0000000005</v>
      </c>
      <c r="J147" s="103">
        <f>+IFERROR((1-'Descuentos mayoristas'!$D$18)*'Demanda minorista_AEP'!L135*'Precios mayoristas'!K128*Supuestos!$C$6,"")</f>
        <v>260400.00000000006</v>
      </c>
      <c r="K147" s="103">
        <f>+IFERROR((1-'Descuentos mayoristas'!$D$18)*'Demanda minorista_AEP'!M135*'Precios mayoristas'!L128*Supuestos!$C$6,"")</f>
        <v>707283.60000000009</v>
      </c>
      <c r="L147" s="103">
        <f>+IFERROR((1-'Descuentos mayoristas'!$D$18)*'Demanda minorista_AEP'!N135*'Precios mayoristas'!M128*Supuestos!$C$6,"")</f>
        <v>372000.00000000006</v>
      </c>
      <c r="M147" s="103">
        <f>+IFERROR((1-'Descuentos mayoristas'!$D$18)*'Demanda minorista_AEP'!O135*'Precios mayoristas'!N128*Supuestos!$C$6,"")</f>
        <v>0</v>
      </c>
    </row>
    <row r="148" spans="2:13" x14ac:dyDescent="0.2">
      <c r="B148" s="106" t="str">
        <f>+IF('Velocidades y tramos'!E10="","",'Velocidades y tramos'!E10)</f>
        <v>384 Kbps</v>
      </c>
      <c r="C148" s="106" t="str">
        <f>+IF('Velocidades y tramos'!F10="","",'Velocidades y tramos'!F10)</f>
        <v>Entre localidades</v>
      </c>
      <c r="D148" s="103">
        <f>IFERROR('Demanda minorista_AEP'!D136*'Precios mayoristas'!D129*(1-'Descuentos mayoristas'!$C$10)+'Demanda minorista_AEP'!E136*'Precios mayoristas'!D129*(1-'Descuentos mayoristas'!$C$11)+'Demanda minorista_AEP'!F136*'Precios mayoristas'!D129*(1-'Descuentos mayoristas'!$C$12),"")</f>
        <v>859700</v>
      </c>
      <c r="E148" s="103">
        <f>+IFERROR((1-'Descuentos mayoristas'!$D$18)*'Demanda minorista_AEP'!G136*'Precios mayoristas'!F129*Supuestos!$C$6,"")</f>
        <v>10567590.000000002</v>
      </c>
      <c r="F148" s="103">
        <f>+IFERROR((1-'Descuentos mayoristas'!$D$18)*'Demanda minorista_AEP'!H136*'Precios mayoristas'!G129*Supuestos!$C$6,"")</f>
        <v>364560.00000000012</v>
      </c>
      <c r="G148" s="103">
        <f>+IFERROR((1-'Descuentos mayoristas'!$D$18)*'Demanda minorista_AEP'!I136*'Precios mayoristas'!H129*Supuestos!$C$6,"")</f>
        <v>8888382.0000000019</v>
      </c>
      <c r="H148" s="103">
        <f>+IFERROR((1-'Descuentos mayoristas'!$D$18)*'Demanda minorista_AEP'!J136*'Precios mayoristas'!I129*Supuestos!$C$6,"")</f>
        <v>4017600.0000000009</v>
      </c>
      <c r="I148" s="103">
        <f>+IFERROR((1-'Descuentos mayoristas'!$D$18)*'Demanda minorista_AEP'!K136*'Precios mayoristas'!J129*Supuestos!$C$6,"")</f>
        <v>2235627.0000000005</v>
      </c>
      <c r="J148" s="103">
        <f>+IFERROR((1-'Descuentos mayoristas'!$D$18)*'Demanda minorista_AEP'!L136*'Precios mayoristas'!K129*Supuestos!$C$6,"")</f>
        <v>595200.00000000012</v>
      </c>
      <c r="K148" s="103">
        <f>+IFERROR((1-'Descuentos mayoristas'!$D$18)*'Demanda minorista_AEP'!M136*'Precios mayoristas'!L129*Supuestos!$C$6,"")</f>
        <v>1269226.8000000003</v>
      </c>
      <c r="L148" s="103">
        <f>+IFERROR((1-'Descuentos mayoristas'!$D$18)*'Demanda minorista_AEP'!N136*'Precios mayoristas'!M129*Supuestos!$C$6,"")</f>
        <v>744000.00000000012</v>
      </c>
      <c r="M148" s="103">
        <f>+IFERROR((1-'Descuentos mayoristas'!$D$18)*'Demanda minorista_AEP'!O136*'Precios mayoristas'!N129*Supuestos!$C$6,"")</f>
        <v>0</v>
      </c>
    </row>
    <row r="149" spans="2:13" x14ac:dyDescent="0.2">
      <c r="B149" s="106" t="str">
        <f>+IF('Velocidades y tramos'!E11="","",'Velocidades y tramos'!E11)</f>
        <v>512 Kbps</v>
      </c>
      <c r="C149" s="106" t="str">
        <f>+IF('Velocidades y tramos'!F11="","",'Velocidades y tramos'!F11)</f>
        <v>Entre localidades</v>
      </c>
      <c r="D149" s="103">
        <f>IFERROR('Demanda minorista_AEP'!D137*'Precios mayoristas'!D130*(1-'Descuentos mayoristas'!$C$10)+'Demanda minorista_AEP'!E137*'Precios mayoristas'!D130*(1-'Descuentos mayoristas'!$C$11)+'Demanda minorista_AEP'!F137*'Precios mayoristas'!D130*(1-'Descuentos mayoristas'!$C$12),"")</f>
        <v>967100</v>
      </c>
      <c r="E149" s="103">
        <f>+IFERROR((1-'Descuentos mayoristas'!$D$18)*'Demanda minorista_AEP'!G137*'Precios mayoristas'!F130*Supuestos!$C$6,"")</f>
        <v>11258580.000000002</v>
      </c>
      <c r="F149" s="103">
        <f>+IFERROR((1-'Descuentos mayoristas'!$D$18)*'Demanda minorista_AEP'!H137*'Precios mayoristas'!G130*Supuestos!$C$6,"")</f>
        <v>457560.00000000012</v>
      </c>
      <c r="G149" s="103">
        <f>+IFERROR((1-'Descuentos mayoristas'!$D$18)*'Demanda minorista_AEP'!I137*'Precios mayoristas'!H130*Supuestos!$C$6,"")</f>
        <v>10065204.000000002</v>
      </c>
      <c r="H149" s="103">
        <f>+IFERROR((1-'Descuentos mayoristas'!$D$18)*'Demanda minorista_AEP'!J137*'Precios mayoristas'!I130*Supuestos!$C$6,"")</f>
        <v>5077800.0000000009</v>
      </c>
      <c r="I149" s="103">
        <f>+IFERROR((1-'Descuentos mayoristas'!$D$18)*'Demanda minorista_AEP'!K137*'Precios mayoristas'!J130*Supuestos!$C$6,"")</f>
        <v>2634876.0000000009</v>
      </c>
      <c r="J149" s="103">
        <f>+IFERROR((1-'Descuentos mayoristas'!$D$18)*'Demanda minorista_AEP'!L137*'Precios mayoristas'!K130*Supuestos!$C$6,"")</f>
        <v>725400.00000000012</v>
      </c>
      <c r="K149" s="103">
        <f>+IFERROR((1-'Descuentos mayoristas'!$D$18)*'Demanda minorista_AEP'!M137*'Precios mayoristas'!L130*Supuestos!$C$6,"")</f>
        <v>1500648.0000000002</v>
      </c>
      <c r="L149" s="103">
        <f>+IFERROR((1-'Descuentos mayoristas'!$D$18)*'Demanda minorista_AEP'!N137*'Precios mayoristas'!M130*Supuestos!$C$6,"")</f>
        <v>930000.00000000023</v>
      </c>
      <c r="M149" s="103">
        <f>+IFERROR((1-'Descuentos mayoristas'!$D$18)*'Demanda minorista_AEP'!O137*'Precios mayoristas'!N130*Supuestos!$C$6,"")</f>
        <v>0</v>
      </c>
    </row>
    <row r="150" spans="2:13" x14ac:dyDescent="0.2">
      <c r="B150" s="106" t="str">
        <f>+IF('Velocidades y tramos'!E12="","",'Velocidades y tramos'!E12)</f>
        <v>768 Kbps</v>
      </c>
      <c r="C150" s="106" t="str">
        <f>+IF('Velocidades y tramos'!F12="","",'Velocidades y tramos'!F12)</f>
        <v>Entre localidades</v>
      </c>
      <c r="D150" s="103">
        <f>IFERROR('Demanda minorista_AEP'!D138*'Precios mayoristas'!D131*(1-'Descuentos mayoristas'!$C$10)+'Demanda minorista_AEP'!E138*'Precios mayoristas'!D131*(1-'Descuentos mayoristas'!$C$11)+'Demanda minorista_AEP'!F138*'Precios mayoristas'!D131*(1-'Descuentos mayoristas'!$C$12),"")</f>
        <v>1074600</v>
      </c>
      <c r="E150" s="103">
        <f>+IFERROR((1-'Descuentos mayoristas'!$D$18)*'Demanda minorista_AEP'!G138*'Precios mayoristas'!F131*Supuestos!$C$6,"")</f>
        <v>11950500.000000004</v>
      </c>
      <c r="F150" s="103">
        <f>+IFERROR((1-'Descuentos mayoristas'!$D$18)*'Demanda minorista_AEP'!H138*'Precios mayoristas'!G131*Supuestos!$C$6,"")</f>
        <v>554280.00000000012</v>
      </c>
      <c r="G150" s="103">
        <f>+IFERROR((1-'Descuentos mayoristas'!$D$18)*'Demanda minorista_AEP'!I138*'Precios mayoristas'!H131*Supuestos!$C$6,"")</f>
        <v>11080764.000000002</v>
      </c>
      <c r="H150" s="103">
        <f>+IFERROR((1-'Descuentos mayoristas'!$D$18)*'Demanda minorista_AEP'!J138*'Precios mayoristas'!I131*Supuestos!$C$6,"")</f>
        <v>6138000.0000000019</v>
      </c>
      <c r="I150" s="103">
        <f>+IFERROR((1-'Descuentos mayoristas'!$D$18)*'Demanda minorista_AEP'!K138*'Precios mayoristas'!J131*Supuestos!$C$6,"")</f>
        <v>3034125.0000000009</v>
      </c>
      <c r="J150" s="103">
        <f>+IFERROR((1-'Descuentos mayoristas'!$D$18)*'Demanda minorista_AEP'!L138*'Precios mayoristas'!K131*Supuestos!$C$6,"")</f>
        <v>855600.00000000023</v>
      </c>
      <c r="K150" s="103">
        <f>+IFERROR((1-'Descuentos mayoristas'!$D$18)*'Demanda minorista_AEP'!M138*'Precios mayoristas'!L131*Supuestos!$C$6,"")</f>
        <v>1732106.4000000001</v>
      </c>
      <c r="L150" s="103">
        <f>+IFERROR((1-'Descuentos mayoristas'!$D$18)*'Demanda minorista_AEP'!N138*'Precios mayoristas'!M131*Supuestos!$C$6,"")</f>
        <v>1116000.0000000002</v>
      </c>
      <c r="M150" s="103">
        <f>+IFERROR((1-'Descuentos mayoristas'!$D$18)*'Demanda minorista_AEP'!O138*'Precios mayoristas'!N131*Supuestos!$C$6,"")</f>
        <v>0</v>
      </c>
    </row>
    <row r="151" spans="2:13" x14ac:dyDescent="0.2">
      <c r="B151" s="106" t="str">
        <f>+IF('Velocidades y tramos'!E13="","",'Velocidades y tramos'!E13)</f>
        <v>1024 Kbps</v>
      </c>
      <c r="C151" s="106" t="str">
        <f>+IF('Velocidades y tramos'!F13="","",'Velocidades y tramos'!F13)</f>
        <v>Entre localidades</v>
      </c>
      <c r="D151" s="103">
        <f>IFERROR('Demanda minorista_AEP'!D139*'Precios mayoristas'!D132*(1-'Descuentos mayoristas'!$C$10)+'Demanda minorista_AEP'!E139*'Precios mayoristas'!D132*(1-'Descuentos mayoristas'!$C$11)+'Demanda minorista_AEP'!F139*'Precios mayoristas'!D132*(1-'Descuentos mayoristas'!$C$12),"")</f>
        <v>1182100</v>
      </c>
      <c r="E151" s="103">
        <f>+IFERROR((1-'Descuentos mayoristas'!$D$18)*'Demanda minorista_AEP'!G139*'Precios mayoristas'!F132*Supuestos!$C$6,"")</f>
        <v>12642420.000000004</v>
      </c>
      <c r="F151" s="103">
        <f>+IFERROR((1-'Descuentos mayoristas'!$D$18)*'Demanda minorista_AEP'!H139*'Precios mayoristas'!G132*Supuestos!$C$6,"")</f>
        <v>647280.00000000012</v>
      </c>
      <c r="G151" s="103">
        <f>+IFERROR((1-'Descuentos mayoristas'!$D$18)*'Demanda minorista_AEP'!I139*'Precios mayoristas'!H132*Supuestos!$C$6,"")</f>
        <v>12095766.000000002</v>
      </c>
      <c r="H151" s="103">
        <f>+IFERROR((1-'Descuentos mayoristas'!$D$18)*'Demanda minorista_AEP'!J139*'Precios mayoristas'!I132*Supuestos!$C$6,"")</f>
        <v>7198200.0000000019</v>
      </c>
      <c r="I151" s="103">
        <f>+IFERROR((1-'Descuentos mayoristas'!$D$18)*'Demanda minorista_AEP'!K139*'Precios mayoristas'!J132*Supuestos!$C$6,"")</f>
        <v>3433374.0000000009</v>
      </c>
      <c r="J151" s="103">
        <f>+IFERROR((1-'Descuentos mayoristas'!$D$18)*'Demanda minorista_AEP'!L139*'Precios mayoristas'!K132*Supuestos!$C$6,"")</f>
        <v>1004400.0000000002</v>
      </c>
      <c r="K151" s="103">
        <f>+IFERROR((1-'Descuentos mayoristas'!$D$18)*'Demanda minorista_AEP'!M139*'Precios mayoristas'!L132*Supuestos!$C$6,"")</f>
        <v>1926364.8000000003</v>
      </c>
      <c r="L151" s="103">
        <f>+IFERROR((1-'Descuentos mayoristas'!$D$18)*'Demanda minorista_AEP'!N139*'Precios mayoristas'!M132*Supuestos!$C$6,"")</f>
        <v>1302000.0000000002</v>
      </c>
      <c r="M151" s="103">
        <f>+IFERROR((1-'Descuentos mayoristas'!$D$18)*'Demanda minorista_AEP'!O139*'Precios mayoristas'!N132*Supuestos!$C$6,"")</f>
        <v>0</v>
      </c>
    </row>
    <row r="152" spans="2:13" x14ac:dyDescent="0.2">
      <c r="B152" s="106" t="str">
        <f>+IF('Velocidades y tramos'!E14="","",'Velocidades y tramos'!E14)</f>
        <v>E1 (2 Mbps)</v>
      </c>
      <c r="C152" s="106" t="str">
        <f>+IF('Velocidades y tramos'!F14="","",'Velocidades y tramos'!F14)</f>
        <v>Entre localidades</v>
      </c>
      <c r="D152" s="103">
        <f>IFERROR('Demanda minorista_AEP'!D140*'Precios mayoristas'!D133*(1-'Descuentos mayoristas'!$C$10)+'Demanda minorista_AEP'!E140*'Precios mayoristas'!D133*(1-'Descuentos mayoristas'!$C$11)+'Demanda minorista_AEP'!F140*'Precios mayoristas'!D133*(1-'Descuentos mayoristas'!$C$12),"")</f>
        <v>1844000</v>
      </c>
      <c r="E152" s="103">
        <f>+IFERROR((1-'Descuentos mayoristas'!$D$18)*'Demanda minorista_AEP'!G140*'Precios mayoristas'!F133*Supuestos!$C$6,"")</f>
        <v>15088320.000000004</v>
      </c>
      <c r="F152" s="103">
        <f>+IFERROR((1-'Descuentos mayoristas'!$D$18)*'Demanda minorista_AEP'!H140*'Precios mayoristas'!G133*Supuestos!$C$6,"")</f>
        <v>840720.00000000023</v>
      </c>
      <c r="G152" s="103">
        <f>+IFERROR((1-'Descuentos mayoristas'!$D$18)*'Demanda minorista_AEP'!I140*'Precios mayoristas'!H133*Supuestos!$C$6,"")</f>
        <v>15390198.000000004</v>
      </c>
      <c r="H152" s="103">
        <f>+IFERROR((1-'Descuentos mayoristas'!$D$18)*'Demanda minorista_AEP'!J140*'Precios mayoristas'!I133*Supuestos!$C$6,"")</f>
        <v>9374400.0000000019</v>
      </c>
      <c r="I152" s="103">
        <f>+IFERROR((1-'Descuentos mayoristas'!$D$18)*'Demanda minorista_AEP'!K140*'Precios mayoristas'!J133*Supuestos!$C$6,"")</f>
        <v>4337334.0000000009</v>
      </c>
      <c r="J152" s="103">
        <f>+IFERROR((1-'Descuentos mayoristas'!$D$18)*'Demanda minorista_AEP'!L140*'Precios mayoristas'!K133*Supuestos!$C$6,"")</f>
        <v>1190400.0000000002</v>
      </c>
      <c r="K152" s="103">
        <f>+IFERROR((1-'Descuentos mayoristas'!$D$18)*'Demanda minorista_AEP'!M140*'Precios mayoristas'!L133*Supuestos!$C$6,"")</f>
        <v>2356843.2000000002</v>
      </c>
      <c r="L152" s="103">
        <f>+IFERROR((1-'Descuentos mayoristas'!$D$18)*'Demanda minorista_AEP'!N140*'Precios mayoristas'!M133*Supuestos!$C$6,"")</f>
        <v>1711200.0000000005</v>
      </c>
      <c r="M152" s="103">
        <f>+IFERROR((1-'Descuentos mayoristas'!$D$18)*'Demanda minorista_AEP'!O140*'Precios mayoristas'!N133*Supuestos!$C$6,"")</f>
        <v>0</v>
      </c>
    </row>
    <row r="153" spans="2:13" x14ac:dyDescent="0.2">
      <c r="B153" s="106" t="str">
        <f>+IF('Velocidades y tramos'!E15="","",'Velocidades y tramos'!E15)</f>
        <v>E2 (8 Mbps)</v>
      </c>
      <c r="C153" s="106" t="str">
        <f>+IF('Velocidades y tramos'!F15="","",'Velocidades y tramos'!F15)</f>
        <v>Entre localidades</v>
      </c>
      <c r="D153" s="103">
        <f>IFERROR('Demanda minorista_AEP'!D141*'Precios mayoristas'!D134*(1-'Descuentos mayoristas'!$C$10)+'Demanda minorista_AEP'!E141*'Precios mayoristas'!D134*(1-'Descuentos mayoristas'!$C$11)+'Demanda minorista_AEP'!F141*'Precios mayoristas'!D134*(1-'Descuentos mayoristas'!$C$12),"")</f>
        <v>7376000</v>
      </c>
      <c r="E153" s="103">
        <f>+IFERROR((1-'Descuentos mayoristas'!$D$18)*'Demanda minorista_AEP'!G141*'Precios mayoristas'!F134*Supuestos!$C$6,"")</f>
        <v>60353280.000000015</v>
      </c>
      <c r="F153" s="103">
        <f>+IFERROR((1-'Descuentos mayoristas'!$D$18)*'Demanda minorista_AEP'!H141*'Precios mayoristas'!G134*Supuestos!$C$6,"")</f>
        <v>3362880.0000000009</v>
      </c>
      <c r="G153" s="103">
        <f>+IFERROR((1-'Descuentos mayoristas'!$D$18)*'Demanda minorista_AEP'!I141*'Precios mayoristas'!H134*Supuestos!$C$6,"")</f>
        <v>61560792.000000015</v>
      </c>
      <c r="H153" s="103">
        <f>+IFERROR((1-'Descuentos mayoristas'!$D$18)*'Demanda minorista_AEP'!J141*'Precios mayoristas'!I134*Supuestos!$C$6,"")</f>
        <v>37497600.000000007</v>
      </c>
      <c r="I153" s="103">
        <f>+IFERROR((1-'Descuentos mayoristas'!$D$18)*'Demanda minorista_AEP'!K141*'Precios mayoristas'!J134*Supuestos!$C$6,"")</f>
        <v>17349336.000000004</v>
      </c>
      <c r="J153" s="103">
        <f>+IFERROR((1-'Descuentos mayoristas'!$D$18)*'Demanda minorista_AEP'!L141*'Precios mayoristas'!K134*Supuestos!$C$6,"")</f>
        <v>4761600.0000000009</v>
      </c>
      <c r="K153" s="103">
        <f>+IFERROR((1-'Descuentos mayoristas'!$D$18)*'Demanda minorista_AEP'!M141*'Precios mayoristas'!L134*Supuestos!$C$6,"")</f>
        <v>9427372.8000000007</v>
      </c>
      <c r="L153" s="103">
        <f>+IFERROR((1-'Descuentos mayoristas'!$D$18)*'Demanda minorista_AEP'!N141*'Precios mayoristas'!M134*Supuestos!$C$6,"")</f>
        <v>6844800.0000000019</v>
      </c>
      <c r="M153" s="103">
        <f>+IFERROR((1-'Descuentos mayoristas'!$D$18)*'Demanda minorista_AEP'!O141*'Precios mayoristas'!N134*Supuestos!$C$6,"")</f>
        <v>0</v>
      </c>
    </row>
    <row r="154" spans="2:13" x14ac:dyDescent="0.2">
      <c r="B154" s="106" t="str">
        <f>+IF('Velocidades y tramos'!E16="","",'Velocidades y tramos'!E16)</f>
        <v>E3 (34 Mbps)</v>
      </c>
      <c r="C154" s="106" t="str">
        <f>+IF('Velocidades y tramos'!F16="","",'Velocidades y tramos'!F16)</f>
        <v>Entre localidades</v>
      </c>
      <c r="D154" s="103" t="str">
        <f>IFERROR('Demanda minorista_AEP'!D142*'Precios mayoristas'!D135*(1-'Descuentos mayoristas'!$C$10)+'Demanda minorista_AEP'!E142*'Precios mayoristas'!D135*(1-'Descuentos mayoristas'!$C$11)+'Demanda minorista_AEP'!F142*'Precios mayoristas'!D135*(1-'Descuentos mayoristas'!$C$12),"")</f>
        <v/>
      </c>
      <c r="E154" s="103" t="str">
        <f>+IFERROR((1-'Descuentos mayoristas'!$D$18)*'Demanda minorista_AEP'!G142*'Precios mayoristas'!F135*Supuestos!$C$6,"")</f>
        <v/>
      </c>
      <c r="F154" s="103" t="str">
        <f>+IFERROR((1-'Descuentos mayoristas'!$D$18)*'Demanda minorista_AEP'!H142*'Precios mayoristas'!G135*Supuestos!$C$6,"")</f>
        <v/>
      </c>
      <c r="G154" s="103" t="str">
        <f>+IFERROR((1-'Descuentos mayoristas'!$D$18)*'Demanda minorista_AEP'!I142*'Precios mayoristas'!H135*Supuestos!$C$6,"")</f>
        <v/>
      </c>
      <c r="H154" s="103" t="str">
        <f>+IFERROR((1-'Descuentos mayoristas'!$D$18)*'Demanda minorista_AEP'!J142*'Precios mayoristas'!I135*Supuestos!$C$6,"")</f>
        <v/>
      </c>
      <c r="I154" s="103" t="str">
        <f>+IFERROR((1-'Descuentos mayoristas'!$D$18)*'Demanda minorista_AEP'!K142*'Precios mayoristas'!J135*Supuestos!$C$6,"")</f>
        <v/>
      </c>
      <c r="J154" s="103" t="str">
        <f>+IFERROR((1-'Descuentos mayoristas'!$D$18)*'Demanda minorista_AEP'!L142*'Precios mayoristas'!K135*Supuestos!$C$6,"")</f>
        <v/>
      </c>
      <c r="K154" s="103" t="str">
        <f>+IFERROR((1-'Descuentos mayoristas'!$D$18)*'Demanda minorista_AEP'!M142*'Precios mayoristas'!L135*Supuestos!$C$6,"")</f>
        <v/>
      </c>
      <c r="L154" s="103" t="str">
        <f>+IFERROR((1-'Descuentos mayoristas'!$D$18)*'Demanda minorista_AEP'!N142*'Precios mayoristas'!M135*Supuestos!$C$6,"")</f>
        <v/>
      </c>
      <c r="M154" s="103">
        <f>+IFERROR((1-'Descuentos mayoristas'!$D$18)*'Demanda minorista_AEP'!O142*'Precios mayoristas'!N135*Supuestos!$C$6,"")</f>
        <v>0</v>
      </c>
    </row>
    <row r="155" spans="2:13" x14ac:dyDescent="0.2">
      <c r="B155" s="106" t="str">
        <f>+IF('Velocidades y tramos'!E17="","",'Velocidades y tramos'!E17)</f>
        <v>E4 (139 Mbps)</v>
      </c>
      <c r="C155" s="106" t="str">
        <f>+IF('Velocidades y tramos'!F17="","",'Velocidades y tramos'!F17)</f>
        <v>Entre localidades</v>
      </c>
      <c r="D155" s="103">
        <f>IFERROR('Demanda minorista_AEP'!D143*'Precios mayoristas'!D136*(1-'Descuentos mayoristas'!$C$10)+'Demanda minorista_AEP'!E143*'Precios mayoristas'!D136*(1-'Descuentos mayoristas'!$C$11)+'Demanda minorista_AEP'!F143*'Precios mayoristas'!D136*(1-'Descuentos mayoristas'!$C$12),"")</f>
        <v>41157900</v>
      </c>
      <c r="E155" s="103">
        <f>+IFERROR((1-'Descuentos mayoristas'!$D$18)*'Demanda minorista_AEP'!G143*'Precios mayoristas'!F136*Supuestos!$C$6,"")</f>
        <v>327965430.00000006</v>
      </c>
      <c r="F155" s="103">
        <f>+IFERROR((1-'Descuentos mayoristas'!$D$18)*'Demanda minorista_AEP'!H143*'Precios mayoristas'!G136*Supuestos!$C$6,"")</f>
        <v>1411702.8000000003</v>
      </c>
      <c r="G155" s="103">
        <f>+IFERROR((1-'Descuentos mayoristas'!$D$18)*'Demanda minorista_AEP'!I143*'Precios mayoristas'!H136*Supuestos!$C$6,"")</f>
        <v>196779258.00000003</v>
      </c>
      <c r="H155" s="103">
        <f>+IFERROR((1-'Descuentos mayoristas'!$D$18)*'Demanda minorista_AEP'!J143*'Precios mayoristas'!I136*Supuestos!$C$6,"")</f>
        <v>21175542.000000007</v>
      </c>
      <c r="I155" s="103">
        <f>+IFERROR((1-'Descuentos mayoristas'!$D$18)*'Demanda minorista_AEP'!K143*'Precios mayoristas'!J136*Supuestos!$C$6,"")</f>
        <v>32796543.000000007</v>
      </c>
      <c r="J155" s="103">
        <f>+IFERROR((1-'Descuentos mayoristas'!$D$18)*'Demanda minorista_AEP'!L143*'Precios mayoristas'!K136*Supuestos!$C$6,"")</f>
        <v>7058514.0000000019</v>
      </c>
      <c r="K155" s="103">
        <f>+IFERROR((1-'Descuentos mayoristas'!$D$18)*'Demanda minorista_AEP'!M143*'Precios mayoristas'!L136*Supuestos!$C$6,"")</f>
        <v>13118617.200000001</v>
      </c>
      <c r="L155" s="103">
        <f>+IFERROR((1-'Descuentos mayoristas'!$D$18)*'Demanda minorista_AEP'!N143*'Precios mayoristas'!M136*Supuestos!$C$6,"")</f>
        <v>14117028.000000004</v>
      </c>
      <c r="M155" s="103">
        <f>+IFERROR((1-'Descuentos mayoristas'!$D$18)*'Demanda minorista_AEP'!O143*'Precios mayoristas'!N136*Supuestos!$C$6,"")</f>
        <v>0</v>
      </c>
    </row>
    <row r="156" spans="2:13" x14ac:dyDescent="0.2">
      <c r="B156" s="106" t="str">
        <f>+IF('Velocidades y tramos'!E18="","",'Velocidades y tramos'!E18)</f>
        <v>STM 1 (155 Mbps)</v>
      </c>
      <c r="C156" s="106" t="str">
        <f>+IF('Velocidades y tramos'!F18="","",'Velocidades y tramos'!F18)</f>
        <v>Entre localidades</v>
      </c>
      <c r="D156" s="103">
        <f>IFERROR('Demanda minorista_AEP'!D144*'Precios mayoristas'!D137*(1-'Descuentos mayoristas'!$C$10)+'Demanda minorista_AEP'!E144*'Precios mayoristas'!D137*(1-'Descuentos mayoristas'!$C$11)+'Demanda minorista_AEP'!F144*'Precios mayoristas'!D137*(1-'Descuentos mayoristas'!$C$12),"")</f>
        <v>41157900</v>
      </c>
      <c r="E156" s="103">
        <f>+IFERROR((1-'Descuentos mayoristas'!$D$18)*'Demanda minorista_AEP'!G144*'Precios mayoristas'!F137*Supuestos!$C$6,"")</f>
        <v>327965430.00000006</v>
      </c>
      <c r="F156" s="103">
        <f>+IFERROR((1-'Descuentos mayoristas'!$D$18)*'Demanda minorista_AEP'!H144*'Precios mayoristas'!G137*Supuestos!$C$6,"")</f>
        <v>1411702.8000000003</v>
      </c>
      <c r="G156" s="103">
        <f>+IFERROR((1-'Descuentos mayoristas'!$D$18)*'Demanda minorista_AEP'!I144*'Precios mayoristas'!H137*Supuestos!$C$6,"")</f>
        <v>196779258.00000003</v>
      </c>
      <c r="H156" s="103">
        <f>+IFERROR((1-'Descuentos mayoristas'!$D$18)*'Demanda minorista_AEP'!J144*'Precios mayoristas'!I137*Supuestos!$C$6,"")</f>
        <v>21175542.000000007</v>
      </c>
      <c r="I156" s="103">
        <f>+IFERROR((1-'Descuentos mayoristas'!$D$18)*'Demanda minorista_AEP'!K144*'Precios mayoristas'!J137*Supuestos!$C$6,"")</f>
        <v>32796543.000000007</v>
      </c>
      <c r="J156" s="103">
        <f>+IFERROR((1-'Descuentos mayoristas'!$D$18)*'Demanda minorista_AEP'!L144*'Precios mayoristas'!K137*Supuestos!$C$6,"")</f>
        <v>7058514.0000000019</v>
      </c>
      <c r="K156" s="103">
        <f>+IFERROR((1-'Descuentos mayoristas'!$D$18)*'Demanda minorista_AEP'!M144*'Precios mayoristas'!L137*Supuestos!$C$6,"")</f>
        <v>13118617.200000001</v>
      </c>
      <c r="L156" s="103">
        <f>+IFERROR((1-'Descuentos mayoristas'!$D$18)*'Demanda minorista_AEP'!N144*'Precios mayoristas'!M137*Supuestos!$C$6,"")</f>
        <v>14117028.000000004</v>
      </c>
      <c r="M156" s="103">
        <f>+IFERROR((1-'Descuentos mayoristas'!$D$18)*'Demanda minorista_AEP'!O144*'Precios mayoristas'!N137*Supuestos!$C$6,"")</f>
        <v>0</v>
      </c>
    </row>
    <row r="157" spans="2:13" x14ac:dyDescent="0.2">
      <c r="B157" s="106" t="str">
        <f>+IF('Velocidades y tramos'!E19="","",'Velocidades y tramos'!E19)</f>
        <v>STM 4 (622 Mbps)</v>
      </c>
      <c r="C157" s="106" t="str">
        <f>+IF('Velocidades y tramos'!F19="","",'Velocidades y tramos'!F19)</f>
        <v>Entre localidades</v>
      </c>
      <c r="D157" s="103">
        <f>IFERROR('Demanda minorista_AEP'!D145*'Precios mayoristas'!D138*(1-'Descuentos mayoristas'!$C$10)+'Demanda minorista_AEP'!E145*'Precios mayoristas'!D138*(1-'Descuentos mayoristas'!$C$11)+'Demanda minorista_AEP'!F145*'Precios mayoristas'!D138*(1-'Descuentos mayoristas'!$C$12),"")</f>
        <v>133351700</v>
      </c>
      <c r="E157" s="103">
        <f>+IFERROR((1-'Descuentos mayoristas'!$D$18)*'Demanda minorista_AEP'!G145*'Precios mayoristas'!F138*Supuestos!$C$6,"")</f>
        <v>642812280.00000012</v>
      </c>
      <c r="F157" s="103">
        <f>+IFERROR((1-'Descuentos mayoristas'!$D$18)*'Demanda minorista_AEP'!H145*'Precios mayoristas'!G138*Supuestos!$C$6,"")</f>
        <v>2763960.0000000005</v>
      </c>
      <c r="G157" s="103">
        <f>+IFERROR((1-'Descuentos mayoristas'!$D$18)*'Demanda minorista_AEP'!I145*'Precios mayoristas'!H138*Supuestos!$C$6,"")</f>
        <v>385687368.00000006</v>
      </c>
      <c r="H157" s="103">
        <f>+IFERROR((1-'Descuentos mayoristas'!$D$18)*'Demanda minorista_AEP'!J145*'Precios mayoristas'!I138*Supuestos!$C$6,"")</f>
        <v>41504040.000000007</v>
      </c>
      <c r="I157" s="103">
        <f>+IFERROR((1-'Descuentos mayoristas'!$D$18)*'Demanda minorista_AEP'!K145*'Precios mayoristas'!J138*Supuestos!$C$6,"")</f>
        <v>64281228.000000015</v>
      </c>
      <c r="J157" s="103">
        <f>+IFERROR((1-'Descuentos mayoristas'!$D$18)*'Demanda minorista_AEP'!L145*'Precios mayoristas'!K138*Supuestos!$C$6,"")</f>
        <v>13834680</v>
      </c>
      <c r="K157" s="103">
        <f>+IFERROR((1-'Descuentos mayoristas'!$D$18)*'Demanda minorista_AEP'!M145*'Precios mayoristas'!L138*Supuestos!$C$6,"")</f>
        <v>25712491.200000007</v>
      </c>
      <c r="L157" s="103">
        <f>+IFERROR((1-'Descuentos mayoristas'!$D$18)*'Demanda minorista_AEP'!N145*'Precios mayoristas'!M138*Supuestos!$C$6,"")</f>
        <v>27669360</v>
      </c>
      <c r="M157" s="103">
        <f>+IFERROR((1-'Descuentos mayoristas'!$D$18)*'Demanda minorista_AEP'!O145*'Precios mayoristas'!N138*Supuestos!$C$6,"")</f>
        <v>0</v>
      </c>
    </row>
    <row r="158" spans="2:13" x14ac:dyDescent="0.2">
      <c r="B158" s="106" t="str">
        <f>+IF('Velocidades y tramos'!E20="","",'Velocidades y tramos'!E20)</f>
        <v>STM 16  (2.5 Gbps)</v>
      </c>
      <c r="C158" s="106" t="str">
        <f>+IF('Velocidades y tramos'!F20="","",'Velocidades y tramos'!F20)</f>
        <v>Entre localidades</v>
      </c>
      <c r="D158" s="103">
        <f>IFERROR('Demanda minorista_AEP'!D146*'Precios mayoristas'!D139*(1-'Descuentos mayoristas'!$C$10)+'Demanda minorista_AEP'!E146*'Precios mayoristas'!D139*(1-'Descuentos mayoristas'!$C$11)+'Demanda minorista_AEP'!F146*'Precios mayoristas'!D139*(1-'Descuentos mayoristas'!$C$12),"")</f>
        <v>333379300</v>
      </c>
      <c r="E158" s="103">
        <f>+IFERROR((1-'Descuentos mayoristas'!$D$18)*'Demanda minorista_AEP'!G146*'Precios mayoristas'!F139*Supuestos!$C$6,"")</f>
        <v>1460937000.0000002</v>
      </c>
      <c r="F158" s="103">
        <f>+IFERROR((1-'Descuentos mayoristas'!$D$18)*'Demanda minorista_AEP'!H146*'Precios mayoristas'!G139*Supuestos!$C$6,"")</f>
        <v>6917340.0000000019</v>
      </c>
      <c r="G158" s="103">
        <f>+IFERROR((1-'Descuentos mayoristas'!$D$18)*'Demanda minorista_AEP'!I146*'Precios mayoristas'!H139*Supuestos!$C$6,"")</f>
        <v>876562200.00000024</v>
      </c>
      <c r="H158" s="103">
        <f>+IFERROR((1-'Descuentos mayoristas'!$D$18)*'Demanda minorista_AEP'!J146*'Precios mayoristas'!I139*Supuestos!$C$6,"")</f>
        <v>103704300.00000003</v>
      </c>
      <c r="I158" s="103">
        <f>+IFERROR((1-'Descuentos mayoristas'!$D$18)*'Demanda minorista_AEP'!K146*'Precios mayoristas'!J139*Supuestos!$C$6,"")</f>
        <v>146093700.00000003</v>
      </c>
      <c r="J158" s="103">
        <f>+IFERROR((1-'Descuentos mayoristas'!$D$18)*'Demanda minorista_AEP'!L146*'Precios mayoristas'!K139*Supuestos!$C$6,"")</f>
        <v>34586700.000000007</v>
      </c>
      <c r="K158" s="103">
        <f>+IFERROR((1-'Descuentos mayoristas'!$D$18)*'Demanda minorista_AEP'!M146*'Precios mayoristas'!L139*Supuestos!$C$6,"")</f>
        <v>58437480.000000015</v>
      </c>
      <c r="L158" s="103">
        <f>+IFERROR((1-'Descuentos mayoristas'!$D$18)*'Demanda minorista_AEP'!N146*'Precios mayoristas'!M139*Supuestos!$C$6,"")</f>
        <v>69173400.000000015</v>
      </c>
      <c r="M158" s="103">
        <f>+IFERROR((1-'Descuentos mayoristas'!$D$18)*'Demanda minorista_AEP'!O146*'Precios mayoristas'!N139*Supuestos!$C$6,"")</f>
        <v>0</v>
      </c>
    </row>
    <row r="159" spans="2:13" x14ac:dyDescent="0.2">
      <c r="B159" s="106" t="str">
        <f>+IF('Velocidades y tramos'!E21="","",'Velocidades y tramos'!E21)</f>
        <v>STM 64 (10 Gbps)</v>
      </c>
      <c r="C159" s="106" t="str">
        <f>+IF('Velocidades y tramos'!F21="","",'Velocidades y tramos'!F21)</f>
        <v>Entre localidades</v>
      </c>
      <c r="D159" s="103">
        <f>IFERROR('Demanda minorista_AEP'!D147*'Precios mayoristas'!D140*(1-'Descuentos mayoristas'!$C$10)+'Demanda minorista_AEP'!E147*'Precios mayoristas'!D140*(1-'Descuentos mayoristas'!$C$11)+'Demanda minorista_AEP'!F147*'Precios mayoristas'!D140*(1-'Descuentos mayoristas'!$C$12),"")</f>
        <v>533406800</v>
      </c>
      <c r="E159" s="103">
        <f>+IFERROR((1-'Descuentos mayoristas'!$D$18)*'Demanda minorista_AEP'!G147*'Precios mayoristas'!F140*Supuestos!$C$6,"")</f>
        <v>4967185800.000001</v>
      </c>
      <c r="F159" s="103">
        <f>+IFERROR((1-'Descuentos mayoristas'!$D$18)*'Demanda minorista_AEP'!H147*'Precios mayoristas'!G140*Supuestos!$C$6,"")</f>
        <v>23517840.000000007</v>
      </c>
      <c r="G159" s="103">
        <f>+IFERROR((1-'Descuentos mayoristas'!$D$18)*'Demanda minorista_AEP'!I147*'Precios mayoristas'!H140*Supuestos!$C$6,"")</f>
        <v>2980311480.0000005</v>
      </c>
      <c r="H159" s="103">
        <f>+IFERROR((1-'Descuentos mayoristas'!$D$18)*'Demanda minorista_AEP'!J147*'Precios mayoristas'!I140*Supuestos!$C$6,"")</f>
        <v>352767600.00000012</v>
      </c>
      <c r="I159" s="103">
        <f>+IFERROR((1-'Descuentos mayoristas'!$D$18)*'Demanda minorista_AEP'!K147*'Precios mayoristas'!J140*Supuestos!$C$6,"")</f>
        <v>496718580.00000012</v>
      </c>
      <c r="J159" s="103">
        <f>+IFERROR((1-'Descuentos mayoristas'!$D$18)*'Demanda minorista_AEP'!L147*'Precios mayoristas'!K140*Supuestos!$C$6,"")</f>
        <v>117589200.00000003</v>
      </c>
      <c r="K159" s="103">
        <f>+IFERROR((1-'Descuentos mayoristas'!$D$18)*'Demanda minorista_AEP'!M147*'Precios mayoristas'!L140*Supuestos!$C$6,"")</f>
        <v>198687432.00000006</v>
      </c>
      <c r="L159" s="103">
        <f>+IFERROR((1-'Descuentos mayoristas'!$D$18)*'Demanda minorista_AEP'!N147*'Precios mayoristas'!M140*Supuestos!$C$6,"")</f>
        <v>235178400.00000006</v>
      </c>
      <c r="M159" s="103">
        <f>+IFERROR((1-'Descuentos mayoristas'!$D$18)*'Demanda minorista_AEP'!O147*'Precios mayoristas'!N140*Supuestos!$C$6,"")</f>
        <v>0</v>
      </c>
    </row>
    <row r="160" spans="2:13" x14ac:dyDescent="0.2">
      <c r="B160" s="106" t="str">
        <f>+IF('Velocidades y tramos'!E22="","",'Velocidades y tramos'!E22)</f>
        <v>STM 256 (40 Gbps)</v>
      </c>
      <c r="C160" s="106" t="str">
        <f>+IF('Velocidades y tramos'!F22="","",'Velocidades y tramos'!F22)</f>
        <v>Entre localidades</v>
      </c>
      <c r="D160" s="103">
        <f>IFERROR('Demanda minorista_AEP'!D148*'Precios mayoristas'!D141*(1-'Descuentos mayoristas'!$C$10)+'Demanda minorista_AEP'!E148*'Precios mayoristas'!D141*(1-'Descuentos mayoristas'!$C$11)+'Demanda minorista_AEP'!F148*'Precios mayoristas'!D141*(1-'Descuentos mayoristas'!$C$12),"")</f>
        <v>2133627200</v>
      </c>
      <c r="E160" s="103">
        <f>+IFERROR((1-'Descuentos mayoristas'!$D$18)*'Demanda minorista_AEP'!G148*'Precios mayoristas'!F141*Supuestos!$C$6,"")</f>
        <v>19868743200.000004</v>
      </c>
      <c r="F160" s="103">
        <f>+IFERROR((1-'Descuentos mayoristas'!$D$18)*'Demanda minorista_AEP'!H148*'Precios mayoristas'!G141*Supuestos!$C$6,"")</f>
        <v>94071360.00000003</v>
      </c>
      <c r="G160" s="103">
        <f>+IFERROR((1-'Descuentos mayoristas'!$D$18)*'Demanda minorista_AEP'!I148*'Precios mayoristas'!H141*Supuestos!$C$6,"")</f>
        <v>11921245920.000002</v>
      </c>
      <c r="H160" s="103">
        <f>+IFERROR((1-'Descuentos mayoristas'!$D$18)*'Demanda minorista_AEP'!J148*'Precios mayoristas'!I141*Supuestos!$C$6,"")</f>
        <v>1411070400.0000005</v>
      </c>
      <c r="I160" s="103">
        <f>+IFERROR((1-'Descuentos mayoristas'!$D$18)*'Demanda minorista_AEP'!K148*'Precios mayoristas'!J141*Supuestos!$C$6,"")</f>
        <v>1986874320.0000005</v>
      </c>
      <c r="J160" s="103">
        <f>+IFERROR((1-'Descuentos mayoristas'!$D$18)*'Demanda minorista_AEP'!L148*'Precios mayoristas'!K141*Supuestos!$C$6,"")</f>
        <v>470356800.00000012</v>
      </c>
      <c r="K160" s="103">
        <f>+IFERROR((1-'Descuentos mayoristas'!$D$18)*'Demanda minorista_AEP'!M148*'Precios mayoristas'!L141*Supuestos!$C$6,"")</f>
        <v>794749728.00000024</v>
      </c>
      <c r="L160" s="103">
        <f>+IFERROR((1-'Descuentos mayoristas'!$D$18)*'Demanda minorista_AEP'!N148*'Precios mayoristas'!M141*Supuestos!$C$6,"")</f>
        <v>940713600.00000024</v>
      </c>
      <c r="M160" s="103">
        <f>+IFERROR((1-'Descuentos mayoristas'!$D$18)*'Demanda minorista_AEP'!O148*'Precios mayoristas'!N141*Supuestos!$C$6,"")</f>
        <v>0</v>
      </c>
    </row>
    <row r="161" spans="2:13" x14ac:dyDescent="0.2">
      <c r="B161" s="106" t="str">
        <f>+IF('Velocidades y tramos'!E23="","",'Velocidades y tramos'!E23)</f>
        <v>Ethernet 10 Mbps</v>
      </c>
      <c r="C161" s="106" t="str">
        <f>+IF('Velocidades y tramos'!F23="","",'Velocidades y tramos'!F23)</f>
        <v>Entre localidades</v>
      </c>
      <c r="D161" s="103">
        <f>IFERROR('Demanda minorista_AEP'!D149*'Precios mayoristas'!D142*(1-'Descuentos mayoristas'!$C$10)+'Demanda minorista_AEP'!E149*'Precios mayoristas'!D142*(1-'Descuentos mayoristas'!$C$11)+'Demanda minorista_AEP'!F149*'Precios mayoristas'!D142*(1-'Descuentos mayoristas'!$C$12),"")</f>
        <v>12500000</v>
      </c>
      <c r="E161" s="103">
        <f>+IFERROR((1-'Descuentos mayoristas'!$D$18)*'Demanda minorista_AEP'!G149*'Precios mayoristas'!F142*Supuestos!$C$6,"")</f>
        <v>0</v>
      </c>
      <c r="F161" s="103">
        <f>+IFERROR((1-'Descuentos mayoristas'!$D$18)*'Demanda minorista_AEP'!H149*'Precios mayoristas'!G142*Supuestos!$C$6,"")</f>
        <v>0</v>
      </c>
      <c r="G161" s="103">
        <f>+IFERROR((1-'Descuentos mayoristas'!$D$18)*'Demanda minorista_AEP'!I149*'Precios mayoristas'!H142*Supuestos!$C$6,"")</f>
        <v>0</v>
      </c>
      <c r="H161" s="103">
        <f>+IFERROR((1-'Descuentos mayoristas'!$D$18)*'Demanda minorista_AEP'!J149*'Precios mayoristas'!I142*Supuestos!$C$6,"")</f>
        <v>0</v>
      </c>
      <c r="I161" s="103">
        <f>+IFERROR((1-'Descuentos mayoristas'!$D$18)*'Demanda minorista_AEP'!K149*'Precios mayoristas'!J142*Supuestos!$C$6,"")</f>
        <v>0</v>
      </c>
      <c r="J161" s="103">
        <f>+IFERROR((1-'Descuentos mayoristas'!$D$18)*'Demanda minorista_AEP'!L149*'Precios mayoristas'!K142*Supuestos!$C$6,"")</f>
        <v>0</v>
      </c>
      <c r="K161" s="103">
        <f>+IFERROR((1-'Descuentos mayoristas'!$D$18)*'Demanda minorista_AEP'!M149*'Precios mayoristas'!L142*Supuestos!$C$6,"")</f>
        <v>0</v>
      </c>
      <c r="L161" s="103">
        <f>+IFERROR((1-'Descuentos mayoristas'!$D$18)*'Demanda minorista_AEP'!N149*'Precios mayoristas'!M142*Supuestos!$C$6,"")</f>
        <v>0</v>
      </c>
      <c r="M161" s="103">
        <f>+IFERROR((1-'Descuentos mayoristas'!$D$18)*'Demanda minorista_AEP'!O149*'Precios mayoristas'!N142*Supuestos!$C$6,"")</f>
        <v>21204000.000000004</v>
      </c>
    </row>
    <row r="162" spans="2:13" x14ac:dyDescent="0.2">
      <c r="B162" s="106" t="str">
        <f>+IF('Velocidades y tramos'!E24="","",'Velocidades y tramos'!E24)</f>
        <v>Ethernet 20 Mbps</v>
      </c>
      <c r="C162" s="106" t="str">
        <f>+IF('Velocidades y tramos'!F24="","",'Velocidades y tramos'!F24)</f>
        <v>Entre localidades</v>
      </c>
      <c r="D162" s="103">
        <f>IFERROR('Demanda minorista_AEP'!D150*'Precios mayoristas'!D143*(1-'Descuentos mayoristas'!$C$10)+'Demanda minorista_AEP'!E150*'Precios mayoristas'!D143*(1-'Descuentos mayoristas'!$C$11)+'Demanda minorista_AEP'!F150*'Precios mayoristas'!D143*(1-'Descuentos mayoristas'!$C$12),"")</f>
        <v>12500000</v>
      </c>
      <c r="E162" s="103">
        <f>+IFERROR((1-'Descuentos mayoristas'!$D$18)*'Demanda minorista_AEP'!G150*'Precios mayoristas'!F143*Supuestos!$C$6,"")</f>
        <v>0</v>
      </c>
      <c r="F162" s="103">
        <f>+IFERROR((1-'Descuentos mayoristas'!$D$18)*'Demanda minorista_AEP'!H150*'Precios mayoristas'!G143*Supuestos!$C$6,"")</f>
        <v>0</v>
      </c>
      <c r="G162" s="103">
        <f>+IFERROR((1-'Descuentos mayoristas'!$D$18)*'Demanda minorista_AEP'!I150*'Precios mayoristas'!H143*Supuestos!$C$6,"")</f>
        <v>0</v>
      </c>
      <c r="H162" s="103">
        <f>+IFERROR((1-'Descuentos mayoristas'!$D$18)*'Demanda minorista_AEP'!J150*'Precios mayoristas'!I143*Supuestos!$C$6,"")</f>
        <v>0</v>
      </c>
      <c r="I162" s="103">
        <f>+IFERROR((1-'Descuentos mayoristas'!$D$18)*'Demanda minorista_AEP'!K150*'Precios mayoristas'!J143*Supuestos!$C$6,"")</f>
        <v>0</v>
      </c>
      <c r="J162" s="103">
        <f>+IFERROR((1-'Descuentos mayoristas'!$D$18)*'Demanda minorista_AEP'!L150*'Precios mayoristas'!K143*Supuestos!$C$6,"")</f>
        <v>0</v>
      </c>
      <c r="K162" s="103">
        <f>+IFERROR((1-'Descuentos mayoristas'!$D$18)*'Demanda minorista_AEP'!M150*'Precios mayoristas'!L143*Supuestos!$C$6,"")</f>
        <v>0</v>
      </c>
      <c r="L162" s="103">
        <f>+IFERROR((1-'Descuentos mayoristas'!$D$18)*'Demanda minorista_AEP'!N150*'Precios mayoristas'!M143*Supuestos!$C$6,"")</f>
        <v>0</v>
      </c>
      <c r="M162" s="103">
        <f>+IFERROR((1-'Descuentos mayoristas'!$D$18)*'Demanda minorista_AEP'!O150*'Precios mayoristas'!N143*Supuestos!$C$6,"")</f>
        <v>22320000.000000004</v>
      </c>
    </row>
    <row r="163" spans="2:13" x14ac:dyDescent="0.2">
      <c r="B163" s="106" t="str">
        <f>+IF('Velocidades y tramos'!E25="","",'Velocidades y tramos'!E25)</f>
        <v>Ethernet 30 Mbps</v>
      </c>
      <c r="C163" s="106" t="str">
        <f>+IF('Velocidades y tramos'!F25="","",'Velocidades y tramos'!F25)</f>
        <v>Entre localidades</v>
      </c>
      <c r="D163" s="103">
        <f>IFERROR('Demanda minorista_AEP'!D151*'Precios mayoristas'!D144*(1-'Descuentos mayoristas'!$C$10)+'Demanda minorista_AEP'!E151*'Precios mayoristas'!D144*(1-'Descuentos mayoristas'!$C$11)+'Demanda minorista_AEP'!F151*'Precios mayoristas'!D144*(1-'Descuentos mayoristas'!$C$12),"")</f>
        <v>12500000</v>
      </c>
      <c r="E163" s="103">
        <f>+IFERROR((1-'Descuentos mayoristas'!$D$18)*'Demanda minorista_AEP'!G151*'Precios mayoristas'!F144*Supuestos!$C$6,"")</f>
        <v>0</v>
      </c>
      <c r="F163" s="103">
        <f>+IFERROR((1-'Descuentos mayoristas'!$D$18)*'Demanda minorista_AEP'!H151*'Precios mayoristas'!G144*Supuestos!$C$6,"")</f>
        <v>0</v>
      </c>
      <c r="G163" s="103">
        <f>+IFERROR((1-'Descuentos mayoristas'!$D$18)*'Demanda minorista_AEP'!I151*'Precios mayoristas'!H144*Supuestos!$C$6,"")</f>
        <v>0</v>
      </c>
      <c r="H163" s="103">
        <f>+IFERROR((1-'Descuentos mayoristas'!$D$18)*'Demanda minorista_AEP'!J151*'Precios mayoristas'!I144*Supuestos!$C$6,"")</f>
        <v>0</v>
      </c>
      <c r="I163" s="103">
        <f>+IFERROR((1-'Descuentos mayoristas'!$D$18)*'Demanda minorista_AEP'!K151*'Precios mayoristas'!J144*Supuestos!$C$6,"")</f>
        <v>0</v>
      </c>
      <c r="J163" s="103">
        <f>+IFERROR((1-'Descuentos mayoristas'!$D$18)*'Demanda minorista_AEP'!L151*'Precios mayoristas'!K144*Supuestos!$C$6,"")</f>
        <v>0</v>
      </c>
      <c r="K163" s="103">
        <f>+IFERROR((1-'Descuentos mayoristas'!$D$18)*'Demanda minorista_AEP'!M151*'Precios mayoristas'!L144*Supuestos!$C$6,"")</f>
        <v>0</v>
      </c>
      <c r="L163" s="103">
        <f>+IFERROR((1-'Descuentos mayoristas'!$D$18)*'Demanda minorista_AEP'!N151*'Precios mayoristas'!M144*Supuestos!$C$6,"")</f>
        <v>0</v>
      </c>
      <c r="M163" s="103">
        <f>+IFERROR((1-'Descuentos mayoristas'!$D$18)*'Demanda minorista_AEP'!O151*'Precios mayoristas'!N144*Supuestos!$C$6,"")</f>
        <v>26040000.000000007</v>
      </c>
    </row>
    <row r="164" spans="2:13" x14ac:dyDescent="0.2">
      <c r="B164" s="106" t="str">
        <f>+IF('Velocidades y tramos'!E26="","",'Velocidades y tramos'!E26)</f>
        <v>Ethernet 40 Mbps</v>
      </c>
      <c r="C164" s="106" t="str">
        <f>+IF('Velocidades y tramos'!F26="","",'Velocidades y tramos'!F26)</f>
        <v>Entre localidades</v>
      </c>
      <c r="D164" s="103">
        <f>IFERROR('Demanda minorista_AEP'!D152*'Precios mayoristas'!D145*(1-'Descuentos mayoristas'!$C$10)+'Demanda minorista_AEP'!E152*'Precios mayoristas'!D145*(1-'Descuentos mayoristas'!$C$11)+'Demanda minorista_AEP'!F152*'Precios mayoristas'!D145*(1-'Descuentos mayoristas'!$C$12),"")</f>
        <v>12500000</v>
      </c>
      <c r="E164" s="103">
        <f>+IFERROR((1-'Descuentos mayoristas'!$D$18)*'Demanda minorista_AEP'!G152*'Precios mayoristas'!F145*Supuestos!$C$6,"")</f>
        <v>0</v>
      </c>
      <c r="F164" s="103">
        <f>+IFERROR((1-'Descuentos mayoristas'!$D$18)*'Demanda minorista_AEP'!H152*'Precios mayoristas'!G145*Supuestos!$C$6,"")</f>
        <v>0</v>
      </c>
      <c r="G164" s="103">
        <f>+IFERROR((1-'Descuentos mayoristas'!$D$18)*'Demanda minorista_AEP'!I152*'Precios mayoristas'!H145*Supuestos!$C$6,"")</f>
        <v>0</v>
      </c>
      <c r="H164" s="103">
        <f>+IFERROR((1-'Descuentos mayoristas'!$D$18)*'Demanda minorista_AEP'!J152*'Precios mayoristas'!I145*Supuestos!$C$6,"")</f>
        <v>0</v>
      </c>
      <c r="I164" s="103">
        <f>+IFERROR((1-'Descuentos mayoristas'!$D$18)*'Demanda minorista_AEP'!K152*'Precios mayoristas'!J145*Supuestos!$C$6,"")</f>
        <v>0</v>
      </c>
      <c r="J164" s="103">
        <f>+IFERROR((1-'Descuentos mayoristas'!$D$18)*'Demanda minorista_AEP'!L152*'Precios mayoristas'!K145*Supuestos!$C$6,"")</f>
        <v>0</v>
      </c>
      <c r="K164" s="103">
        <f>+IFERROR((1-'Descuentos mayoristas'!$D$18)*'Demanda minorista_AEP'!M152*'Precios mayoristas'!L145*Supuestos!$C$6,"")</f>
        <v>0</v>
      </c>
      <c r="L164" s="103">
        <f>+IFERROR((1-'Descuentos mayoristas'!$D$18)*'Demanda minorista_AEP'!N152*'Precios mayoristas'!M145*Supuestos!$C$6,"")</f>
        <v>0</v>
      </c>
      <c r="M164" s="103">
        <f>+IFERROR((1-'Descuentos mayoristas'!$D$18)*'Demanda minorista_AEP'!O152*'Precios mayoristas'!N145*Supuestos!$C$6,"")</f>
        <v>29016000.000000007</v>
      </c>
    </row>
    <row r="165" spans="2:13" x14ac:dyDescent="0.2">
      <c r="B165" s="106" t="str">
        <f>+IF('Velocidades y tramos'!E27="","",'Velocidades y tramos'!E27)</f>
        <v>Ethernet 50 Mbps</v>
      </c>
      <c r="C165" s="106" t="str">
        <f>+IF('Velocidades y tramos'!F27="","",'Velocidades y tramos'!F27)</f>
        <v>Entre localidades</v>
      </c>
      <c r="D165" s="103">
        <f>IFERROR('Demanda minorista_AEP'!D153*'Precios mayoristas'!D146*(1-'Descuentos mayoristas'!$C$10)+'Demanda minorista_AEP'!E153*'Precios mayoristas'!D146*(1-'Descuentos mayoristas'!$C$11)+'Demanda minorista_AEP'!F153*'Precios mayoristas'!D146*(1-'Descuentos mayoristas'!$C$12),"")</f>
        <v>12500000</v>
      </c>
      <c r="E165" s="103">
        <f>+IFERROR((1-'Descuentos mayoristas'!$D$18)*'Demanda minorista_AEP'!G153*'Precios mayoristas'!F146*Supuestos!$C$6,"")</f>
        <v>0</v>
      </c>
      <c r="F165" s="103">
        <f>+IFERROR((1-'Descuentos mayoristas'!$D$18)*'Demanda minorista_AEP'!H153*'Precios mayoristas'!G146*Supuestos!$C$6,"")</f>
        <v>0</v>
      </c>
      <c r="G165" s="103">
        <f>+IFERROR((1-'Descuentos mayoristas'!$D$18)*'Demanda minorista_AEP'!I153*'Precios mayoristas'!H146*Supuestos!$C$6,"")</f>
        <v>0</v>
      </c>
      <c r="H165" s="103">
        <f>+IFERROR((1-'Descuentos mayoristas'!$D$18)*'Demanda minorista_AEP'!J153*'Precios mayoristas'!I146*Supuestos!$C$6,"")</f>
        <v>0</v>
      </c>
      <c r="I165" s="103">
        <f>+IFERROR((1-'Descuentos mayoristas'!$D$18)*'Demanda minorista_AEP'!K153*'Precios mayoristas'!J146*Supuestos!$C$6,"")</f>
        <v>0</v>
      </c>
      <c r="J165" s="103">
        <f>+IFERROR((1-'Descuentos mayoristas'!$D$18)*'Demanda minorista_AEP'!L153*'Precios mayoristas'!K146*Supuestos!$C$6,"")</f>
        <v>0</v>
      </c>
      <c r="K165" s="103">
        <f>+IFERROR((1-'Descuentos mayoristas'!$D$18)*'Demanda minorista_AEP'!M153*'Precios mayoristas'!L146*Supuestos!$C$6,"")</f>
        <v>0</v>
      </c>
      <c r="L165" s="103">
        <f>+IFERROR((1-'Descuentos mayoristas'!$D$18)*'Demanda minorista_AEP'!N153*'Precios mayoristas'!M146*Supuestos!$C$6,"")</f>
        <v>0</v>
      </c>
      <c r="M165" s="103">
        <f>+IFERROR((1-'Descuentos mayoristas'!$D$18)*'Demanda minorista_AEP'!O153*'Precios mayoristas'!N146*Supuestos!$C$6,"")</f>
        <v>33480000.000000007</v>
      </c>
    </row>
    <row r="166" spans="2:13" x14ac:dyDescent="0.2">
      <c r="B166" s="106" t="str">
        <f>+IF('Velocidades y tramos'!E28="","",'Velocidades y tramos'!E28)</f>
        <v>Ethernet 60 Mbps</v>
      </c>
      <c r="C166" s="106" t="str">
        <f>+IF('Velocidades y tramos'!F28="","",'Velocidades y tramos'!F28)</f>
        <v>Entre localidades</v>
      </c>
      <c r="D166" s="103">
        <f>IFERROR('Demanda minorista_AEP'!D154*'Precios mayoristas'!D147*(1-'Descuentos mayoristas'!$C$10)+'Demanda minorista_AEP'!E154*'Precios mayoristas'!D147*(1-'Descuentos mayoristas'!$C$11)+'Demanda minorista_AEP'!F154*'Precios mayoristas'!D147*(1-'Descuentos mayoristas'!$C$12),"")</f>
        <v>12500000</v>
      </c>
      <c r="E166" s="103">
        <f>+IFERROR((1-'Descuentos mayoristas'!$D$18)*'Demanda minorista_AEP'!G154*'Precios mayoristas'!F147*Supuestos!$C$6,"")</f>
        <v>0</v>
      </c>
      <c r="F166" s="103">
        <f>+IFERROR((1-'Descuentos mayoristas'!$D$18)*'Demanda minorista_AEP'!H154*'Precios mayoristas'!G147*Supuestos!$C$6,"")</f>
        <v>0</v>
      </c>
      <c r="G166" s="103">
        <f>+IFERROR((1-'Descuentos mayoristas'!$D$18)*'Demanda minorista_AEP'!I154*'Precios mayoristas'!H147*Supuestos!$C$6,"")</f>
        <v>0</v>
      </c>
      <c r="H166" s="103">
        <f>+IFERROR((1-'Descuentos mayoristas'!$D$18)*'Demanda minorista_AEP'!J154*'Precios mayoristas'!I147*Supuestos!$C$6,"")</f>
        <v>0</v>
      </c>
      <c r="I166" s="103">
        <f>+IFERROR((1-'Descuentos mayoristas'!$D$18)*'Demanda minorista_AEP'!K154*'Precios mayoristas'!J147*Supuestos!$C$6,"")</f>
        <v>0</v>
      </c>
      <c r="J166" s="103">
        <f>+IFERROR((1-'Descuentos mayoristas'!$D$18)*'Demanda minorista_AEP'!L154*'Precios mayoristas'!K147*Supuestos!$C$6,"")</f>
        <v>0</v>
      </c>
      <c r="K166" s="103">
        <f>+IFERROR((1-'Descuentos mayoristas'!$D$18)*'Demanda minorista_AEP'!M154*'Precios mayoristas'!L147*Supuestos!$C$6,"")</f>
        <v>0</v>
      </c>
      <c r="L166" s="103">
        <f>+IFERROR((1-'Descuentos mayoristas'!$D$18)*'Demanda minorista_AEP'!N154*'Precios mayoristas'!M147*Supuestos!$C$6,"")</f>
        <v>0</v>
      </c>
      <c r="M166" s="103">
        <f>+IFERROR((1-'Descuentos mayoristas'!$D$18)*'Demanda minorista_AEP'!O154*'Precios mayoristas'!N147*Supuestos!$C$6,"")</f>
        <v>36828000.000000007</v>
      </c>
    </row>
    <row r="167" spans="2:13" x14ac:dyDescent="0.2">
      <c r="B167" s="106" t="str">
        <f>+IF('Velocidades y tramos'!E29="","",'Velocidades y tramos'!E29)</f>
        <v>Ethernet 70 Mbps</v>
      </c>
      <c r="C167" s="106" t="str">
        <f>+IF('Velocidades y tramos'!F29="","",'Velocidades y tramos'!F29)</f>
        <v>Entre localidades</v>
      </c>
      <c r="D167" s="103">
        <f>IFERROR('Demanda minorista_AEP'!D155*'Precios mayoristas'!D148*(1-'Descuentos mayoristas'!$C$10)+'Demanda minorista_AEP'!E155*'Precios mayoristas'!D148*(1-'Descuentos mayoristas'!$C$11)+'Demanda minorista_AEP'!F155*'Precios mayoristas'!D148*(1-'Descuentos mayoristas'!$C$12),"")</f>
        <v>12500000</v>
      </c>
      <c r="E167" s="103">
        <f>+IFERROR((1-'Descuentos mayoristas'!$D$18)*'Demanda minorista_AEP'!G155*'Precios mayoristas'!F148*Supuestos!$C$6,"")</f>
        <v>0</v>
      </c>
      <c r="F167" s="103">
        <f>+IFERROR((1-'Descuentos mayoristas'!$D$18)*'Demanda minorista_AEP'!H155*'Precios mayoristas'!G148*Supuestos!$C$6,"")</f>
        <v>0</v>
      </c>
      <c r="G167" s="103">
        <f>+IFERROR((1-'Descuentos mayoristas'!$D$18)*'Demanda minorista_AEP'!I155*'Precios mayoristas'!H148*Supuestos!$C$6,"")</f>
        <v>0</v>
      </c>
      <c r="H167" s="103">
        <f>+IFERROR((1-'Descuentos mayoristas'!$D$18)*'Demanda minorista_AEP'!J155*'Precios mayoristas'!I148*Supuestos!$C$6,"")</f>
        <v>0</v>
      </c>
      <c r="I167" s="103">
        <f>+IFERROR((1-'Descuentos mayoristas'!$D$18)*'Demanda minorista_AEP'!K155*'Precios mayoristas'!J148*Supuestos!$C$6,"")</f>
        <v>0</v>
      </c>
      <c r="J167" s="103">
        <f>+IFERROR((1-'Descuentos mayoristas'!$D$18)*'Demanda minorista_AEP'!L155*'Precios mayoristas'!K148*Supuestos!$C$6,"")</f>
        <v>0</v>
      </c>
      <c r="K167" s="103">
        <f>+IFERROR((1-'Descuentos mayoristas'!$D$18)*'Demanda minorista_AEP'!M155*'Precios mayoristas'!L148*Supuestos!$C$6,"")</f>
        <v>0</v>
      </c>
      <c r="L167" s="103">
        <f>+IFERROR((1-'Descuentos mayoristas'!$D$18)*'Demanda minorista_AEP'!N155*'Precios mayoristas'!M148*Supuestos!$C$6,"")</f>
        <v>0</v>
      </c>
      <c r="M167" s="103">
        <f>+IFERROR((1-'Descuentos mayoristas'!$D$18)*'Demanda minorista_AEP'!O155*'Precios mayoristas'!N148*Supuestos!$C$6,"")</f>
        <v>39060000.000000007</v>
      </c>
    </row>
    <row r="168" spans="2:13" x14ac:dyDescent="0.2">
      <c r="B168" s="106" t="str">
        <f>+IF('Velocidades y tramos'!E30="","",'Velocidades y tramos'!E30)</f>
        <v>Ethernet 80 Mbps</v>
      </c>
      <c r="C168" s="106" t="str">
        <f>+IF('Velocidades y tramos'!F30="","",'Velocidades y tramos'!F30)</f>
        <v>Entre localidades</v>
      </c>
      <c r="D168" s="103">
        <f>IFERROR('Demanda minorista_AEP'!D156*'Precios mayoristas'!D149*(1-'Descuentos mayoristas'!$C$10)+'Demanda minorista_AEP'!E156*'Precios mayoristas'!D149*(1-'Descuentos mayoristas'!$C$11)+'Demanda minorista_AEP'!F156*'Precios mayoristas'!D149*(1-'Descuentos mayoristas'!$C$12),"")</f>
        <v>12500000</v>
      </c>
      <c r="E168" s="103">
        <f>+IFERROR((1-'Descuentos mayoristas'!$D$18)*'Demanda minorista_AEP'!G156*'Precios mayoristas'!F149*Supuestos!$C$6,"")</f>
        <v>0</v>
      </c>
      <c r="F168" s="103">
        <f>+IFERROR((1-'Descuentos mayoristas'!$D$18)*'Demanda minorista_AEP'!H156*'Precios mayoristas'!G149*Supuestos!$C$6,"")</f>
        <v>0</v>
      </c>
      <c r="G168" s="103">
        <f>+IFERROR((1-'Descuentos mayoristas'!$D$18)*'Demanda minorista_AEP'!I156*'Precios mayoristas'!H149*Supuestos!$C$6,"")</f>
        <v>0</v>
      </c>
      <c r="H168" s="103">
        <f>+IFERROR((1-'Descuentos mayoristas'!$D$18)*'Demanda minorista_AEP'!J156*'Precios mayoristas'!I149*Supuestos!$C$6,"")</f>
        <v>0</v>
      </c>
      <c r="I168" s="103">
        <f>+IFERROR((1-'Descuentos mayoristas'!$D$18)*'Demanda minorista_AEP'!K156*'Precios mayoristas'!J149*Supuestos!$C$6,"")</f>
        <v>0</v>
      </c>
      <c r="J168" s="103">
        <f>+IFERROR((1-'Descuentos mayoristas'!$D$18)*'Demanda minorista_AEP'!L156*'Precios mayoristas'!K149*Supuestos!$C$6,"")</f>
        <v>0</v>
      </c>
      <c r="K168" s="103">
        <f>+IFERROR((1-'Descuentos mayoristas'!$D$18)*'Demanda minorista_AEP'!M156*'Precios mayoristas'!L149*Supuestos!$C$6,"")</f>
        <v>0</v>
      </c>
      <c r="L168" s="103">
        <f>+IFERROR((1-'Descuentos mayoristas'!$D$18)*'Demanda minorista_AEP'!N156*'Precios mayoristas'!M149*Supuestos!$C$6,"")</f>
        <v>0</v>
      </c>
      <c r="M168" s="103">
        <f>+IFERROR((1-'Descuentos mayoristas'!$D$18)*'Demanda minorista_AEP'!O156*'Precios mayoristas'!N149*Supuestos!$C$6,"")</f>
        <v>40176000.000000007</v>
      </c>
    </row>
    <row r="169" spans="2:13" x14ac:dyDescent="0.2">
      <c r="B169" s="106" t="str">
        <f>+IF('Velocidades y tramos'!E31="","",'Velocidades y tramos'!E31)</f>
        <v>Ethernet 90 Mbps</v>
      </c>
      <c r="C169" s="106" t="str">
        <f>+IF('Velocidades y tramos'!F31="","",'Velocidades y tramos'!F31)</f>
        <v>Entre localidades</v>
      </c>
      <c r="D169" s="103">
        <f>IFERROR('Demanda minorista_AEP'!D157*'Precios mayoristas'!D150*(1-'Descuentos mayoristas'!$C$10)+'Demanda minorista_AEP'!E157*'Precios mayoristas'!D150*(1-'Descuentos mayoristas'!$C$11)+'Demanda minorista_AEP'!F157*'Precios mayoristas'!D150*(1-'Descuentos mayoristas'!$C$12),"")</f>
        <v>12500000</v>
      </c>
      <c r="E169" s="103">
        <f>+IFERROR((1-'Descuentos mayoristas'!$D$18)*'Demanda minorista_AEP'!G157*'Precios mayoristas'!F150*Supuestos!$C$6,"")</f>
        <v>0</v>
      </c>
      <c r="F169" s="103">
        <f>+IFERROR((1-'Descuentos mayoristas'!$D$18)*'Demanda minorista_AEP'!H157*'Precios mayoristas'!G150*Supuestos!$C$6,"")</f>
        <v>0</v>
      </c>
      <c r="G169" s="103">
        <f>+IFERROR((1-'Descuentos mayoristas'!$D$18)*'Demanda minorista_AEP'!I157*'Precios mayoristas'!H150*Supuestos!$C$6,"")</f>
        <v>0</v>
      </c>
      <c r="H169" s="103">
        <f>+IFERROR((1-'Descuentos mayoristas'!$D$18)*'Demanda minorista_AEP'!J157*'Precios mayoristas'!I150*Supuestos!$C$6,"")</f>
        <v>0</v>
      </c>
      <c r="I169" s="103">
        <f>+IFERROR((1-'Descuentos mayoristas'!$D$18)*'Demanda minorista_AEP'!K157*'Precios mayoristas'!J150*Supuestos!$C$6,"")</f>
        <v>0</v>
      </c>
      <c r="J169" s="103">
        <f>+IFERROR((1-'Descuentos mayoristas'!$D$18)*'Demanda minorista_AEP'!L157*'Precios mayoristas'!K150*Supuestos!$C$6,"")</f>
        <v>0</v>
      </c>
      <c r="K169" s="103">
        <f>+IFERROR((1-'Descuentos mayoristas'!$D$18)*'Demanda minorista_AEP'!M157*'Precios mayoristas'!L150*Supuestos!$C$6,"")</f>
        <v>0</v>
      </c>
      <c r="L169" s="103">
        <f>+IFERROR((1-'Descuentos mayoristas'!$D$18)*'Demanda minorista_AEP'!N157*'Precios mayoristas'!M150*Supuestos!$C$6,"")</f>
        <v>0</v>
      </c>
      <c r="M169" s="103">
        <f>+IFERROR((1-'Descuentos mayoristas'!$D$18)*'Demanda minorista_AEP'!O157*'Precios mayoristas'!N150*Supuestos!$C$6,"")</f>
        <v>40920000.000000007</v>
      </c>
    </row>
    <row r="170" spans="2:13" x14ac:dyDescent="0.2">
      <c r="B170" s="106" t="str">
        <f>+IF('Velocidades y tramos'!E32="","",'Velocidades y tramos'!E32)</f>
        <v>Ethernet 100 Mbps</v>
      </c>
      <c r="C170" s="106" t="str">
        <f>+IF('Velocidades y tramos'!F32="","",'Velocidades y tramos'!F32)</f>
        <v>Entre localidades</v>
      </c>
      <c r="D170" s="103">
        <f>IFERROR('Demanda minorista_AEP'!D158*'Precios mayoristas'!D151*(1-'Descuentos mayoristas'!$C$10)+'Demanda minorista_AEP'!E158*'Precios mayoristas'!D151*(1-'Descuentos mayoristas'!$C$11)+'Demanda minorista_AEP'!F158*'Precios mayoristas'!D151*(1-'Descuentos mayoristas'!$C$12),"")</f>
        <v>25000000</v>
      </c>
      <c r="E170" s="103">
        <f>+IFERROR((1-'Descuentos mayoristas'!$D$18)*'Demanda minorista_AEP'!G158*'Precios mayoristas'!F151*Supuestos!$C$6,"")</f>
        <v>0</v>
      </c>
      <c r="F170" s="103">
        <f>+IFERROR((1-'Descuentos mayoristas'!$D$18)*'Demanda minorista_AEP'!H158*'Precios mayoristas'!G151*Supuestos!$C$6,"")</f>
        <v>0</v>
      </c>
      <c r="G170" s="103">
        <f>+IFERROR((1-'Descuentos mayoristas'!$D$18)*'Demanda minorista_AEP'!I158*'Precios mayoristas'!H151*Supuestos!$C$6,"")</f>
        <v>0</v>
      </c>
      <c r="H170" s="103">
        <f>+IFERROR((1-'Descuentos mayoristas'!$D$18)*'Demanda minorista_AEP'!J158*'Precios mayoristas'!I151*Supuestos!$C$6,"")</f>
        <v>0</v>
      </c>
      <c r="I170" s="103">
        <f>+IFERROR((1-'Descuentos mayoristas'!$D$18)*'Demanda minorista_AEP'!K158*'Precios mayoristas'!J151*Supuestos!$C$6,"")</f>
        <v>0</v>
      </c>
      <c r="J170" s="103">
        <f>+IFERROR((1-'Descuentos mayoristas'!$D$18)*'Demanda minorista_AEP'!L158*'Precios mayoristas'!K151*Supuestos!$C$6,"")</f>
        <v>0</v>
      </c>
      <c r="K170" s="103">
        <f>+IFERROR((1-'Descuentos mayoristas'!$D$18)*'Demanda minorista_AEP'!M158*'Precios mayoristas'!L151*Supuestos!$C$6,"")</f>
        <v>0</v>
      </c>
      <c r="L170" s="103">
        <f>+IFERROR((1-'Descuentos mayoristas'!$D$18)*'Demanda minorista_AEP'!N158*'Precios mayoristas'!M151*Supuestos!$C$6,"")</f>
        <v>0</v>
      </c>
      <c r="M170" s="103">
        <f>+IFERROR((1-'Descuentos mayoristas'!$D$18)*'Demanda minorista_AEP'!O158*'Precios mayoristas'!N151*Supuestos!$C$6,"")</f>
        <v>41850000.000000007</v>
      </c>
    </row>
    <row r="171" spans="2:13" x14ac:dyDescent="0.2">
      <c r="B171" s="106" t="str">
        <f>+IF('Velocidades y tramos'!E33="","",'Velocidades y tramos'!E33)</f>
        <v>Giga Ethernet 100 Mbps</v>
      </c>
      <c r="C171" s="106" t="str">
        <f>+IF('Velocidades y tramos'!F33="","",'Velocidades y tramos'!F33)</f>
        <v>Entre localidades</v>
      </c>
      <c r="D171" s="103">
        <f>IFERROR('Demanda minorista_AEP'!D159*'Precios mayoristas'!D152*(1-'Descuentos mayoristas'!$C$10)+'Demanda minorista_AEP'!E159*'Precios mayoristas'!D152*(1-'Descuentos mayoristas'!$C$11)+'Demanda minorista_AEP'!F159*'Precios mayoristas'!D152*(1-'Descuentos mayoristas'!$C$12),"")</f>
        <v>25000000</v>
      </c>
      <c r="E171" s="103">
        <f>+IFERROR((1-'Descuentos mayoristas'!$D$18)*'Demanda minorista_AEP'!G159*'Precios mayoristas'!F152*Supuestos!$C$6,"")</f>
        <v>0</v>
      </c>
      <c r="F171" s="103">
        <f>+IFERROR((1-'Descuentos mayoristas'!$D$18)*'Demanda minorista_AEP'!H159*'Precios mayoristas'!G152*Supuestos!$C$6,"")</f>
        <v>0</v>
      </c>
      <c r="G171" s="103">
        <f>+IFERROR((1-'Descuentos mayoristas'!$D$18)*'Demanda minorista_AEP'!I159*'Precios mayoristas'!H152*Supuestos!$C$6,"")</f>
        <v>0</v>
      </c>
      <c r="H171" s="103">
        <f>+IFERROR((1-'Descuentos mayoristas'!$D$18)*'Demanda minorista_AEP'!J159*'Precios mayoristas'!I152*Supuestos!$C$6,"")</f>
        <v>0</v>
      </c>
      <c r="I171" s="103">
        <f>+IFERROR((1-'Descuentos mayoristas'!$D$18)*'Demanda minorista_AEP'!K159*'Precios mayoristas'!J152*Supuestos!$C$6,"")</f>
        <v>0</v>
      </c>
      <c r="J171" s="103">
        <f>+IFERROR((1-'Descuentos mayoristas'!$D$18)*'Demanda minorista_AEP'!L159*'Precios mayoristas'!K152*Supuestos!$C$6,"")</f>
        <v>0</v>
      </c>
      <c r="K171" s="103">
        <f>+IFERROR((1-'Descuentos mayoristas'!$D$18)*'Demanda minorista_AEP'!M159*'Precios mayoristas'!L152*Supuestos!$C$6,"")</f>
        <v>0</v>
      </c>
      <c r="L171" s="103">
        <f>+IFERROR((1-'Descuentos mayoristas'!$D$18)*'Demanda minorista_AEP'!N159*'Precios mayoristas'!M152*Supuestos!$C$6,"")</f>
        <v>0</v>
      </c>
      <c r="M171" s="103">
        <f>+IFERROR((1-'Descuentos mayoristas'!$D$18)*'Demanda minorista_AEP'!O159*'Precios mayoristas'!N152*Supuestos!$C$6,"")</f>
        <v>41850000.000000007</v>
      </c>
    </row>
    <row r="172" spans="2:13" x14ac:dyDescent="0.2">
      <c r="B172" s="106" t="str">
        <f>+IF('Velocidades y tramos'!E34="","",'Velocidades y tramos'!E34)</f>
        <v>Giga Ethernet 150 Mbps</v>
      </c>
      <c r="C172" s="106" t="str">
        <f>+IF('Velocidades y tramos'!F34="","",'Velocidades y tramos'!F34)</f>
        <v>Entre localidades</v>
      </c>
      <c r="D172" s="103">
        <f>IFERROR('Demanda minorista_AEP'!D160*'Precios mayoristas'!D153*(1-'Descuentos mayoristas'!$C$10)+'Demanda minorista_AEP'!E160*'Precios mayoristas'!D153*(1-'Descuentos mayoristas'!$C$11)+'Demanda minorista_AEP'!F160*'Precios mayoristas'!D153*(1-'Descuentos mayoristas'!$C$12),"")</f>
        <v>25000000</v>
      </c>
      <c r="E172" s="103">
        <f>+IFERROR((1-'Descuentos mayoristas'!$D$18)*'Demanda minorista_AEP'!G160*'Precios mayoristas'!F153*Supuestos!$C$6,"")</f>
        <v>0</v>
      </c>
      <c r="F172" s="103">
        <f>+IFERROR((1-'Descuentos mayoristas'!$D$18)*'Demanda minorista_AEP'!H160*'Precios mayoristas'!G153*Supuestos!$C$6,"")</f>
        <v>0</v>
      </c>
      <c r="G172" s="103">
        <f>+IFERROR((1-'Descuentos mayoristas'!$D$18)*'Demanda minorista_AEP'!I160*'Precios mayoristas'!H153*Supuestos!$C$6,"")</f>
        <v>0</v>
      </c>
      <c r="H172" s="103">
        <f>+IFERROR((1-'Descuentos mayoristas'!$D$18)*'Demanda minorista_AEP'!J160*'Precios mayoristas'!I153*Supuestos!$C$6,"")</f>
        <v>0</v>
      </c>
      <c r="I172" s="103">
        <f>+IFERROR((1-'Descuentos mayoristas'!$D$18)*'Demanda minorista_AEP'!K160*'Precios mayoristas'!J153*Supuestos!$C$6,"")</f>
        <v>0</v>
      </c>
      <c r="J172" s="103">
        <f>+IFERROR((1-'Descuentos mayoristas'!$D$18)*'Demanda minorista_AEP'!L160*'Precios mayoristas'!K153*Supuestos!$C$6,"")</f>
        <v>0</v>
      </c>
      <c r="K172" s="103">
        <f>+IFERROR((1-'Descuentos mayoristas'!$D$18)*'Demanda minorista_AEP'!M160*'Precios mayoristas'!L153*Supuestos!$C$6,"")</f>
        <v>0</v>
      </c>
      <c r="L172" s="103">
        <f>+IFERROR((1-'Descuentos mayoristas'!$D$18)*'Demanda minorista_AEP'!N160*'Precios mayoristas'!M153*Supuestos!$C$6,"")</f>
        <v>0</v>
      </c>
      <c r="M172" s="103">
        <f>+IFERROR((1-'Descuentos mayoristas'!$D$18)*'Demanda minorista_AEP'!O160*'Precios mayoristas'!N153*Supuestos!$C$6,"")</f>
        <v>58590000.000000015</v>
      </c>
    </row>
    <row r="173" spans="2:13" x14ac:dyDescent="0.2">
      <c r="B173" s="106" t="str">
        <f>+IF('Velocidades y tramos'!E35="","",'Velocidades y tramos'!E35)</f>
        <v>Giga Ethernet 200 Mbps</v>
      </c>
      <c r="C173" s="106" t="str">
        <f>+IF('Velocidades y tramos'!F35="","",'Velocidades y tramos'!F35)</f>
        <v>Entre localidades</v>
      </c>
      <c r="D173" s="103">
        <f>IFERROR('Demanda minorista_AEP'!D161*'Precios mayoristas'!D154*(1-'Descuentos mayoristas'!$C$10)+'Demanda minorista_AEP'!E161*'Precios mayoristas'!D154*(1-'Descuentos mayoristas'!$C$11)+'Demanda minorista_AEP'!F161*'Precios mayoristas'!D154*(1-'Descuentos mayoristas'!$C$12),"")</f>
        <v>25000000</v>
      </c>
      <c r="E173" s="103">
        <f>+IFERROR((1-'Descuentos mayoristas'!$D$18)*'Demanda minorista_AEP'!G161*'Precios mayoristas'!F154*Supuestos!$C$6,"")</f>
        <v>0</v>
      </c>
      <c r="F173" s="103">
        <f>+IFERROR((1-'Descuentos mayoristas'!$D$18)*'Demanda minorista_AEP'!H161*'Precios mayoristas'!G154*Supuestos!$C$6,"")</f>
        <v>0</v>
      </c>
      <c r="G173" s="103">
        <f>+IFERROR((1-'Descuentos mayoristas'!$D$18)*'Demanda minorista_AEP'!I161*'Precios mayoristas'!H154*Supuestos!$C$6,"")</f>
        <v>0</v>
      </c>
      <c r="H173" s="103">
        <f>+IFERROR((1-'Descuentos mayoristas'!$D$18)*'Demanda minorista_AEP'!J161*'Precios mayoristas'!I154*Supuestos!$C$6,"")</f>
        <v>0</v>
      </c>
      <c r="I173" s="103">
        <f>+IFERROR((1-'Descuentos mayoristas'!$D$18)*'Demanda minorista_AEP'!K161*'Precios mayoristas'!J154*Supuestos!$C$6,"")</f>
        <v>0</v>
      </c>
      <c r="J173" s="103">
        <f>+IFERROR((1-'Descuentos mayoristas'!$D$18)*'Demanda minorista_AEP'!L161*'Precios mayoristas'!K154*Supuestos!$C$6,"")</f>
        <v>0</v>
      </c>
      <c r="K173" s="103">
        <f>+IFERROR((1-'Descuentos mayoristas'!$D$18)*'Demanda minorista_AEP'!M161*'Precios mayoristas'!L154*Supuestos!$C$6,"")</f>
        <v>0</v>
      </c>
      <c r="L173" s="103">
        <f>+IFERROR((1-'Descuentos mayoristas'!$D$18)*'Demanda minorista_AEP'!N161*'Precios mayoristas'!M154*Supuestos!$C$6,"")</f>
        <v>0</v>
      </c>
      <c r="M173" s="103">
        <f>+IFERROR((1-'Descuentos mayoristas'!$D$18)*'Demanda minorista_AEP'!O161*'Precios mayoristas'!N154*Supuestos!$C$6,"")</f>
        <v>78120000.000000015</v>
      </c>
    </row>
    <row r="174" spans="2:13" x14ac:dyDescent="0.2">
      <c r="B174" s="106" t="str">
        <f>+IF('Velocidades y tramos'!E36="","",'Velocidades y tramos'!E36)</f>
        <v>Giga Ethernet 250 Mbps</v>
      </c>
      <c r="C174" s="106" t="str">
        <f>+IF('Velocidades y tramos'!F36="","",'Velocidades y tramos'!F36)</f>
        <v>Entre localidades</v>
      </c>
      <c r="D174" s="103">
        <f>IFERROR('Demanda minorista_AEP'!D162*'Precios mayoristas'!D155*(1-'Descuentos mayoristas'!$C$10)+'Demanda minorista_AEP'!E162*'Precios mayoristas'!D155*(1-'Descuentos mayoristas'!$C$11)+'Demanda minorista_AEP'!F162*'Precios mayoristas'!D155*(1-'Descuentos mayoristas'!$C$12),"")</f>
        <v>25000000</v>
      </c>
      <c r="E174" s="103">
        <f>+IFERROR((1-'Descuentos mayoristas'!$D$18)*'Demanda minorista_AEP'!G162*'Precios mayoristas'!F155*Supuestos!$C$6,"")</f>
        <v>0</v>
      </c>
      <c r="F174" s="103">
        <f>+IFERROR((1-'Descuentos mayoristas'!$D$18)*'Demanda minorista_AEP'!H162*'Precios mayoristas'!G155*Supuestos!$C$6,"")</f>
        <v>0</v>
      </c>
      <c r="G174" s="103">
        <f>+IFERROR((1-'Descuentos mayoristas'!$D$18)*'Demanda minorista_AEP'!I162*'Precios mayoristas'!H155*Supuestos!$C$6,"")</f>
        <v>0</v>
      </c>
      <c r="H174" s="103">
        <f>+IFERROR((1-'Descuentos mayoristas'!$D$18)*'Demanda minorista_AEP'!J162*'Precios mayoristas'!I155*Supuestos!$C$6,"")</f>
        <v>0</v>
      </c>
      <c r="I174" s="103">
        <f>+IFERROR((1-'Descuentos mayoristas'!$D$18)*'Demanda minorista_AEP'!K162*'Precios mayoristas'!J155*Supuestos!$C$6,"")</f>
        <v>0</v>
      </c>
      <c r="J174" s="103">
        <f>+IFERROR((1-'Descuentos mayoristas'!$D$18)*'Demanda minorista_AEP'!L162*'Precios mayoristas'!K155*Supuestos!$C$6,"")</f>
        <v>0</v>
      </c>
      <c r="K174" s="103">
        <f>+IFERROR((1-'Descuentos mayoristas'!$D$18)*'Demanda minorista_AEP'!M162*'Precios mayoristas'!L155*Supuestos!$C$6,"")</f>
        <v>0</v>
      </c>
      <c r="L174" s="103">
        <f>+IFERROR((1-'Descuentos mayoristas'!$D$18)*'Demanda minorista_AEP'!N162*'Precios mayoristas'!M155*Supuestos!$C$6,"")</f>
        <v>0</v>
      </c>
      <c r="M174" s="103">
        <f>+IFERROR((1-'Descuentos mayoristas'!$D$18)*'Demanda minorista_AEP'!O162*'Precios mayoristas'!N155*Supuestos!$C$6,"")</f>
        <v>90768000.000000015</v>
      </c>
    </row>
    <row r="175" spans="2:13" x14ac:dyDescent="0.2">
      <c r="B175" s="106" t="str">
        <f>+IF('Velocidades y tramos'!E37="","",'Velocidades y tramos'!E37)</f>
        <v>Giga Ethernet 300 Mbps</v>
      </c>
      <c r="C175" s="106" t="str">
        <f>+IF('Velocidades y tramos'!F37="","",'Velocidades y tramos'!F37)</f>
        <v>Entre localidades</v>
      </c>
      <c r="D175" s="103">
        <f>IFERROR('Demanda minorista_AEP'!D163*'Precios mayoristas'!D156*(1-'Descuentos mayoristas'!$C$10)+'Demanda minorista_AEP'!E163*'Precios mayoristas'!D156*(1-'Descuentos mayoristas'!$C$11)+'Demanda minorista_AEP'!F163*'Precios mayoristas'!D156*(1-'Descuentos mayoristas'!$C$12),"")</f>
        <v>25000000</v>
      </c>
      <c r="E175" s="103">
        <f>+IFERROR((1-'Descuentos mayoristas'!$D$18)*'Demanda minorista_AEP'!G163*'Precios mayoristas'!F156*Supuestos!$C$6,"")</f>
        <v>0</v>
      </c>
      <c r="F175" s="103">
        <f>+IFERROR((1-'Descuentos mayoristas'!$D$18)*'Demanda minorista_AEP'!H163*'Precios mayoristas'!G156*Supuestos!$C$6,"")</f>
        <v>0</v>
      </c>
      <c r="G175" s="103">
        <f>+IFERROR((1-'Descuentos mayoristas'!$D$18)*'Demanda minorista_AEP'!I163*'Precios mayoristas'!H156*Supuestos!$C$6,"")</f>
        <v>0</v>
      </c>
      <c r="H175" s="103">
        <f>+IFERROR((1-'Descuentos mayoristas'!$D$18)*'Demanda minorista_AEP'!J163*'Precios mayoristas'!I156*Supuestos!$C$6,"")</f>
        <v>0</v>
      </c>
      <c r="I175" s="103">
        <f>+IFERROR((1-'Descuentos mayoristas'!$D$18)*'Demanda minorista_AEP'!K163*'Precios mayoristas'!J156*Supuestos!$C$6,"")</f>
        <v>0</v>
      </c>
      <c r="J175" s="103">
        <f>+IFERROR((1-'Descuentos mayoristas'!$D$18)*'Demanda minorista_AEP'!L163*'Precios mayoristas'!K156*Supuestos!$C$6,"")</f>
        <v>0</v>
      </c>
      <c r="K175" s="103">
        <f>+IFERROR((1-'Descuentos mayoristas'!$D$18)*'Demanda minorista_AEP'!M163*'Precios mayoristas'!L156*Supuestos!$C$6,"")</f>
        <v>0</v>
      </c>
      <c r="L175" s="103">
        <f>+IFERROR((1-'Descuentos mayoristas'!$D$18)*'Demanda minorista_AEP'!N163*'Precios mayoristas'!M156*Supuestos!$C$6,"")</f>
        <v>0</v>
      </c>
      <c r="M175" s="103">
        <f>+IFERROR((1-'Descuentos mayoristas'!$D$18)*'Demanda minorista_AEP'!O163*'Precios mayoristas'!N156*Supuestos!$C$6,"")</f>
        <v>108810000.00000003</v>
      </c>
    </row>
    <row r="176" spans="2:13" x14ac:dyDescent="0.2">
      <c r="B176" s="106" t="str">
        <f>+IF('Velocidades y tramos'!E38="","",'Velocidades y tramos'!E38)</f>
        <v>Giga Ethernet 350 Mbps</v>
      </c>
      <c r="C176" s="106" t="str">
        <f>+IF('Velocidades y tramos'!F38="","",'Velocidades y tramos'!F38)</f>
        <v>Entre localidades</v>
      </c>
      <c r="D176" s="103">
        <f>IFERROR('Demanda minorista_AEP'!D164*'Precios mayoristas'!D157*(1-'Descuentos mayoristas'!$C$10)+'Demanda minorista_AEP'!E164*'Precios mayoristas'!D157*(1-'Descuentos mayoristas'!$C$11)+'Demanda minorista_AEP'!F164*'Precios mayoristas'!D157*(1-'Descuentos mayoristas'!$C$12),"")</f>
        <v>25000000</v>
      </c>
      <c r="E176" s="103">
        <f>+IFERROR((1-'Descuentos mayoristas'!$D$18)*'Demanda minorista_AEP'!G164*'Precios mayoristas'!F157*Supuestos!$C$6,"")</f>
        <v>0</v>
      </c>
      <c r="F176" s="103">
        <f>+IFERROR((1-'Descuentos mayoristas'!$D$18)*'Demanda minorista_AEP'!H164*'Precios mayoristas'!G157*Supuestos!$C$6,"")</f>
        <v>0</v>
      </c>
      <c r="G176" s="103">
        <f>+IFERROR((1-'Descuentos mayoristas'!$D$18)*'Demanda minorista_AEP'!I164*'Precios mayoristas'!H157*Supuestos!$C$6,"")</f>
        <v>0</v>
      </c>
      <c r="H176" s="103">
        <f>+IFERROR((1-'Descuentos mayoristas'!$D$18)*'Demanda minorista_AEP'!J164*'Precios mayoristas'!I157*Supuestos!$C$6,"")</f>
        <v>0</v>
      </c>
      <c r="I176" s="103">
        <f>+IFERROR((1-'Descuentos mayoristas'!$D$18)*'Demanda minorista_AEP'!K164*'Precios mayoristas'!J157*Supuestos!$C$6,"")</f>
        <v>0</v>
      </c>
      <c r="J176" s="103">
        <f>+IFERROR((1-'Descuentos mayoristas'!$D$18)*'Demanda minorista_AEP'!L164*'Precios mayoristas'!K157*Supuestos!$C$6,"")</f>
        <v>0</v>
      </c>
      <c r="K176" s="103">
        <f>+IFERROR((1-'Descuentos mayoristas'!$D$18)*'Demanda minorista_AEP'!M164*'Precios mayoristas'!L157*Supuestos!$C$6,"")</f>
        <v>0</v>
      </c>
      <c r="L176" s="103">
        <f>+IFERROR((1-'Descuentos mayoristas'!$D$18)*'Demanda minorista_AEP'!N164*'Precios mayoristas'!M157*Supuestos!$C$6,"")</f>
        <v>0</v>
      </c>
      <c r="M176" s="103">
        <f>+IFERROR((1-'Descuentos mayoristas'!$D$18)*'Demanda minorista_AEP'!O164*'Precios mayoristas'!N157*Supuestos!$C$6,"")</f>
        <v>127038000.00000003</v>
      </c>
    </row>
    <row r="177" spans="2:13" x14ac:dyDescent="0.2">
      <c r="B177" s="106" t="str">
        <f>+IF('Velocidades y tramos'!E39="","",'Velocidades y tramos'!E39)</f>
        <v>Giga Ethernet 400 Mbps</v>
      </c>
      <c r="C177" s="106" t="str">
        <f>+IF('Velocidades y tramos'!F39="","",'Velocidades y tramos'!F39)</f>
        <v>Entre localidades</v>
      </c>
      <c r="D177" s="103">
        <f>IFERROR('Demanda minorista_AEP'!D165*'Precios mayoristas'!D158*(1-'Descuentos mayoristas'!$C$10)+'Demanda minorista_AEP'!E165*'Precios mayoristas'!D158*(1-'Descuentos mayoristas'!$C$11)+'Demanda minorista_AEP'!F165*'Precios mayoristas'!D158*(1-'Descuentos mayoristas'!$C$12),"")</f>
        <v>25000000</v>
      </c>
      <c r="E177" s="103">
        <f>+IFERROR((1-'Descuentos mayoristas'!$D$18)*'Demanda minorista_AEP'!G165*'Precios mayoristas'!F158*Supuestos!$C$6,"")</f>
        <v>0</v>
      </c>
      <c r="F177" s="103">
        <f>+IFERROR((1-'Descuentos mayoristas'!$D$18)*'Demanda minorista_AEP'!H165*'Precios mayoristas'!G158*Supuestos!$C$6,"")</f>
        <v>0</v>
      </c>
      <c r="G177" s="103">
        <f>+IFERROR((1-'Descuentos mayoristas'!$D$18)*'Demanda minorista_AEP'!I165*'Precios mayoristas'!H158*Supuestos!$C$6,"")</f>
        <v>0</v>
      </c>
      <c r="H177" s="103">
        <f>+IFERROR((1-'Descuentos mayoristas'!$D$18)*'Demanda minorista_AEP'!J165*'Precios mayoristas'!I158*Supuestos!$C$6,"")</f>
        <v>0</v>
      </c>
      <c r="I177" s="103">
        <f>+IFERROR((1-'Descuentos mayoristas'!$D$18)*'Demanda minorista_AEP'!K165*'Precios mayoristas'!J158*Supuestos!$C$6,"")</f>
        <v>0</v>
      </c>
      <c r="J177" s="103">
        <f>+IFERROR((1-'Descuentos mayoristas'!$D$18)*'Demanda minorista_AEP'!L165*'Precios mayoristas'!K158*Supuestos!$C$6,"")</f>
        <v>0</v>
      </c>
      <c r="K177" s="103">
        <f>+IFERROR((1-'Descuentos mayoristas'!$D$18)*'Demanda minorista_AEP'!M165*'Precios mayoristas'!L158*Supuestos!$C$6,"")</f>
        <v>0</v>
      </c>
      <c r="L177" s="103">
        <f>+IFERROR((1-'Descuentos mayoristas'!$D$18)*'Demanda minorista_AEP'!N165*'Precios mayoristas'!M158*Supuestos!$C$6,"")</f>
        <v>0</v>
      </c>
      <c r="M177" s="103">
        <f>+IFERROR((1-'Descuentos mayoristas'!$D$18)*'Demanda minorista_AEP'!O165*'Precios mayoristas'!N158*Supuestos!$C$6,"")</f>
        <v>145080000.00000003</v>
      </c>
    </row>
    <row r="178" spans="2:13" x14ac:dyDescent="0.2">
      <c r="B178" s="106" t="str">
        <f>+IF('Velocidades y tramos'!E40="","",'Velocidades y tramos'!E40)</f>
        <v>Giga Ethernet 450 Mbps</v>
      </c>
      <c r="C178" s="106" t="str">
        <f>+IF('Velocidades y tramos'!F40="","",'Velocidades y tramos'!F40)</f>
        <v>Entre localidades</v>
      </c>
      <c r="D178" s="103">
        <f>IFERROR('Demanda minorista_AEP'!D166*'Precios mayoristas'!D159*(1-'Descuentos mayoristas'!$C$10)+'Demanda minorista_AEP'!E166*'Precios mayoristas'!D159*(1-'Descuentos mayoristas'!$C$11)+'Demanda minorista_AEP'!F166*'Precios mayoristas'!D159*(1-'Descuentos mayoristas'!$C$12),"")</f>
        <v>25000000</v>
      </c>
      <c r="E178" s="103">
        <f>+IFERROR((1-'Descuentos mayoristas'!$D$18)*'Demanda minorista_AEP'!G166*'Precios mayoristas'!F159*Supuestos!$C$6,"")</f>
        <v>0</v>
      </c>
      <c r="F178" s="103">
        <f>+IFERROR((1-'Descuentos mayoristas'!$D$18)*'Demanda minorista_AEP'!H166*'Precios mayoristas'!G159*Supuestos!$C$6,"")</f>
        <v>0</v>
      </c>
      <c r="G178" s="103">
        <f>+IFERROR((1-'Descuentos mayoristas'!$D$18)*'Demanda minorista_AEP'!I166*'Precios mayoristas'!H159*Supuestos!$C$6,"")</f>
        <v>0</v>
      </c>
      <c r="H178" s="103">
        <f>+IFERROR((1-'Descuentos mayoristas'!$D$18)*'Demanda minorista_AEP'!J166*'Precios mayoristas'!I159*Supuestos!$C$6,"")</f>
        <v>0</v>
      </c>
      <c r="I178" s="103">
        <f>+IFERROR((1-'Descuentos mayoristas'!$D$18)*'Demanda minorista_AEP'!K166*'Precios mayoristas'!J159*Supuestos!$C$6,"")</f>
        <v>0</v>
      </c>
      <c r="J178" s="103">
        <f>+IFERROR((1-'Descuentos mayoristas'!$D$18)*'Demanda minorista_AEP'!L166*'Precios mayoristas'!K159*Supuestos!$C$6,"")</f>
        <v>0</v>
      </c>
      <c r="K178" s="103">
        <f>+IFERROR((1-'Descuentos mayoristas'!$D$18)*'Demanda minorista_AEP'!M166*'Precios mayoristas'!L159*Supuestos!$C$6,"")</f>
        <v>0</v>
      </c>
      <c r="L178" s="103">
        <f>+IFERROR((1-'Descuentos mayoristas'!$D$18)*'Demanda minorista_AEP'!N166*'Precios mayoristas'!M159*Supuestos!$C$6,"")</f>
        <v>0</v>
      </c>
      <c r="M178" s="103">
        <f>+IFERROR((1-'Descuentos mayoristas'!$D$18)*'Demanda minorista_AEP'!O166*'Precios mayoristas'!N159*Supuestos!$C$6,"")</f>
        <v>163308000.00000003</v>
      </c>
    </row>
    <row r="179" spans="2:13" x14ac:dyDescent="0.2">
      <c r="B179" s="106" t="str">
        <f>+IF('Velocidades y tramos'!E41="","",'Velocidades y tramos'!E41)</f>
        <v>Giga Ethernet 500 Mbps</v>
      </c>
      <c r="C179" s="106" t="str">
        <f>+IF('Velocidades y tramos'!F41="","",'Velocidades y tramos'!F41)</f>
        <v>Entre localidades</v>
      </c>
      <c r="D179" s="103">
        <f>IFERROR('Demanda minorista_AEP'!D167*'Precios mayoristas'!D160*(1-'Descuentos mayoristas'!$C$10)+'Demanda minorista_AEP'!E167*'Precios mayoristas'!D160*(1-'Descuentos mayoristas'!$C$11)+'Demanda minorista_AEP'!F167*'Precios mayoristas'!D160*(1-'Descuentos mayoristas'!$C$12),"")</f>
        <v>25000000</v>
      </c>
      <c r="E179" s="103">
        <f>+IFERROR((1-'Descuentos mayoristas'!$D$18)*'Demanda minorista_AEP'!G167*'Precios mayoristas'!F160*Supuestos!$C$6,"")</f>
        <v>0</v>
      </c>
      <c r="F179" s="103">
        <f>+IFERROR((1-'Descuentos mayoristas'!$D$18)*'Demanda minorista_AEP'!H167*'Precios mayoristas'!G160*Supuestos!$C$6,"")</f>
        <v>0</v>
      </c>
      <c r="G179" s="103">
        <f>+IFERROR((1-'Descuentos mayoristas'!$D$18)*'Demanda minorista_AEP'!I167*'Precios mayoristas'!H160*Supuestos!$C$6,"")</f>
        <v>0</v>
      </c>
      <c r="H179" s="103">
        <f>+IFERROR((1-'Descuentos mayoristas'!$D$18)*'Demanda minorista_AEP'!J167*'Precios mayoristas'!I160*Supuestos!$C$6,"")</f>
        <v>0</v>
      </c>
      <c r="I179" s="103">
        <f>+IFERROR((1-'Descuentos mayoristas'!$D$18)*'Demanda minorista_AEP'!K167*'Precios mayoristas'!J160*Supuestos!$C$6,"")</f>
        <v>0</v>
      </c>
      <c r="J179" s="103">
        <f>+IFERROR((1-'Descuentos mayoristas'!$D$18)*'Demanda minorista_AEP'!L167*'Precios mayoristas'!K160*Supuestos!$C$6,"")</f>
        <v>0</v>
      </c>
      <c r="K179" s="103">
        <f>+IFERROR((1-'Descuentos mayoristas'!$D$18)*'Demanda minorista_AEP'!M167*'Precios mayoristas'!L160*Supuestos!$C$6,"")</f>
        <v>0</v>
      </c>
      <c r="L179" s="103">
        <f>+IFERROR((1-'Descuentos mayoristas'!$D$18)*'Demanda minorista_AEP'!N167*'Precios mayoristas'!M160*Supuestos!$C$6,"")</f>
        <v>0</v>
      </c>
      <c r="M179" s="103">
        <f>+IFERROR((1-'Descuentos mayoristas'!$D$18)*'Demanda minorista_AEP'!O167*'Precios mayoristas'!N160*Supuestos!$C$6,"")</f>
        <v>166284000.00000003</v>
      </c>
    </row>
    <row r="180" spans="2:13" x14ac:dyDescent="0.2">
      <c r="B180" s="106" t="str">
        <f>+IF('Velocidades y tramos'!E42="","",'Velocidades y tramos'!E42)</f>
        <v>Giga Ethernet 550 Mbps</v>
      </c>
      <c r="C180" s="106" t="str">
        <f>+IF('Velocidades y tramos'!F42="","",'Velocidades y tramos'!F42)</f>
        <v>Entre localidades</v>
      </c>
      <c r="D180" s="103">
        <f>IFERROR('Demanda minorista_AEP'!D168*'Precios mayoristas'!D161*(1-'Descuentos mayoristas'!$C$10)+'Demanda minorista_AEP'!E168*'Precios mayoristas'!D161*(1-'Descuentos mayoristas'!$C$11)+'Demanda minorista_AEP'!F168*'Precios mayoristas'!D161*(1-'Descuentos mayoristas'!$C$12),"")</f>
        <v>25000000</v>
      </c>
      <c r="E180" s="103">
        <f>+IFERROR((1-'Descuentos mayoristas'!$D$18)*'Demanda minorista_AEP'!G168*'Precios mayoristas'!F161*Supuestos!$C$6,"")</f>
        <v>0</v>
      </c>
      <c r="F180" s="103">
        <f>+IFERROR((1-'Descuentos mayoristas'!$D$18)*'Demanda minorista_AEP'!H168*'Precios mayoristas'!G161*Supuestos!$C$6,"")</f>
        <v>0</v>
      </c>
      <c r="G180" s="103">
        <f>+IFERROR((1-'Descuentos mayoristas'!$D$18)*'Demanda minorista_AEP'!I168*'Precios mayoristas'!H161*Supuestos!$C$6,"")</f>
        <v>0</v>
      </c>
      <c r="H180" s="103">
        <f>+IFERROR((1-'Descuentos mayoristas'!$D$18)*'Demanda minorista_AEP'!J168*'Precios mayoristas'!I161*Supuestos!$C$6,"")</f>
        <v>0</v>
      </c>
      <c r="I180" s="103">
        <f>+IFERROR((1-'Descuentos mayoristas'!$D$18)*'Demanda minorista_AEP'!K168*'Precios mayoristas'!J161*Supuestos!$C$6,"")</f>
        <v>0</v>
      </c>
      <c r="J180" s="103">
        <f>+IFERROR((1-'Descuentos mayoristas'!$D$18)*'Demanda minorista_AEP'!L168*'Precios mayoristas'!K161*Supuestos!$C$6,"")</f>
        <v>0</v>
      </c>
      <c r="K180" s="103">
        <f>+IFERROR((1-'Descuentos mayoristas'!$D$18)*'Demanda minorista_AEP'!M168*'Precios mayoristas'!L161*Supuestos!$C$6,"")</f>
        <v>0</v>
      </c>
      <c r="L180" s="103">
        <f>+IFERROR((1-'Descuentos mayoristas'!$D$18)*'Demanda minorista_AEP'!N168*'Precios mayoristas'!M161*Supuestos!$C$6,"")</f>
        <v>0</v>
      </c>
      <c r="M180" s="103">
        <f>+IFERROR((1-'Descuentos mayoristas'!$D$18)*'Demanda minorista_AEP'!O168*'Precios mayoristas'!N161*Supuestos!$C$6,"")</f>
        <v>166098000.00000003</v>
      </c>
    </row>
    <row r="181" spans="2:13" x14ac:dyDescent="0.2">
      <c r="B181" s="106" t="str">
        <f>+IF('Velocidades y tramos'!E43="","",'Velocidades y tramos'!E43)</f>
        <v>Giga Ethernet 600 Mbps</v>
      </c>
      <c r="C181" s="106" t="str">
        <f>+IF('Velocidades y tramos'!F43="","",'Velocidades y tramos'!F43)</f>
        <v>Entre localidades</v>
      </c>
      <c r="D181" s="103">
        <f>IFERROR('Demanda minorista_AEP'!D169*'Precios mayoristas'!D162*(1-'Descuentos mayoristas'!$C$10)+'Demanda minorista_AEP'!E169*'Precios mayoristas'!D162*(1-'Descuentos mayoristas'!$C$11)+'Demanda minorista_AEP'!F169*'Precios mayoristas'!D162*(1-'Descuentos mayoristas'!$C$12),"")</f>
        <v>25000000</v>
      </c>
      <c r="E181" s="103">
        <f>+IFERROR((1-'Descuentos mayoristas'!$D$18)*'Demanda minorista_AEP'!G169*'Precios mayoristas'!F162*Supuestos!$C$6,"")</f>
        <v>0</v>
      </c>
      <c r="F181" s="103">
        <f>+IFERROR((1-'Descuentos mayoristas'!$D$18)*'Demanda minorista_AEP'!H169*'Precios mayoristas'!G162*Supuestos!$C$6,"")</f>
        <v>0</v>
      </c>
      <c r="G181" s="103">
        <f>+IFERROR((1-'Descuentos mayoristas'!$D$18)*'Demanda minorista_AEP'!I169*'Precios mayoristas'!H162*Supuestos!$C$6,"")</f>
        <v>0</v>
      </c>
      <c r="H181" s="103">
        <f>+IFERROR((1-'Descuentos mayoristas'!$D$18)*'Demanda minorista_AEP'!J169*'Precios mayoristas'!I162*Supuestos!$C$6,"")</f>
        <v>0</v>
      </c>
      <c r="I181" s="103">
        <f>+IFERROR((1-'Descuentos mayoristas'!$D$18)*'Demanda minorista_AEP'!K169*'Precios mayoristas'!J162*Supuestos!$C$6,"")</f>
        <v>0</v>
      </c>
      <c r="J181" s="103">
        <f>+IFERROR((1-'Descuentos mayoristas'!$D$18)*'Demanda minorista_AEP'!L169*'Precios mayoristas'!K162*Supuestos!$C$6,"")</f>
        <v>0</v>
      </c>
      <c r="K181" s="103">
        <f>+IFERROR((1-'Descuentos mayoristas'!$D$18)*'Demanda minorista_AEP'!M169*'Precios mayoristas'!L162*Supuestos!$C$6,"")</f>
        <v>0</v>
      </c>
      <c r="L181" s="103">
        <f>+IFERROR((1-'Descuentos mayoristas'!$D$18)*'Demanda minorista_AEP'!N169*'Precios mayoristas'!M162*Supuestos!$C$6,"")</f>
        <v>0</v>
      </c>
      <c r="M181" s="103">
        <f>+IFERROR((1-'Descuentos mayoristas'!$D$18)*'Demanda minorista_AEP'!O169*'Precios mayoristas'!N162*Supuestos!$C$6,"")</f>
        <v>199578000.00000003</v>
      </c>
    </row>
    <row r="182" spans="2:13" x14ac:dyDescent="0.2">
      <c r="B182" s="106" t="str">
        <f>+IF('Velocidades y tramos'!E44="","",'Velocidades y tramos'!E44)</f>
        <v>Giga Ethernet 750 Mbps</v>
      </c>
      <c r="C182" s="106" t="str">
        <f>+IF('Velocidades y tramos'!F44="","",'Velocidades y tramos'!F44)</f>
        <v>Entre localidades</v>
      </c>
      <c r="D182" s="103">
        <f>IFERROR('Demanda minorista_AEP'!D170*'Precios mayoristas'!D163*(1-'Descuentos mayoristas'!$C$10)+'Demanda minorista_AEP'!E170*'Precios mayoristas'!D163*(1-'Descuentos mayoristas'!$C$11)+'Demanda minorista_AEP'!F170*'Precios mayoristas'!D163*(1-'Descuentos mayoristas'!$C$12),"")</f>
        <v>25000000</v>
      </c>
      <c r="E182" s="103">
        <f>+IFERROR((1-'Descuentos mayoristas'!$D$18)*'Demanda minorista_AEP'!G170*'Precios mayoristas'!F163*Supuestos!$C$6,"")</f>
        <v>0</v>
      </c>
      <c r="F182" s="103">
        <f>+IFERROR((1-'Descuentos mayoristas'!$D$18)*'Demanda minorista_AEP'!H170*'Precios mayoristas'!G163*Supuestos!$C$6,"")</f>
        <v>0</v>
      </c>
      <c r="G182" s="103">
        <f>+IFERROR((1-'Descuentos mayoristas'!$D$18)*'Demanda minorista_AEP'!I170*'Precios mayoristas'!H163*Supuestos!$C$6,"")</f>
        <v>0</v>
      </c>
      <c r="H182" s="103">
        <f>+IFERROR((1-'Descuentos mayoristas'!$D$18)*'Demanda minorista_AEP'!J170*'Precios mayoristas'!I163*Supuestos!$C$6,"")</f>
        <v>0</v>
      </c>
      <c r="I182" s="103">
        <f>+IFERROR((1-'Descuentos mayoristas'!$D$18)*'Demanda minorista_AEP'!K170*'Precios mayoristas'!J163*Supuestos!$C$6,"")</f>
        <v>0</v>
      </c>
      <c r="J182" s="103">
        <f>+IFERROR((1-'Descuentos mayoristas'!$D$18)*'Demanda minorista_AEP'!L170*'Precios mayoristas'!K163*Supuestos!$C$6,"")</f>
        <v>0</v>
      </c>
      <c r="K182" s="103">
        <f>+IFERROR((1-'Descuentos mayoristas'!$D$18)*'Demanda minorista_AEP'!M170*'Precios mayoristas'!L163*Supuestos!$C$6,"")</f>
        <v>0</v>
      </c>
      <c r="L182" s="103">
        <f>+IFERROR((1-'Descuentos mayoristas'!$D$18)*'Demanda minorista_AEP'!N170*'Precios mayoristas'!M163*Supuestos!$C$6,"")</f>
        <v>0</v>
      </c>
      <c r="M182" s="103">
        <f>+IFERROR((1-'Descuentos mayoristas'!$D$18)*'Demanda minorista_AEP'!O170*'Precios mayoristas'!N163*Supuestos!$C$6,"")</f>
        <v>249426000.00000006</v>
      </c>
    </row>
    <row r="183" spans="2:13" x14ac:dyDescent="0.2">
      <c r="B183" s="106" t="str">
        <f>+IF('Velocidades y tramos'!E45="","",'Velocidades y tramos'!E45)</f>
        <v>Giga Ethernet 1 Gbps</v>
      </c>
      <c r="C183" s="106" t="str">
        <f>+IF('Velocidades y tramos'!F45="","",'Velocidades y tramos'!F45)</f>
        <v>Entre localidades</v>
      </c>
      <c r="D183" s="103">
        <f>IFERROR('Demanda minorista_AEP'!D171*'Precios mayoristas'!D164*(1-'Descuentos mayoristas'!$C$10)+'Demanda minorista_AEP'!E171*'Precios mayoristas'!D164*(1-'Descuentos mayoristas'!$C$11)+'Demanda minorista_AEP'!F171*'Precios mayoristas'!D164*(1-'Descuentos mayoristas'!$C$12),"")</f>
        <v>25000000</v>
      </c>
      <c r="E183" s="103">
        <f>+IFERROR((1-'Descuentos mayoristas'!$D$18)*'Demanda minorista_AEP'!G171*'Precios mayoristas'!F164*Supuestos!$C$6,"")</f>
        <v>0</v>
      </c>
      <c r="F183" s="103">
        <f>+IFERROR((1-'Descuentos mayoristas'!$D$18)*'Demanda minorista_AEP'!H171*'Precios mayoristas'!G164*Supuestos!$C$6,"")</f>
        <v>0</v>
      </c>
      <c r="G183" s="103">
        <f>+IFERROR((1-'Descuentos mayoristas'!$D$18)*'Demanda minorista_AEP'!I171*'Precios mayoristas'!H164*Supuestos!$C$6,"")</f>
        <v>0</v>
      </c>
      <c r="H183" s="103">
        <f>+IFERROR((1-'Descuentos mayoristas'!$D$18)*'Demanda minorista_AEP'!J171*'Precios mayoristas'!I164*Supuestos!$C$6,"")</f>
        <v>0</v>
      </c>
      <c r="I183" s="103">
        <f>+IFERROR((1-'Descuentos mayoristas'!$D$18)*'Demanda minorista_AEP'!K171*'Precios mayoristas'!J164*Supuestos!$C$6,"")</f>
        <v>0</v>
      </c>
      <c r="J183" s="103">
        <f>+IFERROR((1-'Descuentos mayoristas'!$D$18)*'Demanda minorista_AEP'!L171*'Precios mayoristas'!K164*Supuestos!$C$6,"")</f>
        <v>0</v>
      </c>
      <c r="K183" s="103">
        <f>+IFERROR((1-'Descuentos mayoristas'!$D$18)*'Demanda minorista_AEP'!M171*'Precios mayoristas'!L164*Supuestos!$C$6,"")</f>
        <v>0</v>
      </c>
      <c r="L183" s="103">
        <f>+IFERROR((1-'Descuentos mayoristas'!$D$18)*'Demanda minorista_AEP'!N171*'Precios mayoristas'!M164*Supuestos!$C$6,"")</f>
        <v>0</v>
      </c>
      <c r="M183" s="103">
        <f>+IFERROR((1-'Descuentos mayoristas'!$D$18)*'Demanda minorista_AEP'!O171*'Precios mayoristas'!N164*Supuestos!$C$6,"")</f>
        <v>302250000.00000006</v>
      </c>
    </row>
    <row r="184" spans="2:13" x14ac:dyDescent="0.2">
      <c r="B184" s="106" t="str">
        <f>+IF('Velocidades y tramos'!E46="","",'Velocidades y tramos'!E46)</f>
        <v>Giga Ethernet 2 Gbps</v>
      </c>
      <c r="C184" s="106" t="str">
        <f>+IF('Velocidades y tramos'!F46="","",'Velocidades y tramos'!F46)</f>
        <v>Entre localidades</v>
      </c>
      <c r="D184" s="103">
        <f>IFERROR('Demanda minorista_AEP'!D172*'Precios mayoristas'!D165*(1-'Descuentos mayoristas'!$C$10)+'Demanda minorista_AEP'!E172*'Precios mayoristas'!D165*(1-'Descuentos mayoristas'!$C$11)+'Demanda minorista_AEP'!F172*'Precios mayoristas'!D165*(1-'Descuentos mayoristas'!$C$12),"")</f>
        <v>25000000</v>
      </c>
      <c r="E184" s="103">
        <f>+IFERROR((1-'Descuentos mayoristas'!$D$18)*'Demanda minorista_AEP'!G172*'Precios mayoristas'!F165*Supuestos!$C$6,"")</f>
        <v>0</v>
      </c>
      <c r="F184" s="103">
        <f>+IFERROR((1-'Descuentos mayoristas'!$D$18)*'Demanda minorista_AEP'!H172*'Precios mayoristas'!G165*Supuestos!$C$6,"")</f>
        <v>0</v>
      </c>
      <c r="G184" s="103">
        <f>+IFERROR((1-'Descuentos mayoristas'!$D$18)*'Demanda minorista_AEP'!I172*'Precios mayoristas'!H165*Supuestos!$C$6,"")</f>
        <v>0</v>
      </c>
      <c r="H184" s="103">
        <f>+IFERROR((1-'Descuentos mayoristas'!$D$18)*'Demanda minorista_AEP'!J172*'Precios mayoristas'!I165*Supuestos!$C$6,"")</f>
        <v>0</v>
      </c>
      <c r="I184" s="103">
        <f>+IFERROR((1-'Descuentos mayoristas'!$D$18)*'Demanda minorista_AEP'!K172*'Precios mayoristas'!J165*Supuestos!$C$6,"")</f>
        <v>0</v>
      </c>
      <c r="J184" s="103">
        <f>+IFERROR((1-'Descuentos mayoristas'!$D$18)*'Demanda minorista_AEP'!L172*'Precios mayoristas'!K165*Supuestos!$C$6,"")</f>
        <v>0</v>
      </c>
      <c r="K184" s="103">
        <f>+IFERROR((1-'Descuentos mayoristas'!$D$18)*'Demanda minorista_AEP'!M172*'Precios mayoristas'!L165*Supuestos!$C$6,"")</f>
        <v>0</v>
      </c>
      <c r="L184" s="103">
        <f>+IFERROR((1-'Descuentos mayoristas'!$D$18)*'Demanda minorista_AEP'!N172*'Precios mayoristas'!M165*Supuestos!$C$6,"")</f>
        <v>0</v>
      </c>
      <c r="M184" s="103">
        <f>+IFERROR((1-'Descuentos mayoristas'!$D$18)*'Demanda minorista_AEP'!O172*'Precios mayoristas'!N165*Supuestos!$C$6,"")</f>
        <v>0</v>
      </c>
    </row>
    <row r="185" spans="2:13" x14ac:dyDescent="0.2">
      <c r="B185" s="106" t="str">
        <f>+IF('Velocidades y tramos'!E47="","",'Velocidades y tramos'!E47)</f>
        <v>Giga Ethernet 4 Gbps</v>
      </c>
      <c r="C185" s="106" t="str">
        <f>+IF('Velocidades y tramos'!F47="","",'Velocidades y tramos'!F47)</f>
        <v>Entre localidades</v>
      </c>
      <c r="D185" s="103">
        <f>IFERROR('Demanda minorista_AEP'!D173*'Precios mayoristas'!D166*(1-'Descuentos mayoristas'!$C$10)+'Demanda minorista_AEP'!E173*'Precios mayoristas'!D166*(1-'Descuentos mayoristas'!$C$11)+'Demanda minorista_AEP'!F173*'Precios mayoristas'!D166*(1-'Descuentos mayoristas'!$C$12),"")</f>
        <v>25000000</v>
      </c>
      <c r="E185" s="103">
        <f>+IFERROR((1-'Descuentos mayoristas'!$D$18)*'Demanda minorista_AEP'!G173*'Precios mayoristas'!F166*Supuestos!$C$6,"")</f>
        <v>0</v>
      </c>
      <c r="F185" s="103">
        <f>+IFERROR((1-'Descuentos mayoristas'!$D$18)*'Demanda minorista_AEP'!H173*'Precios mayoristas'!G166*Supuestos!$C$6,"")</f>
        <v>0</v>
      </c>
      <c r="G185" s="103">
        <f>+IFERROR((1-'Descuentos mayoristas'!$D$18)*'Demanda minorista_AEP'!I173*'Precios mayoristas'!H166*Supuestos!$C$6,"")</f>
        <v>0</v>
      </c>
      <c r="H185" s="103">
        <f>+IFERROR((1-'Descuentos mayoristas'!$D$18)*'Demanda minorista_AEP'!J173*'Precios mayoristas'!I166*Supuestos!$C$6,"")</f>
        <v>0</v>
      </c>
      <c r="I185" s="103">
        <f>+IFERROR((1-'Descuentos mayoristas'!$D$18)*'Demanda minorista_AEP'!K173*'Precios mayoristas'!J166*Supuestos!$C$6,"")</f>
        <v>0</v>
      </c>
      <c r="J185" s="103">
        <f>+IFERROR((1-'Descuentos mayoristas'!$D$18)*'Demanda minorista_AEP'!L173*'Precios mayoristas'!K166*Supuestos!$C$6,"")</f>
        <v>0</v>
      </c>
      <c r="K185" s="103">
        <f>+IFERROR((1-'Descuentos mayoristas'!$D$18)*'Demanda minorista_AEP'!M173*'Precios mayoristas'!L166*Supuestos!$C$6,"")</f>
        <v>0</v>
      </c>
      <c r="L185" s="103">
        <f>+IFERROR((1-'Descuentos mayoristas'!$D$18)*'Demanda minorista_AEP'!N173*'Precios mayoristas'!M166*Supuestos!$C$6,"")</f>
        <v>0</v>
      </c>
      <c r="M185" s="103">
        <f>+IFERROR((1-'Descuentos mayoristas'!$D$18)*'Demanda minorista_AEP'!O173*'Precios mayoristas'!N166*Supuestos!$C$6,"")</f>
        <v>0</v>
      </c>
    </row>
    <row r="186" spans="2:13" x14ac:dyDescent="0.2">
      <c r="B186" s="106" t="str">
        <f>+IF('Velocidades y tramos'!E48="","",'Velocidades y tramos'!E48)</f>
        <v>Giga Ethernet 6 Gbps</v>
      </c>
      <c r="C186" s="106" t="str">
        <f>+IF('Velocidades y tramos'!F48="","",'Velocidades y tramos'!F48)</f>
        <v>Entre localidades</v>
      </c>
      <c r="D186" s="103">
        <f>IFERROR('Demanda minorista_AEP'!D174*'Precios mayoristas'!D167*(1-'Descuentos mayoristas'!$C$10)+'Demanda minorista_AEP'!E174*'Precios mayoristas'!D167*(1-'Descuentos mayoristas'!$C$11)+'Demanda minorista_AEP'!F174*'Precios mayoristas'!D167*(1-'Descuentos mayoristas'!$C$12),"")</f>
        <v>25000000</v>
      </c>
      <c r="E186" s="103">
        <f>+IFERROR((1-'Descuentos mayoristas'!$D$18)*'Demanda minorista_AEP'!G174*'Precios mayoristas'!F167*Supuestos!$C$6,"")</f>
        <v>0</v>
      </c>
      <c r="F186" s="103">
        <f>+IFERROR((1-'Descuentos mayoristas'!$D$18)*'Demanda minorista_AEP'!H174*'Precios mayoristas'!G167*Supuestos!$C$6,"")</f>
        <v>0</v>
      </c>
      <c r="G186" s="103">
        <f>+IFERROR((1-'Descuentos mayoristas'!$D$18)*'Demanda minorista_AEP'!I174*'Precios mayoristas'!H167*Supuestos!$C$6,"")</f>
        <v>0</v>
      </c>
      <c r="H186" s="103">
        <f>+IFERROR((1-'Descuentos mayoristas'!$D$18)*'Demanda minorista_AEP'!J174*'Precios mayoristas'!I167*Supuestos!$C$6,"")</f>
        <v>0</v>
      </c>
      <c r="I186" s="103">
        <f>+IFERROR((1-'Descuentos mayoristas'!$D$18)*'Demanda minorista_AEP'!K174*'Precios mayoristas'!J167*Supuestos!$C$6,"")</f>
        <v>0</v>
      </c>
      <c r="J186" s="103">
        <f>+IFERROR((1-'Descuentos mayoristas'!$D$18)*'Demanda minorista_AEP'!L174*'Precios mayoristas'!K167*Supuestos!$C$6,"")</f>
        <v>0</v>
      </c>
      <c r="K186" s="103">
        <f>+IFERROR((1-'Descuentos mayoristas'!$D$18)*'Demanda minorista_AEP'!M174*'Precios mayoristas'!L167*Supuestos!$C$6,"")</f>
        <v>0</v>
      </c>
      <c r="L186" s="103">
        <f>+IFERROR((1-'Descuentos mayoristas'!$D$18)*'Demanda minorista_AEP'!N174*'Precios mayoristas'!M167*Supuestos!$C$6,"")</f>
        <v>0</v>
      </c>
      <c r="M186" s="103">
        <f>+IFERROR((1-'Descuentos mayoristas'!$D$18)*'Demanda minorista_AEP'!O174*'Precios mayoristas'!N167*Supuestos!$C$6,"")</f>
        <v>0</v>
      </c>
    </row>
    <row r="187" spans="2:13" x14ac:dyDescent="0.2">
      <c r="B187" s="106" t="str">
        <f>+IF('Velocidades y tramos'!E49="","",'Velocidades y tramos'!E49)</f>
        <v>Giga Ethernet 8 Gbps</v>
      </c>
      <c r="C187" s="106" t="str">
        <f>+IF('Velocidades y tramos'!F49="","",'Velocidades y tramos'!F49)</f>
        <v>Entre localidades</v>
      </c>
      <c r="D187" s="103">
        <f>IFERROR('Demanda minorista_AEP'!D175*'Precios mayoristas'!D168*(1-'Descuentos mayoristas'!$C$10)+'Demanda minorista_AEP'!E175*'Precios mayoristas'!D168*(1-'Descuentos mayoristas'!$C$11)+'Demanda minorista_AEP'!F175*'Precios mayoristas'!D168*(1-'Descuentos mayoristas'!$C$12),"")</f>
        <v>25000000</v>
      </c>
      <c r="E187" s="103">
        <f>+IFERROR((1-'Descuentos mayoristas'!$D$18)*'Demanda minorista_AEP'!G175*'Precios mayoristas'!F168*Supuestos!$C$6,"")</f>
        <v>0</v>
      </c>
      <c r="F187" s="103">
        <f>+IFERROR((1-'Descuentos mayoristas'!$D$18)*'Demanda minorista_AEP'!H175*'Precios mayoristas'!G168*Supuestos!$C$6,"")</f>
        <v>0</v>
      </c>
      <c r="G187" s="103">
        <f>+IFERROR((1-'Descuentos mayoristas'!$D$18)*'Demanda minorista_AEP'!I175*'Precios mayoristas'!H168*Supuestos!$C$6,"")</f>
        <v>0</v>
      </c>
      <c r="H187" s="103">
        <f>+IFERROR((1-'Descuentos mayoristas'!$D$18)*'Demanda minorista_AEP'!J175*'Precios mayoristas'!I168*Supuestos!$C$6,"")</f>
        <v>0</v>
      </c>
      <c r="I187" s="103">
        <f>+IFERROR((1-'Descuentos mayoristas'!$D$18)*'Demanda minorista_AEP'!K175*'Precios mayoristas'!J168*Supuestos!$C$6,"")</f>
        <v>0</v>
      </c>
      <c r="J187" s="103">
        <f>+IFERROR((1-'Descuentos mayoristas'!$D$18)*'Demanda minorista_AEP'!L175*'Precios mayoristas'!K168*Supuestos!$C$6,"")</f>
        <v>0</v>
      </c>
      <c r="K187" s="103">
        <f>+IFERROR((1-'Descuentos mayoristas'!$D$18)*'Demanda minorista_AEP'!M175*'Precios mayoristas'!L168*Supuestos!$C$6,"")</f>
        <v>0</v>
      </c>
      <c r="L187" s="103">
        <f>+IFERROR((1-'Descuentos mayoristas'!$D$18)*'Demanda minorista_AEP'!N175*'Precios mayoristas'!M168*Supuestos!$C$6,"")</f>
        <v>0</v>
      </c>
      <c r="M187" s="103">
        <f>+IFERROR((1-'Descuentos mayoristas'!$D$18)*'Demanda minorista_AEP'!O175*'Precios mayoristas'!N168*Supuestos!$C$6,"")</f>
        <v>0</v>
      </c>
    </row>
    <row r="188" spans="2:13" x14ac:dyDescent="0.2">
      <c r="B188" s="106" t="str">
        <f>+IF('Velocidades y tramos'!E50="","",'Velocidades y tramos'!E50)</f>
        <v>Giga Ethernet 10 Gbps</v>
      </c>
      <c r="C188" s="106" t="str">
        <f>+IF('Velocidades y tramos'!F50="","",'Velocidades y tramos'!F50)</f>
        <v>Entre localidades</v>
      </c>
      <c r="D188" s="103">
        <f>IFERROR('Demanda minorista_AEP'!D176*'Precios mayoristas'!D169*(1-'Descuentos mayoristas'!$C$10)+'Demanda minorista_AEP'!E176*'Precios mayoristas'!D169*(1-'Descuentos mayoristas'!$C$11)+'Demanda minorista_AEP'!F176*'Precios mayoristas'!D169*(1-'Descuentos mayoristas'!$C$12),"")</f>
        <v>25000000</v>
      </c>
      <c r="E188" s="103">
        <f>+IFERROR((1-'Descuentos mayoristas'!$D$18)*'Demanda minorista_AEP'!G176*'Precios mayoristas'!F169*Supuestos!$C$6,"")</f>
        <v>0</v>
      </c>
      <c r="F188" s="103">
        <f>+IFERROR((1-'Descuentos mayoristas'!$D$18)*'Demanda minorista_AEP'!H176*'Precios mayoristas'!G169*Supuestos!$C$6,"")</f>
        <v>0</v>
      </c>
      <c r="G188" s="103">
        <f>+IFERROR((1-'Descuentos mayoristas'!$D$18)*'Demanda minorista_AEP'!I176*'Precios mayoristas'!H169*Supuestos!$C$6,"")</f>
        <v>0</v>
      </c>
      <c r="H188" s="103">
        <f>+IFERROR((1-'Descuentos mayoristas'!$D$18)*'Demanda minorista_AEP'!J176*'Precios mayoristas'!I169*Supuestos!$C$6,"")</f>
        <v>0</v>
      </c>
      <c r="I188" s="103">
        <f>+IFERROR((1-'Descuentos mayoristas'!$D$18)*'Demanda minorista_AEP'!K176*'Precios mayoristas'!J169*Supuestos!$C$6,"")</f>
        <v>0</v>
      </c>
      <c r="J188" s="103">
        <f>+IFERROR((1-'Descuentos mayoristas'!$D$18)*'Demanda minorista_AEP'!L176*'Precios mayoristas'!K169*Supuestos!$C$6,"")</f>
        <v>0</v>
      </c>
      <c r="K188" s="103">
        <f>+IFERROR((1-'Descuentos mayoristas'!$D$18)*'Demanda minorista_AEP'!M176*'Precios mayoristas'!L169*Supuestos!$C$6,"")</f>
        <v>0</v>
      </c>
      <c r="L188" s="103">
        <f>+IFERROR((1-'Descuentos mayoristas'!$D$18)*'Demanda minorista_AEP'!N176*'Precios mayoristas'!M169*Supuestos!$C$6,"")</f>
        <v>0</v>
      </c>
      <c r="M188" s="103">
        <f>+IFERROR((1-'Descuentos mayoristas'!$D$18)*'Demanda minorista_AEP'!O176*'Precios mayoristas'!N169*Supuestos!$C$6,"")</f>
        <v>0</v>
      </c>
    </row>
    <row r="189" spans="2:13" x14ac:dyDescent="0.2">
      <c r="B189" s="106" t="str">
        <f>+IF('Velocidades y tramos'!E51="","",'Velocidades y tramos'!E51)</f>
        <v/>
      </c>
      <c r="C189" s="106" t="str">
        <f>+IF('Velocidades y tramos'!F51="","",'Velocidades y tramos'!F51)</f>
        <v/>
      </c>
      <c r="D189" s="103">
        <f>IFERROR('Demanda minorista_AEP'!D177*'Precios mayoristas'!D170*(1-'Descuentos mayoristas'!$C$10)+'Demanda minorista_AEP'!E177*'Precios mayoristas'!D170*(1-'Descuentos mayoristas'!$C$11)+'Demanda minorista_AEP'!F177*'Precios mayoristas'!D170*(1-'Descuentos mayoristas'!$C$12),"")</f>
        <v>0</v>
      </c>
      <c r="E189" s="103">
        <f>+IFERROR((1-'Descuentos mayoristas'!$D$18)*'Demanda minorista_AEP'!G177*'Precios mayoristas'!F170*Supuestos!$C$6,"")</f>
        <v>0</v>
      </c>
      <c r="F189" s="103">
        <f>+IFERROR((1-'Descuentos mayoristas'!$D$18)*'Demanda minorista_AEP'!H177*'Precios mayoristas'!G170*Supuestos!$C$6,"")</f>
        <v>0</v>
      </c>
      <c r="G189" s="103">
        <f>+IFERROR((1-'Descuentos mayoristas'!$D$18)*'Demanda minorista_AEP'!I177*'Precios mayoristas'!H170*Supuestos!$C$6,"")</f>
        <v>0</v>
      </c>
      <c r="H189" s="103">
        <f>+IFERROR((1-'Descuentos mayoristas'!$D$18)*'Demanda minorista_AEP'!J177*'Precios mayoristas'!I170*Supuestos!$C$6,"")</f>
        <v>0</v>
      </c>
      <c r="I189" s="103">
        <f>+IFERROR((1-'Descuentos mayoristas'!$D$18)*'Demanda minorista_AEP'!K177*'Precios mayoristas'!J170*Supuestos!$C$6,"")</f>
        <v>0</v>
      </c>
      <c r="J189" s="103">
        <f>+IFERROR((1-'Descuentos mayoristas'!$D$18)*'Demanda minorista_AEP'!L177*'Precios mayoristas'!K170*Supuestos!$C$6,"")</f>
        <v>0</v>
      </c>
      <c r="K189" s="103">
        <f>+IFERROR((1-'Descuentos mayoristas'!$D$18)*'Demanda minorista_AEP'!M177*'Precios mayoristas'!L170*Supuestos!$C$6,"")</f>
        <v>0</v>
      </c>
      <c r="L189" s="103">
        <f>+IFERROR((1-'Descuentos mayoristas'!$D$18)*'Demanda minorista_AEP'!N177*'Precios mayoristas'!M170*Supuestos!$C$6,"")</f>
        <v>0</v>
      </c>
      <c r="M189" s="103">
        <f>+IFERROR((1-'Descuentos mayoristas'!$D$18)*'Demanda minorista_AEP'!O177*'Precios mayoristas'!N170*Supuestos!$C$6,"")</f>
        <v>0</v>
      </c>
    </row>
    <row r="190" spans="2:13" x14ac:dyDescent="0.2">
      <c r="B190" s="106" t="str">
        <f>+IF('Velocidades y tramos'!E52="","",'Velocidades y tramos'!E52)</f>
        <v/>
      </c>
      <c r="C190" s="106" t="str">
        <f>+IF('Velocidades y tramos'!F52="","",'Velocidades y tramos'!F52)</f>
        <v/>
      </c>
      <c r="D190" s="103">
        <f>IFERROR('Demanda minorista_AEP'!D178*'Precios mayoristas'!D171*(1-'Descuentos mayoristas'!$C$10)+'Demanda minorista_AEP'!E178*'Precios mayoristas'!D171*(1-'Descuentos mayoristas'!$C$11)+'Demanda minorista_AEP'!F178*'Precios mayoristas'!D171*(1-'Descuentos mayoristas'!$C$12),"")</f>
        <v>0</v>
      </c>
      <c r="E190" s="103">
        <f>+IFERROR((1-'Descuentos mayoristas'!$D$18)*'Demanda minorista_AEP'!G178*'Precios mayoristas'!F171*Supuestos!$C$6,"")</f>
        <v>0</v>
      </c>
      <c r="F190" s="103">
        <f>+IFERROR((1-'Descuentos mayoristas'!$D$18)*'Demanda minorista_AEP'!H178*'Precios mayoristas'!G171*Supuestos!$C$6,"")</f>
        <v>0</v>
      </c>
      <c r="G190" s="103">
        <f>+IFERROR((1-'Descuentos mayoristas'!$D$18)*'Demanda minorista_AEP'!I178*'Precios mayoristas'!H171*Supuestos!$C$6,"")</f>
        <v>0</v>
      </c>
      <c r="H190" s="103">
        <f>+IFERROR((1-'Descuentos mayoristas'!$D$18)*'Demanda minorista_AEP'!J178*'Precios mayoristas'!I171*Supuestos!$C$6,"")</f>
        <v>0</v>
      </c>
      <c r="I190" s="103">
        <f>+IFERROR((1-'Descuentos mayoristas'!$D$18)*'Demanda minorista_AEP'!K178*'Precios mayoristas'!J171*Supuestos!$C$6,"")</f>
        <v>0</v>
      </c>
      <c r="J190" s="103">
        <f>+IFERROR((1-'Descuentos mayoristas'!$D$18)*'Demanda minorista_AEP'!L178*'Precios mayoristas'!K171*Supuestos!$C$6,"")</f>
        <v>0</v>
      </c>
      <c r="K190" s="103">
        <f>+IFERROR((1-'Descuentos mayoristas'!$D$18)*'Demanda minorista_AEP'!M178*'Precios mayoristas'!L171*Supuestos!$C$6,"")</f>
        <v>0</v>
      </c>
      <c r="L190" s="103">
        <f>+IFERROR((1-'Descuentos mayoristas'!$D$18)*'Demanda minorista_AEP'!N178*'Precios mayoristas'!M171*Supuestos!$C$6,"")</f>
        <v>0</v>
      </c>
      <c r="M190" s="103">
        <f>+IFERROR((1-'Descuentos mayoristas'!$D$18)*'Demanda minorista_AEP'!O178*'Precios mayoristas'!N171*Supuestos!$C$6,"")</f>
        <v>0</v>
      </c>
    </row>
    <row r="191" spans="2:13" x14ac:dyDescent="0.2">
      <c r="B191" s="106" t="str">
        <f>+IF('Velocidades y tramos'!E53="","",'Velocidades y tramos'!E53)</f>
        <v/>
      </c>
      <c r="C191" s="106" t="str">
        <f>+IF('Velocidades y tramos'!F53="","",'Velocidades y tramos'!F53)</f>
        <v/>
      </c>
      <c r="D191" s="103">
        <f>IFERROR('Demanda minorista_AEP'!D179*'Precios mayoristas'!D172*(1-'Descuentos mayoristas'!$C$10)+'Demanda minorista_AEP'!E179*'Precios mayoristas'!D172*(1-'Descuentos mayoristas'!$C$11)+'Demanda minorista_AEP'!F179*'Precios mayoristas'!D172*(1-'Descuentos mayoristas'!$C$12),"")</f>
        <v>0</v>
      </c>
      <c r="E191" s="103">
        <f>+IFERROR((1-'Descuentos mayoristas'!$D$18)*'Demanda minorista_AEP'!G179*'Precios mayoristas'!F172*Supuestos!$C$6,"")</f>
        <v>0</v>
      </c>
      <c r="F191" s="103">
        <f>+IFERROR((1-'Descuentos mayoristas'!$D$18)*'Demanda minorista_AEP'!H179*'Precios mayoristas'!G172*Supuestos!$C$6,"")</f>
        <v>0</v>
      </c>
      <c r="G191" s="103">
        <f>+IFERROR((1-'Descuentos mayoristas'!$D$18)*'Demanda minorista_AEP'!I179*'Precios mayoristas'!H172*Supuestos!$C$6,"")</f>
        <v>0</v>
      </c>
      <c r="H191" s="103">
        <f>+IFERROR((1-'Descuentos mayoristas'!$D$18)*'Demanda minorista_AEP'!J179*'Precios mayoristas'!I172*Supuestos!$C$6,"")</f>
        <v>0</v>
      </c>
      <c r="I191" s="103">
        <f>+IFERROR((1-'Descuentos mayoristas'!$D$18)*'Demanda minorista_AEP'!K179*'Precios mayoristas'!J172*Supuestos!$C$6,"")</f>
        <v>0</v>
      </c>
      <c r="J191" s="103">
        <f>+IFERROR((1-'Descuentos mayoristas'!$D$18)*'Demanda minorista_AEP'!L179*'Precios mayoristas'!K172*Supuestos!$C$6,"")</f>
        <v>0</v>
      </c>
      <c r="K191" s="103">
        <f>+IFERROR((1-'Descuentos mayoristas'!$D$18)*'Demanda minorista_AEP'!M179*'Precios mayoristas'!L172*Supuestos!$C$6,"")</f>
        <v>0</v>
      </c>
      <c r="L191" s="103">
        <f>+IFERROR((1-'Descuentos mayoristas'!$D$18)*'Demanda minorista_AEP'!N179*'Precios mayoristas'!M172*Supuestos!$C$6,"")</f>
        <v>0</v>
      </c>
      <c r="M191" s="103">
        <f>+IFERROR((1-'Descuentos mayoristas'!$D$18)*'Demanda minorista_AEP'!O179*'Precios mayoristas'!N172*Supuestos!$C$6,"")</f>
        <v>0</v>
      </c>
    </row>
    <row r="192" spans="2:13" x14ac:dyDescent="0.2">
      <c r="B192" s="106" t="str">
        <f>+IF('Velocidades y tramos'!E54="","",'Velocidades y tramos'!E54)</f>
        <v/>
      </c>
      <c r="C192" s="106" t="str">
        <f>+IF('Velocidades y tramos'!F54="","",'Velocidades y tramos'!F54)</f>
        <v/>
      </c>
      <c r="D192" s="103">
        <f>IFERROR('Demanda minorista_AEP'!D180*'Precios mayoristas'!D173*(1-'Descuentos mayoristas'!$C$10)+'Demanda minorista_AEP'!E180*'Precios mayoristas'!D173*(1-'Descuentos mayoristas'!$C$11)+'Demanda minorista_AEP'!F180*'Precios mayoristas'!D173*(1-'Descuentos mayoristas'!$C$12),"")</f>
        <v>0</v>
      </c>
      <c r="E192" s="103">
        <f>+IFERROR((1-'Descuentos mayoristas'!$D$18)*'Demanda minorista_AEP'!G180*'Precios mayoristas'!F173*Supuestos!$C$6,"")</f>
        <v>0</v>
      </c>
      <c r="F192" s="103">
        <f>+IFERROR((1-'Descuentos mayoristas'!$D$18)*'Demanda minorista_AEP'!H180*'Precios mayoristas'!G173*Supuestos!$C$6,"")</f>
        <v>0</v>
      </c>
      <c r="G192" s="103">
        <f>+IFERROR((1-'Descuentos mayoristas'!$D$18)*'Demanda minorista_AEP'!I180*'Precios mayoristas'!H173*Supuestos!$C$6,"")</f>
        <v>0</v>
      </c>
      <c r="H192" s="103">
        <f>+IFERROR((1-'Descuentos mayoristas'!$D$18)*'Demanda minorista_AEP'!J180*'Precios mayoristas'!I173*Supuestos!$C$6,"")</f>
        <v>0</v>
      </c>
      <c r="I192" s="103">
        <f>+IFERROR((1-'Descuentos mayoristas'!$D$18)*'Demanda minorista_AEP'!K180*'Precios mayoristas'!J173*Supuestos!$C$6,"")</f>
        <v>0</v>
      </c>
      <c r="J192" s="103">
        <f>+IFERROR((1-'Descuentos mayoristas'!$D$18)*'Demanda minorista_AEP'!L180*'Precios mayoristas'!K173*Supuestos!$C$6,"")</f>
        <v>0</v>
      </c>
      <c r="K192" s="103">
        <f>+IFERROR((1-'Descuentos mayoristas'!$D$18)*'Demanda minorista_AEP'!M180*'Precios mayoristas'!L173*Supuestos!$C$6,"")</f>
        <v>0</v>
      </c>
      <c r="L192" s="103">
        <f>+IFERROR((1-'Descuentos mayoristas'!$D$18)*'Demanda minorista_AEP'!N180*'Precios mayoristas'!M173*Supuestos!$C$6,"")</f>
        <v>0</v>
      </c>
      <c r="M192" s="103">
        <f>+IFERROR((1-'Descuentos mayoristas'!$D$18)*'Demanda minorista_AEP'!O180*'Precios mayoristas'!N173*Supuestos!$C$6,"")</f>
        <v>0</v>
      </c>
    </row>
    <row r="193" spans="2:13" x14ac:dyDescent="0.2">
      <c r="B193" s="106" t="str">
        <f>+IF('Velocidades y tramos'!E55="","",'Velocidades y tramos'!E55)</f>
        <v/>
      </c>
      <c r="C193" s="106" t="str">
        <f>+IF('Velocidades y tramos'!F55="","",'Velocidades y tramos'!F55)</f>
        <v/>
      </c>
      <c r="D193" s="103">
        <f>IFERROR('Demanda minorista_AEP'!D181*'Precios mayoristas'!D174*(1-'Descuentos mayoristas'!$C$10)+'Demanda minorista_AEP'!E181*'Precios mayoristas'!D174*(1-'Descuentos mayoristas'!$C$11)+'Demanda minorista_AEP'!F181*'Precios mayoristas'!D174*(1-'Descuentos mayoristas'!$C$12),"")</f>
        <v>0</v>
      </c>
      <c r="E193" s="103">
        <f>+IFERROR((1-'Descuentos mayoristas'!$D$18)*'Demanda minorista_AEP'!G181*'Precios mayoristas'!F174*Supuestos!$C$6,"")</f>
        <v>0</v>
      </c>
      <c r="F193" s="103">
        <f>+IFERROR((1-'Descuentos mayoristas'!$D$18)*'Demanda minorista_AEP'!H181*'Precios mayoristas'!G174*Supuestos!$C$6,"")</f>
        <v>0</v>
      </c>
      <c r="G193" s="103">
        <f>+IFERROR((1-'Descuentos mayoristas'!$D$18)*'Demanda minorista_AEP'!I181*'Precios mayoristas'!H174*Supuestos!$C$6,"")</f>
        <v>0</v>
      </c>
      <c r="H193" s="103">
        <f>+IFERROR((1-'Descuentos mayoristas'!$D$18)*'Demanda minorista_AEP'!J181*'Precios mayoristas'!I174*Supuestos!$C$6,"")</f>
        <v>0</v>
      </c>
      <c r="I193" s="103">
        <f>+IFERROR((1-'Descuentos mayoristas'!$D$18)*'Demanda minorista_AEP'!K181*'Precios mayoristas'!J174*Supuestos!$C$6,"")</f>
        <v>0</v>
      </c>
      <c r="J193" s="103">
        <f>+IFERROR((1-'Descuentos mayoristas'!$D$18)*'Demanda minorista_AEP'!L181*'Precios mayoristas'!K174*Supuestos!$C$6,"")</f>
        <v>0</v>
      </c>
      <c r="K193" s="103">
        <f>+IFERROR((1-'Descuentos mayoristas'!$D$18)*'Demanda minorista_AEP'!M181*'Precios mayoristas'!L174*Supuestos!$C$6,"")</f>
        <v>0</v>
      </c>
      <c r="L193" s="103">
        <f>+IFERROR((1-'Descuentos mayoristas'!$D$18)*'Demanda minorista_AEP'!N181*'Precios mayoristas'!M174*Supuestos!$C$6,"")</f>
        <v>0</v>
      </c>
      <c r="M193" s="103">
        <f>+IFERROR((1-'Descuentos mayoristas'!$D$18)*'Demanda minorista_AEP'!O181*'Precios mayoristas'!N174*Supuestos!$C$6,"")</f>
        <v>0</v>
      </c>
    </row>
    <row r="194" spans="2:13" x14ac:dyDescent="0.2">
      <c r="B194" s="106" t="str">
        <f>+IF('Velocidades y tramos'!E56="","",'Velocidades y tramos'!E56)</f>
        <v/>
      </c>
      <c r="C194" s="106" t="str">
        <f>+IF('Velocidades y tramos'!F56="","",'Velocidades y tramos'!F56)</f>
        <v/>
      </c>
      <c r="D194" s="103">
        <f>IFERROR('Demanda minorista_AEP'!D182*'Precios mayoristas'!D175*(1-'Descuentos mayoristas'!$C$10)+'Demanda minorista_AEP'!E182*'Precios mayoristas'!D175*(1-'Descuentos mayoristas'!$C$11)+'Demanda minorista_AEP'!F182*'Precios mayoristas'!D175*(1-'Descuentos mayoristas'!$C$12),"")</f>
        <v>0</v>
      </c>
      <c r="E194" s="103">
        <f>+IFERROR((1-'Descuentos mayoristas'!$D$18)*'Demanda minorista_AEP'!G182*'Precios mayoristas'!F175*Supuestos!$C$6,"")</f>
        <v>0</v>
      </c>
      <c r="F194" s="103">
        <f>+IFERROR((1-'Descuentos mayoristas'!$D$18)*'Demanda minorista_AEP'!H182*'Precios mayoristas'!G175*Supuestos!$C$6,"")</f>
        <v>0</v>
      </c>
      <c r="G194" s="103">
        <f>+IFERROR((1-'Descuentos mayoristas'!$D$18)*'Demanda minorista_AEP'!I182*'Precios mayoristas'!H175*Supuestos!$C$6,"")</f>
        <v>0</v>
      </c>
      <c r="H194" s="103">
        <f>+IFERROR((1-'Descuentos mayoristas'!$D$18)*'Demanda minorista_AEP'!J182*'Precios mayoristas'!I175*Supuestos!$C$6,"")</f>
        <v>0</v>
      </c>
      <c r="I194" s="103">
        <f>+IFERROR((1-'Descuentos mayoristas'!$D$18)*'Demanda minorista_AEP'!K182*'Precios mayoristas'!J175*Supuestos!$C$6,"")</f>
        <v>0</v>
      </c>
      <c r="J194" s="103">
        <f>+IFERROR((1-'Descuentos mayoristas'!$D$18)*'Demanda minorista_AEP'!L182*'Precios mayoristas'!K175*Supuestos!$C$6,"")</f>
        <v>0</v>
      </c>
      <c r="K194" s="103">
        <f>+IFERROR((1-'Descuentos mayoristas'!$D$18)*'Demanda minorista_AEP'!M182*'Precios mayoristas'!L175*Supuestos!$C$6,"")</f>
        <v>0</v>
      </c>
      <c r="L194" s="103">
        <f>+IFERROR((1-'Descuentos mayoristas'!$D$18)*'Demanda minorista_AEP'!N182*'Precios mayoristas'!M175*Supuestos!$C$6,"")</f>
        <v>0</v>
      </c>
      <c r="M194" s="103">
        <f>+IFERROR((1-'Descuentos mayoristas'!$D$18)*'Demanda minorista_AEP'!O182*'Precios mayoristas'!N175*Supuestos!$C$6,"")</f>
        <v>0</v>
      </c>
    </row>
    <row r="195" spans="2:13" x14ac:dyDescent="0.2">
      <c r="B195" s="106" t="str">
        <f>+IF('Velocidades y tramos'!E57="","",'Velocidades y tramos'!E57)</f>
        <v/>
      </c>
      <c r="C195" s="106" t="str">
        <f>+IF('Velocidades y tramos'!F57="","",'Velocidades y tramos'!F57)</f>
        <v/>
      </c>
      <c r="D195" s="103">
        <f>IFERROR('Demanda minorista_AEP'!D183*'Precios mayoristas'!D176*(1-'Descuentos mayoristas'!$C$10)+'Demanda minorista_AEP'!E183*'Precios mayoristas'!D176*(1-'Descuentos mayoristas'!$C$11)+'Demanda minorista_AEP'!F183*'Precios mayoristas'!D176*(1-'Descuentos mayoristas'!$C$12),"")</f>
        <v>0</v>
      </c>
      <c r="E195" s="103">
        <f>+IFERROR((1-'Descuentos mayoristas'!$D$18)*'Demanda minorista_AEP'!G183*'Precios mayoristas'!F176*Supuestos!$C$6,"")</f>
        <v>0</v>
      </c>
      <c r="F195" s="103">
        <f>+IFERROR((1-'Descuentos mayoristas'!$D$18)*'Demanda minorista_AEP'!H183*'Precios mayoristas'!G176*Supuestos!$C$6,"")</f>
        <v>0</v>
      </c>
      <c r="G195" s="103">
        <f>+IFERROR((1-'Descuentos mayoristas'!$D$18)*'Demanda minorista_AEP'!I183*'Precios mayoristas'!H176*Supuestos!$C$6,"")</f>
        <v>0</v>
      </c>
      <c r="H195" s="103">
        <f>+IFERROR((1-'Descuentos mayoristas'!$D$18)*'Demanda minorista_AEP'!J183*'Precios mayoristas'!I176*Supuestos!$C$6,"")</f>
        <v>0</v>
      </c>
      <c r="I195" s="103">
        <f>+IFERROR((1-'Descuentos mayoristas'!$D$18)*'Demanda minorista_AEP'!K183*'Precios mayoristas'!J176*Supuestos!$C$6,"")</f>
        <v>0</v>
      </c>
      <c r="J195" s="103">
        <f>+IFERROR((1-'Descuentos mayoristas'!$D$18)*'Demanda minorista_AEP'!L183*'Precios mayoristas'!K176*Supuestos!$C$6,"")</f>
        <v>0</v>
      </c>
      <c r="K195" s="103">
        <f>+IFERROR((1-'Descuentos mayoristas'!$D$18)*'Demanda minorista_AEP'!M183*'Precios mayoristas'!L176*Supuestos!$C$6,"")</f>
        <v>0</v>
      </c>
      <c r="L195" s="103">
        <f>+IFERROR((1-'Descuentos mayoristas'!$D$18)*'Demanda minorista_AEP'!N183*'Precios mayoristas'!M176*Supuestos!$C$6,"")</f>
        <v>0</v>
      </c>
      <c r="M195" s="103">
        <f>+IFERROR((1-'Descuentos mayoristas'!$D$18)*'Demanda minorista_AEP'!O183*'Precios mayoristas'!N176*Supuestos!$C$6,"")</f>
        <v>0</v>
      </c>
    </row>
    <row r="196" spans="2:13" x14ac:dyDescent="0.2">
      <c r="B196" s="106" t="str">
        <f>+IF('Velocidades y tramos'!E58="","",'Velocidades y tramos'!E58)</f>
        <v/>
      </c>
      <c r="C196" s="106" t="str">
        <f>+IF('Velocidades y tramos'!F58="","",'Velocidades y tramos'!F58)</f>
        <v/>
      </c>
      <c r="D196" s="103">
        <f>IFERROR('Demanda minorista_AEP'!D184*'Precios mayoristas'!D177*(1-'Descuentos mayoristas'!$C$10)+'Demanda minorista_AEP'!E184*'Precios mayoristas'!D177*(1-'Descuentos mayoristas'!$C$11)+'Demanda minorista_AEP'!F184*'Precios mayoristas'!D177*(1-'Descuentos mayoristas'!$C$12),"")</f>
        <v>0</v>
      </c>
      <c r="E196" s="103">
        <f>+IFERROR((1-'Descuentos mayoristas'!$D$18)*'Demanda minorista_AEP'!G184*'Precios mayoristas'!F177*Supuestos!$C$6,"")</f>
        <v>0</v>
      </c>
      <c r="F196" s="103">
        <f>+IFERROR((1-'Descuentos mayoristas'!$D$18)*'Demanda minorista_AEP'!H184*'Precios mayoristas'!G177*Supuestos!$C$6,"")</f>
        <v>0</v>
      </c>
      <c r="G196" s="103">
        <f>+IFERROR((1-'Descuentos mayoristas'!$D$18)*'Demanda minorista_AEP'!I184*'Precios mayoristas'!H177*Supuestos!$C$6,"")</f>
        <v>0</v>
      </c>
      <c r="H196" s="103">
        <f>+IFERROR((1-'Descuentos mayoristas'!$D$18)*'Demanda minorista_AEP'!J184*'Precios mayoristas'!I177*Supuestos!$C$6,"")</f>
        <v>0</v>
      </c>
      <c r="I196" s="103">
        <f>+IFERROR((1-'Descuentos mayoristas'!$D$18)*'Demanda minorista_AEP'!K184*'Precios mayoristas'!J177*Supuestos!$C$6,"")</f>
        <v>0</v>
      </c>
      <c r="J196" s="103">
        <f>+IFERROR((1-'Descuentos mayoristas'!$D$18)*'Demanda minorista_AEP'!L184*'Precios mayoristas'!K177*Supuestos!$C$6,"")</f>
        <v>0</v>
      </c>
      <c r="K196" s="103">
        <f>+IFERROR((1-'Descuentos mayoristas'!$D$18)*'Demanda minorista_AEP'!M184*'Precios mayoristas'!L177*Supuestos!$C$6,"")</f>
        <v>0</v>
      </c>
      <c r="L196" s="103">
        <f>+IFERROR((1-'Descuentos mayoristas'!$D$18)*'Demanda minorista_AEP'!N184*'Precios mayoristas'!M177*Supuestos!$C$6,"")</f>
        <v>0</v>
      </c>
      <c r="M196" s="103">
        <f>+IFERROR((1-'Descuentos mayoristas'!$D$18)*'Demanda minorista_AEP'!O184*'Precios mayoristas'!N177*Supuestos!$C$6,"")</f>
        <v>0</v>
      </c>
    </row>
    <row r="197" spans="2:13" x14ac:dyDescent="0.2">
      <c r="B197" s="106" t="str">
        <f>+IF('Velocidades y tramos'!E59="","",'Velocidades y tramos'!E59)</f>
        <v/>
      </c>
      <c r="C197" s="106" t="str">
        <f>+IF('Velocidades y tramos'!F59="","",'Velocidades y tramos'!F59)</f>
        <v/>
      </c>
      <c r="D197" s="103">
        <f>IFERROR('Demanda minorista_AEP'!D185*'Precios mayoristas'!D178*(1-'Descuentos mayoristas'!$C$10)+'Demanda minorista_AEP'!E185*'Precios mayoristas'!D178*(1-'Descuentos mayoristas'!$C$11)+'Demanda minorista_AEP'!F185*'Precios mayoristas'!D178*(1-'Descuentos mayoristas'!$C$12),"")</f>
        <v>0</v>
      </c>
      <c r="E197" s="103">
        <f>+IFERROR((1-'Descuentos mayoristas'!$D$18)*'Demanda minorista_AEP'!G185*'Precios mayoristas'!F178*Supuestos!$C$6,"")</f>
        <v>0</v>
      </c>
      <c r="F197" s="103">
        <f>+IFERROR((1-'Descuentos mayoristas'!$D$18)*'Demanda minorista_AEP'!H185*'Precios mayoristas'!G178*Supuestos!$C$6,"")</f>
        <v>0</v>
      </c>
      <c r="G197" s="103">
        <f>+IFERROR((1-'Descuentos mayoristas'!$D$18)*'Demanda minorista_AEP'!I185*'Precios mayoristas'!H178*Supuestos!$C$6,"")</f>
        <v>0</v>
      </c>
      <c r="H197" s="103">
        <f>+IFERROR((1-'Descuentos mayoristas'!$D$18)*'Demanda minorista_AEP'!J185*'Precios mayoristas'!I178*Supuestos!$C$6,"")</f>
        <v>0</v>
      </c>
      <c r="I197" s="103">
        <f>+IFERROR((1-'Descuentos mayoristas'!$D$18)*'Demanda minorista_AEP'!K185*'Precios mayoristas'!J178*Supuestos!$C$6,"")</f>
        <v>0</v>
      </c>
      <c r="J197" s="103">
        <f>+IFERROR((1-'Descuentos mayoristas'!$D$18)*'Demanda minorista_AEP'!L185*'Precios mayoristas'!K178*Supuestos!$C$6,"")</f>
        <v>0</v>
      </c>
      <c r="K197" s="103">
        <f>+IFERROR((1-'Descuentos mayoristas'!$D$18)*'Demanda minorista_AEP'!M185*'Precios mayoristas'!L178*Supuestos!$C$6,"")</f>
        <v>0</v>
      </c>
      <c r="L197" s="103">
        <f>+IFERROR((1-'Descuentos mayoristas'!$D$18)*'Demanda minorista_AEP'!N185*'Precios mayoristas'!M178*Supuestos!$C$6,"")</f>
        <v>0</v>
      </c>
      <c r="M197" s="103">
        <f>+IFERROR((1-'Descuentos mayoristas'!$D$18)*'Demanda minorista_AEP'!O185*'Precios mayoristas'!N178*Supuestos!$C$6,"")</f>
        <v>0</v>
      </c>
    </row>
    <row r="198" spans="2:13" x14ac:dyDescent="0.2">
      <c r="B198" s="106" t="str">
        <f>+IF('Velocidades y tramos'!E60="","",'Velocidades y tramos'!E60)</f>
        <v/>
      </c>
      <c r="C198" s="106" t="str">
        <f>+IF('Velocidades y tramos'!F60="","",'Velocidades y tramos'!F60)</f>
        <v/>
      </c>
      <c r="D198" s="103">
        <f>IFERROR('Demanda minorista_AEP'!D186*'Precios mayoristas'!D179*(1-'Descuentos mayoristas'!$C$10)+'Demanda minorista_AEP'!E186*'Precios mayoristas'!D179*(1-'Descuentos mayoristas'!$C$11)+'Demanda minorista_AEP'!F186*'Precios mayoristas'!D179*(1-'Descuentos mayoristas'!$C$12),"")</f>
        <v>0</v>
      </c>
      <c r="E198" s="103">
        <f>+IFERROR((1-'Descuentos mayoristas'!$D$18)*'Demanda minorista_AEP'!G186*'Precios mayoristas'!F179*Supuestos!$C$6,"")</f>
        <v>0</v>
      </c>
      <c r="F198" s="103">
        <f>+IFERROR((1-'Descuentos mayoristas'!$D$18)*'Demanda minorista_AEP'!H186*'Precios mayoristas'!G179*Supuestos!$C$6,"")</f>
        <v>0</v>
      </c>
      <c r="G198" s="103">
        <f>+IFERROR((1-'Descuentos mayoristas'!$D$18)*'Demanda minorista_AEP'!I186*'Precios mayoristas'!H179*Supuestos!$C$6,"")</f>
        <v>0</v>
      </c>
      <c r="H198" s="103">
        <f>+IFERROR((1-'Descuentos mayoristas'!$D$18)*'Demanda minorista_AEP'!J186*'Precios mayoristas'!I179*Supuestos!$C$6,"")</f>
        <v>0</v>
      </c>
      <c r="I198" s="103">
        <f>+IFERROR((1-'Descuentos mayoristas'!$D$18)*'Demanda minorista_AEP'!K186*'Precios mayoristas'!J179*Supuestos!$C$6,"")</f>
        <v>0</v>
      </c>
      <c r="J198" s="103">
        <f>+IFERROR((1-'Descuentos mayoristas'!$D$18)*'Demanda minorista_AEP'!L186*'Precios mayoristas'!K179*Supuestos!$C$6,"")</f>
        <v>0</v>
      </c>
      <c r="K198" s="103">
        <f>+IFERROR((1-'Descuentos mayoristas'!$D$18)*'Demanda minorista_AEP'!M186*'Precios mayoristas'!L179*Supuestos!$C$6,"")</f>
        <v>0</v>
      </c>
      <c r="L198" s="103">
        <f>+IFERROR((1-'Descuentos mayoristas'!$D$18)*'Demanda minorista_AEP'!N186*'Precios mayoristas'!M179*Supuestos!$C$6,"")</f>
        <v>0</v>
      </c>
      <c r="M198" s="103">
        <f>+IFERROR((1-'Descuentos mayoristas'!$D$18)*'Demanda minorista_AEP'!O186*'Precios mayoristas'!N179*Supuestos!$C$6,"")</f>
        <v>0</v>
      </c>
    </row>
    <row r="199" spans="2:13" x14ac:dyDescent="0.2">
      <c r="B199" s="106" t="str">
        <f>+IF('Velocidades y tramos'!E61="","",'Velocidades y tramos'!E61)</f>
        <v/>
      </c>
      <c r="C199" s="106" t="str">
        <f>+IF('Velocidades y tramos'!F61="","",'Velocidades y tramos'!F61)</f>
        <v/>
      </c>
      <c r="D199" s="103">
        <f>IFERROR('Demanda minorista_AEP'!D187*'Precios mayoristas'!D180*(1-'Descuentos mayoristas'!$C$10)+'Demanda minorista_AEP'!E187*'Precios mayoristas'!D180*(1-'Descuentos mayoristas'!$C$11)+'Demanda minorista_AEP'!F187*'Precios mayoristas'!D180*(1-'Descuentos mayoristas'!$C$12),"")</f>
        <v>0</v>
      </c>
      <c r="E199" s="103">
        <f>+IFERROR((1-'Descuentos mayoristas'!$D$18)*'Demanda minorista_AEP'!G187*'Precios mayoristas'!F180*Supuestos!$C$6,"")</f>
        <v>0</v>
      </c>
      <c r="F199" s="103">
        <f>+IFERROR((1-'Descuentos mayoristas'!$D$18)*'Demanda minorista_AEP'!H187*'Precios mayoristas'!G180*Supuestos!$C$6,"")</f>
        <v>0</v>
      </c>
      <c r="G199" s="103">
        <f>+IFERROR((1-'Descuentos mayoristas'!$D$18)*'Demanda minorista_AEP'!I187*'Precios mayoristas'!H180*Supuestos!$C$6,"")</f>
        <v>0</v>
      </c>
      <c r="H199" s="103">
        <f>+IFERROR((1-'Descuentos mayoristas'!$D$18)*'Demanda minorista_AEP'!J187*'Precios mayoristas'!I180*Supuestos!$C$6,"")</f>
        <v>0</v>
      </c>
      <c r="I199" s="103">
        <f>+IFERROR((1-'Descuentos mayoristas'!$D$18)*'Demanda minorista_AEP'!K187*'Precios mayoristas'!J180*Supuestos!$C$6,"")</f>
        <v>0</v>
      </c>
      <c r="J199" s="103">
        <f>+IFERROR((1-'Descuentos mayoristas'!$D$18)*'Demanda minorista_AEP'!L187*'Precios mayoristas'!K180*Supuestos!$C$6,"")</f>
        <v>0</v>
      </c>
      <c r="K199" s="103">
        <f>+IFERROR((1-'Descuentos mayoristas'!$D$18)*'Demanda minorista_AEP'!M187*'Precios mayoristas'!L180*Supuestos!$C$6,"")</f>
        <v>0</v>
      </c>
      <c r="L199" s="103">
        <f>+IFERROR((1-'Descuentos mayoristas'!$D$18)*'Demanda minorista_AEP'!N187*'Precios mayoristas'!M180*Supuestos!$C$6,"")</f>
        <v>0</v>
      </c>
      <c r="M199" s="103">
        <f>+IFERROR((1-'Descuentos mayoristas'!$D$18)*'Demanda minorista_AEP'!O187*'Precios mayoristas'!N180*Supuestos!$C$6,"")</f>
        <v>0</v>
      </c>
    </row>
    <row r="200" spans="2:13" x14ac:dyDescent="0.2">
      <c r="B200" s="106" t="str">
        <f>+IF('Velocidades y tramos'!E62="","",'Velocidades y tramos'!E62)</f>
        <v/>
      </c>
      <c r="C200" s="106" t="str">
        <f>+IF('Velocidades y tramos'!F62="","",'Velocidades y tramos'!F62)</f>
        <v/>
      </c>
      <c r="D200" s="103">
        <f>IFERROR('Demanda minorista_AEP'!D188*'Precios mayoristas'!D181*(1-'Descuentos mayoristas'!$C$10)+'Demanda minorista_AEP'!E188*'Precios mayoristas'!D181*(1-'Descuentos mayoristas'!$C$11)+'Demanda minorista_AEP'!F188*'Precios mayoristas'!D181*(1-'Descuentos mayoristas'!$C$12),"")</f>
        <v>0</v>
      </c>
      <c r="E200" s="103">
        <f>+IFERROR((1-'Descuentos mayoristas'!$D$18)*'Demanda minorista_AEP'!G188*'Precios mayoristas'!F181*Supuestos!$C$6,"")</f>
        <v>0</v>
      </c>
      <c r="F200" s="103">
        <f>+IFERROR((1-'Descuentos mayoristas'!$D$18)*'Demanda minorista_AEP'!H188*'Precios mayoristas'!G181*Supuestos!$C$6,"")</f>
        <v>0</v>
      </c>
      <c r="G200" s="103">
        <f>+IFERROR((1-'Descuentos mayoristas'!$D$18)*'Demanda minorista_AEP'!I188*'Precios mayoristas'!H181*Supuestos!$C$6,"")</f>
        <v>0</v>
      </c>
      <c r="H200" s="103">
        <f>+IFERROR((1-'Descuentos mayoristas'!$D$18)*'Demanda minorista_AEP'!J188*'Precios mayoristas'!I181*Supuestos!$C$6,"")</f>
        <v>0</v>
      </c>
      <c r="I200" s="103">
        <f>+IFERROR((1-'Descuentos mayoristas'!$D$18)*'Demanda minorista_AEP'!K188*'Precios mayoristas'!J181*Supuestos!$C$6,"")</f>
        <v>0</v>
      </c>
      <c r="J200" s="103">
        <f>+IFERROR((1-'Descuentos mayoristas'!$D$18)*'Demanda minorista_AEP'!L188*'Precios mayoristas'!K181*Supuestos!$C$6,"")</f>
        <v>0</v>
      </c>
      <c r="K200" s="103">
        <f>+IFERROR((1-'Descuentos mayoristas'!$D$18)*'Demanda minorista_AEP'!M188*'Precios mayoristas'!L181*Supuestos!$C$6,"")</f>
        <v>0</v>
      </c>
      <c r="L200" s="103">
        <f>+IFERROR((1-'Descuentos mayoristas'!$D$18)*'Demanda minorista_AEP'!N188*'Precios mayoristas'!M181*Supuestos!$C$6,"")</f>
        <v>0</v>
      </c>
      <c r="M200" s="103">
        <f>+IFERROR((1-'Descuentos mayoristas'!$D$18)*'Demanda minorista_AEP'!O188*'Precios mayoristas'!N181*Supuestos!$C$6,"")</f>
        <v>0</v>
      </c>
    </row>
    <row r="201" spans="2:13" x14ac:dyDescent="0.2">
      <c r="B201" s="106" t="str">
        <f>+IF('Velocidades y tramos'!E63="","",'Velocidades y tramos'!E63)</f>
        <v/>
      </c>
      <c r="C201" s="106" t="str">
        <f>+IF('Velocidades y tramos'!F63="","",'Velocidades y tramos'!F63)</f>
        <v/>
      </c>
      <c r="D201" s="103">
        <f>IFERROR('Demanda minorista_AEP'!D189*'Precios mayoristas'!D182*(1-'Descuentos mayoristas'!$C$10)+'Demanda minorista_AEP'!E189*'Precios mayoristas'!D182*(1-'Descuentos mayoristas'!$C$11)+'Demanda minorista_AEP'!F189*'Precios mayoristas'!D182*(1-'Descuentos mayoristas'!$C$12),"")</f>
        <v>0</v>
      </c>
      <c r="E201" s="103">
        <f>+IFERROR((1-'Descuentos mayoristas'!$D$18)*'Demanda minorista_AEP'!G189*'Precios mayoristas'!F182*Supuestos!$C$6,"")</f>
        <v>0</v>
      </c>
      <c r="F201" s="103">
        <f>+IFERROR((1-'Descuentos mayoristas'!$D$18)*'Demanda minorista_AEP'!H189*'Precios mayoristas'!G182*Supuestos!$C$6,"")</f>
        <v>0</v>
      </c>
      <c r="G201" s="103">
        <f>+IFERROR((1-'Descuentos mayoristas'!$D$18)*'Demanda minorista_AEP'!I189*'Precios mayoristas'!H182*Supuestos!$C$6,"")</f>
        <v>0</v>
      </c>
      <c r="H201" s="103">
        <f>+IFERROR((1-'Descuentos mayoristas'!$D$18)*'Demanda minorista_AEP'!J189*'Precios mayoristas'!I182*Supuestos!$C$6,"")</f>
        <v>0</v>
      </c>
      <c r="I201" s="103">
        <f>+IFERROR((1-'Descuentos mayoristas'!$D$18)*'Demanda minorista_AEP'!K189*'Precios mayoristas'!J182*Supuestos!$C$6,"")</f>
        <v>0</v>
      </c>
      <c r="J201" s="103">
        <f>+IFERROR((1-'Descuentos mayoristas'!$D$18)*'Demanda minorista_AEP'!L189*'Precios mayoristas'!K182*Supuestos!$C$6,"")</f>
        <v>0</v>
      </c>
      <c r="K201" s="103">
        <f>+IFERROR((1-'Descuentos mayoristas'!$D$18)*'Demanda minorista_AEP'!M189*'Precios mayoristas'!L182*Supuestos!$C$6,"")</f>
        <v>0</v>
      </c>
      <c r="L201" s="103">
        <f>+IFERROR((1-'Descuentos mayoristas'!$D$18)*'Demanda minorista_AEP'!N189*'Precios mayoristas'!M182*Supuestos!$C$6,"")</f>
        <v>0</v>
      </c>
      <c r="M201" s="103">
        <f>+IFERROR((1-'Descuentos mayoristas'!$D$18)*'Demanda minorista_AEP'!O189*'Precios mayoristas'!N182*Supuestos!$C$6,"")</f>
        <v>0</v>
      </c>
    </row>
  </sheetData>
  <mergeCells count="21">
    <mergeCell ref="D7:E7"/>
    <mergeCell ref="E77:M77"/>
    <mergeCell ref="D76:M76"/>
    <mergeCell ref="E78:F78"/>
    <mergeCell ref="G78:H78"/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E83F35"/>
  </sheetPr>
  <dimension ref="B3:C31"/>
  <sheetViews>
    <sheetView showGridLines="0" workbookViewId="0">
      <selection activeCell="E3" sqref="E3"/>
    </sheetView>
  </sheetViews>
  <sheetFormatPr baseColWidth="10" defaultColWidth="9.140625" defaultRowHeight="12.75" x14ac:dyDescent="0.2"/>
  <cols>
    <col min="1" max="16384" width="9.140625" style="36"/>
  </cols>
  <sheetData>
    <row r="3" spans="2:2" ht="36" x14ac:dyDescent="0.55000000000000004">
      <c r="B3" s="37" t="s">
        <v>102</v>
      </c>
    </row>
    <row r="31" spans="3:3" x14ac:dyDescent="0.2">
      <c r="C31" s="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80" t="s">
        <v>206</v>
      </c>
      <c r="B1" s="7" t="s">
        <v>131</v>
      </c>
    </row>
    <row r="2" spans="1:3" s="8" customFormat="1" x14ac:dyDescent="0.2"/>
    <row r="3" spans="1:3" x14ac:dyDescent="0.2">
      <c r="B3" s="84" t="s">
        <v>132</v>
      </c>
    </row>
    <row r="4" spans="1:3" x14ac:dyDescent="0.2">
      <c r="B4" s="9"/>
    </row>
    <row r="5" spans="1:3" x14ac:dyDescent="0.2">
      <c r="B5" s="14" t="s">
        <v>89</v>
      </c>
      <c r="C5" s="14" t="s">
        <v>133</v>
      </c>
    </row>
    <row r="6" spans="1:3" x14ac:dyDescent="0.2">
      <c r="B6" s="11" t="s">
        <v>15</v>
      </c>
      <c r="C6" s="82">
        <f>+SUM('Costos minoristas_AEP'!E10:E23)</f>
        <v>60000000</v>
      </c>
    </row>
    <row r="7" spans="1:3" x14ac:dyDescent="0.2">
      <c r="B7" s="11" t="s">
        <v>146</v>
      </c>
      <c r="C7" s="82">
        <f>+SUM('Costos minoristas_AEP'!F10:F23)</f>
        <v>24000000</v>
      </c>
    </row>
    <row r="8" spans="1:3" x14ac:dyDescent="0.2">
      <c r="B8" s="11" t="s">
        <v>93</v>
      </c>
      <c r="C8" s="82">
        <f>+SUM('Costos minoristas_AEP'!G10:G23)</f>
        <v>36000000</v>
      </c>
    </row>
    <row r="31" spans="3:3" x14ac:dyDescent="0.2">
      <c r="C31" s="60"/>
    </row>
  </sheetData>
  <hyperlinks>
    <hyperlink ref="A1" location="Resultados!A1" display="TES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Introducción al modelo</vt:lpstr>
      <vt:lpstr>Resultados</vt:lpstr>
      <vt:lpstr>Cálculos &gt;&gt;&gt;</vt:lpstr>
      <vt:lpstr>Ingresos minoristas</vt:lpstr>
      <vt:lpstr>Pagos mayoristas&gt;&gt;</vt:lpstr>
      <vt:lpstr>Pagos mayoristas - resumen</vt:lpstr>
      <vt:lpstr>Pagos mayoristas</vt:lpstr>
      <vt:lpstr>Costos minoristas&gt;&gt;&gt;</vt:lpstr>
      <vt:lpstr>Costos minoristas - resumen</vt:lpstr>
      <vt:lpstr>Requerimiento al AEP&gt;&gt;</vt:lpstr>
      <vt:lpstr>Ingresos minoristas_AEP</vt:lpstr>
      <vt:lpstr>Demanda minorista_AEP</vt:lpstr>
      <vt:lpstr>Costos minoristas_AEP</vt:lpstr>
      <vt:lpstr>Oferta mayorista&gt;&gt;</vt:lpstr>
      <vt:lpstr>Precios mayoristas</vt:lpstr>
      <vt:lpstr>Descuentos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Josue Teoyotl Calderon</cp:lastModifiedBy>
  <cp:lastPrinted>2004-02-17T16:56:33Z</cp:lastPrinted>
  <dcterms:created xsi:type="dcterms:W3CDTF">2003-10-24T13:18:20Z</dcterms:created>
  <dcterms:modified xsi:type="dcterms:W3CDTF">2017-06-16T19:26:45Z</dcterms:modified>
</cp:coreProperties>
</file>