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charts/chart3.xml" ContentType="application/vnd.openxmlformats-officedocument.drawingml.chart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+xml"/>
  <Override PartName="/xl/charts/chart5.xml" ContentType="application/vnd.openxmlformats-officedocument.drawingml.chart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40" yWindow="45" windowWidth="19440" windowHeight="10035"/>
  </bookViews>
  <sheets>
    <sheet name="C" sheetId="50" r:id="rId1"/>
    <sheet name="V" sheetId="48" r:id="rId2"/>
    <sheet name="S" sheetId="47" r:id="rId3"/>
    <sheet name="Control" sheetId="107" r:id="rId4"/>
    <sheet name="Mercado" sheetId="100" r:id="rId5"/>
    <sheet name="Listas" sheetId="51" r:id="rId6"/>
    <sheet name="Fijo" sheetId="164" r:id="rId7"/>
    <sheet name="Móvil" sheetId="104" r:id="rId8"/>
    <sheet name="Charts==&gt;" sheetId="108" r:id="rId9"/>
    <sheet name="Chart1" sheetId="168" r:id="rId10"/>
    <sheet name="Chart2" sheetId="172" r:id="rId11"/>
    <sheet name="Chart3" sheetId="173" r:id="rId12"/>
    <sheet name="Chart4" sheetId="174" r:id="rId13"/>
    <sheet name="Chart5" sheetId="165" r:id="rId14"/>
    <sheet name="Chart6" sheetId="166" r:id="rId15"/>
    <sheet name="Chart7" sheetId="167" r:id="rId16"/>
    <sheet name="Chart8" sheetId="169" r:id="rId17"/>
    <sheet name="Chart9" sheetId="175" r:id="rId18"/>
    <sheet name="Chart10" sheetId="176" r:id="rId19"/>
    <sheet name="Chart11" sheetId="170" r:id="rId20"/>
    <sheet name="Chart12" sheetId="171" r:id="rId21"/>
    <sheet name="Chart13" sheetId="178" r:id="rId22"/>
    <sheet name="Chart14" sheetId="177" r:id="rId23"/>
  </sheets>
  <externalReferences>
    <externalReference r:id="rId24"/>
  </externalReferences>
  <definedNames>
    <definedName name="A.Broadband.Fixed">Mercado!$F$81</definedName>
    <definedName name="A.Broadband.Mobile">Mercado!$F$95</definedName>
    <definedName name="A.Mobile">Mercado!$F$45</definedName>
    <definedName name="A.TV">Mercado!$F$134</definedName>
    <definedName name="B.Broadband.Fixed">Mercado!$F$82</definedName>
    <definedName name="B.Broadband.Mobile">Mercado!$F$96</definedName>
    <definedName name="B.Mobile">Mercado!$F$46</definedName>
    <definedName name="B.TV">Mercado!$F$135</definedName>
    <definedName name="Base.Broadband.Fixed">Mercado!$F$76</definedName>
    <definedName name="Base.Broadband.Mobile">Mercado!$F$90</definedName>
    <definedName name="Base.Mobile">Mercado!$F$40</definedName>
    <definedName name="Base.TV">Mercado!$F$129</definedName>
    <definedName name="cuota_hipotetico_movil">Control!$D$8</definedName>
    <definedName name="Data.technologies">Listas!$P$6:$P$10</definedName>
    <definedName name="Fixed.Connections">Mercado!$Q$497:$BN$497</definedName>
    <definedName name="Fixed.operator.market.share">Control!$D$15:$BA$15</definedName>
    <definedName name="Fixed.Retail.Services">Listas!$G$6:$G$35</definedName>
    <definedName name="Fixed.Retail.Services.Units">Listas!$H$6:$H$35</definedName>
    <definedName name="Fixed.Retail.Services.Volumes">Mercado!$Q$500:$BN$529</definedName>
    <definedName name="geotypes">Listas!$J$6:$J$10</definedName>
    <definedName name="kbps.per.Mbps">Listas!$B$3</definedName>
    <definedName name="Market.Retail.Services.Proporcion.Urbano">Mercado!$Q$573:$BN$602</definedName>
    <definedName name="Market.Retail.Services.Volumes.Fijo" localSheetId="6">Fijo!$M$13:$BJ$42</definedName>
    <definedName name="Market.Retail.Services.Volumes.Movil" localSheetId="7">Móvil!$M$13:$BJ$42</definedName>
    <definedName name="Market.Subscribers">Móvil!$M$9:$BJ$9</definedName>
    <definedName name="Market.Subscribers.Fijo" localSheetId="6">Fijo!$M$9:$BJ$9</definedName>
    <definedName name="Market.Years">Listas!$B$6:$B$60</definedName>
    <definedName name="Mobile.operator.market.share">Control!$D$16:$BA$16</definedName>
    <definedName name="Mobile.Retail.Services">Listas!$D$6:$D$35</definedName>
    <definedName name="Mobile.Retail.Services.Units">Listas!$E$6:$E$35</definedName>
    <definedName name="Mobile.Retail.Services.Volumes">Mercado!$Q$536:$BN$565</definedName>
    <definedName name="Mobile.subscribers">Mercado!$Q$533:$BN$533</definedName>
    <definedName name="Mobile.technologies">Listas!$L$6:$L$10</definedName>
    <definedName name="Number_of_operators">Control!$C$7:$C$8</definedName>
    <definedName name="NumberA.Broadband.Fixed">Mercado!$F$78</definedName>
    <definedName name="NumberA.Broadband.Mobile">Mercado!$F$92</definedName>
    <definedName name="NumberA.Mobile">Mercado!$F$42</definedName>
    <definedName name="NumberA.TV">Mercado!$F$131</definedName>
    <definedName name="NumberB.Broadband.Fixed">Mercado!$F$80</definedName>
    <definedName name="NumberB.Broadband.Mobile">Mercado!$F$94</definedName>
    <definedName name="NumberB.Mobile">Mercado!$F$44</definedName>
    <definedName name="NumberB.TV">Mercado!$F$133</definedName>
    <definedName name="Operator.Retail.Services.Volumes" localSheetId="6">Fijo!$M$55:$BJ$84</definedName>
    <definedName name="Operator.Retail.Services.Volumes">Móvil!$M$74:$BJ$103</definedName>
    <definedName name="Operator.Subscribers" localSheetId="6">Fijo!$M$51:$BJ$51</definedName>
    <definedName name="Operator.Subscribers">Móvil!$M$69:$BJ$69</definedName>
    <definedName name="Operator.Subscribers.Share" localSheetId="6">Fijo!$M$48:$BJ$48</definedName>
    <definedName name="Operator.Subscribers.Share">Móvil!$M$48:$BJ$48</definedName>
    <definedName name="residential.fixed.connections">Mercado!$P$22:$BM$22</definedName>
    <definedName name="Retail.Services.Volumes" localSheetId="8">'Charts==&gt;'!$N$38:$BK$43</definedName>
    <definedName name="Saturation.Broadband.Fixed">Mercado!$F$75</definedName>
    <definedName name="Saturation.Broadband.Mobile">Mercado!$F$89</definedName>
    <definedName name="Saturation.Mobile">Mercado!$F$39</definedName>
    <definedName name="Saturation.TV">Mercado!$F$128</definedName>
    <definedName name="scenario.bb.penetration">Control!$E$23:$G$23</definedName>
    <definedName name="scenario.bb.penetration.selected">Control!$C$23</definedName>
    <definedName name="scenario.fixed.DSL">Control!$E$29:$G$29</definedName>
    <definedName name="scenario.fixed.DSL.selected">Control!$C$29</definedName>
    <definedName name="scenario.fixed.links">Control!$E$28:$G$28</definedName>
    <definedName name="scenario.fixed.links.selected">Control!$C$28</definedName>
    <definedName name="scenario.fixed.penetration">Control!$E$22:$G$22</definedName>
    <definedName name="scenario.fixed.penetration.selected">Control!$C$22</definedName>
    <definedName name="scenario.fixed.television">Control!$E$30:$G$30</definedName>
    <definedName name="scenario.fixed.television.selected">Control!$C$30</definedName>
    <definedName name="scenario.fixed.voice">Control!$E$25:$G$25</definedName>
    <definedName name="scenario.fixed.voice.selected">Control!$C$25</definedName>
    <definedName name="scenario.mobile.data">Control!$E$27:$G$27</definedName>
    <definedName name="scenario.mobile.data.selected">Control!$C$27</definedName>
    <definedName name="scenario.mobile.penetration">Control!$E$21:$G$21</definedName>
    <definedName name="scenario.mobile.penetration.selected">Control!$C$21</definedName>
    <definedName name="scenario.mobile.SMS">Control!$E$26:$G$26</definedName>
    <definedName name="scenario.mobile.SMS.selected">Control!$C$26</definedName>
    <definedName name="scenario.mobile.voice">Control!$E$24:$G$24</definedName>
    <definedName name="scenario.mobile.voice.selected">Control!$C$24</definedName>
    <definedName name="scenarios">Control!$E$20:$G$20</definedName>
    <definedName name="Subscribers" localSheetId="8">'Charts==&gt;'!$N$33:$BK$33</definedName>
    <definedName name="TimeA.Broadband.Fixed">Mercado!$F$77</definedName>
    <definedName name="TimeA.Broadband.Mobile">Mercado!$F$91</definedName>
    <definedName name="TimeA.Mobile">Mercado!$F$41</definedName>
    <definedName name="TimeA.TV">Mercado!$F$130</definedName>
    <definedName name="TimeB.Broadband.Fixed">Mercado!$F$79</definedName>
    <definedName name="TimeB.Broadband.Mobile">Mercado!$F$93</definedName>
    <definedName name="TimeB.Mobile">Mercado!$F$43</definedName>
    <definedName name="TimeB.TV">Mercado!$F$132</definedName>
    <definedName name="TV.technologies">Listas!$R$6:$R$10</definedName>
    <definedName name="Voice.technologies">Listas!$N$6:$N$10</definedName>
    <definedName name="Workbook.Author">'C'!$B$14</definedName>
    <definedName name="Workbook.Authors_Email_Address">'C'!$B$15</definedName>
    <definedName name="Workbook.Objective">'C'!$B$6</definedName>
    <definedName name="Workbook.Status">'C'!$B$9</definedName>
    <definedName name="Workbook.Title">'C'!$B$5</definedName>
    <definedName name="Workbook.Version">'C'!$B$8</definedName>
  </definedNames>
  <calcPr calcId="145621" calcMode="manual" calcCompleted="0" calcOnSave="0"/>
</workbook>
</file>

<file path=xl/calcChain.xml><?xml version="1.0" encoding="utf-8"?>
<calcChain xmlns="http://schemas.openxmlformats.org/spreadsheetml/2006/main">
  <c r="D8" i="107" l="1"/>
  <c r="J16" i="107" s="1"/>
  <c r="C112" i="164" l="1"/>
  <c r="C92" i="164" a="1"/>
  <c r="C120" i="164" s="1"/>
  <c r="R602" i="100"/>
  <c r="S602" i="100" s="1"/>
  <c r="T602" i="100" s="1"/>
  <c r="U602" i="100" s="1"/>
  <c r="V602" i="100" s="1"/>
  <c r="W602" i="100" s="1"/>
  <c r="X602" i="100" s="1"/>
  <c r="Y602" i="100" s="1"/>
  <c r="Z602" i="100" s="1"/>
  <c r="AA602" i="100" s="1"/>
  <c r="AB602" i="100" s="1"/>
  <c r="AC602" i="100" s="1"/>
  <c r="AD602" i="100" s="1"/>
  <c r="AE602" i="100" s="1"/>
  <c r="AF602" i="100" s="1"/>
  <c r="AG602" i="100" s="1"/>
  <c r="AH602" i="100" s="1"/>
  <c r="AI602" i="100" s="1"/>
  <c r="AJ602" i="100" s="1"/>
  <c r="AK602" i="100" s="1"/>
  <c r="AL602" i="100" s="1"/>
  <c r="AM602" i="100" s="1"/>
  <c r="AN602" i="100" s="1"/>
  <c r="AO602" i="100" s="1"/>
  <c r="AP602" i="100" s="1"/>
  <c r="AQ602" i="100" s="1"/>
  <c r="AR602" i="100" s="1"/>
  <c r="AS602" i="100" s="1"/>
  <c r="AT602" i="100" s="1"/>
  <c r="AU602" i="100" s="1"/>
  <c r="AV602" i="100" s="1"/>
  <c r="AW602" i="100" s="1"/>
  <c r="AX602" i="100" s="1"/>
  <c r="AY602" i="100" s="1"/>
  <c r="AZ602" i="100" s="1"/>
  <c r="BA602" i="100" s="1"/>
  <c r="BB602" i="100" s="1"/>
  <c r="BC602" i="100" s="1"/>
  <c r="BD602" i="100" s="1"/>
  <c r="BE602" i="100" s="1"/>
  <c r="BF602" i="100" s="1"/>
  <c r="BG602" i="100" s="1"/>
  <c r="BH602" i="100" s="1"/>
  <c r="BI602" i="100" s="1"/>
  <c r="BJ602" i="100" s="1"/>
  <c r="BK602" i="100" s="1"/>
  <c r="BL602" i="100" s="1"/>
  <c r="BM602" i="100" s="1"/>
  <c r="BN602" i="100" s="1"/>
  <c r="Q598" i="100"/>
  <c r="R594" i="100"/>
  <c r="S594" i="100" s="1"/>
  <c r="T594" i="100" s="1"/>
  <c r="U594" i="100" s="1"/>
  <c r="V594" i="100" s="1"/>
  <c r="W594" i="100" s="1"/>
  <c r="X594" i="100" s="1"/>
  <c r="Y594" i="100" s="1"/>
  <c r="Z594" i="100" s="1"/>
  <c r="AA594" i="100" s="1"/>
  <c r="AB594" i="100" s="1"/>
  <c r="AC594" i="100" s="1"/>
  <c r="AD594" i="100" s="1"/>
  <c r="AE594" i="100" s="1"/>
  <c r="AF594" i="100" s="1"/>
  <c r="AG594" i="100" s="1"/>
  <c r="AH594" i="100" s="1"/>
  <c r="AI594" i="100" s="1"/>
  <c r="AJ594" i="100" s="1"/>
  <c r="AK594" i="100" s="1"/>
  <c r="AL594" i="100" s="1"/>
  <c r="AM594" i="100" s="1"/>
  <c r="AN594" i="100" s="1"/>
  <c r="AO594" i="100" s="1"/>
  <c r="AP594" i="100" s="1"/>
  <c r="AQ594" i="100" s="1"/>
  <c r="AR594" i="100" s="1"/>
  <c r="AS594" i="100" s="1"/>
  <c r="AT594" i="100" s="1"/>
  <c r="AU594" i="100" s="1"/>
  <c r="AV594" i="100" s="1"/>
  <c r="AW594" i="100" s="1"/>
  <c r="AX594" i="100" s="1"/>
  <c r="AY594" i="100" s="1"/>
  <c r="AZ594" i="100" s="1"/>
  <c r="BA594" i="100" s="1"/>
  <c r="BB594" i="100" s="1"/>
  <c r="BC594" i="100" s="1"/>
  <c r="BD594" i="100" s="1"/>
  <c r="BE594" i="100" s="1"/>
  <c r="BF594" i="100" s="1"/>
  <c r="BG594" i="100" s="1"/>
  <c r="BH594" i="100" s="1"/>
  <c r="BI594" i="100" s="1"/>
  <c r="BJ594" i="100" s="1"/>
  <c r="BK594" i="100" s="1"/>
  <c r="BL594" i="100" s="1"/>
  <c r="BM594" i="100" s="1"/>
  <c r="BN594" i="100" s="1"/>
  <c r="R592" i="100"/>
  <c r="S592" i="100" s="1"/>
  <c r="T592" i="100" s="1"/>
  <c r="U592" i="100" s="1"/>
  <c r="V592" i="100" s="1"/>
  <c r="W592" i="100" s="1"/>
  <c r="X592" i="100" s="1"/>
  <c r="Y592" i="100" s="1"/>
  <c r="Z592" i="100" s="1"/>
  <c r="AA592" i="100" s="1"/>
  <c r="AB592" i="100" s="1"/>
  <c r="AC592" i="100" s="1"/>
  <c r="AD592" i="100" s="1"/>
  <c r="AE592" i="100" s="1"/>
  <c r="AF592" i="100" s="1"/>
  <c r="AG592" i="100" s="1"/>
  <c r="AH592" i="100" s="1"/>
  <c r="AI592" i="100" s="1"/>
  <c r="AJ592" i="100" s="1"/>
  <c r="AK592" i="100" s="1"/>
  <c r="AL592" i="100" s="1"/>
  <c r="AM592" i="100" s="1"/>
  <c r="AN592" i="100" s="1"/>
  <c r="AO592" i="100" s="1"/>
  <c r="AP592" i="100" s="1"/>
  <c r="AQ592" i="100" s="1"/>
  <c r="AR592" i="100" s="1"/>
  <c r="AS592" i="100" s="1"/>
  <c r="AT592" i="100" s="1"/>
  <c r="AU592" i="100" s="1"/>
  <c r="AV592" i="100" s="1"/>
  <c r="AW592" i="100" s="1"/>
  <c r="AX592" i="100" s="1"/>
  <c r="AY592" i="100" s="1"/>
  <c r="AZ592" i="100" s="1"/>
  <c r="BA592" i="100" s="1"/>
  <c r="BB592" i="100" s="1"/>
  <c r="BC592" i="100" s="1"/>
  <c r="BD592" i="100" s="1"/>
  <c r="BE592" i="100" s="1"/>
  <c r="BF592" i="100" s="1"/>
  <c r="BG592" i="100" s="1"/>
  <c r="BH592" i="100" s="1"/>
  <c r="BI592" i="100" s="1"/>
  <c r="BJ592" i="100" s="1"/>
  <c r="BK592" i="100" s="1"/>
  <c r="BL592" i="100" s="1"/>
  <c r="BM592" i="100" s="1"/>
  <c r="BN592" i="100" s="1"/>
  <c r="R591" i="100"/>
  <c r="S591" i="100" s="1"/>
  <c r="T591" i="100" s="1"/>
  <c r="U591" i="100" s="1"/>
  <c r="V591" i="100" s="1"/>
  <c r="W591" i="100" s="1"/>
  <c r="X591" i="100" s="1"/>
  <c r="Y591" i="100" s="1"/>
  <c r="Z591" i="100" s="1"/>
  <c r="AA591" i="100" s="1"/>
  <c r="AB591" i="100" s="1"/>
  <c r="AC591" i="100" s="1"/>
  <c r="AD591" i="100" s="1"/>
  <c r="AE591" i="100" s="1"/>
  <c r="AF591" i="100" s="1"/>
  <c r="AG591" i="100" s="1"/>
  <c r="AH591" i="100" s="1"/>
  <c r="AI591" i="100" s="1"/>
  <c r="AJ591" i="100" s="1"/>
  <c r="AK591" i="100" s="1"/>
  <c r="AL591" i="100" s="1"/>
  <c r="AM591" i="100" s="1"/>
  <c r="AN591" i="100" s="1"/>
  <c r="AO591" i="100" s="1"/>
  <c r="AP591" i="100" s="1"/>
  <c r="AQ591" i="100" s="1"/>
  <c r="AR591" i="100" s="1"/>
  <c r="AS591" i="100" s="1"/>
  <c r="AT591" i="100" s="1"/>
  <c r="AU591" i="100" s="1"/>
  <c r="AV591" i="100" s="1"/>
  <c r="AW591" i="100" s="1"/>
  <c r="AX591" i="100" s="1"/>
  <c r="AY591" i="100" s="1"/>
  <c r="AZ591" i="100" s="1"/>
  <c r="BA591" i="100" s="1"/>
  <c r="BB591" i="100" s="1"/>
  <c r="BC591" i="100" s="1"/>
  <c r="BD591" i="100" s="1"/>
  <c r="BE591" i="100" s="1"/>
  <c r="BF591" i="100" s="1"/>
  <c r="BG591" i="100" s="1"/>
  <c r="BH591" i="100" s="1"/>
  <c r="BI591" i="100" s="1"/>
  <c r="BJ591" i="100" s="1"/>
  <c r="BK591" i="100" s="1"/>
  <c r="BL591" i="100" s="1"/>
  <c r="BM591" i="100" s="1"/>
  <c r="BN591" i="100" s="1"/>
  <c r="R590" i="100"/>
  <c r="S590" i="100" s="1"/>
  <c r="T590" i="100" s="1"/>
  <c r="U590" i="100" s="1"/>
  <c r="V590" i="100" s="1"/>
  <c r="W590" i="100" s="1"/>
  <c r="X590" i="100" s="1"/>
  <c r="Y590" i="100" s="1"/>
  <c r="Z590" i="100" s="1"/>
  <c r="AA590" i="100" s="1"/>
  <c r="AB590" i="100" s="1"/>
  <c r="AC590" i="100" s="1"/>
  <c r="AD590" i="100" s="1"/>
  <c r="AE590" i="100" s="1"/>
  <c r="AF590" i="100" s="1"/>
  <c r="AG590" i="100" s="1"/>
  <c r="AH590" i="100" s="1"/>
  <c r="AI590" i="100" s="1"/>
  <c r="AJ590" i="100" s="1"/>
  <c r="AK590" i="100" s="1"/>
  <c r="AL590" i="100" s="1"/>
  <c r="AM590" i="100" s="1"/>
  <c r="AN590" i="100" s="1"/>
  <c r="AO590" i="100" s="1"/>
  <c r="AP590" i="100" s="1"/>
  <c r="AQ590" i="100" s="1"/>
  <c r="AR590" i="100" s="1"/>
  <c r="AS590" i="100" s="1"/>
  <c r="AT590" i="100" s="1"/>
  <c r="AU590" i="100" s="1"/>
  <c r="AV590" i="100" s="1"/>
  <c r="AW590" i="100" s="1"/>
  <c r="AX590" i="100" s="1"/>
  <c r="AY590" i="100" s="1"/>
  <c r="AZ590" i="100" s="1"/>
  <c r="BA590" i="100" s="1"/>
  <c r="BB590" i="100" s="1"/>
  <c r="BC590" i="100" s="1"/>
  <c r="BD590" i="100" s="1"/>
  <c r="BE590" i="100" s="1"/>
  <c r="BF590" i="100" s="1"/>
  <c r="BG590" i="100" s="1"/>
  <c r="BH590" i="100" s="1"/>
  <c r="BI590" i="100" s="1"/>
  <c r="BJ590" i="100" s="1"/>
  <c r="BK590" i="100" s="1"/>
  <c r="BL590" i="100" s="1"/>
  <c r="BM590" i="100" s="1"/>
  <c r="BN590" i="100" s="1"/>
  <c r="Q588" i="100"/>
  <c r="Q582" i="100"/>
  <c r="Q583" i="100" s="1"/>
  <c r="Q584" i="100" s="1"/>
  <c r="Q585" i="100" s="1"/>
  <c r="R581" i="100"/>
  <c r="S581" i="100" s="1"/>
  <c r="Q574" i="100"/>
  <c r="Q575" i="100" s="1"/>
  <c r="Q576" i="100" s="1"/>
  <c r="Q577" i="100" s="1"/>
  <c r="Q578" i="100" s="1"/>
  <c r="Q579" i="100" s="1"/>
  <c r="R573" i="100"/>
  <c r="E573" i="100" a="1"/>
  <c r="E600" i="100" s="1"/>
  <c r="C96" i="164" l="1"/>
  <c r="C98" i="164"/>
  <c r="C114" i="164"/>
  <c r="E579" i="100"/>
  <c r="E590" i="100"/>
  <c r="E601" i="100"/>
  <c r="E574" i="100"/>
  <c r="E585" i="100"/>
  <c r="E595" i="100"/>
  <c r="E575" i="100"/>
  <c r="E586" i="100"/>
  <c r="E597" i="100"/>
  <c r="E581" i="100"/>
  <c r="E591" i="100"/>
  <c r="E602" i="100"/>
  <c r="T581" i="100"/>
  <c r="T582" i="100" s="1"/>
  <c r="T583" i="100" s="1"/>
  <c r="T584" i="100" s="1"/>
  <c r="T585" i="100" s="1"/>
  <c r="S582" i="100"/>
  <c r="S583" i="100" s="1"/>
  <c r="S584" i="100" s="1"/>
  <c r="S585" i="100" s="1"/>
  <c r="R582" i="100"/>
  <c r="R583" i="100" s="1"/>
  <c r="R584" i="100" s="1"/>
  <c r="R585" i="100" s="1"/>
  <c r="E577" i="100"/>
  <c r="E582" i="100"/>
  <c r="E587" i="100"/>
  <c r="E593" i="100"/>
  <c r="E598" i="100"/>
  <c r="E573" i="100"/>
  <c r="E578" i="100"/>
  <c r="E583" i="100"/>
  <c r="E589" i="100"/>
  <c r="E594" i="100"/>
  <c r="E599" i="100"/>
  <c r="R574" i="100"/>
  <c r="R575" i="100" s="1"/>
  <c r="R576" i="100" s="1"/>
  <c r="R577" i="100" s="1"/>
  <c r="R578" i="100" s="1"/>
  <c r="R579" i="100" s="1"/>
  <c r="S573" i="100"/>
  <c r="Q597" i="100"/>
  <c r="R595" i="100"/>
  <c r="E576" i="100"/>
  <c r="E580" i="100"/>
  <c r="E584" i="100"/>
  <c r="E588" i="100"/>
  <c r="E592" i="100"/>
  <c r="E596" i="100"/>
  <c r="R587" i="100"/>
  <c r="C104" i="164"/>
  <c r="C119" i="164"/>
  <c r="C118" i="164"/>
  <c r="C110" i="164"/>
  <c r="C102" i="164"/>
  <c r="C94" i="164"/>
  <c r="C116" i="164"/>
  <c r="C108" i="164"/>
  <c r="C100" i="164"/>
  <c r="C92" i="164"/>
  <c r="C106" i="164"/>
  <c r="C93" i="164"/>
  <c r="C97" i="164"/>
  <c r="C101" i="164"/>
  <c r="C105" i="164"/>
  <c r="C109" i="164"/>
  <c r="C113" i="164"/>
  <c r="C117" i="164"/>
  <c r="C121" i="164"/>
  <c r="C95" i="164"/>
  <c r="C99" i="164"/>
  <c r="C103" i="164"/>
  <c r="C107" i="164"/>
  <c r="C111" i="164"/>
  <c r="C115" i="164"/>
  <c r="U581" i="100" l="1"/>
  <c r="U582" i="100" s="1"/>
  <c r="U583" i="100" s="1"/>
  <c r="U584" i="100" s="1"/>
  <c r="U585" i="100" s="1"/>
  <c r="T573" i="100"/>
  <c r="S574" i="100"/>
  <c r="S575" i="100" s="1"/>
  <c r="S576" i="100" s="1"/>
  <c r="S577" i="100" s="1"/>
  <c r="S578" i="100" s="1"/>
  <c r="S579" i="100" s="1"/>
  <c r="R596" i="100"/>
  <c r="R597" i="100" s="1"/>
  <c r="R598" i="100" s="1"/>
  <c r="S595" i="100"/>
  <c r="R588" i="100"/>
  <c r="S587" i="100"/>
  <c r="V581" i="100" l="1"/>
  <c r="V582" i="100" s="1"/>
  <c r="V583" i="100" s="1"/>
  <c r="V584" i="100" s="1"/>
  <c r="V585" i="100" s="1"/>
  <c r="T587" i="100"/>
  <c r="S588" i="100"/>
  <c r="T574" i="100"/>
  <c r="T575" i="100" s="1"/>
  <c r="T576" i="100" s="1"/>
  <c r="T577" i="100" s="1"/>
  <c r="T578" i="100" s="1"/>
  <c r="T579" i="100" s="1"/>
  <c r="U573" i="100"/>
  <c r="S596" i="100"/>
  <c r="S597" i="100" s="1"/>
  <c r="S598" i="100" s="1"/>
  <c r="T595" i="100"/>
  <c r="W581" i="100" l="1"/>
  <c r="W582" i="100" s="1"/>
  <c r="W583" i="100" s="1"/>
  <c r="W584" i="100" s="1"/>
  <c r="W585" i="100" s="1"/>
  <c r="T596" i="100"/>
  <c r="T597" i="100" s="1"/>
  <c r="T598" i="100" s="1"/>
  <c r="U595" i="100"/>
  <c r="U574" i="100"/>
  <c r="U575" i="100" s="1"/>
  <c r="U576" i="100" s="1"/>
  <c r="U577" i="100" s="1"/>
  <c r="U578" i="100" s="1"/>
  <c r="U579" i="100" s="1"/>
  <c r="V573" i="100"/>
  <c r="T588" i="100"/>
  <c r="U587" i="100"/>
  <c r="X581" i="100" l="1"/>
  <c r="X582" i="100" s="1"/>
  <c r="X583" i="100" s="1"/>
  <c r="X584" i="100" s="1"/>
  <c r="X585" i="100" s="1"/>
  <c r="V574" i="100"/>
  <c r="V575" i="100" s="1"/>
  <c r="V576" i="100" s="1"/>
  <c r="V577" i="100" s="1"/>
  <c r="V578" i="100" s="1"/>
  <c r="V579" i="100" s="1"/>
  <c r="W573" i="100"/>
  <c r="U596" i="100"/>
  <c r="U597" i="100" s="1"/>
  <c r="U598" i="100" s="1"/>
  <c r="V595" i="100"/>
  <c r="U588" i="100"/>
  <c r="V587" i="100"/>
  <c r="Y581" i="100" l="1"/>
  <c r="Y582" i="100" s="1"/>
  <c r="Y583" i="100" s="1"/>
  <c r="Y584" i="100" s="1"/>
  <c r="Y585" i="100" s="1"/>
  <c r="V588" i="100"/>
  <c r="W587" i="100"/>
  <c r="Z581" i="100"/>
  <c r="V596" i="100"/>
  <c r="V597" i="100" s="1"/>
  <c r="V598" i="100" s="1"/>
  <c r="W595" i="100"/>
  <c r="X573" i="100"/>
  <c r="W574" i="100"/>
  <c r="W575" i="100" s="1"/>
  <c r="W576" i="100" s="1"/>
  <c r="W577" i="100" s="1"/>
  <c r="W578" i="100" s="1"/>
  <c r="W579" i="100" s="1"/>
  <c r="S391" i="100"/>
  <c r="T391" i="100"/>
  <c r="U391" i="100"/>
  <c r="V391" i="100"/>
  <c r="W391" i="100"/>
  <c r="X391" i="100"/>
  <c r="Y391" i="100"/>
  <c r="Z391" i="100"/>
  <c r="AA391" i="100"/>
  <c r="AB391" i="100"/>
  <c r="AC391" i="100"/>
  <c r="AD391" i="100"/>
  <c r="AE391" i="100"/>
  <c r="AF391" i="100"/>
  <c r="AG391" i="100"/>
  <c r="R391" i="100"/>
  <c r="AH384" i="100"/>
  <c r="AI384" i="100" s="1"/>
  <c r="AJ384" i="100" s="1"/>
  <c r="AK384" i="100" s="1"/>
  <c r="AL384" i="100" s="1"/>
  <c r="AM384" i="100" l="1"/>
  <c r="AN384" i="100" s="1"/>
  <c r="AO384" i="100" s="1"/>
  <c r="AP384" i="100" s="1"/>
  <c r="AQ384" i="100" s="1"/>
  <c r="AR384" i="100" s="1"/>
  <c r="AS384" i="100" s="1"/>
  <c r="AT384" i="100" s="1"/>
  <c r="AU384" i="100" s="1"/>
  <c r="AV384" i="100" s="1"/>
  <c r="AW384" i="100" s="1"/>
  <c r="AX384" i="100" s="1"/>
  <c r="AY384" i="100" s="1"/>
  <c r="AZ384" i="100" s="1"/>
  <c r="BA384" i="100" s="1"/>
  <c r="BB384" i="100" s="1"/>
  <c r="BC384" i="100" s="1"/>
  <c r="BD384" i="100" s="1"/>
  <c r="BE384" i="100" s="1"/>
  <c r="BF384" i="100" s="1"/>
  <c r="BG384" i="100" s="1"/>
  <c r="BH384" i="100" s="1"/>
  <c r="BI384" i="100" s="1"/>
  <c r="BJ384" i="100" s="1"/>
  <c r="BK384" i="100" s="1"/>
  <c r="BL384" i="100" s="1"/>
  <c r="BM384" i="100" s="1"/>
  <c r="BN384" i="100" s="1"/>
  <c r="BN391" i="100" s="1"/>
  <c r="AL391" i="100"/>
  <c r="AH391" i="100"/>
  <c r="AJ391" i="100"/>
  <c r="AI391" i="100"/>
  <c r="AK391" i="100"/>
  <c r="X595" i="100"/>
  <c r="W596" i="100"/>
  <c r="W597" i="100" s="1"/>
  <c r="W598" i="100" s="1"/>
  <c r="X587" i="100"/>
  <c r="W588" i="100"/>
  <c r="AA581" i="100"/>
  <c r="Z582" i="100"/>
  <c r="Z583" i="100" s="1"/>
  <c r="Z584" i="100" s="1"/>
  <c r="Z585" i="100" s="1"/>
  <c r="Y573" i="100"/>
  <c r="X574" i="100"/>
  <c r="X575" i="100" s="1"/>
  <c r="X576" i="100" s="1"/>
  <c r="X577" i="100" s="1"/>
  <c r="X578" i="100" s="1"/>
  <c r="X579" i="100" s="1"/>
  <c r="AN391" i="100" l="1"/>
  <c r="AO391" i="100"/>
  <c r="AM391" i="100"/>
  <c r="BF391" i="100"/>
  <c r="BA391" i="100"/>
  <c r="AT391" i="100"/>
  <c r="AY391" i="100"/>
  <c r="AS391" i="100"/>
  <c r="AX391" i="100"/>
  <c r="AQ391" i="100"/>
  <c r="BH391" i="100"/>
  <c r="BE391" i="100"/>
  <c r="BI391" i="100"/>
  <c r="BL391" i="100"/>
  <c r="AW391" i="100"/>
  <c r="AP391" i="100"/>
  <c r="BG391" i="100"/>
  <c r="AR391" i="100"/>
  <c r="BK391" i="100"/>
  <c r="AV391" i="100"/>
  <c r="BJ391" i="100"/>
  <c r="AU391" i="100"/>
  <c r="AZ391" i="100"/>
  <c r="BM391" i="100"/>
  <c r="BB391" i="100"/>
  <c r="BC391" i="100"/>
  <c r="BD391" i="100"/>
  <c r="AA582" i="100"/>
  <c r="AA583" i="100" s="1"/>
  <c r="AA584" i="100" s="1"/>
  <c r="AA585" i="100" s="1"/>
  <c r="AB581" i="100"/>
  <c r="X596" i="100"/>
  <c r="X597" i="100" s="1"/>
  <c r="X598" i="100" s="1"/>
  <c r="Y595" i="100"/>
  <c r="Y574" i="100"/>
  <c r="Y575" i="100" s="1"/>
  <c r="Y576" i="100" s="1"/>
  <c r="Y577" i="100" s="1"/>
  <c r="Y578" i="100" s="1"/>
  <c r="Y579" i="100" s="1"/>
  <c r="Z573" i="100"/>
  <c r="Y587" i="100"/>
  <c r="X588" i="100"/>
  <c r="X208" i="100"/>
  <c r="Y208" i="100" s="1"/>
  <c r="Z208" i="100" s="1"/>
  <c r="AA208" i="100" s="1"/>
  <c r="AB582" i="100" l="1"/>
  <c r="AB583" i="100" s="1"/>
  <c r="AB584" i="100" s="1"/>
  <c r="AB585" i="100" s="1"/>
  <c r="AC581" i="100"/>
  <c r="Y596" i="100"/>
  <c r="Y597" i="100" s="1"/>
  <c r="Y598" i="100" s="1"/>
  <c r="Z595" i="100"/>
  <c r="Y588" i="100"/>
  <c r="Z587" i="100"/>
  <c r="Z574" i="100"/>
  <c r="Z575" i="100" s="1"/>
  <c r="Z576" i="100" s="1"/>
  <c r="Z577" i="100" s="1"/>
  <c r="Z578" i="100" s="1"/>
  <c r="Z579" i="100" s="1"/>
  <c r="AA573" i="100"/>
  <c r="AB208" i="100"/>
  <c r="F75" i="100"/>
  <c r="F39" i="100"/>
  <c r="AB573" i="100" l="1"/>
  <c r="AA574" i="100"/>
  <c r="AA575" i="100" s="1"/>
  <c r="AA576" i="100" s="1"/>
  <c r="AA577" i="100" s="1"/>
  <c r="AA578" i="100" s="1"/>
  <c r="AA579" i="100" s="1"/>
  <c r="Z596" i="100"/>
  <c r="Z597" i="100" s="1"/>
  <c r="Z598" i="100" s="1"/>
  <c r="AA595" i="100"/>
  <c r="Z588" i="100"/>
  <c r="AA587" i="100"/>
  <c r="AC582" i="100"/>
  <c r="AC583" i="100" s="1"/>
  <c r="AC584" i="100" s="1"/>
  <c r="AC585" i="100" s="1"/>
  <c r="AD581" i="100"/>
  <c r="AC208" i="100"/>
  <c r="AE581" i="100" l="1"/>
  <c r="AD582" i="100"/>
  <c r="AD583" i="100" s="1"/>
  <c r="AD584" i="100" s="1"/>
  <c r="AD585" i="100" s="1"/>
  <c r="AA596" i="100"/>
  <c r="AA597" i="100" s="1"/>
  <c r="AA598" i="100" s="1"/>
  <c r="AB595" i="100"/>
  <c r="AB587" i="100"/>
  <c r="AA588" i="100"/>
  <c r="AC573" i="100"/>
  <c r="AB574" i="100"/>
  <c r="AB575" i="100" s="1"/>
  <c r="AB576" i="100" s="1"/>
  <c r="AB577" i="100" s="1"/>
  <c r="AB578" i="100" s="1"/>
  <c r="AB579" i="100" s="1"/>
  <c r="F16" i="107"/>
  <c r="AD208" i="100"/>
  <c r="AB596" i="100" l="1"/>
  <c r="AB597" i="100" s="1"/>
  <c r="AB598" i="100" s="1"/>
  <c r="AC595" i="100"/>
  <c r="AC574" i="100"/>
  <c r="AC575" i="100" s="1"/>
  <c r="AC576" i="100" s="1"/>
  <c r="AC577" i="100" s="1"/>
  <c r="AC578" i="100" s="1"/>
  <c r="AC579" i="100" s="1"/>
  <c r="AD573" i="100"/>
  <c r="AB588" i="100"/>
  <c r="AC587" i="100"/>
  <c r="AE582" i="100"/>
  <c r="AE583" i="100" s="1"/>
  <c r="AE584" i="100" s="1"/>
  <c r="AE585" i="100" s="1"/>
  <c r="AF581" i="100"/>
  <c r="G16" i="107"/>
  <c r="H16" i="107" s="1"/>
  <c r="AE208" i="100"/>
  <c r="AF582" i="100" l="1"/>
  <c r="AF583" i="100" s="1"/>
  <c r="AF584" i="100" s="1"/>
  <c r="AF585" i="100" s="1"/>
  <c r="AG581" i="100"/>
  <c r="AD574" i="100"/>
  <c r="AD575" i="100" s="1"/>
  <c r="AD576" i="100" s="1"/>
  <c r="AD577" i="100" s="1"/>
  <c r="AD578" i="100" s="1"/>
  <c r="AD579" i="100" s="1"/>
  <c r="AE573" i="100"/>
  <c r="AD587" i="100"/>
  <c r="AC588" i="100"/>
  <c r="AC596" i="100"/>
  <c r="AC597" i="100" s="1"/>
  <c r="AC598" i="100" s="1"/>
  <c r="AD595" i="100"/>
  <c r="I16" i="107"/>
  <c r="AF208" i="100"/>
  <c r="X158" i="100" l="1"/>
  <c r="AD596" i="100"/>
  <c r="AD597" i="100" s="1"/>
  <c r="AD598" i="100" s="1"/>
  <c r="AE595" i="100"/>
  <c r="AF573" i="100"/>
  <c r="AE574" i="100"/>
  <c r="AE575" i="100" s="1"/>
  <c r="AE576" i="100" s="1"/>
  <c r="AE577" i="100" s="1"/>
  <c r="AE578" i="100" s="1"/>
  <c r="AE579" i="100" s="1"/>
  <c r="AG582" i="100"/>
  <c r="AG583" i="100" s="1"/>
  <c r="AG584" i="100" s="1"/>
  <c r="AG585" i="100" s="1"/>
  <c r="AH581" i="100"/>
  <c r="AD588" i="100"/>
  <c r="AE587" i="100"/>
  <c r="AG208" i="100"/>
  <c r="W176" i="100"/>
  <c r="W175" i="100"/>
  <c r="W270" i="100" l="1"/>
  <c r="AF587" i="100"/>
  <c r="AE588" i="100"/>
  <c r="AF574" i="100"/>
  <c r="AF575" i="100" s="1"/>
  <c r="AF576" i="100" s="1"/>
  <c r="AF577" i="100" s="1"/>
  <c r="AF578" i="100" s="1"/>
  <c r="AF579" i="100" s="1"/>
  <c r="AG573" i="100"/>
  <c r="AI581" i="100"/>
  <c r="AH582" i="100"/>
  <c r="AH583" i="100" s="1"/>
  <c r="AH584" i="100" s="1"/>
  <c r="AH585" i="100" s="1"/>
  <c r="AE596" i="100"/>
  <c r="AE597" i="100" s="1"/>
  <c r="AE598" i="100" s="1"/>
  <c r="AF595" i="100"/>
  <c r="AH208" i="100"/>
  <c r="AF596" i="100" l="1"/>
  <c r="AF597" i="100" s="1"/>
  <c r="AF598" i="100" s="1"/>
  <c r="AG595" i="100"/>
  <c r="AG574" i="100"/>
  <c r="AG575" i="100" s="1"/>
  <c r="AG576" i="100" s="1"/>
  <c r="AG577" i="100" s="1"/>
  <c r="AG578" i="100" s="1"/>
  <c r="AG579" i="100" s="1"/>
  <c r="AH573" i="100"/>
  <c r="AI582" i="100"/>
  <c r="AI583" i="100" s="1"/>
  <c r="AI584" i="100" s="1"/>
  <c r="AI585" i="100" s="1"/>
  <c r="AJ581" i="100"/>
  <c r="AG587" i="100"/>
  <c r="AF588" i="100"/>
  <c r="AI208" i="100"/>
  <c r="W72" i="100"/>
  <c r="AH574" i="100" l="1"/>
  <c r="AH575" i="100" s="1"/>
  <c r="AH576" i="100" s="1"/>
  <c r="AH577" i="100" s="1"/>
  <c r="AH578" i="100" s="1"/>
  <c r="AH579" i="100" s="1"/>
  <c r="AI573" i="100"/>
  <c r="AG588" i="100"/>
  <c r="AH587" i="100"/>
  <c r="AJ582" i="100"/>
  <c r="AJ583" i="100" s="1"/>
  <c r="AJ584" i="100" s="1"/>
  <c r="AJ585" i="100" s="1"/>
  <c r="AK581" i="100"/>
  <c r="AG596" i="100"/>
  <c r="AG597" i="100" s="1"/>
  <c r="AG598" i="100" s="1"/>
  <c r="AH595" i="100"/>
  <c r="AJ208" i="100"/>
  <c r="AH596" i="100" l="1"/>
  <c r="AH597" i="100" s="1"/>
  <c r="AH598" i="100" s="1"/>
  <c r="AI595" i="100"/>
  <c r="AH588" i="100"/>
  <c r="AI587" i="100"/>
  <c r="AK582" i="100"/>
  <c r="AK583" i="100" s="1"/>
  <c r="AK584" i="100" s="1"/>
  <c r="AK585" i="100" s="1"/>
  <c r="AL581" i="100"/>
  <c r="AJ573" i="100"/>
  <c r="AI574" i="100"/>
  <c r="AI575" i="100" s="1"/>
  <c r="AI576" i="100" s="1"/>
  <c r="AI577" i="100" s="1"/>
  <c r="AI578" i="100" s="1"/>
  <c r="AI579" i="100" s="1"/>
  <c r="AK208" i="100"/>
  <c r="AJ587" i="100" l="1"/>
  <c r="AI588" i="100"/>
  <c r="AJ574" i="100"/>
  <c r="AJ575" i="100" s="1"/>
  <c r="AJ576" i="100" s="1"/>
  <c r="AJ577" i="100" s="1"/>
  <c r="AJ578" i="100" s="1"/>
  <c r="AJ579" i="100" s="1"/>
  <c r="AK573" i="100"/>
  <c r="AM581" i="100"/>
  <c r="AL582" i="100"/>
  <c r="AL583" i="100" s="1"/>
  <c r="AL584" i="100" s="1"/>
  <c r="AL585" i="100" s="1"/>
  <c r="AI596" i="100"/>
  <c r="AI597" i="100" s="1"/>
  <c r="AI598" i="100" s="1"/>
  <c r="AJ595" i="100"/>
  <c r="AL208" i="100"/>
  <c r="AM582" i="100" l="1"/>
  <c r="AM583" i="100" s="1"/>
  <c r="AM584" i="100" s="1"/>
  <c r="AM585" i="100" s="1"/>
  <c r="AN581" i="100"/>
  <c r="AJ588" i="100"/>
  <c r="AK587" i="100"/>
  <c r="AJ596" i="100"/>
  <c r="AJ597" i="100" s="1"/>
  <c r="AJ598" i="100" s="1"/>
  <c r="AK595" i="100"/>
  <c r="AK574" i="100"/>
  <c r="AK575" i="100" s="1"/>
  <c r="AK576" i="100" s="1"/>
  <c r="AK577" i="100" s="1"/>
  <c r="AK578" i="100" s="1"/>
  <c r="AK579" i="100" s="1"/>
  <c r="AL573" i="100"/>
  <c r="AM208" i="100"/>
  <c r="W137" i="100"/>
  <c r="AL574" i="100" l="1"/>
  <c r="AL575" i="100" s="1"/>
  <c r="AL576" i="100" s="1"/>
  <c r="AL577" i="100" s="1"/>
  <c r="AL578" i="100" s="1"/>
  <c r="AL579" i="100" s="1"/>
  <c r="AM573" i="100"/>
  <c r="AK588" i="100"/>
  <c r="AL587" i="100"/>
  <c r="AL595" i="100"/>
  <c r="AK596" i="100"/>
  <c r="AK597" i="100" s="1"/>
  <c r="AK598" i="100" s="1"/>
  <c r="AN582" i="100"/>
  <c r="AN583" i="100" s="1"/>
  <c r="AN584" i="100" s="1"/>
  <c r="AN585" i="100" s="1"/>
  <c r="AO581" i="100"/>
  <c r="AN208" i="100"/>
  <c r="W125" i="100"/>
  <c r="W143" i="100"/>
  <c r="W142" i="100"/>
  <c r="AL596" i="100" l="1"/>
  <c r="AL597" i="100" s="1"/>
  <c r="AL598" i="100" s="1"/>
  <c r="AM595" i="100"/>
  <c r="AO582" i="100"/>
  <c r="AO583" i="100" s="1"/>
  <c r="AO584" i="100" s="1"/>
  <c r="AO585" i="100" s="1"/>
  <c r="AP581" i="100"/>
  <c r="AL588" i="100"/>
  <c r="AM587" i="100"/>
  <c r="AN573" i="100"/>
  <c r="AM574" i="100"/>
  <c r="AM575" i="100" s="1"/>
  <c r="AM576" i="100" s="1"/>
  <c r="AM577" i="100" s="1"/>
  <c r="AM578" i="100" s="1"/>
  <c r="AM579" i="100" s="1"/>
  <c r="AO208" i="100"/>
  <c r="AA142" i="100"/>
  <c r="AE142" i="100"/>
  <c r="AB142" i="100"/>
  <c r="AF142" i="100"/>
  <c r="Y142" i="100"/>
  <c r="AC142" i="100"/>
  <c r="AG142" i="100"/>
  <c r="Z142" i="100"/>
  <c r="AD142" i="100"/>
  <c r="X142" i="100"/>
  <c r="W144" i="100"/>
  <c r="AQ581" i="100" l="1"/>
  <c r="AP582" i="100"/>
  <c r="AP583" i="100" s="1"/>
  <c r="AP584" i="100" s="1"/>
  <c r="AP585" i="100" s="1"/>
  <c r="AO573" i="100"/>
  <c r="AN574" i="100"/>
  <c r="AN575" i="100" s="1"/>
  <c r="AN576" i="100" s="1"/>
  <c r="AN577" i="100" s="1"/>
  <c r="AN578" i="100" s="1"/>
  <c r="AN579" i="100" s="1"/>
  <c r="AN587" i="100"/>
  <c r="AM588" i="100"/>
  <c r="AM596" i="100"/>
  <c r="AM597" i="100" s="1"/>
  <c r="AM598" i="100" s="1"/>
  <c r="AN595" i="100"/>
  <c r="AP208" i="100"/>
  <c r="T457" i="100"/>
  <c r="W86" i="100"/>
  <c r="AO587" i="100" l="1"/>
  <c r="AN588" i="100"/>
  <c r="AQ582" i="100"/>
  <c r="AQ583" i="100" s="1"/>
  <c r="AQ584" i="100" s="1"/>
  <c r="AQ585" i="100" s="1"/>
  <c r="AR581" i="100"/>
  <c r="AN596" i="100"/>
  <c r="AN597" i="100" s="1"/>
  <c r="AN598" i="100" s="1"/>
  <c r="AO595" i="100"/>
  <c r="AO574" i="100"/>
  <c r="AO575" i="100" s="1"/>
  <c r="AO576" i="100" s="1"/>
  <c r="AO577" i="100" s="1"/>
  <c r="AO578" i="100" s="1"/>
  <c r="AO579" i="100" s="1"/>
  <c r="AP573" i="100"/>
  <c r="AQ208" i="100"/>
  <c r="AO588" i="100" l="1"/>
  <c r="AP587" i="100"/>
  <c r="AP574" i="100"/>
  <c r="AP575" i="100" s="1"/>
  <c r="AP576" i="100" s="1"/>
  <c r="AP577" i="100" s="1"/>
  <c r="AP578" i="100" s="1"/>
  <c r="AP579" i="100" s="1"/>
  <c r="AQ573" i="100"/>
  <c r="AR582" i="100"/>
  <c r="AR583" i="100" s="1"/>
  <c r="AR584" i="100" s="1"/>
  <c r="AR585" i="100" s="1"/>
  <c r="AS581" i="100"/>
  <c r="AO596" i="100"/>
  <c r="AO597" i="100" s="1"/>
  <c r="AO598" i="100" s="1"/>
  <c r="AP595" i="100"/>
  <c r="AR208" i="100"/>
  <c r="B9" i="48"/>
  <c r="B8" i="48"/>
  <c r="AP596" i="100" l="1"/>
  <c r="AP597" i="100" s="1"/>
  <c r="AP598" i="100" s="1"/>
  <c r="AQ595" i="100"/>
  <c r="AR573" i="100"/>
  <c r="AQ574" i="100"/>
  <c r="AQ575" i="100" s="1"/>
  <c r="AQ576" i="100" s="1"/>
  <c r="AQ577" i="100" s="1"/>
  <c r="AQ578" i="100" s="1"/>
  <c r="AQ579" i="100" s="1"/>
  <c r="AS582" i="100"/>
  <c r="AS583" i="100" s="1"/>
  <c r="AS584" i="100" s="1"/>
  <c r="AS585" i="100" s="1"/>
  <c r="AT581" i="100"/>
  <c r="AP588" i="100"/>
  <c r="AQ587" i="100"/>
  <c r="AS208" i="100"/>
  <c r="T105" i="100"/>
  <c r="U102" i="100"/>
  <c r="AR574" i="100" l="1"/>
  <c r="AR575" i="100" s="1"/>
  <c r="AR576" i="100" s="1"/>
  <c r="AR577" i="100" s="1"/>
  <c r="AR578" i="100" s="1"/>
  <c r="AR579" i="100" s="1"/>
  <c r="AS573" i="100"/>
  <c r="AU581" i="100"/>
  <c r="AT582" i="100"/>
  <c r="AT583" i="100" s="1"/>
  <c r="AT584" i="100" s="1"/>
  <c r="AT585" i="100" s="1"/>
  <c r="AQ596" i="100"/>
  <c r="AQ597" i="100" s="1"/>
  <c r="AQ598" i="100" s="1"/>
  <c r="AR595" i="100"/>
  <c r="AR587" i="100"/>
  <c r="AQ588" i="100"/>
  <c r="AT208" i="100"/>
  <c r="O135" i="108"/>
  <c r="D108" i="108"/>
  <c r="D107" i="108"/>
  <c r="H108" i="108"/>
  <c r="H107" i="108"/>
  <c r="O76" i="108"/>
  <c r="H130" i="108"/>
  <c r="H131" i="108"/>
  <c r="H103" i="108"/>
  <c r="H104" i="108"/>
  <c r="D103" i="108"/>
  <c r="D104" i="108"/>
  <c r="H129" i="108"/>
  <c r="H128" i="108"/>
  <c r="H124" i="108"/>
  <c r="H123" i="108"/>
  <c r="H122" i="108"/>
  <c r="H121" i="108"/>
  <c r="H120" i="108"/>
  <c r="H119" i="108"/>
  <c r="H118" i="108"/>
  <c r="H87" i="108"/>
  <c r="D87" i="108"/>
  <c r="H86" i="108"/>
  <c r="D86" i="108"/>
  <c r="H82" i="108"/>
  <c r="H81" i="108"/>
  <c r="H80" i="108"/>
  <c r="H79" i="108"/>
  <c r="H78" i="108"/>
  <c r="D82" i="108"/>
  <c r="D81" i="108"/>
  <c r="D80" i="108"/>
  <c r="D79" i="108"/>
  <c r="D78" i="108"/>
  <c r="H65" i="108"/>
  <c r="H64" i="108"/>
  <c r="H63" i="108"/>
  <c r="H62" i="108"/>
  <c r="H61" i="108"/>
  <c r="H72" i="108"/>
  <c r="D72" i="108"/>
  <c r="H71" i="108"/>
  <c r="D71" i="108"/>
  <c r="H70" i="108"/>
  <c r="D70" i="108"/>
  <c r="H69" i="108"/>
  <c r="D69" i="108"/>
  <c r="O59" i="108"/>
  <c r="D65" i="108"/>
  <c r="D64" i="108"/>
  <c r="D63" i="108"/>
  <c r="D62" i="108"/>
  <c r="D61" i="108"/>
  <c r="AR596" i="100" l="1"/>
  <c r="AR597" i="100" s="1"/>
  <c r="AR598" i="100" s="1"/>
  <c r="AS595" i="100"/>
  <c r="AS574" i="100"/>
  <c r="AS575" i="100" s="1"/>
  <c r="AS576" i="100" s="1"/>
  <c r="AS577" i="100" s="1"/>
  <c r="AS578" i="100" s="1"/>
  <c r="AS579" i="100" s="1"/>
  <c r="AT573" i="100"/>
  <c r="AR588" i="100"/>
  <c r="AS587" i="100"/>
  <c r="AU582" i="100"/>
  <c r="AU583" i="100" s="1"/>
  <c r="AU584" i="100" s="1"/>
  <c r="AU585" i="100" s="1"/>
  <c r="AV581" i="100"/>
  <c r="AU208" i="100"/>
  <c r="R99" i="100"/>
  <c r="S99" i="100"/>
  <c r="Q99" i="100"/>
  <c r="O136" i="108" s="1"/>
  <c r="AT587" i="100" l="1"/>
  <c r="AS588" i="100"/>
  <c r="AS596" i="100"/>
  <c r="AS597" i="100" s="1"/>
  <c r="AS598" i="100" s="1"/>
  <c r="AT595" i="100"/>
  <c r="AV582" i="100"/>
  <c r="AV583" i="100" s="1"/>
  <c r="AV584" i="100" s="1"/>
  <c r="AV585" i="100" s="1"/>
  <c r="AW581" i="100"/>
  <c r="AT574" i="100"/>
  <c r="AT575" i="100" s="1"/>
  <c r="AT576" i="100" s="1"/>
  <c r="AT577" i="100" s="1"/>
  <c r="AT578" i="100" s="1"/>
  <c r="AT579" i="100" s="1"/>
  <c r="AU573" i="100"/>
  <c r="AV208" i="100"/>
  <c r="Q202" i="100"/>
  <c r="Q65" i="100"/>
  <c r="L65" i="100"/>
  <c r="M86" i="100"/>
  <c r="N86" i="100"/>
  <c r="O86" i="100"/>
  <c r="P86" i="100"/>
  <c r="Q86" i="100"/>
  <c r="Q85" i="100" s="1"/>
  <c r="L85" i="100"/>
  <c r="AW582" i="100" l="1"/>
  <c r="AW583" i="100" s="1"/>
  <c r="AW584" i="100" s="1"/>
  <c r="AW585" i="100" s="1"/>
  <c r="AX581" i="100"/>
  <c r="AT588" i="100"/>
  <c r="AU587" i="100"/>
  <c r="AV573" i="100"/>
  <c r="AU574" i="100"/>
  <c r="AU575" i="100" s="1"/>
  <c r="AU576" i="100" s="1"/>
  <c r="AU577" i="100" s="1"/>
  <c r="AU578" i="100" s="1"/>
  <c r="AU579" i="100" s="1"/>
  <c r="AT596" i="100"/>
  <c r="AT597" i="100" s="1"/>
  <c r="AT598" i="100" s="1"/>
  <c r="AU595" i="100"/>
  <c r="AW208" i="100"/>
  <c r="AY581" i="100" l="1"/>
  <c r="AX582" i="100"/>
  <c r="AX583" i="100" s="1"/>
  <c r="AX584" i="100" s="1"/>
  <c r="AX585" i="100" s="1"/>
  <c r="AW573" i="100"/>
  <c r="AV574" i="100"/>
  <c r="AV575" i="100" s="1"/>
  <c r="AV576" i="100" s="1"/>
  <c r="AV577" i="100" s="1"/>
  <c r="AV578" i="100" s="1"/>
  <c r="AV579" i="100" s="1"/>
  <c r="AU596" i="100"/>
  <c r="AU597" i="100" s="1"/>
  <c r="AU598" i="100" s="1"/>
  <c r="AV595" i="100"/>
  <c r="AV587" i="100"/>
  <c r="AU588" i="100"/>
  <c r="AX208" i="100"/>
  <c r="X29" i="100"/>
  <c r="Y28" i="100"/>
  <c r="Z28" i="100" s="1"/>
  <c r="AA28" i="100" s="1"/>
  <c r="AB28" i="100" s="1"/>
  <c r="AC28" i="100" s="1"/>
  <c r="AD28" i="100" s="1"/>
  <c r="AE28" i="100" s="1"/>
  <c r="AF28" i="100" s="1"/>
  <c r="AG28" i="100" s="1"/>
  <c r="AG29" i="100" s="1"/>
  <c r="Y24" i="100"/>
  <c r="AC166" i="100"/>
  <c r="AB166" i="100"/>
  <c r="AA166" i="100"/>
  <c r="Z166" i="100"/>
  <c r="Y166" i="100"/>
  <c r="X166" i="100"/>
  <c r="AG375" i="100"/>
  <c r="AF375" i="100"/>
  <c r="AE375" i="100"/>
  <c r="AD375" i="100"/>
  <c r="AC375" i="100"/>
  <c r="AB375" i="100"/>
  <c r="AA375" i="100"/>
  <c r="Z375" i="100"/>
  <c r="Y375" i="100"/>
  <c r="AV596" i="100" l="1"/>
  <c r="AV597" i="100" s="1"/>
  <c r="AV598" i="100" s="1"/>
  <c r="AW595" i="100"/>
  <c r="AV588" i="100"/>
  <c r="AW587" i="100"/>
  <c r="AW574" i="100"/>
  <c r="AW575" i="100" s="1"/>
  <c r="AW576" i="100" s="1"/>
  <c r="AW577" i="100" s="1"/>
  <c r="AW578" i="100" s="1"/>
  <c r="AW579" i="100" s="1"/>
  <c r="AX573" i="100"/>
  <c r="AY582" i="100"/>
  <c r="AY583" i="100" s="1"/>
  <c r="AY584" i="100" s="1"/>
  <c r="AY585" i="100" s="1"/>
  <c r="AZ581" i="100"/>
  <c r="AY208" i="100"/>
  <c r="AB29" i="100"/>
  <c r="AD29" i="100"/>
  <c r="Z29" i="100"/>
  <c r="AE29" i="100"/>
  <c r="AA29" i="100"/>
  <c r="Y29" i="100"/>
  <c r="AC29" i="100"/>
  <c r="AD166" i="100"/>
  <c r="AF29" i="100"/>
  <c r="Y25" i="100"/>
  <c r="Z24" i="100"/>
  <c r="X25" i="100"/>
  <c r="AE166" i="100"/>
  <c r="AZ582" i="100" l="1"/>
  <c r="AZ583" i="100" s="1"/>
  <c r="AZ584" i="100" s="1"/>
  <c r="AZ585" i="100" s="1"/>
  <c r="BA581" i="100"/>
  <c r="AW588" i="100"/>
  <c r="AX587" i="100"/>
  <c r="AX574" i="100"/>
  <c r="AX575" i="100" s="1"/>
  <c r="AX576" i="100" s="1"/>
  <c r="AX577" i="100" s="1"/>
  <c r="AX578" i="100" s="1"/>
  <c r="AX579" i="100" s="1"/>
  <c r="AY573" i="100"/>
  <c r="AW596" i="100"/>
  <c r="AW597" i="100" s="1"/>
  <c r="AW598" i="100" s="1"/>
  <c r="AX595" i="100"/>
  <c r="AZ208" i="100"/>
  <c r="AA24" i="100"/>
  <c r="Z25" i="100"/>
  <c r="AF166" i="100"/>
  <c r="AG166" i="100"/>
  <c r="AX596" i="100" l="1"/>
  <c r="AX597" i="100" s="1"/>
  <c r="AX598" i="100" s="1"/>
  <c r="AY595" i="100"/>
  <c r="AX588" i="100"/>
  <c r="AY587" i="100"/>
  <c r="AZ573" i="100"/>
  <c r="AY574" i="100"/>
  <c r="AY575" i="100" s="1"/>
  <c r="AY576" i="100" s="1"/>
  <c r="AY577" i="100" s="1"/>
  <c r="AY578" i="100" s="1"/>
  <c r="AY579" i="100" s="1"/>
  <c r="BA582" i="100"/>
  <c r="BA583" i="100" s="1"/>
  <c r="BA584" i="100" s="1"/>
  <c r="BA585" i="100" s="1"/>
  <c r="BB581" i="100"/>
  <c r="BA208" i="100"/>
  <c r="AB24" i="100"/>
  <c r="AA25" i="100"/>
  <c r="BA573" i="100" l="1"/>
  <c r="AZ574" i="100"/>
  <c r="AZ575" i="100" s="1"/>
  <c r="AZ576" i="100" s="1"/>
  <c r="AZ577" i="100" s="1"/>
  <c r="AZ578" i="100" s="1"/>
  <c r="AZ579" i="100" s="1"/>
  <c r="BC581" i="100"/>
  <c r="BB582" i="100"/>
  <c r="BB583" i="100" s="1"/>
  <c r="BB584" i="100" s="1"/>
  <c r="BB585" i="100" s="1"/>
  <c r="AZ587" i="100"/>
  <c r="AY588" i="100"/>
  <c r="AY596" i="100"/>
  <c r="AY597" i="100" s="1"/>
  <c r="AY598" i="100" s="1"/>
  <c r="AZ595" i="100"/>
  <c r="BB208" i="100"/>
  <c r="AC24" i="100"/>
  <c r="AB25" i="100"/>
  <c r="AZ596" i="100" l="1"/>
  <c r="AZ597" i="100" s="1"/>
  <c r="AZ598" i="100" s="1"/>
  <c r="BA595" i="100"/>
  <c r="BC582" i="100"/>
  <c r="BC583" i="100" s="1"/>
  <c r="BC584" i="100" s="1"/>
  <c r="BC585" i="100" s="1"/>
  <c r="BD581" i="100"/>
  <c r="AZ588" i="100"/>
  <c r="BA587" i="100"/>
  <c r="BA574" i="100"/>
  <c r="BA575" i="100" s="1"/>
  <c r="BA576" i="100" s="1"/>
  <c r="BA577" i="100" s="1"/>
  <c r="BA578" i="100" s="1"/>
  <c r="BA579" i="100" s="1"/>
  <c r="BB573" i="100"/>
  <c r="BC208" i="100"/>
  <c r="AC25" i="100"/>
  <c r="AD24" i="100"/>
  <c r="BA596" i="100" l="1"/>
  <c r="BA597" i="100" s="1"/>
  <c r="BA598" i="100" s="1"/>
  <c r="BB595" i="100"/>
  <c r="BB574" i="100"/>
  <c r="BB575" i="100" s="1"/>
  <c r="BB576" i="100" s="1"/>
  <c r="BB577" i="100" s="1"/>
  <c r="BB578" i="100" s="1"/>
  <c r="BB579" i="100" s="1"/>
  <c r="BC573" i="100"/>
  <c r="BE581" i="100"/>
  <c r="BD582" i="100"/>
  <c r="BD583" i="100" s="1"/>
  <c r="BD584" i="100" s="1"/>
  <c r="BD585" i="100" s="1"/>
  <c r="BB587" i="100"/>
  <c r="BA588" i="100"/>
  <c r="BD208" i="100"/>
  <c r="AE24" i="100"/>
  <c r="AD25" i="100"/>
  <c r="BE582" i="100" l="1"/>
  <c r="BE583" i="100" s="1"/>
  <c r="BE584" i="100" s="1"/>
  <c r="BE585" i="100" s="1"/>
  <c r="BF581" i="100"/>
  <c r="BD573" i="100"/>
  <c r="BC574" i="100"/>
  <c r="BC575" i="100" s="1"/>
  <c r="BC576" i="100" s="1"/>
  <c r="BC577" i="100" s="1"/>
  <c r="BC578" i="100" s="1"/>
  <c r="BC579" i="100" s="1"/>
  <c r="BB588" i="100"/>
  <c r="BC587" i="100"/>
  <c r="BB596" i="100"/>
  <c r="BB597" i="100" s="1"/>
  <c r="BB598" i="100" s="1"/>
  <c r="BC595" i="100"/>
  <c r="BE208" i="100"/>
  <c r="AF24" i="100"/>
  <c r="AE25" i="100"/>
  <c r="BD587" i="100" l="1"/>
  <c r="BC588" i="100"/>
  <c r="BG581" i="100"/>
  <c r="BF582" i="100"/>
  <c r="BF583" i="100" s="1"/>
  <c r="BF584" i="100" s="1"/>
  <c r="BF585" i="100" s="1"/>
  <c r="BC596" i="100"/>
  <c r="BC597" i="100" s="1"/>
  <c r="BC598" i="100" s="1"/>
  <c r="BD595" i="100"/>
  <c r="BD574" i="100"/>
  <c r="BD575" i="100" s="1"/>
  <c r="BD576" i="100" s="1"/>
  <c r="BD577" i="100" s="1"/>
  <c r="BD578" i="100" s="1"/>
  <c r="BD579" i="100" s="1"/>
  <c r="BE573" i="100"/>
  <c r="BF208" i="100"/>
  <c r="AG24" i="100"/>
  <c r="AG25" i="100" s="1"/>
  <c r="AF25" i="100"/>
  <c r="BE574" i="100" l="1"/>
  <c r="BE575" i="100" s="1"/>
  <c r="BE576" i="100" s="1"/>
  <c r="BE577" i="100" s="1"/>
  <c r="BE578" i="100" s="1"/>
  <c r="BE579" i="100" s="1"/>
  <c r="BF573" i="100"/>
  <c r="BG582" i="100"/>
  <c r="BG583" i="100" s="1"/>
  <c r="BG584" i="100" s="1"/>
  <c r="BG585" i="100" s="1"/>
  <c r="BH581" i="100"/>
  <c r="BD596" i="100"/>
  <c r="BD597" i="100" s="1"/>
  <c r="BD598" i="100" s="1"/>
  <c r="BE595" i="100"/>
  <c r="BE587" i="100"/>
  <c r="BD588" i="100"/>
  <c r="BG208" i="100"/>
  <c r="AG446" i="100"/>
  <c r="AF446" i="100"/>
  <c r="AE446" i="100"/>
  <c r="AD446" i="100"/>
  <c r="AC446" i="100"/>
  <c r="AB446" i="100"/>
  <c r="AA446" i="100"/>
  <c r="Z446" i="100"/>
  <c r="Y446" i="100"/>
  <c r="X446" i="100"/>
  <c r="W446" i="100"/>
  <c r="AG460" i="100"/>
  <c r="AF460" i="100"/>
  <c r="AE460" i="100"/>
  <c r="AD460" i="100"/>
  <c r="AC460" i="100"/>
  <c r="AB460" i="100"/>
  <c r="AA460" i="100"/>
  <c r="Z460" i="100"/>
  <c r="Y460" i="100"/>
  <c r="X460" i="100"/>
  <c r="AH488" i="100"/>
  <c r="AG488" i="100"/>
  <c r="AF488" i="100"/>
  <c r="AE488" i="100"/>
  <c r="AD488" i="100"/>
  <c r="AC488" i="100"/>
  <c r="AB488" i="100"/>
  <c r="AA488" i="100"/>
  <c r="Z488" i="100"/>
  <c r="Y488" i="100"/>
  <c r="X488" i="100"/>
  <c r="W488" i="100"/>
  <c r="AI487" i="100"/>
  <c r="AJ487" i="100" s="1"/>
  <c r="AK487" i="100" s="1"/>
  <c r="AL487" i="100" s="1"/>
  <c r="AM487" i="100" s="1"/>
  <c r="AN487" i="100" s="1"/>
  <c r="AO487" i="100" s="1"/>
  <c r="AP487" i="100" s="1"/>
  <c r="AQ487" i="100" s="1"/>
  <c r="AR487" i="100" s="1"/>
  <c r="AS487" i="100" s="1"/>
  <c r="AT487" i="100" s="1"/>
  <c r="AU487" i="100" s="1"/>
  <c r="AV487" i="100" s="1"/>
  <c r="AW487" i="100" s="1"/>
  <c r="AX487" i="100" s="1"/>
  <c r="AY487" i="100" s="1"/>
  <c r="AZ487" i="100" s="1"/>
  <c r="BA487" i="100" s="1"/>
  <c r="BB487" i="100" s="1"/>
  <c r="BC487" i="100" s="1"/>
  <c r="BD487" i="100" s="1"/>
  <c r="BE487" i="100" s="1"/>
  <c r="BF487" i="100" s="1"/>
  <c r="BG487" i="100" s="1"/>
  <c r="BH487" i="100" s="1"/>
  <c r="BI487" i="100" s="1"/>
  <c r="BJ487" i="100" s="1"/>
  <c r="BK487" i="100" s="1"/>
  <c r="BL487" i="100" s="1"/>
  <c r="BM487" i="100" s="1"/>
  <c r="BN487" i="100" s="1"/>
  <c r="AG143" i="100"/>
  <c r="AH143" i="100" s="1"/>
  <c r="AI143" i="100" s="1"/>
  <c r="AJ143" i="100" s="1"/>
  <c r="AK143" i="100" s="1"/>
  <c r="AL143" i="100" s="1"/>
  <c r="AM143" i="100" s="1"/>
  <c r="AN143" i="100" s="1"/>
  <c r="AO143" i="100" s="1"/>
  <c r="AP143" i="100" s="1"/>
  <c r="AQ143" i="100" s="1"/>
  <c r="AR143" i="100" s="1"/>
  <c r="AS143" i="100" s="1"/>
  <c r="AT143" i="100" s="1"/>
  <c r="AU143" i="100" s="1"/>
  <c r="AV143" i="100" s="1"/>
  <c r="AW143" i="100" s="1"/>
  <c r="AX143" i="100" s="1"/>
  <c r="AY143" i="100" s="1"/>
  <c r="AZ143" i="100" s="1"/>
  <c r="BA143" i="100" s="1"/>
  <c r="BB143" i="100" s="1"/>
  <c r="BC143" i="100" s="1"/>
  <c r="BD143" i="100" s="1"/>
  <c r="BE143" i="100" s="1"/>
  <c r="BF143" i="100" s="1"/>
  <c r="BG143" i="100" s="1"/>
  <c r="BH143" i="100" s="1"/>
  <c r="BI143" i="100" s="1"/>
  <c r="BJ143" i="100" s="1"/>
  <c r="BK143" i="100" s="1"/>
  <c r="BL143" i="100" s="1"/>
  <c r="BM143" i="100" s="1"/>
  <c r="BN143" i="100" s="1"/>
  <c r="AF143" i="100"/>
  <c r="AE143" i="100"/>
  <c r="AD143" i="100"/>
  <c r="AC143" i="100"/>
  <c r="AB143" i="100"/>
  <c r="AA143" i="100"/>
  <c r="Z143" i="100"/>
  <c r="Y143" i="100"/>
  <c r="X143" i="100"/>
  <c r="AI102" i="100"/>
  <c r="AJ102" i="100" s="1"/>
  <c r="AK102" i="100" s="1"/>
  <c r="AL102" i="100" s="1"/>
  <c r="AM102" i="100" s="1"/>
  <c r="AN102" i="100" s="1"/>
  <c r="AO102" i="100" s="1"/>
  <c r="AP102" i="100" s="1"/>
  <c r="AQ102" i="100" s="1"/>
  <c r="AR102" i="100" s="1"/>
  <c r="AS102" i="100" s="1"/>
  <c r="AT102" i="100" s="1"/>
  <c r="AU102" i="100" s="1"/>
  <c r="AV102" i="100" s="1"/>
  <c r="AW102" i="100" s="1"/>
  <c r="AX102" i="100" s="1"/>
  <c r="AY102" i="100" s="1"/>
  <c r="AZ102" i="100" s="1"/>
  <c r="BA102" i="100" s="1"/>
  <c r="BB102" i="100" s="1"/>
  <c r="BC102" i="100" s="1"/>
  <c r="BD102" i="100" s="1"/>
  <c r="BE102" i="100" s="1"/>
  <c r="BF102" i="100" s="1"/>
  <c r="BG102" i="100" s="1"/>
  <c r="BH102" i="100" s="1"/>
  <c r="BI102" i="100" s="1"/>
  <c r="BJ102" i="100" s="1"/>
  <c r="BK102" i="100" s="1"/>
  <c r="BL102" i="100" s="1"/>
  <c r="BM102" i="100" s="1"/>
  <c r="BN102" i="100" s="1"/>
  <c r="V102" i="100"/>
  <c r="W102" i="100" s="1"/>
  <c r="X102" i="100" s="1"/>
  <c r="O109" i="100"/>
  <c r="M118" i="100"/>
  <c r="N118" i="100" s="1"/>
  <c r="O118" i="100" s="1"/>
  <c r="P118" i="100" s="1"/>
  <c r="Q118" i="100" s="1"/>
  <c r="R118" i="100" s="1"/>
  <c r="S118" i="100" s="1"/>
  <c r="T113" i="100"/>
  <c r="T112" i="100"/>
  <c r="O108" i="100"/>
  <c r="M116" i="100"/>
  <c r="N116" i="100" s="1"/>
  <c r="O116" i="100" s="1"/>
  <c r="P116" i="100" s="1"/>
  <c r="Q116" i="100" s="1"/>
  <c r="R116" i="100" s="1"/>
  <c r="S116" i="100" s="1"/>
  <c r="BH582" i="100" l="1"/>
  <c r="BH583" i="100" s="1"/>
  <c r="BH584" i="100" s="1"/>
  <c r="BH585" i="100" s="1"/>
  <c r="BI581" i="100"/>
  <c r="BE588" i="100"/>
  <c r="BF587" i="100"/>
  <c r="BE596" i="100"/>
  <c r="BE597" i="100" s="1"/>
  <c r="BE598" i="100" s="1"/>
  <c r="BF595" i="100"/>
  <c r="BF574" i="100"/>
  <c r="BF575" i="100" s="1"/>
  <c r="BF576" i="100" s="1"/>
  <c r="BF577" i="100" s="1"/>
  <c r="BF578" i="100" s="1"/>
  <c r="BF579" i="100" s="1"/>
  <c r="BG573" i="100"/>
  <c r="BH208" i="100"/>
  <c r="O101" i="100"/>
  <c r="Y102" i="100"/>
  <c r="Z102" i="100" s="1"/>
  <c r="AA102" i="100" s="1"/>
  <c r="AB102" i="100" s="1"/>
  <c r="AC102" i="100" s="1"/>
  <c r="AD102" i="100" s="1"/>
  <c r="AE102" i="100" s="1"/>
  <c r="AF102" i="100" s="1"/>
  <c r="AG102" i="100" s="1"/>
  <c r="Q444" i="100"/>
  <c r="R444" i="100" s="1"/>
  <c r="S477" i="100"/>
  <c r="S551" i="100" s="1"/>
  <c r="X49" i="100"/>
  <c r="V70" i="104"/>
  <c r="Z49" i="100"/>
  <c r="X70" i="104"/>
  <c r="T70" i="104"/>
  <c r="Q70" i="104"/>
  <c r="U49" i="100"/>
  <c r="S70" i="104"/>
  <c r="P70" i="104"/>
  <c r="B1" i="50"/>
  <c r="D31" i="108"/>
  <c r="H31" i="108"/>
  <c r="D32" i="108"/>
  <c r="H32" i="108"/>
  <c r="D33" i="108"/>
  <c r="H33" i="108"/>
  <c r="D34" i="108"/>
  <c r="H34" i="108"/>
  <c r="D35" i="108"/>
  <c r="H35" i="108"/>
  <c r="D38" i="108"/>
  <c r="H38" i="108"/>
  <c r="D39" i="108"/>
  <c r="H39" i="108"/>
  <c r="D40" i="108"/>
  <c r="H40" i="108"/>
  <c r="D41" i="108"/>
  <c r="H41" i="108"/>
  <c r="D44" i="108"/>
  <c r="H44" i="108"/>
  <c r="D45" i="108"/>
  <c r="H45" i="108"/>
  <c r="D46" i="108"/>
  <c r="H46" i="108"/>
  <c r="D47" i="108"/>
  <c r="H47" i="108"/>
  <c r="D48" i="108"/>
  <c r="H48" i="108"/>
  <c r="D51" i="108"/>
  <c r="H51" i="108"/>
  <c r="D52" i="108"/>
  <c r="H52" i="108"/>
  <c r="D55" i="108"/>
  <c r="H55" i="108"/>
  <c r="D56" i="108"/>
  <c r="H56" i="108"/>
  <c r="D92" i="108"/>
  <c r="H92" i="108"/>
  <c r="D93" i="108"/>
  <c r="H93" i="108"/>
  <c r="D94" i="108"/>
  <c r="H94" i="108"/>
  <c r="D95" i="108"/>
  <c r="H95" i="108"/>
  <c r="D96" i="108"/>
  <c r="H96" i="108"/>
  <c r="D97" i="108"/>
  <c r="H97" i="108"/>
  <c r="D98" i="108"/>
  <c r="H98" i="108"/>
  <c r="D102" i="108"/>
  <c r="H102" i="108"/>
  <c r="D7" i="107"/>
  <c r="J15" i="107" s="1"/>
  <c r="B7" i="51"/>
  <c r="B8" i="51" s="1"/>
  <c r="B9" i="51" s="1"/>
  <c r="B10" i="51" s="1"/>
  <c r="B11" i="51" s="1"/>
  <c r="B12" i="51" s="1"/>
  <c r="G13" i="51"/>
  <c r="H13" i="51"/>
  <c r="G19" i="51"/>
  <c r="H19" i="51"/>
  <c r="G22" i="51"/>
  <c r="H22" i="51"/>
  <c r="D25" i="51"/>
  <c r="E25" i="51"/>
  <c r="D26" i="51"/>
  <c r="E26" i="51"/>
  <c r="G26" i="51"/>
  <c r="H26" i="51"/>
  <c r="D27" i="51"/>
  <c r="E27" i="51"/>
  <c r="D28" i="51"/>
  <c r="E28" i="51"/>
  <c r="D29" i="51"/>
  <c r="E29" i="51"/>
  <c r="D30" i="51"/>
  <c r="E30" i="51"/>
  <c r="D31" i="51"/>
  <c r="E31" i="51"/>
  <c r="D32" i="51"/>
  <c r="E32" i="51"/>
  <c r="G32" i="51"/>
  <c r="H32" i="51"/>
  <c r="D33" i="51"/>
  <c r="E33" i="51"/>
  <c r="G33" i="51"/>
  <c r="H33" i="51"/>
  <c r="D34" i="51"/>
  <c r="E34" i="51"/>
  <c r="G34" i="51"/>
  <c r="H34" i="51"/>
  <c r="D35" i="51"/>
  <c r="E35" i="51"/>
  <c r="Q8" i="100"/>
  <c r="R8" i="100"/>
  <c r="S8" i="100"/>
  <c r="T8" i="100"/>
  <c r="U8" i="100"/>
  <c r="V8" i="100"/>
  <c r="W8" i="100"/>
  <c r="X8" i="100"/>
  <c r="Y8" i="100"/>
  <c r="Z8" i="100"/>
  <c r="AA8" i="100"/>
  <c r="AB8" i="100"/>
  <c r="AC8" i="100"/>
  <c r="AD8" i="100"/>
  <c r="AE8" i="100"/>
  <c r="AF8" i="100"/>
  <c r="AG8" i="100"/>
  <c r="AH8" i="100"/>
  <c r="AI8" i="100"/>
  <c r="AJ8" i="100"/>
  <c r="AK8" i="100"/>
  <c r="AL8" i="100"/>
  <c r="AM8" i="100"/>
  <c r="AN8" i="100"/>
  <c r="AO8" i="100"/>
  <c r="AP8" i="100"/>
  <c r="AQ8" i="100"/>
  <c r="AR8" i="100"/>
  <c r="AS8" i="100"/>
  <c r="AT8" i="100"/>
  <c r="AU8" i="100"/>
  <c r="AV8" i="100"/>
  <c r="AW8" i="100"/>
  <c r="AX8" i="100"/>
  <c r="AY8" i="100"/>
  <c r="AZ8" i="100"/>
  <c r="BA8" i="100"/>
  <c r="BB8" i="100"/>
  <c r="BC8" i="100"/>
  <c r="BD8" i="100"/>
  <c r="BE8" i="100"/>
  <c r="BF8" i="100"/>
  <c r="BG8" i="100"/>
  <c r="BH8" i="100"/>
  <c r="BI8" i="100"/>
  <c r="BJ8" i="100"/>
  <c r="M9" i="100"/>
  <c r="M65" i="100" s="1"/>
  <c r="R9" i="100"/>
  <c r="Q13" i="100"/>
  <c r="R13" i="100"/>
  <c r="S13" i="100"/>
  <c r="T13" i="100"/>
  <c r="U13" i="100"/>
  <c r="V13" i="100"/>
  <c r="W13" i="100"/>
  <c r="X13" i="100"/>
  <c r="Y13" i="100"/>
  <c r="Z13" i="100"/>
  <c r="AA13" i="100"/>
  <c r="AB13" i="100"/>
  <c r="AC13" i="100"/>
  <c r="AD13" i="100"/>
  <c r="AE13" i="100"/>
  <c r="AF13" i="100"/>
  <c r="AG13" i="100"/>
  <c r="AH13" i="100"/>
  <c r="AI13" i="100"/>
  <c r="AJ13" i="100"/>
  <c r="AK13" i="100"/>
  <c r="AL13" i="100"/>
  <c r="AM13" i="100"/>
  <c r="AN13" i="100"/>
  <c r="AO13" i="100"/>
  <c r="AP13" i="100"/>
  <c r="AQ13" i="100"/>
  <c r="AR13" i="100"/>
  <c r="AS13" i="100"/>
  <c r="AT13" i="100"/>
  <c r="AU13" i="100"/>
  <c r="AV13" i="100"/>
  <c r="AW13" i="100"/>
  <c r="AX13" i="100"/>
  <c r="AY13" i="100"/>
  <c r="AZ13" i="100"/>
  <c r="BA13" i="100"/>
  <c r="BB13" i="100"/>
  <c r="BC13" i="100"/>
  <c r="BD13" i="100"/>
  <c r="BE13" i="100"/>
  <c r="BF13" i="100"/>
  <c r="BG13" i="100"/>
  <c r="BH13" i="100"/>
  <c r="BI13" i="100"/>
  <c r="BJ13" i="100"/>
  <c r="M14" i="100"/>
  <c r="N14" i="100" s="1"/>
  <c r="R14" i="100"/>
  <c r="L16" i="100"/>
  <c r="Q16" i="100"/>
  <c r="V16" i="100"/>
  <c r="L23" i="100"/>
  <c r="Q23" i="100"/>
  <c r="V23" i="100"/>
  <c r="AI25" i="100"/>
  <c r="AJ25" i="100" s="1"/>
  <c r="AK25" i="100" s="1"/>
  <c r="AL25" i="100" s="1"/>
  <c r="AM25" i="100" s="1"/>
  <c r="AN25" i="100" s="1"/>
  <c r="AO25" i="100" s="1"/>
  <c r="AP25" i="100" s="1"/>
  <c r="AQ25" i="100" s="1"/>
  <c r="AR25" i="100" s="1"/>
  <c r="AS25" i="100" s="1"/>
  <c r="AT25" i="100" s="1"/>
  <c r="AU25" i="100" s="1"/>
  <c r="AV25" i="100" s="1"/>
  <c r="AW25" i="100" s="1"/>
  <c r="AX25" i="100" s="1"/>
  <c r="AY25" i="100" s="1"/>
  <c r="AZ25" i="100" s="1"/>
  <c r="BA25" i="100" s="1"/>
  <c r="BB25" i="100" s="1"/>
  <c r="BC25" i="100" s="1"/>
  <c r="BD25" i="100" s="1"/>
  <c r="BE25" i="100" s="1"/>
  <c r="BF25" i="100" s="1"/>
  <c r="BG25" i="100" s="1"/>
  <c r="BH25" i="100" s="1"/>
  <c r="BI25" i="100" s="1"/>
  <c r="BJ25" i="100" s="1"/>
  <c r="BK25" i="100" s="1"/>
  <c r="BL25" i="100" s="1"/>
  <c r="BM25" i="100" s="1"/>
  <c r="BN25" i="100" s="1"/>
  <c r="W29" i="100"/>
  <c r="AI29" i="100"/>
  <c r="AJ29" i="100" s="1"/>
  <c r="AK29" i="100" s="1"/>
  <c r="AL29" i="100" s="1"/>
  <c r="AM29" i="100" s="1"/>
  <c r="AN29" i="100" s="1"/>
  <c r="AO29" i="100" s="1"/>
  <c r="AP29" i="100" s="1"/>
  <c r="AQ29" i="100" s="1"/>
  <c r="AR29" i="100" s="1"/>
  <c r="AS29" i="100" s="1"/>
  <c r="AT29" i="100" s="1"/>
  <c r="AU29" i="100" s="1"/>
  <c r="AV29" i="100" s="1"/>
  <c r="AW29" i="100" s="1"/>
  <c r="AX29" i="100" s="1"/>
  <c r="AY29" i="100" s="1"/>
  <c r="AZ29" i="100" s="1"/>
  <c r="BA29" i="100" s="1"/>
  <c r="BB29" i="100" s="1"/>
  <c r="BC29" i="100" s="1"/>
  <c r="BD29" i="100" s="1"/>
  <c r="BE29" i="100" s="1"/>
  <c r="BF29" i="100" s="1"/>
  <c r="BG29" i="100" s="1"/>
  <c r="BH29" i="100" s="1"/>
  <c r="BI29" i="100" s="1"/>
  <c r="BJ29" i="100" s="1"/>
  <c r="BK29" i="100" s="1"/>
  <c r="BL29" i="100" s="1"/>
  <c r="BM29" i="100" s="1"/>
  <c r="BN29" i="100" s="1"/>
  <c r="Q35" i="100"/>
  <c r="W164" i="100"/>
  <c r="D57" i="100" a="1"/>
  <c r="D58" i="100" s="1"/>
  <c r="N72" i="100"/>
  <c r="O72" i="100"/>
  <c r="Q72" i="100"/>
  <c r="R72" i="100"/>
  <c r="S72" i="100"/>
  <c r="T72" i="100"/>
  <c r="U72" i="100"/>
  <c r="V72" i="100"/>
  <c r="D64" i="100" a="1"/>
  <c r="D66" i="100" s="1"/>
  <c r="O112" i="108"/>
  <c r="P112" i="108"/>
  <c r="T112" i="108"/>
  <c r="O113" i="108"/>
  <c r="P113" i="108"/>
  <c r="Q113" i="108"/>
  <c r="R113" i="108"/>
  <c r="S113" i="108"/>
  <c r="T113" i="108"/>
  <c r="AH142" i="100"/>
  <c r="AI142" i="100" s="1"/>
  <c r="AJ142" i="100" s="1"/>
  <c r="X144" i="100"/>
  <c r="Y144" i="100"/>
  <c r="Z144" i="100"/>
  <c r="AA144" i="100"/>
  <c r="AB144" i="100"/>
  <c r="AC144" i="100"/>
  <c r="AD144" i="100"/>
  <c r="AE144" i="100"/>
  <c r="AF144" i="100"/>
  <c r="AG144" i="100"/>
  <c r="L176" i="100"/>
  <c r="L156" i="100"/>
  <c r="L155" i="100" s="1"/>
  <c r="R158" i="100"/>
  <c r="M159" i="100"/>
  <c r="N159" i="100" s="1"/>
  <c r="O159" i="100" s="1"/>
  <c r="AI163" i="100"/>
  <c r="AJ163" i="100" s="1"/>
  <c r="AK163" i="100" s="1"/>
  <c r="AL163" i="100" s="1"/>
  <c r="AM163" i="100" s="1"/>
  <c r="AN163" i="100" s="1"/>
  <c r="AO163" i="100" s="1"/>
  <c r="AP163" i="100" s="1"/>
  <c r="AQ163" i="100" s="1"/>
  <c r="AR163" i="100" s="1"/>
  <c r="AS163" i="100" s="1"/>
  <c r="AT163" i="100" s="1"/>
  <c r="AU163" i="100" s="1"/>
  <c r="AV163" i="100" s="1"/>
  <c r="AW163" i="100" s="1"/>
  <c r="AX163" i="100" s="1"/>
  <c r="AY163" i="100" s="1"/>
  <c r="AZ163" i="100" s="1"/>
  <c r="BA163" i="100" s="1"/>
  <c r="BB163" i="100" s="1"/>
  <c r="BC163" i="100" s="1"/>
  <c r="BD163" i="100" s="1"/>
  <c r="BE163" i="100" s="1"/>
  <c r="BF163" i="100" s="1"/>
  <c r="BG163" i="100" s="1"/>
  <c r="BH163" i="100" s="1"/>
  <c r="BI163" i="100" s="1"/>
  <c r="BJ163" i="100" s="1"/>
  <c r="BK163" i="100" s="1"/>
  <c r="BL163" i="100" s="1"/>
  <c r="BM163" i="100" s="1"/>
  <c r="BN163" i="100" s="1"/>
  <c r="AI166" i="100"/>
  <c r="AJ166" i="100" s="1"/>
  <c r="AK166" i="100" s="1"/>
  <c r="AL166" i="100" s="1"/>
  <c r="AM166" i="100" s="1"/>
  <c r="AN166" i="100" s="1"/>
  <c r="AO166" i="100" s="1"/>
  <c r="AP166" i="100" s="1"/>
  <c r="AQ166" i="100" s="1"/>
  <c r="AR166" i="100" s="1"/>
  <c r="AS166" i="100" s="1"/>
  <c r="AT166" i="100" s="1"/>
  <c r="AU166" i="100" s="1"/>
  <c r="AV166" i="100" s="1"/>
  <c r="AW166" i="100" s="1"/>
  <c r="AX166" i="100" s="1"/>
  <c r="AY166" i="100" s="1"/>
  <c r="AZ166" i="100" s="1"/>
  <c r="BA166" i="100" s="1"/>
  <c r="BB166" i="100" s="1"/>
  <c r="BC166" i="100" s="1"/>
  <c r="BD166" i="100" s="1"/>
  <c r="BE166" i="100" s="1"/>
  <c r="BF166" i="100" s="1"/>
  <c r="BG166" i="100" s="1"/>
  <c r="BH166" i="100" s="1"/>
  <c r="BI166" i="100" s="1"/>
  <c r="BJ166" i="100" s="1"/>
  <c r="BK166" i="100" s="1"/>
  <c r="BL166" i="100" s="1"/>
  <c r="BM166" i="100" s="1"/>
  <c r="BN166" i="100" s="1"/>
  <c r="L169" i="100"/>
  <c r="M169" i="100"/>
  <c r="N169" i="100"/>
  <c r="O169" i="100"/>
  <c r="P169" i="100"/>
  <c r="Q169" i="100"/>
  <c r="L170" i="100"/>
  <c r="M170" i="100"/>
  <c r="N170" i="100"/>
  <c r="O170" i="100"/>
  <c r="P170" i="100"/>
  <c r="Q170" i="100"/>
  <c r="X192" i="100"/>
  <c r="X195" i="100" s="1"/>
  <c r="Q195" i="100"/>
  <c r="R195" i="100"/>
  <c r="S195" i="100"/>
  <c r="T195" i="100"/>
  <c r="U195" i="100"/>
  <c r="V195" i="100"/>
  <c r="W195" i="100"/>
  <c r="AH199" i="100"/>
  <c r="AI199" i="100" s="1"/>
  <c r="AI202" i="100" s="1"/>
  <c r="R202" i="100"/>
  <c r="S202" i="100"/>
  <c r="T202" i="100"/>
  <c r="U202" i="100"/>
  <c r="V202" i="100"/>
  <c r="W202" i="100"/>
  <c r="X202" i="100"/>
  <c r="Y202" i="100"/>
  <c r="Z202" i="100"/>
  <c r="AA202" i="100"/>
  <c r="AB202" i="100"/>
  <c r="AC202" i="100"/>
  <c r="AD202" i="100"/>
  <c r="AE202" i="100"/>
  <c r="AF202" i="100"/>
  <c r="AG202" i="100"/>
  <c r="S221" i="100"/>
  <c r="R221" i="100" s="1"/>
  <c r="Q221" i="100" s="1"/>
  <c r="U221" i="100"/>
  <c r="V221" i="100" s="1"/>
  <c r="W221" i="100" s="1"/>
  <c r="X221" i="100" s="1"/>
  <c r="Y221" i="100" s="1"/>
  <c r="Z221" i="100" s="1"/>
  <c r="AA221" i="100" s="1"/>
  <c r="AB221" i="100" s="1"/>
  <c r="AC221" i="100" s="1"/>
  <c r="AD221" i="100" s="1"/>
  <c r="AE221" i="100" s="1"/>
  <c r="AF221" i="100" s="1"/>
  <c r="AG221" i="100" s="1"/>
  <c r="AH221" i="100" s="1"/>
  <c r="AI221" i="100" s="1"/>
  <c r="AJ221" i="100" s="1"/>
  <c r="AK221" i="100" s="1"/>
  <c r="AL221" i="100" s="1"/>
  <c r="AM221" i="100" s="1"/>
  <c r="AN221" i="100" s="1"/>
  <c r="AO221" i="100" s="1"/>
  <c r="AP221" i="100" s="1"/>
  <c r="AQ221" i="100" s="1"/>
  <c r="AR221" i="100" s="1"/>
  <c r="AS221" i="100" s="1"/>
  <c r="AT221" i="100" s="1"/>
  <c r="AU221" i="100" s="1"/>
  <c r="AV221" i="100" s="1"/>
  <c r="AW221" i="100" s="1"/>
  <c r="AX221" i="100" s="1"/>
  <c r="AY221" i="100" s="1"/>
  <c r="AZ221" i="100" s="1"/>
  <c r="BA221" i="100" s="1"/>
  <c r="BB221" i="100" s="1"/>
  <c r="BC221" i="100" s="1"/>
  <c r="BD221" i="100" s="1"/>
  <c r="BE221" i="100" s="1"/>
  <c r="BF221" i="100" s="1"/>
  <c r="BG221" i="100" s="1"/>
  <c r="BH221" i="100" s="1"/>
  <c r="BI221" i="100" s="1"/>
  <c r="BJ221" i="100" s="1"/>
  <c r="BK221" i="100" s="1"/>
  <c r="BL221" i="100" s="1"/>
  <c r="BM221" i="100" s="1"/>
  <c r="BN221" i="100" s="1"/>
  <c r="R240" i="100"/>
  <c r="S240" i="100" s="1"/>
  <c r="T240" i="100" s="1"/>
  <c r="U240" i="100" s="1"/>
  <c r="V240" i="100" s="1"/>
  <c r="W240" i="100" s="1"/>
  <c r="X240" i="100" s="1"/>
  <c r="Y240" i="100" s="1"/>
  <c r="Z240" i="100" s="1"/>
  <c r="AA240" i="100" s="1"/>
  <c r="AB240" i="100" s="1"/>
  <c r="AC240" i="100" s="1"/>
  <c r="AD240" i="100" s="1"/>
  <c r="AE240" i="100" s="1"/>
  <c r="AF240" i="100" s="1"/>
  <c r="Q251" i="100"/>
  <c r="BR251" i="100"/>
  <c r="S361" i="100"/>
  <c r="T361" i="100" s="1"/>
  <c r="R362" i="100"/>
  <c r="AI375" i="100"/>
  <c r="AJ375" i="100" s="1"/>
  <c r="AK375" i="100" s="1"/>
  <c r="AL375" i="100" s="1"/>
  <c r="AM375" i="100" s="1"/>
  <c r="AN375" i="100" s="1"/>
  <c r="AO375" i="100" s="1"/>
  <c r="AP375" i="100" s="1"/>
  <c r="AQ375" i="100" s="1"/>
  <c r="AR375" i="100" s="1"/>
  <c r="AS375" i="100" s="1"/>
  <c r="AT375" i="100" s="1"/>
  <c r="AU375" i="100" s="1"/>
  <c r="AV375" i="100" s="1"/>
  <c r="AW375" i="100" s="1"/>
  <c r="AX375" i="100" s="1"/>
  <c r="AY375" i="100" s="1"/>
  <c r="AZ375" i="100" s="1"/>
  <c r="BA375" i="100" s="1"/>
  <c r="BB375" i="100" s="1"/>
  <c r="BC375" i="100" s="1"/>
  <c r="BD375" i="100" s="1"/>
  <c r="BE375" i="100" s="1"/>
  <c r="BF375" i="100" s="1"/>
  <c r="BG375" i="100" s="1"/>
  <c r="BH375" i="100" s="1"/>
  <c r="BI375" i="100" s="1"/>
  <c r="BJ375" i="100" s="1"/>
  <c r="BK375" i="100" s="1"/>
  <c r="BL375" i="100" s="1"/>
  <c r="BM375" i="100" s="1"/>
  <c r="BN375" i="100" s="1"/>
  <c r="R380" i="100"/>
  <c r="S380" i="100" s="1"/>
  <c r="T380" i="100" s="1"/>
  <c r="U380" i="100" s="1"/>
  <c r="V380" i="100" s="1"/>
  <c r="W380" i="100" s="1"/>
  <c r="X380" i="100" s="1"/>
  <c r="Y380" i="100" s="1"/>
  <c r="Z380" i="100" s="1"/>
  <c r="AA380" i="100" s="1"/>
  <c r="AB380" i="100" s="1"/>
  <c r="AC380" i="100" s="1"/>
  <c r="AD380" i="100" s="1"/>
  <c r="AE380" i="100" s="1"/>
  <c r="AF380" i="100" s="1"/>
  <c r="AG380" i="100" s="1"/>
  <c r="AH380" i="100" s="1"/>
  <c r="AI380" i="100" s="1"/>
  <c r="AH422" i="100"/>
  <c r="AI422" i="100" s="1"/>
  <c r="AJ422" i="100" s="1"/>
  <c r="AK422" i="100" s="1"/>
  <c r="AL422" i="100" s="1"/>
  <c r="AM422" i="100" s="1"/>
  <c r="AN422" i="100" s="1"/>
  <c r="AO422" i="100" s="1"/>
  <c r="AP422" i="100" s="1"/>
  <c r="AQ422" i="100" s="1"/>
  <c r="AR422" i="100" s="1"/>
  <c r="AS422" i="100" s="1"/>
  <c r="AT422" i="100" s="1"/>
  <c r="AU422" i="100" s="1"/>
  <c r="AV422" i="100" s="1"/>
  <c r="AW422" i="100" s="1"/>
  <c r="AX422" i="100" s="1"/>
  <c r="AY422" i="100" s="1"/>
  <c r="AZ422" i="100" s="1"/>
  <c r="BA422" i="100" s="1"/>
  <c r="BB422" i="100" s="1"/>
  <c r="BC422" i="100" s="1"/>
  <c r="BD422" i="100" s="1"/>
  <c r="BE422" i="100" s="1"/>
  <c r="BF422" i="100" s="1"/>
  <c r="BG422" i="100" s="1"/>
  <c r="BH422" i="100" s="1"/>
  <c r="BI422" i="100" s="1"/>
  <c r="BJ422" i="100" s="1"/>
  <c r="BK422" i="100" s="1"/>
  <c r="BL422" i="100" s="1"/>
  <c r="BM422" i="100" s="1"/>
  <c r="BN422" i="100" s="1"/>
  <c r="Q431" i="100"/>
  <c r="R431" i="100" s="1"/>
  <c r="S431" i="100" s="1"/>
  <c r="Q432" i="100"/>
  <c r="R432" i="100" s="1"/>
  <c r="S432" i="100" s="1"/>
  <c r="T432" i="100" s="1"/>
  <c r="U432" i="100" s="1"/>
  <c r="V432" i="100" s="1"/>
  <c r="AI446" i="100"/>
  <c r="AJ446" i="100" s="1"/>
  <c r="AK446" i="100" s="1"/>
  <c r="AL446" i="100" s="1"/>
  <c r="AM446" i="100" s="1"/>
  <c r="AN446" i="100" s="1"/>
  <c r="AO446" i="100" s="1"/>
  <c r="AP446" i="100" s="1"/>
  <c r="AQ446" i="100" s="1"/>
  <c r="AR446" i="100" s="1"/>
  <c r="AS446" i="100" s="1"/>
  <c r="AT446" i="100" s="1"/>
  <c r="AU446" i="100" s="1"/>
  <c r="AV446" i="100" s="1"/>
  <c r="AW446" i="100" s="1"/>
  <c r="AX446" i="100" s="1"/>
  <c r="AY446" i="100" s="1"/>
  <c r="AZ446" i="100" s="1"/>
  <c r="BA446" i="100" s="1"/>
  <c r="BB446" i="100" s="1"/>
  <c r="BC446" i="100" s="1"/>
  <c r="BD446" i="100" s="1"/>
  <c r="BE446" i="100" s="1"/>
  <c r="BF446" i="100" s="1"/>
  <c r="BG446" i="100" s="1"/>
  <c r="BH446" i="100" s="1"/>
  <c r="BI446" i="100" s="1"/>
  <c r="BJ446" i="100" s="1"/>
  <c r="BK446" i="100" s="1"/>
  <c r="BL446" i="100" s="1"/>
  <c r="BM446" i="100" s="1"/>
  <c r="BN446" i="100" s="1"/>
  <c r="AI460" i="100"/>
  <c r="AJ460" i="100" s="1"/>
  <c r="AK460" i="100" s="1"/>
  <c r="AL460" i="100" s="1"/>
  <c r="AM460" i="100" s="1"/>
  <c r="AN460" i="100" s="1"/>
  <c r="AO460" i="100" s="1"/>
  <c r="AP460" i="100" s="1"/>
  <c r="AQ460" i="100" s="1"/>
  <c r="AR460" i="100" s="1"/>
  <c r="AS460" i="100" s="1"/>
  <c r="AT460" i="100" s="1"/>
  <c r="AU460" i="100" s="1"/>
  <c r="AV460" i="100" s="1"/>
  <c r="AW460" i="100" s="1"/>
  <c r="AX460" i="100" s="1"/>
  <c r="AY460" i="100" s="1"/>
  <c r="AZ460" i="100" s="1"/>
  <c r="BA460" i="100" s="1"/>
  <c r="BB460" i="100" s="1"/>
  <c r="BC460" i="100" s="1"/>
  <c r="BD460" i="100" s="1"/>
  <c r="BE460" i="100" s="1"/>
  <c r="BF460" i="100" s="1"/>
  <c r="BG460" i="100" s="1"/>
  <c r="BH460" i="100" s="1"/>
  <c r="BI460" i="100" s="1"/>
  <c r="BJ460" i="100" s="1"/>
  <c r="BK460" i="100" s="1"/>
  <c r="BL460" i="100" s="1"/>
  <c r="BM460" i="100" s="1"/>
  <c r="BN460" i="100" s="1"/>
  <c r="AH463" i="100"/>
  <c r="AH464" i="100" s="1"/>
  <c r="R464" i="100"/>
  <c r="R472" i="100" s="1"/>
  <c r="R480" i="100" s="1"/>
  <c r="R554" i="100" s="1"/>
  <c r="S464" i="100"/>
  <c r="S472" i="100" s="1"/>
  <c r="T464" i="100"/>
  <c r="T472" i="100" s="1"/>
  <c r="U464" i="100"/>
  <c r="U472" i="100" s="1"/>
  <c r="V464" i="100"/>
  <c r="V472" i="100" s="1"/>
  <c r="W464" i="100"/>
  <c r="W472" i="100" s="1"/>
  <c r="X464" i="100"/>
  <c r="X472" i="100" s="1"/>
  <c r="Y464" i="100"/>
  <c r="Y472" i="100" s="1"/>
  <c r="Z464" i="100"/>
  <c r="Z472" i="100" s="1"/>
  <c r="AA464" i="100"/>
  <c r="AA472" i="100" s="1"/>
  <c r="AB464" i="100"/>
  <c r="AC464" i="100"/>
  <c r="AD464" i="100"/>
  <c r="AE464" i="100"/>
  <c r="AF464" i="100"/>
  <c r="AG464" i="100"/>
  <c r="Q476" i="100"/>
  <c r="R467" i="100"/>
  <c r="R476" i="100" s="1"/>
  <c r="R550" i="100" s="1"/>
  <c r="S467" i="100"/>
  <c r="T467" i="100"/>
  <c r="U467" i="100"/>
  <c r="V467" i="100"/>
  <c r="W467" i="100"/>
  <c r="X467" i="100"/>
  <c r="Y467" i="100"/>
  <c r="Z467" i="100"/>
  <c r="AA467" i="100"/>
  <c r="AB468" i="100"/>
  <c r="AC468" i="100" s="1"/>
  <c r="AD468" i="100" s="1"/>
  <c r="AB469" i="100"/>
  <c r="AB470" i="100"/>
  <c r="R471" i="100"/>
  <c r="R479" i="100" s="1"/>
  <c r="R553" i="100" s="1"/>
  <c r="S471" i="100"/>
  <c r="T471" i="100"/>
  <c r="U471" i="100"/>
  <c r="V471" i="100"/>
  <c r="W471" i="100"/>
  <c r="X471" i="100"/>
  <c r="Y471" i="100"/>
  <c r="Z471" i="100"/>
  <c r="AA471" i="100"/>
  <c r="P477" i="100"/>
  <c r="Q477" i="100"/>
  <c r="P478" i="100"/>
  <c r="Q478" i="100"/>
  <c r="P479" i="100"/>
  <c r="Q479" i="100"/>
  <c r="P480" i="100"/>
  <c r="Q480" i="100"/>
  <c r="U486" i="100"/>
  <c r="S488" i="100"/>
  <c r="T488" i="100"/>
  <c r="AI488" i="100"/>
  <c r="AJ488" i="100" s="1"/>
  <c r="AK488" i="100" s="1"/>
  <c r="AL488" i="100" s="1"/>
  <c r="AM488" i="100" s="1"/>
  <c r="AN488" i="100" s="1"/>
  <c r="AO488" i="100" s="1"/>
  <c r="AP488" i="100" s="1"/>
  <c r="AQ488" i="100" s="1"/>
  <c r="AR488" i="100" s="1"/>
  <c r="AS488" i="100" s="1"/>
  <c r="AT488" i="100" s="1"/>
  <c r="AU488" i="100" s="1"/>
  <c r="AV488" i="100" s="1"/>
  <c r="AW488" i="100" s="1"/>
  <c r="AX488" i="100" s="1"/>
  <c r="AY488" i="100" s="1"/>
  <c r="AZ488" i="100" s="1"/>
  <c r="BA488" i="100" s="1"/>
  <c r="BB488" i="100" s="1"/>
  <c r="BC488" i="100" s="1"/>
  <c r="BD488" i="100" s="1"/>
  <c r="BE488" i="100" s="1"/>
  <c r="BF488" i="100" s="1"/>
  <c r="BG488" i="100" s="1"/>
  <c r="BH488" i="100" s="1"/>
  <c r="BI488" i="100" s="1"/>
  <c r="BJ488" i="100" s="1"/>
  <c r="BK488" i="100" s="1"/>
  <c r="BL488" i="100" s="1"/>
  <c r="BM488" i="100" s="1"/>
  <c r="BN488" i="100" s="1"/>
  <c r="J500" i="100" a="1"/>
  <c r="J507" i="100" s="1"/>
  <c r="E533" i="100"/>
  <c r="M270" i="100"/>
  <c r="Q270" i="100"/>
  <c r="T350" i="100"/>
  <c r="V350" i="100"/>
  <c r="G13" i="104" a="1"/>
  <c r="G14" i="104" s="1"/>
  <c r="O70" i="104"/>
  <c r="C1" i="48"/>
  <c r="B5" i="48"/>
  <c r="B6" i="48"/>
  <c r="B10" i="48"/>
  <c r="B11" i="48"/>
  <c r="N70" i="104"/>
  <c r="P476" i="100"/>
  <c r="R477" i="100"/>
  <c r="R551" i="100" s="1"/>
  <c r="R478" i="100"/>
  <c r="R552" i="100" s="1"/>
  <c r="D101" i="108"/>
  <c r="H101" i="108"/>
  <c r="W444" i="100"/>
  <c r="X349" i="100"/>
  <c r="AH449" i="100"/>
  <c r="N158" i="100" l="1"/>
  <c r="T158" i="100"/>
  <c r="P158" i="100"/>
  <c r="U270" i="100"/>
  <c r="U350" i="100"/>
  <c r="S331" i="100"/>
  <c r="S511" i="100" s="1"/>
  <c r="S158" i="100"/>
  <c r="O158" i="100"/>
  <c r="S270" i="100"/>
  <c r="S350" i="100"/>
  <c r="V331" i="100"/>
  <c r="V511" i="100" s="1"/>
  <c r="V158" i="100"/>
  <c r="W158" i="100"/>
  <c r="R270" i="100"/>
  <c r="R350" i="100"/>
  <c r="U331" i="100"/>
  <c r="U511" i="100" s="1"/>
  <c r="U158" i="100"/>
  <c r="Q158" i="100"/>
  <c r="M158" i="100"/>
  <c r="BH573" i="100"/>
  <c r="BG574" i="100"/>
  <c r="BG575" i="100" s="1"/>
  <c r="BG576" i="100" s="1"/>
  <c r="BG577" i="100" s="1"/>
  <c r="BG578" i="100" s="1"/>
  <c r="BG579" i="100" s="1"/>
  <c r="BF588" i="100"/>
  <c r="BG587" i="100"/>
  <c r="BF596" i="100"/>
  <c r="BF597" i="100" s="1"/>
  <c r="BF598" i="100" s="1"/>
  <c r="BG595" i="100"/>
  <c r="BI582" i="100"/>
  <c r="BI583" i="100" s="1"/>
  <c r="BI584" i="100" s="1"/>
  <c r="BI585" i="100" s="1"/>
  <c r="BJ581" i="100"/>
  <c r="G17" i="104"/>
  <c r="BI208" i="100"/>
  <c r="V270" i="100"/>
  <c r="M16" i="100"/>
  <c r="G33" i="104"/>
  <c r="AC10" i="100"/>
  <c r="G55" i="164" a="1"/>
  <c r="G57" i="164" s="1"/>
  <c r="V35" i="100"/>
  <c r="T12" i="108" s="1"/>
  <c r="E536" i="100" a="1"/>
  <c r="E538" i="100" s="1"/>
  <c r="G29" i="104"/>
  <c r="T49" i="100"/>
  <c r="T48" i="100" s="1"/>
  <c r="G41" i="104"/>
  <c r="G25" i="104"/>
  <c r="G37" i="104"/>
  <c r="G21" i="104"/>
  <c r="J536" i="100" a="1"/>
  <c r="J542" i="100" s="1"/>
  <c r="G13" i="164" a="1"/>
  <c r="G16" i="164" s="1"/>
  <c r="BH15" i="100"/>
  <c r="BD15" i="100"/>
  <c r="AZ15" i="100"/>
  <c r="AV15" i="100"/>
  <c r="AR15" i="100"/>
  <c r="AN15" i="100"/>
  <c r="AJ15" i="100"/>
  <c r="AF15" i="100"/>
  <c r="AB15" i="100"/>
  <c r="X15" i="100"/>
  <c r="BH10" i="100"/>
  <c r="AV10" i="100"/>
  <c r="AN10" i="100"/>
  <c r="AJ10" i="100"/>
  <c r="G74" i="104" a="1"/>
  <c r="G86" i="104" s="1"/>
  <c r="U50" i="100"/>
  <c r="C13" i="164" a="1"/>
  <c r="C21" i="164" s="1"/>
  <c r="G39" i="104"/>
  <c r="G35" i="104"/>
  <c r="G31" i="104"/>
  <c r="G27" i="104"/>
  <c r="G23" i="104"/>
  <c r="G19" i="104"/>
  <c r="G15" i="104"/>
  <c r="G40" i="104"/>
  <c r="G36" i="104"/>
  <c r="G32" i="104"/>
  <c r="G28" i="104"/>
  <c r="G24" i="104"/>
  <c r="G20" i="104"/>
  <c r="G16" i="104"/>
  <c r="G13" i="104"/>
  <c r="C74" i="104" a="1"/>
  <c r="C95" i="104" s="1"/>
  <c r="C13" i="104" a="1"/>
  <c r="C15" i="104" s="1"/>
  <c r="G42" i="104"/>
  <c r="G38" i="104"/>
  <c r="G34" i="104"/>
  <c r="G30" i="104"/>
  <c r="G26" i="104"/>
  <c r="G22" i="104"/>
  <c r="G18" i="104"/>
  <c r="C17" i="164"/>
  <c r="C29" i="164"/>
  <c r="T529" i="100"/>
  <c r="R112" i="108"/>
  <c r="G78" i="104"/>
  <c r="S529" i="100"/>
  <c r="Q112" i="108"/>
  <c r="C55" i="164" a="1"/>
  <c r="C73" i="164" s="1"/>
  <c r="E500" i="100" a="1"/>
  <c r="E504" i="100" s="1"/>
  <c r="U529" i="100"/>
  <c r="S112" i="108"/>
  <c r="P164" i="100"/>
  <c r="T175" i="100"/>
  <c r="T344" i="100" s="1"/>
  <c r="T543" i="100" s="1"/>
  <c r="T164" i="100"/>
  <c r="O164" i="100"/>
  <c r="V175" i="100"/>
  <c r="V344" i="100" s="1"/>
  <c r="V543" i="100" s="1"/>
  <c r="V164" i="100"/>
  <c r="X164" i="100" s="1"/>
  <c r="Y164" i="100" s="1"/>
  <c r="Z164" i="100" s="1"/>
  <c r="AA164" i="100" s="1"/>
  <c r="AB164" i="100" s="1"/>
  <c r="AC164" i="100" s="1"/>
  <c r="AD164" i="100" s="1"/>
  <c r="AE164" i="100" s="1"/>
  <c r="AF164" i="100" s="1"/>
  <c r="AG164" i="100" s="1"/>
  <c r="AH164" i="100" s="1"/>
  <c r="AI164" i="100" s="1"/>
  <c r="AJ164" i="100" s="1"/>
  <c r="AK164" i="100" s="1"/>
  <c r="AL164" i="100" s="1"/>
  <c r="AM164" i="100" s="1"/>
  <c r="AN164" i="100" s="1"/>
  <c r="AO164" i="100" s="1"/>
  <c r="AP164" i="100" s="1"/>
  <c r="AQ164" i="100" s="1"/>
  <c r="AR164" i="100" s="1"/>
  <c r="AS164" i="100" s="1"/>
  <c r="AT164" i="100" s="1"/>
  <c r="AU164" i="100" s="1"/>
  <c r="AV164" i="100" s="1"/>
  <c r="AW164" i="100" s="1"/>
  <c r="AX164" i="100" s="1"/>
  <c r="AY164" i="100" s="1"/>
  <c r="AZ164" i="100" s="1"/>
  <c r="BA164" i="100" s="1"/>
  <c r="BB164" i="100" s="1"/>
  <c r="BC164" i="100" s="1"/>
  <c r="BD164" i="100" s="1"/>
  <c r="BE164" i="100" s="1"/>
  <c r="BF164" i="100" s="1"/>
  <c r="BG164" i="100" s="1"/>
  <c r="BH164" i="100" s="1"/>
  <c r="BI164" i="100" s="1"/>
  <c r="BJ164" i="100" s="1"/>
  <c r="BK164" i="100" s="1"/>
  <c r="BL164" i="100" s="1"/>
  <c r="BM164" i="100" s="1"/>
  <c r="BN164" i="100" s="1"/>
  <c r="R176" i="100"/>
  <c r="R345" i="100" s="1"/>
  <c r="R544" i="100" s="1"/>
  <c r="R164" i="100"/>
  <c r="N175" i="100"/>
  <c r="N164" i="100"/>
  <c r="S175" i="100"/>
  <c r="S344" i="100" s="1"/>
  <c r="S543" i="100" s="1"/>
  <c r="S164" i="100"/>
  <c r="U164" i="100"/>
  <c r="Q175" i="100"/>
  <c r="Q344" i="100" s="1"/>
  <c r="Q164" i="100"/>
  <c r="M164" i="100"/>
  <c r="R15" i="108"/>
  <c r="Q450" i="100"/>
  <c r="Q452" i="100" s="1"/>
  <c r="Q64" i="100"/>
  <c r="U86" i="100"/>
  <c r="P443" i="100"/>
  <c r="P451" i="100" s="1"/>
  <c r="P453" i="100" s="1"/>
  <c r="P72" i="100"/>
  <c r="L64" i="100"/>
  <c r="L72" i="100"/>
  <c r="S86" i="100"/>
  <c r="V65" i="100"/>
  <c r="T18" i="108" s="1"/>
  <c r="V86" i="100"/>
  <c r="V85" i="100" s="1"/>
  <c r="L175" i="100"/>
  <c r="M64" i="100"/>
  <c r="M72" i="100"/>
  <c r="AY15" i="100"/>
  <c r="P16" i="108"/>
  <c r="P76" i="108" s="1"/>
  <c r="R86" i="100"/>
  <c r="R85" i="100" s="1"/>
  <c r="R65" i="100"/>
  <c r="P18" i="108" s="1"/>
  <c r="R16" i="108"/>
  <c r="R76" i="108" s="1"/>
  <c r="T86" i="100"/>
  <c r="N9" i="100"/>
  <c r="N65" i="100" s="1"/>
  <c r="M85" i="100"/>
  <c r="Q15" i="108"/>
  <c r="S362" i="100"/>
  <c r="S15" i="108"/>
  <c r="U70" i="104"/>
  <c r="L137" i="100"/>
  <c r="L125" i="100" s="1"/>
  <c r="T450" i="100"/>
  <c r="T452" i="100" s="1"/>
  <c r="N29" i="100"/>
  <c r="S16" i="108"/>
  <c r="S76" i="108" s="1"/>
  <c r="B13" i="51"/>
  <c r="B14" i="51" s="1"/>
  <c r="B15" i="51" s="1"/>
  <c r="B16" i="51" s="1"/>
  <c r="B17" i="51" s="1"/>
  <c r="B18" i="51" s="1"/>
  <c r="B19" i="51" s="1"/>
  <c r="B20" i="51" s="1"/>
  <c r="B21" i="51" s="1"/>
  <c r="B22" i="51" s="1"/>
  <c r="B23" i="51" s="1"/>
  <c r="B24" i="51" s="1"/>
  <c r="B25" i="51" s="1"/>
  <c r="B26" i="51" s="1"/>
  <c r="B27" i="51" s="1"/>
  <c r="B28" i="51" s="1"/>
  <c r="B29" i="51" s="1"/>
  <c r="B30" i="51" s="1"/>
  <c r="B31" i="51" s="1"/>
  <c r="B32" i="51" s="1"/>
  <c r="B33" i="51" s="1"/>
  <c r="B34" i="51" s="1"/>
  <c r="B35" i="51" s="1"/>
  <c r="B36" i="51" s="1"/>
  <c r="B37" i="51" s="1"/>
  <c r="B38" i="51" s="1"/>
  <c r="B39" i="51" s="1"/>
  <c r="B40" i="51" s="1"/>
  <c r="B41" i="51" s="1"/>
  <c r="B42" i="51" s="1"/>
  <c r="B43" i="51" s="1"/>
  <c r="B44" i="51" s="1"/>
  <c r="B45" i="51" s="1"/>
  <c r="B46" i="51" s="1"/>
  <c r="B47" i="51" s="1"/>
  <c r="B48" i="51" s="1"/>
  <c r="B49" i="51" s="1"/>
  <c r="B50" i="51" s="1"/>
  <c r="B51" i="51" s="1"/>
  <c r="B52" i="51" s="1"/>
  <c r="B53" i="51" s="1"/>
  <c r="B54" i="51" s="1"/>
  <c r="B55" i="51" s="1"/>
  <c r="B56" i="51" s="1"/>
  <c r="B57" i="51" s="1"/>
  <c r="B58" i="51" s="1"/>
  <c r="B59" i="51" s="1"/>
  <c r="B60" i="51" s="1"/>
  <c r="C59" i="164"/>
  <c r="G39" i="164"/>
  <c r="G22" i="164"/>
  <c r="U137" i="100"/>
  <c r="U125" i="100" s="1"/>
  <c r="Q137" i="100"/>
  <c r="Q125" i="100" s="1"/>
  <c r="O99" i="100"/>
  <c r="G23" i="164"/>
  <c r="G21" i="164"/>
  <c r="G33" i="164"/>
  <c r="V137" i="100"/>
  <c r="V143" i="100" s="1"/>
  <c r="R137" i="100"/>
  <c r="R125" i="100" s="1"/>
  <c r="W350" i="100"/>
  <c r="P270" i="100"/>
  <c r="Q443" i="100"/>
  <c r="Q451" i="100" s="1"/>
  <c r="U450" i="100"/>
  <c r="U452" i="100" s="1"/>
  <c r="Y473" i="100"/>
  <c r="V373" i="100"/>
  <c r="R373" i="100"/>
  <c r="S49" i="100"/>
  <c r="S48" i="100" s="1"/>
  <c r="Q446" i="100"/>
  <c r="W49" i="100"/>
  <c r="R473" i="100"/>
  <c r="S533" i="100"/>
  <c r="T29" i="100"/>
  <c r="Q29" i="100"/>
  <c r="AH15" i="100"/>
  <c r="AE15" i="100"/>
  <c r="AX10" i="100"/>
  <c r="P10" i="108"/>
  <c r="P59" i="108" s="1"/>
  <c r="M156" i="100"/>
  <c r="M155" i="100" s="1"/>
  <c r="R35" i="100"/>
  <c r="P12" i="108" s="1"/>
  <c r="N270" i="100"/>
  <c r="S29" i="100"/>
  <c r="O270" i="100"/>
  <c r="T176" i="100"/>
  <c r="T345" i="100" s="1"/>
  <c r="T544" i="100" s="1"/>
  <c r="V473" i="100"/>
  <c r="T10" i="108"/>
  <c r="T59" i="108" s="1"/>
  <c r="M23" i="100"/>
  <c r="M25" i="100" s="1"/>
  <c r="BG15" i="100"/>
  <c r="BC15" i="100"/>
  <c r="AU15" i="100"/>
  <c r="AQ15" i="100"/>
  <c r="AM15" i="100"/>
  <c r="AI15" i="100"/>
  <c r="AA15" i="100"/>
  <c r="W15" i="100"/>
  <c r="W14" i="100" s="1"/>
  <c r="BG10" i="100"/>
  <c r="BC10" i="100"/>
  <c r="AY10" i="100"/>
  <c r="AI10" i="100"/>
  <c r="W10" i="100"/>
  <c r="W9" i="100" s="1"/>
  <c r="AK142" i="100"/>
  <c r="AL142" i="100" s="1"/>
  <c r="AJ144" i="100"/>
  <c r="V486" i="100"/>
  <c r="F15" i="107"/>
  <c r="K15" i="107"/>
  <c r="L15" i="107" s="1"/>
  <c r="M15" i="107" s="1"/>
  <c r="N15" i="107" s="1"/>
  <c r="O15" i="107" s="1"/>
  <c r="P15" i="107" s="1"/>
  <c r="Q15" i="107" s="1"/>
  <c r="R15" i="107" s="1"/>
  <c r="S15" i="107" s="1"/>
  <c r="T15" i="107" s="1"/>
  <c r="U15" i="107" s="1"/>
  <c r="V15" i="107" s="1"/>
  <c r="W15" i="107" s="1"/>
  <c r="X15" i="107" s="1"/>
  <c r="Y15" i="107" s="1"/>
  <c r="Z15" i="107" s="1"/>
  <c r="AA15" i="107" s="1"/>
  <c r="AB15" i="107" s="1"/>
  <c r="AC15" i="107" s="1"/>
  <c r="AD15" i="107" s="1"/>
  <c r="AE15" i="107" s="1"/>
  <c r="AF15" i="107" s="1"/>
  <c r="AG15" i="107" s="1"/>
  <c r="AH15" i="107" s="1"/>
  <c r="AI15" i="107" s="1"/>
  <c r="AJ15" i="107" s="1"/>
  <c r="AK15" i="107" s="1"/>
  <c r="AL15" i="107" s="1"/>
  <c r="AM15" i="107" s="1"/>
  <c r="AN15" i="107" s="1"/>
  <c r="AO15" i="107" s="1"/>
  <c r="AP15" i="107" s="1"/>
  <c r="AQ15" i="107" s="1"/>
  <c r="AR15" i="107" s="1"/>
  <c r="AS15" i="107" s="1"/>
  <c r="AT15" i="107" s="1"/>
  <c r="AU15" i="107" s="1"/>
  <c r="AV15" i="107" s="1"/>
  <c r="AW15" i="107" s="1"/>
  <c r="AX15" i="107" s="1"/>
  <c r="AY15" i="107" s="1"/>
  <c r="AZ15" i="107" s="1"/>
  <c r="BA15" i="107" s="1"/>
  <c r="T477" i="100"/>
  <c r="T551" i="100" s="1"/>
  <c r="T479" i="100"/>
  <c r="T553" i="100" s="1"/>
  <c r="T16" i="108"/>
  <c r="T76" i="108" s="1"/>
  <c r="U457" i="100"/>
  <c r="U477" i="100"/>
  <c r="U551" i="100" s="1"/>
  <c r="BI10" i="100"/>
  <c r="U176" i="100"/>
  <c r="U345" i="100" s="1"/>
  <c r="U544" i="100" s="1"/>
  <c r="U175" i="100"/>
  <c r="U344" i="100" s="1"/>
  <c r="U543" i="100" s="1"/>
  <c r="M175" i="100"/>
  <c r="M176" i="100"/>
  <c r="V64" i="100"/>
  <c r="T17" i="108" s="1"/>
  <c r="R450" i="100"/>
  <c r="R452" i="100" s="1"/>
  <c r="P15" i="108"/>
  <c r="V443" i="100"/>
  <c r="V451" i="100" s="1"/>
  <c r="V523" i="100" s="1"/>
  <c r="V450" i="100"/>
  <c r="AH202" i="100"/>
  <c r="L270" i="100"/>
  <c r="L152" i="100"/>
  <c r="P176" i="100"/>
  <c r="P175" i="100"/>
  <c r="P137" i="100"/>
  <c r="P142" i="100" s="1"/>
  <c r="U478" i="100"/>
  <c r="U552" i="100" s="1"/>
  <c r="T476" i="100"/>
  <c r="T550" i="100" s="1"/>
  <c r="Q176" i="100"/>
  <c r="Q345" i="100" s="1"/>
  <c r="T15" i="108"/>
  <c r="U480" i="100"/>
  <c r="U554" i="100" s="1"/>
  <c r="S373" i="100"/>
  <c r="AS10" i="100"/>
  <c r="AO10" i="100"/>
  <c r="AG10" i="100"/>
  <c r="AB51" i="100"/>
  <c r="Y70" i="104" s="1"/>
  <c r="AA49" i="100"/>
  <c r="U479" i="100"/>
  <c r="U553" i="100" s="1"/>
  <c r="AB472" i="100"/>
  <c r="AI144" i="100"/>
  <c r="S137" i="100"/>
  <c r="S143" i="100" s="1"/>
  <c r="O137" i="100"/>
  <c r="M29" i="100"/>
  <c r="AF10" i="100"/>
  <c r="AB10" i="100"/>
  <c r="S176" i="100"/>
  <c r="S345" i="100" s="1"/>
  <c r="S544" i="100" s="1"/>
  <c r="W473" i="100"/>
  <c r="S473" i="100"/>
  <c r="M137" i="100"/>
  <c r="M124" i="100" s="1"/>
  <c r="V533" i="100"/>
  <c r="M35" i="100"/>
  <c r="BF15" i="100"/>
  <c r="BB15" i="100"/>
  <c r="AX15" i="100"/>
  <c r="BE10" i="100"/>
  <c r="BA10" i="100"/>
  <c r="AT10" i="100"/>
  <c r="AP10" i="100"/>
  <c r="AL10" i="100"/>
  <c r="AH10" i="100"/>
  <c r="AC469" i="100"/>
  <c r="AD469" i="100" s="1"/>
  <c r="AE469" i="100" s="1"/>
  <c r="AB467" i="100"/>
  <c r="O14" i="100"/>
  <c r="P14" i="100" s="1"/>
  <c r="Q481" i="100"/>
  <c r="U361" i="100"/>
  <c r="T362" i="100"/>
  <c r="R443" i="100"/>
  <c r="R451" i="100" s="1"/>
  <c r="R453" i="100" s="1"/>
  <c r="R446" i="100"/>
  <c r="S444" i="100"/>
  <c r="Y349" i="100"/>
  <c r="Z349" i="100" s="1"/>
  <c r="X350" i="100"/>
  <c r="AA473" i="100"/>
  <c r="T480" i="100"/>
  <c r="T554" i="100" s="1"/>
  <c r="T473" i="100"/>
  <c r="Y49" i="100"/>
  <c r="S9" i="100"/>
  <c r="S65" i="100" s="1"/>
  <c r="Q18" i="108" s="1"/>
  <c r="U48" i="100"/>
  <c r="T478" i="100"/>
  <c r="T552" i="100" s="1"/>
  <c r="AA10" i="100"/>
  <c r="P450" i="100"/>
  <c r="P452" i="100" s="1"/>
  <c r="V529" i="100"/>
  <c r="P481" i="100"/>
  <c r="Z473" i="100"/>
  <c r="R481" i="100"/>
  <c r="AI463" i="100"/>
  <c r="AI464" i="100" s="1"/>
  <c r="N156" i="100"/>
  <c r="N155" i="100" s="1"/>
  <c r="N152" i="100" s="1"/>
  <c r="N23" i="100"/>
  <c r="BD10" i="100"/>
  <c r="AZ10" i="100"/>
  <c r="AW10" i="100"/>
  <c r="AK10" i="100"/>
  <c r="Z10" i="100"/>
  <c r="S10" i="108"/>
  <c r="S59" i="108" s="1"/>
  <c r="S450" i="100"/>
  <c r="S452" i="100" s="1"/>
  <c r="R70" i="104"/>
  <c r="R175" i="100"/>
  <c r="R344" i="100" s="1"/>
  <c r="R543" i="100" s="1"/>
  <c r="N64" i="100"/>
  <c r="R29" i="100"/>
  <c r="O29" i="100"/>
  <c r="BJ10" i="100"/>
  <c r="BK10" i="100" s="1"/>
  <c r="BL10" i="100" s="1"/>
  <c r="BM10" i="100" s="1"/>
  <c r="BN10" i="100" s="1"/>
  <c r="AH144" i="100"/>
  <c r="AJ199" i="100"/>
  <c r="AK199" i="100" s="1"/>
  <c r="AM10" i="100"/>
  <c r="X473" i="100"/>
  <c r="U29" i="100"/>
  <c r="BI15" i="100"/>
  <c r="AS15" i="100"/>
  <c r="AK15" i="100"/>
  <c r="AG15" i="100"/>
  <c r="BF10" i="100"/>
  <c r="BB10" i="100"/>
  <c r="AQ10" i="100"/>
  <c r="X10" i="100"/>
  <c r="V50" i="100"/>
  <c r="J513" i="100"/>
  <c r="J508" i="100"/>
  <c r="D65" i="100"/>
  <c r="D64" i="100"/>
  <c r="D67" i="100"/>
  <c r="D68" i="100"/>
  <c r="D57" i="100"/>
  <c r="D59" i="100"/>
  <c r="D60" i="100"/>
  <c r="D61" i="100"/>
  <c r="AG240" i="100"/>
  <c r="AH240" i="100" s="1"/>
  <c r="AI240" i="100" s="1"/>
  <c r="AJ240" i="100" s="1"/>
  <c r="AK240" i="100" s="1"/>
  <c r="AL240" i="100" s="1"/>
  <c r="AM240" i="100" s="1"/>
  <c r="AN240" i="100" s="1"/>
  <c r="AO240" i="100" s="1"/>
  <c r="AP240" i="100" s="1"/>
  <c r="AQ240" i="100" s="1"/>
  <c r="AR240" i="100" s="1"/>
  <c r="AS240" i="100" s="1"/>
  <c r="AT240" i="100" s="1"/>
  <c r="AU240" i="100" s="1"/>
  <c r="AV240" i="100" s="1"/>
  <c r="AW240" i="100" s="1"/>
  <c r="AX240" i="100" s="1"/>
  <c r="AY240" i="100" s="1"/>
  <c r="AZ240" i="100" s="1"/>
  <c r="BA240" i="100" s="1"/>
  <c r="BB240" i="100" s="1"/>
  <c r="BC240" i="100" s="1"/>
  <c r="BD240" i="100" s="1"/>
  <c r="BE240" i="100" s="1"/>
  <c r="BF240" i="100" s="1"/>
  <c r="BG240" i="100" s="1"/>
  <c r="BH240" i="100" s="1"/>
  <c r="BI240" i="100" s="1"/>
  <c r="BJ240" i="100" s="1"/>
  <c r="BK240" i="100" s="1"/>
  <c r="BL240" i="100" s="1"/>
  <c r="BM240" i="100" s="1"/>
  <c r="BN240" i="100" s="1"/>
  <c r="AJ380" i="100"/>
  <c r="AE468" i="100"/>
  <c r="X444" i="100"/>
  <c r="T270" i="100"/>
  <c r="J521" i="100"/>
  <c r="J528" i="100"/>
  <c r="J525" i="100"/>
  <c r="J500" i="100"/>
  <c r="J517" i="100"/>
  <c r="J506" i="100"/>
  <c r="J524" i="100"/>
  <c r="J516" i="100"/>
  <c r="J514" i="100"/>
  <c r="J526" i="100"/>
  <c r="J504" i="100"/>
  <c r="J519" i="100"/>
  <c r="J523" i="100"/>
  <c r="J512" i="100"/>
  <c r="J502" i="100"/>
  <c r="J505" i="100"/>
  <c r="T331" i="100"/>
  <c r="R331" i="100"/>
  <c r="U533" i="100"/>
  <c r="U373" i="100"/>
  <c r="T50" i="100"/>
  <c r="V29" i="100"/>
  <c r="S14" i="100"/>
  <c r="R64" i="100"/>
  <c r="P17" i="108" s="1"/>
  <c r="R16" i="100"/>
  <c r="AP15" i="100"/>
  <c r="AO15" i="100"/>
  <c r="AD15" i="100"/>
  <c r="AC15" i="100"/>
  <c r="Z15" i="100"/>
  <c r="Y15" i="100"/>
  <c r="AI449" i="100"/>
  <c r="L35" i="100"/>
  <c r="BA15" i="100"/>
  <c r="J501" i="100"/>
  <c r="J511" i="100"/>
  <c r="J527" i="100"/>
  <c r="AR10" i="100"/>
  <c r="Y10" i="100"/>
  <c r="AW15" i="100"/>
  <c r="BE15" i="100"/>
  <c r="J510" i="100"/>
  <c r="J522" i="100"/>
  <c r="S478" i="100"/>
  <c r="S552" i="100" s="1"/>
  <c r="S479" i="100"/>
  <c r="S553" i="100" s="1"/>
  <c r="S476" i="100"/>
  <c r="S550" i="100" s="1"/>
  <c r="T431" i="100"/>
  <c r="T11" i="108"/>
  <c r="R23" i="100"/>
  <c r="Q16" i="108"/>
  <c r="Q76" i="108" s="1"/>
  <c r="W432" i="100"/>
  <c r="R10" i="108"/>
  <c r="R59" i="108" s="1"/>
  <c r="U458" i="100"/>
  <c r="J503" i="100"/>
  <c r="S480" i="100"/>
  <c r="S554" i="100" s="1"/>
  <c r="AU10" i="100"/>
  <c r="J529" i="100"/>
  <c r="J509" i="100"/>
  <c r="S50" i="100"/>
  <c r="AL15" i="100"/>
  <c r="BJ15" i="100"/>
  <c r="BK15" i="100" s="1"/>
  <c r="BL15" i="100" s="1"/>
  <c r="BM15" i="100" s="1"/>
  <c r="BN15" i="100" s="1"/>
  <c r="P29" i="100"/>
  <c r="AB471" i="100"/>
  <c r="AC470" i="100"/>
  <c r="U473" i="100"/>
  <c r="O176" i="100"/>
  <c r="O175" i="100"/>
  <c r="N137" i="100"/>
  <c r="N142" i="100" s="1"/>
  <c r="AE10" i="100"/>
  <c r="AD10" i="100"/>
  <c r="W70" i="104"/>
  <c r="U476" i="100"/>
  <c r="J520" i="100"/>
  <c r="J518" i="100"/>
  <c r="J515" i="100"/>
  <c r="AT15" i="100"/>
  <c r="Y192" i="100"/>
  <c r="P159" i="100"/>
  <c r="O156" i="100"/>
  <c r="O155" i="100" s="1"/>
  <c r="O152" i="100" s="1"/>
  <c r="T137" i="100"/>
  <c r="V49" i="100"/>
  <c r="V48" i="100" s="1"/>
  <c r="Q10" i="108"/>
  <c r="Q59" i="108" s="1"/>
  <c r="T533" i="100"/>
  <c r="V176" i="100"/>
  <c r="V345" i="100" s="1"/>
  <c r="V544" i="100" s="1"/>
  <c r="N176" i="100"/>
  <c r="T373" i="100"/>
  <c r="G84" i="164" l="1"/>
  <c r="G76" i="164"/>
  <c r="G78" i="164"/>
  <c r="G59" i="164"/>
  <c r="G69" i="164"/>
  <c r="G74" i="164"/>
  <c r="G68" i="164"/>
  <c r="G77" i="164"/>
  <c r="G61" i="164"/>
  <c r="G80" i="164"/>
  <c r="G32" i="164"/>
  <c r="G83" i="164"/>
  <c r="C16" i="164"/>
  <c r="G64" i="164"/>
  <c r="G82" i="164"/>
  <c r="G56" i="164"/>
  <c r="G58" i="164"/>
  <c r="G72" i="164"/>
  <c r="G65" i="164"/>
  <c r="G79" i="164"/>
  <c r="G70" i="164"/>
  <c r="G60" i="164"/>
  <c r="G62" i="164"/>
  <c r="G63" i="164"/>
  <c r="G71" i="164"/>
  <c r="G73" i="164"/>
  <c r="G38" i="164"/>
  <c r="C36" i="164"/>
  <c r="G81" i="164"/>
  <c r="G66" i="164"/>
  <c r="G67" i="164"/>
  <c r="G55" i="164"/>
  <c r="Y158" i="100"/>
  <c r="BK581" i="100"/>
  <c r="BJ582" i="100"/>
  <c r="BJ583" i="100" s="1"/>
  <c r="BJ584" i="100" s="1"/>
  <c r="BJ585" i="100" s="1"/>
  <c r="BH587" i="100"/>
  <c r="BG588" i="100"/>
  <c r="BH595" i="100"/>
  <c r="BG596" i="100"/>
  <c r="BG597" i="100" s="1"/>
  <c r="BG598" i="100" s="1"/>
  <c r="BH574" i="100"/>
  <c r="BH575" i="100" s="1"/>
  <c r="BH576" i="100" s="1"/>
  <c r="BH577" i="100" s="1"/>
  <c r="BH578" i="100" s="1"/>
  <c r="BH579" i="100" s="1"/>
  <c r="BI573" i="100"/>
  <c r="C27" i="104"/>
  <c r="G83" i="104"/>
  <c r="G79" i="104"/>
  <c r="G85" i="104"/>
  <c r="C17" i="104"/>
  <c r="C37" i="104"/>
  <c r="G80" i="104"/>
  <c r="G84" i="104"/>
  <c r="G97" i="104"/>
  <c r="G98" i="104"/>
  <c r="G94" i="104"/>
  <c r="G102" i="104"/>
  <c r="G81" i="104"/>
  <c r="G101" i="104"/>
  <c r="G99" i="104"/>
  <c r="C18" i="104"/>
  <c r="C88" i="104"/>
  <c r="C36" i="104"/>
  <c r="C75" i="104"/>
  <c r="BJ208" i="100"/>
  <c r="E558" i="100"/>
  <c r="J541" i="100"/>
  <c r="J537" i="100"/>
  <c r="J536" i="100"/>
  <c r="J552" i="100"/>
  <c r="R142" i="100"/>
  <c r="W166" i="100"/>
  <c r="J557" i="100"/>
  <c r="J544" i="100"/>
  <c r="J543" i="100"/>
  <c r="E514" i="100"/>
  <c r="E510" i="100"/>
  <c r="E544" i="100"/>
  <c r="C39" i="104"/>
  <c r="G34" i="164"/>
  <c r="E543" i="100"/>
  <c r="E553" i="100"/>
  <c r="C23" i="104"/>
  <c r="C35" i="104"/>
  <c r="G24" i="164"/>
  <c r="G36" i="164"/>
  <c r="G17" i="164"/>
  <c r="G40" i="164"/>
  <c r="G19" i="164"/>
  <c r="G18" i="164"/>
  <c r="G41" i="164"/>
  <c r="G42" i="164"/>
  <c r="C79" i="164"/>
  <c r="C65" i="164"/>
  <c r="C28" i="104"/>
  <c r="C38" i="104"/>
  <c r="C32" i="104"/>
  <c r="C40" i="164"/>
  <c r="C22" i="164"/>
  <c r="C86" i="104"/>
  <c r="C84" i="104"/>
  <c r="G75" i="164"/>
  <c r="E555" i="100"/>
  <c r="G30" i="164"/>
  <c r="C14" i="104"/>
  <c r="C34" i="104"/>
  <c r="C16" i="104"/>
  <c r="W458" i="100"/>
  <c r="W35" i="100"/>
  <c r="W85" i="100"/>
  <c r="C19" i="104"/>
  <c r="C29" i="104"/>
  <c r="G25" i="164"/>
  <c r="G27" i="164"/>
  <c r="G26" i="164"/>
  <c r="G13" i="164"/>
  <c r="C76" i="164"/>
  <c r="C74" i="164"/>
  <c r="E556" i="100"/>
  <c r="W23" i="100"/>
  <c r="W71" i="100"/>
  <c r="W124" i="100"/>
  <c r="C21" i="104"/>
  <c r="C31" i="104"/>
  <c r="G20" i="164"/>
  <c r="G28" i="164"/>
  <c r="G35" i="164"/>
  <c r="G15" i="164"/>
  <c r="G31" i="164"/>
  <c r="G14" i="164"/>
  <c r="G37" i="164"/>
  <c r="G29" i="164"/>
  <c r="C72" i="164"/>
  <c r="C58" i="164"/>
  <c r="C13" i="104"/>
  <c r="C30" i="104"/>
  <c r="C42" i="104"/>
  <c r="C24" i="104"/>
  <c r="C39" i="164"/>
  <c r="C77" i="104"/>
  <c r="C80" i="104"/>
  <c r="E559" i="100"/>
  <c r="E550" i="100"/>
  <c r="E547" i="100"/>
  <c r="E548" i="100"/>
  <c r="E545" i="100"/>
  <c r="E552" i="100"/>
  <c r="E546" i="100"/>
  <c r="E542" i="100"/>
  <c r="E539" i="100"/>
  <c r="E540" i="100"/>
  <c r="E537" i="100"/>
  <c r="E560" i="100"/>
  <c r="E565" i="100"/>
  <c r="E541" i="100"/>
  <c r="E557" i="100"/>
  <c r="E562" i="100"/>
  <c r="E563" i="100"/>
  <c r="E564" i="100"/>
  <c r="E561" i="100"/>
  <c r="E521" i="100"/>
  <c r="E551" i="100"/>
  <c r="E536" i="100"/>
  <c r="E549" i="100"/>
  <c r="E508" i="100"/>
  <c r="E554" i="100"/>
  <c r="J558" i="100"/>
  <c r="J564" i="100"/>
  <c r="J551" i="100"/>
  <c r="J561" i="100"/>
  <c r="C68" i="164"/>
  <c r="C64" i="164"/>
  <c r="C71" i="164"/>
  <c r="C55" i="164"/>
  <c r="C70" i="164"/>
  <c r="C81" i="164"/>
  <c r="C61" i="164"/>
  <c r="C30" i="164"/>
  <c r="C37" i="164"/>
  <c r="C23" i="164"/>
  <c r="C24" i="164"/>
  <c r="C18" i="164"/>
  <c r="C31" i="164"/>
  <c r="C13" i="164"/>
  <c r="C85" i="104"/>
  <c r="C76" i="104"/>
  <c r="C102" i="104"/>
  <c r="C74" i="104"/>
  <c r="C78" i="104"/>
  <c r="C90" i="104"/>
  <c r="C96" i="104"/>
  <c r="E517" i="100"/>
  <c r="E506" i="100"/>
  <c r="J546" i="100"/>
  <c r="J563" i="100"/>
  <c r="J549" i="100"/>
  <c r="J538" i="100"/>
  <c r="J556" i="100"/>
  <c r="J565" i="100"/>
  <c r="J540" i="100"/>
  <c r="J539" i="100"/>
  <c r="J553" i="100"/>
  <c r="C25" i="104"/>
  <c r="C33" i="104"/>
  <c r="C41" i="104"/>
  <c r="C42" i="164"/>
  <c r="C56" i="164"/>
  <c r="C60" i="164"/>
  <c r="C67" i="164"/>
  <c r="C84" i="164"/>
  <c r="C66" i="164"/>
  <c r="C77" i="164"/>
  <c r="C57" i="164"/>
  <c r="C20" i="104"/>
  <c r="C22" i="104"/>
  <c r="C26" i="104"/>
  <c r="C40" i="104"/>
  <c r="C35" i="164"/>
  <c r="C26" i="164"/>
  <c r="C25" i="164"/>
  <c r="C19" i="164"/>
  <c r="C32" i="164"/>
  <c r="C14" i="164"/>
  <c r="C27" i="164"/>
  <c r="C33" i="164"/>
  <c r="C87" i="104"/>
  <c r="C100" i="104"/>
  <c r="C89" i="104"/>
  <c r="C79" i="104"/>
  <c r="C99" i="104"/>
  <c r="C82" i="104"/>
  <c r="C97" i="104"/>
  <c r="C98" i="104"/>
  <c r="E515" i="100"/>
  <c r="J562" i="100"/>
  <c r="J560" i="100"/>
  <c r="J548" i="100"/>
  <c r="E512" i="100"/>
  <c r="E507" i="100"/>
  <c r="E525" i="100"/>
  <c r="J547" i="100"/>
  <c r="J545" i="100"/>
  <c r="J559" i="100"/>
  <c r="J554" i="100"/>
  <c r="J555" i="100"/>
  <c r="J550" i="100"/>
  <c r="E526" i="100"/>
  <c r="E501" i="100"/>
  <c r="C101" i="104"/>
  <c r="C80" i="164"/>
  <c r="C83" i="164"/>
  <c r="C63" i="164"/>
  <c r="C82" i="164"/>
  <c r="C62" i="164"/>
  <c r="C69" i="164"/>
  <c r="C38" i="164"/>
  <c r="C20" i="164"/>
  <c r="C34" i="164"/>
  <c r="C15" i="164"/>
  <c r="C28" i="164"/>
  <c r="C41" i="164"/>
  <c r="C83" i="104"/>
  <c r="C103" i="104"/>
  <c r="C92" i="104"/>
  <c r="C91" i="104"/>
  <c r="C94" i="104"/>
  <c r="C81" i="104"/>
  <c r="C93" i="104"/>
  <c r="V124" i="100"/>
  <c r="T111" i="108" s="1"/>
  <c r="X14" i="100"/>
  <c r="Y14" i="100" s="1"/>
  <c r="L3" i="100" a="1"/>
  <c r="BI3" i="100" s="1"/>
  <c r="E511" i="100"/>
  <c r="U143" i="100"/>
  <c r="G87" i="104"/>
  <c r="G100" i="104"/>
  <c r="I3" i="104" a="1"/>
  <c r="AE3" i="104" s="1"/>
  <c r="G88" i="104"/>
  <c r="G74" i="104"/>
  <c r="G89" i="104"/>
  <c r="S125" i="100"/>
  <c r="J3" i="108" a="1"/>
  <c r="M3" i="108" s="1"/>
  <c r="G77" i="104"/>
  <c r="G90" i="104"/>
  <c r="G96" i="104"/>
  <c r="G103" i="104"/>
  <c r="G93" i="104"/>
  <c r="G82" i="104"/>
  <c r="E519" i="100"/>
  <c r="E527" i="100"/>
  <c r="E524" i="100"/>
  <c r="E500" i="100"/>
  <c r="E503" i="100"/>
  <c r="E505" i="100"/>
  <c r="E520" i="100"/>
  <c r="E509" i="100"/>
  <c r="E522" i="100"/>
  <c r="E523" i="100"/>
  <c r="E513" i="100"/>
  <c r="E518" i="100"/>
  <c r="E528" i="100"/>
  <c r="E516" i="100"/>
  <c r="E529" i="100"/>
  <c r="E502" i="100"/>
  <c r="G91" i="104"/>
  <c r="G75" i="104"/>
  <c r="G95" i="104"/>
  <c r="G76" i="104"/>
  <c r="G92" i="104"/>
  <c r="C75" i="164"/>
  <c r="C78" i="164"/>
  <c r="V142" i="100"/>
  <c r="V144" i="100" s="1"/>
  <c r="Q142" i="100"/>
  <c r="U142" i="100"/>
  <c r="U144" i="100" s="1"/>
  <c r="R143" i="100"/>
  <c r="Y350" i="100"/>
  <c r="N16" i="100"/>
  <c r="N35" i="100"/>
  <c r="Q124" i="100"/>
  <c r="O111" i="108" s="1"/>
  <c r="AB49" i="100"/>
  <c r="V125" i="100"/>
  <c r="Q143" i="100"/>
  <c r="L124" i="100"/>
  <c r="N166" i="100"/>
  <c r="T9" i="100"/>
  <c r="T65" i="100" s="1"/>
  <c r="S85" i="100"/>
  <c r="N25" i="100"/>
  <c r="W16" i="100"/>
  <c r="N85" i="100"/>
  <c r="O9" i="100"/>
  <c r="O65" i="100" s="1"/>
  <c r="T524" i="100"/>
  <c r="T522" i="100"/>
  <c r="R124" i="100"/>
  <c r="P111" i="108" s="1"/>
  <c r="V375" i="100"/>
  <c r="U522" i="100"/>
  <c r="AJ202" i="100"/>
  <c r="Q166" i="100"/>
  <c r="M152" i="100"/>
  <c r="O124" i="100"/>
  <c r="I3" i="164" a="1"/>
  <c r="O166" i="100"/>
  <c r="AZ3" i="108"/>
  <c r="BK3" i="108"/>
  <c r="P143" i="100"/>
  <c r="S166" i="100"/>
  <c r="S375" i="100"/>
  <c r="Q453" i="100"/>
  <c r="AK144" i="100"/>
  <c r="AB473" i="100"/>
  <c r="X9" i="100"/>
  <c r="Y9" i="100" s="1"/>
  <c r="Z9" i="100" s="1"/>
  <c r="AA9" i="100" s="1"/>
  <c r="AB9" i="100" s="1"/>
  <c r="AC9" i="100" s="1"/>
  <c r="AD9" i="100" s="1"/>
  <c r="AE9" i="100" s="1"/>
  <c r="AF9" i="100" s="1"/>
  <c r="AG9" i="100" s="1"/>
  <c r="AH9" i="100" s="1"/>
  <c r="AI9" i="100" s="1"/>
  <c r="AJ9" i="100" s="1"/>
  <c r="AK9" i="100" s="1"/>
  <c r="AL9" i="100" s="1"/>
  <c r="AM9" i="100" s="1"/>
  <c r="AN9" i="100" s="1"/>
  <c r="AO9" i="100" s="1"/>
  <c r="AP9" i="100" s="1"/>
  <c r="AQ9" i="100" s="1"/>
  <c r="AR9" i="100" s="1"/>
  <c r="AS9" i="100" s="1"/>
  <c r="AT9" i="100" s="1"/>
  <c r="AU9" i="100" s="1"/>
  <c r="AV9" i="100" s="1"/>
  <c r="AW9" i="100" s="1"/>
  <c r="AX9" i="100" s="1"/>
  <c r="AY9" i="100" s="1"/>
  <c r="AZ9" i="100" s="1"/>
  <c r="BA9" i="100" s="1"/>
  <c r="BB9" i="100" s="1"/>
  <c r="BC9" i="100" s="1"/>
  <c r="BD9" i="100" s="1"/>
  <c r="BE9" i="100" s="1"/>
  <c r="BF9" i="100" s="1"/>
  <c r="BG9" i="100" s="1"/>
  <c r="BH9" i="100" s="1"/>
  <c r="BI9" i="100" s="1"/>
  <c r="BJ9" i="100" s="1"/>
  <c r="BK9" i="100" s="1"/>
  <c r="BL9" i="100" s="1"/>
  <c r="BM9" i="100" s="1"/>
  <c r="BN9" i="100" s="1"/>
  <c r="AC51" i="100"/>
  <c r="AD51" i="100" s="1"/>
  <c r="V452" i="100"/>
  <c r="U524" i="100" s="1"/>
  <c r="T375" i="100"/>
  <c r="T166" i="100"/>
  <c r="M142" i="100"/>
  <c r="M125" i="100"/>
  <c r="S142" i="100"/>
  <c r="S144" i="100" s="1"/>
  <c r="P124" i="100"/>
  <c r="W486" i="100"/>
  <c r="X486" i="100" s="1"/>
  <c r="G15" i="107"/>
  <c r="H15" i="107" s="1"/>
  <c r="I15" i="107" s="1"/>
  <c r="O142" i="100"/>
  <c r="P125" i="100"/>
  <c r="O125" i="100"/>
  <c r="T481" i="100"/>
  <c r="M143" i="100"/>
  <c r="O143" i="100"/>
  <c r="S524" i="100"/>
  <c r="O23" i="100"/>
  <c r="O25" i="100" s="1"/>
  <c r="U362" i="100"/>
  <c r="V361" i="100"/>
  <c r="S35" i="100"/>
  <c r="Q12" i="108" s="1"/>
  <c r="S522" i="100"/>
  <c r="AJ463" i="100"/>
  <c r="AJ464" i="100" s="1"/>
  <c r="T444" i="100"/>
  <c r="S443" i="100"/>
  <c r="S446" i="100"/>
  <c r="O64" i="100"/>
  <c r="V453" i="100"/>
  <c r="V525" i="100" s="1"/>
  <c r="T125" i="100"/>
  <c r="T142" i="100"/>
  <c r="Y269" i="100"/>
  <c r="X270" i="100"/>
  <c r="AF469" i="100"/>
  <c r="U166" i="100"/>
  <c r="V166" i="100"/>
  <c r="AA349" i="100"/>
  <c r="Z350" i="100"/>
  <c r="Y195" i="100"/>
  <c r="Z192" i="100"/>
  <c r="N124" i="100"/>
  <c r="N143" i="100"/>
  <c r="N125" i="100"/>
  <c r="AD470" i="100"/>
  <c r="AC472" i="100"/>
  <c r="AC467" i="100"/>
  <c r="AC471" i="100"/>
  <c r="AK202" i="100"/>
  <c r="AL199" i="100"/>
  <c r="U431" i="100"/>
  <c r="X27" i="100"/>
  <c r="Y27" i="100" s="1"/>
  <c r="Z27" i="100" s="1"/>
  <c r="AA27" i="100" s="1"/>
  <c r="AB27" i="100" s="1"/>
  <c r="AC27" i="100" s="1"/>
  <c r="AD27" i="100" s="1"/>
  <c r="AE27" i="100" s="1"/>
  <c r="AF27" i="100" s="1"/>
  <c r="AG27" i="100" s="1"/>
  <c r="AH27" i="100" s="1"/>
  <c r="AI27" i="100" s="1"/>
  <c r="AJ27" i="100" s="1"/>
  <c r="AK27" i="100" s="1"/>
  <c r="AL27" i="100" s="1"/>
  <c r="AM27" i="100" s="1"/>
  <c r="AN27" i="100" s="1"/>
  <c r="AO27" i="100" s="1"/>
  <c r="AP27" i="100" s="1"/>
  <c r="AQ27" i="100" s="1"/>
  <c r="AR27" i="100" s="1"/>
  <c r="AS27" i="100" s="1"/>
  <c r="AT27" i="100" s="1"/>
  <c r="AU27" i="100" s="1"/>
  <c r="AV27" i="100" s="1"/>
  <c r="AW27" i="100" s="1"/>
  <c r="AX27" i="100" s="1"/>
  <c r="AY27" i="100" s="1"/>
  <c r="AZ27" i="100" s="1"/>
  <c r="BA27" i="100" s="1"/>
  <c r="BB27" i="100" s="1"/>
  <c r="BC27" i="100" s="1"/>
  <c r="BD27" i="100" s="1"/>
  <c r="BE27" i="100" s="1"/>
  <c r="BF27" i="100" s="1"/>
  <c r="BG27" i="100" s="1"/>
  <c r="BH27" i="100" s="1"/>
  <c r="BI27" i="100" s="1"/>
  <c r="BJ27" i="100" s="1"/>
  <c r="BK27" i="100" s="1"/>
  <c r="BL27" i="100" s="1"/>
  <c r="BM27" i="100" s="1"/>
  <c r="BN27" i="100" s="1"/>
  <c r="T511" i="100"/>
  <c r="R166" i="100"/>
  <c r="AK380" i="100"/>
  <c r="AL380" i="100" s="1"/>
  <c r="AM380" i="100" s="1"/>
  <c r="AN380" i="100" s="1"/>
  <c r="U481" i="100"/>
  <c r="U550" i="100"/>
  <c r="S481" i="100"/>
  <c r="T143" i="100"/>
  <c r="AJ449" i="100"/>
  <c r="S23" i="100"/>
  <c r="T14" i="100"/>
  <c r="S64" i="100"/>
  <c r="Q17" i="108" s="1"/>
  <c r="S16" i="100"/>
  <c r="S124" i="100"/>
  <c r="Q111" i="108" s="1"/>
  <c r="AF468" i="100"/>
  <c r="Q159" i="100"/>
  <c r="P156" i="100"/>
  <c r="P155" i="100" s="1"/>
  <c r="P152" i="100" s="1"/>
  <c r="W331" i="100"/>
  <c r="P64" i="100"/>
  <c r="P23" i="100"/>
  <c r="X432" i="100"/>
  <c r="P11" i="108"/>
  <c r="R25" i="100"/>
  <c r="P166" i="100"/>
  <c r="AM142" i="100"/>
  <c r="AL144" i="100"/>
  <c r="U375" i="100"/>
  <c r="Y444" i="100"/>
  <c r="AI3" i="108" l="1"/>
  <c r="Y3" i="108"/>
  <c r="AW3" i="108"/>
  <c r="BA3" i="108"/>
  <c r="AN3" i="108"/>
  <c r="V224" i="100"/>
  <c r="V198" i="100"/>
  <c r="V229" i="100" s="1"/>
  <c r="Z158" i="100"/>
  <c r="AA158" i="100" s="1"/>
  <c r="AB158" i="100" s="1"/>
  <c r="AC158" i="100" s="1"/>
  <c r="AD158" i="100" s="1"/>
  <c r="AE158" i="100" s="1"/>
  <c r="AF158" i="100" s="1"/>
  <c r="AG158" i="100" s="1"/>
  <c r="Y157" i="100"/>
  <c r="BI574" i="100"/>
  <c r="BI575" i="100" s="1"/>
  <c r="BI576" i="100" s="1"/>
  <c r="BI577" i="100" s="1"/>
  <c r="BI578" i="100" s="1"/>
  <c r="BI579" i="100" s="1"/>
  <c r="BJ573" i="100"/>
  <c r="BH588" i="100"/>
  <c r="BI587" i="100"/>
  <c r="BH596" i="100"/>
  <c r="BH597" i="100" s="1"/>
  <c r="BH598" i="100" s="1"/>
  <c r="BI595" i="100"/>
  <c r="BK582" i="100"/>
  <c r="BK583" i="100" s="1"/>
  <c r="BK584" i="100" s="1"/>
  <c r="BK585" i="100" s="1"/>
  <c r="BL581" i="100"/>
  <c r="L3" i="104"/>
  <c r="AV3" i="104"/>
  <c r="U3" i="104"/>
  <c r="S3" i="104"/>
  <c r="BK3" i="104"/>
  <c r="AL3" i="104"/>
  <c r="AM3" i="104"/>
  <c r="BF3" i="104"/>
  <c r="AF3" i="104"/>
  <c r="AR3" i="104"/>
  <c r="AX3" i="104"/>
  <c r="X3" i="104"/>
  <c r="AC3" i="104"/>
  <c r="N3" i="104"/>
  <c r="AU3" i="104"/>
  <c r="BB3" i="104"/>
  <c r="BA3" i="104"/>
  <c r="AA3" i="104"/>
  <c r="AN3" i="104"/>
  <c r="AD3" i="104"/>
  <c r="AG3" i="104"/>
  <c r="BH3" i="104"/>
  <c r="W3" i="104"/>
  <c r="AP3" i="104"/>
  <c r="BG3" i="104"/>
  <c r="BI3" i="104"/>
  <c r="AH3" i="104"/>
  <c r="AY3" i="104"/>
  <c r="AS3" i="104"/>
  <c r="AZ3" i="104"/>
  <c r="O3" i="104"/>
  <c r="AK3" i="104"/>
  <c r="AB3" i="104"/>
  <c r="AW3" i="104"/>
  <c r="J3" i="104"/>
  <c r="AQ3" i="104"/>
  <c r="Q3" i="104"/>
  <c r="BD3" i="104"/>
  <c r="AI3" i="104"/>
  <c r="BJ3" i="104"/>
  <c r="T3" i="104"/>
  <c r="AO3" i="104"/>
  <c r="V3" i="104"/>
  <c r="BC3" i="104"/>
  <c r="BE3" i="104"/>
  <c r="Z3" i="104"/>
  <c r="P3" i="104"/>
  <c r="K3" i="104"/>
  <c r="Y3" i="104"/>
  <c r="R3" i="104"/>
  <c r="I3" i="104"/>
  <c r="M3" i="104"/>
  <c r="AT3" i="104"/>
  <c r="AJ3" i="104"/>
  <c r="BK208" i="100"/>
  <c r="V458" i="100"/>
  <c r="V479" i="100"/>
  <c r="V553" i="100" s="1"/>
  <c r="V480" i="100"/>
  <c r="V554" i="100" s="1"/>
  <c r="V457" i="100"/>
  <c r="V477" i="100"/>
  <c r="V551" i="100" s="1"/>
  <c r="V478" i="100"/>
  <c r="V552" i="100" s="1"/>
  <c r="V476" i="100"/>
  <c r="V550" i="100" s="1"/>
  <c r="AW3" i="100"/>
  <c r="R3" i="100"/>
  <c r="AO3" i="100"/>
  <c r="BL3" i="100"/>
  <c r="BG3" i="100"/>
  <c r="O3" i="100"/>
  <c r="AP3" i="100"/>
  <c r="AG3" i="100"/>
  <c r="AV3" i="100"/>
  <c r="W3" i="100"/>
  <c r="BK3" i="100"/>
  <c r="AR3" i="108"/>
  <c r="P3" i="108"/>
  <c r="P108" i="108" s="1"/>
  <c r="AL3" i="108"/>
  <c r="AI3" i="100"/>
  <c r="BH3" i="100"/>
  <c r="AE3" i="100"/>
  <c r="AT3" i="108"/>
  <c r="BG3" i="108"/>
  <c r="BI3" i="108"/>
  <c r="AB3" i="108"/>
  <c r="BF3" i="108"/>
  <c r="AE3" i="108"/>
  <c r="U3" i="108"/>
  <c r="L3" i="108"/>
  <c r="V3" i="108"/>
  <c r="BE3" i="108"/>
  <c r="AV3" i="108"/>
  <c r="AH3" i="108"/>
  <c r="AA3" i="108"/>
  <c r="Q3" i="108"/>
  <c r="Q82" i="108" s="1"/>
  <c r="R3" i="108"/>
  <c r="AM3" i="108"/>
  <c r="AC3" i="108"/>
  <c r="T3" i="108"/>
  <c r="AP3" i="108"/>
  <c r="AU3" i="108"/>
  <c r="AK3" i="108"/>
  <c r="AX3" i="108"/>
  <c r="S3" i="108"/>
  <c r="J3" i="108"/>
  <c r="BJ3" i="108"/>
  <c r="AQ3" i="108"/>
  <c r="AG3" i="108"/>
  <c r="X3" i="108"/>
  <c r="BC3" i="108"/>
  <c r="AS3" i="108"/>
  <c r="AJ3" i="108"/>
  <c r="AD3" i="108"/>
  <c r="O3" i="108"/>
  <c r="O108" i="108" s="1"/>
  <c r="BH3" i="108"/>
  <c r="Z3" i="108"/>
  <c r="AY3" i="108"/>
  <c r="AO3" i="108"/>
  <c r="AF3" i="108"/>
  <c r="BB3" i="108"/>
  <c r="K3" i="108"/>
  <c r="BD3" i="108"/>
  <c r="N3" i="108"/>
  <c r="W3" i="108"/>
  <c r="L3" i="100"/>
  <c r="AS3" i="100"/>
  <c r="AL3" i="100"/>
  <c r="AT3" i="100"/>
  <c r="AU3" i="100"/>
  <c r="AC3" i="100"/>
  <c r="T3" i="100"/>
  <c r="BJ3" i="100"/>
  <c r="AM3" i="100"/>
  <c r="Y3" i="100"/>
  <c r="AH3" i="100"/>
  <c r="AQ3" i="100"/>
  <c r="BC3" i="100"/>
  <c r="Z3" i="100"/>
  <c r="BB3" i="100"/>
  <c r="AY3" i="100"/>
  <c r="V3" i="100"/>
  <c r="S3" i="100"/>
  <c r="BM3" i="100"/>
  <c r="BD3" i="100"/>
  <c r="AA3" i="100"/>
  <c r="BF3" i="100"/>
  <c r="BA3" i="100"/>
  <c r="AJ3" i="100"/>
  <c r="AD3" i="100"/>
  <c r="AK3" i="100"/>
  <c r="AZ3" i="100"/>
  <c r="N3" i="100"/>
  <c r="AB3" i="100"/>
  <c r="M3" i="100"/>
  <c r="BE3" i="100"/>
  <c r="AR3" i="100"/>
  <c r="Q3" i="100"/>
  <c r="AF3" i="100"/>
  <c r="AX3" i="100"/>
  <c r="X3" i="100"/>
  <c r="U3" i="100"/>
  <c r="BN3" i="100"/>
  <c r="AN3" i="100"/>
  <c r="P3" i="100"/>
  <c r="O16" i="100"/>
  <c r="O101" i="108"/>
  <c r="O96" i="108"/>
  <c r="P95" i="108"/>
  <c r="Q78" i="108"/>
  <c r="O41" i="108"/>
  <c r="O34" i="108"/>
  <c r="Z70" i="104"/>
  <c r="T35" i="100"/>
  <c r="R12" i="108" s="1"/>
  <c r="AK463" i="100"/>
  <c r="AK464" i="100" s="1"/>
  <c r="P9" i="100"/>
  <c r="P65" i="100" s="1"/>
  <c r="O85" i="100"/>
  <c r="O35" i="100"/>
  <c r="U9" i="100"/>
  <c r="U65" i="100" s="1"/>
  <c r="T85" i="100"/>
  <c r="P99" i="100"/>
  <c r="Q23" i="108" s="1"/>
  <c r="K3" i="164"/>
  <c r="AA3" i="164"/>
  <c r="AQ3" i="164"/>
  <c r="BG3" i="164"/>
  <c r="P3" i="164"/>
  <c r="AF3" i="164"/>
  <c r="AV3" i="164"/>
  <c r="J3" i="164"/>
  <c r="Z3" i="164"/>
  <c r="AP3" i="164"/>
  <c r="BF3" i="164"/>
  <c r="BE3" i="164"/>
  <c r="BI3" i="164"/>
  <c r="Q3" i="164"/>
  <c r="O3" i="164"/>
  <c r="AE3" i="164"/>
  <c r="AU3" i="164"/>
  <c r="BK3" i="164"/>
  <c r="T3" i="164"/>
  <c r="AJ3" i="164"/>
  <c r="AZ3" i="164"/>
  <c r="N3" i="164"/>
  <c r="AD3" i="164"/>
  <c r="AT3" i="164"/>
  <c r="BJ3" i="164"/>
  <c r="M3" i="164"/>
  <c r="U3" i="164"/>
  <c r="AW3" i="164"/>
  <c r="W3" i="164"/>
  <c r="AM3" i="164"/>
  <c r="BC3" i="164"/>
  <c r="L3" i="164"/>
  <c r="AB3" i="164"/>
  <c r="AR3" i="164"/>
  <c r="BH3" i="164"/>
  <c r="V3" i="164"/>
  <c r="AL3" i="164"/>
  <c r="BB3" i="164"/>
  <c r="AO3" i="164"/>
  <c r="AS3" i="164"/>
  <c r="BA3" i="164"/>
  <c r="S3" i="164"/>
  <c r="AI3" i="164"/>
  <c r="AY3" i="164"/>
  <c r="I3" i="164"/>
  <c r="X3" i="164"/>
  <c r="AN3" i="164"/>
  <c r="BD3" i="164"/>
  <c r="R3" i="164"/>
  <c r="AH3" i="164"/>
  <c r="AX3" i="164"/>
  <c r="Y3" i="164"/>
  <c r="AC3" i="164"/>
  <c r="AK3" i="164"/>
  <c r="AG3" i="164"/>
  <c r="AC49" i="100"/>
  <c r="X16" i="100"/>
  <c r="N48" i="164" a="1"/>
  <c r="AP48" i="164" s="1"/>
  <c r="Z14" i="100"/>
  <c r="AA14" i="100" s="1"/>
  <c r="Q243" i="100" a="1"/>
  <c r="S489" i="100"/>
  <c r="S521" i="100" s="1"/>
  <c r="T446" i="100"/>
  <c r="T443" i="100"/>
  <c r="T451" i="100" s="1"/>
  <c r="T523" i="100" s="1"/>
  <c r="U444" i="100"/>
  <c r="AA70" i="104"/>
  <c r="AD49" i="100"/>
  <c r="AE51" i="100"/>
  <c r="S451" i="100"/>
  <c r="S523" i="100" s="1"/>
  <c r="W361" i="100"/>
  <c r="V362" i="100"/>
  <c r="AO380" i="100"/>
  <c r="W224" i="100"/>
  <c r="P25" i="100"/>
  <c r="Q25" i="100"/>
  <c r="T16" i="100"/>
  <c r="U14" i="100"/>
  <c r="T23" i="100"/>
  <c r="T64" i="100"/>
  <c r="R17" i="108" s="1"/>
  <c r="R18" i="108"/>
  <c r="AA350" i="100"/>
  <c r="AB349" i="100"/>
  <c r="Z269" i="100"/>
  <c r="Y270" i="100"/>
  <c r="Z444" i="100"/>
  <c r="X331" i="100"/>
  <c r="W511" i="100"/>
  <c r="Q11" i="108"/>
  <c r="S25" i="100"/>
  <c r="AC473" i="100"/>
  <c r="Z195" i="100"/>
  <c r="AA192" i="100"/>
  <c r="T144" i="100"/>
  <c r="Y16" i="100"/>
  <c r="AN142" i="100"/>
  <c r="AM144" i="100"/>
  <c r="Y432" i="100"/>
  <c r="Y486" i="100"/>
  <c r="R159" i="100"/>
  <c r="Q156" i="100"/>
  <c r="AG468" i="100"/>
  <c r="V431" i="100"/>
  <c r="AM199" i="100"/>
  <c r="AL202" i="100"/>
  <c r="AG469" i="100"/>
  <c r="T124" i="100"/>
  <c r="R111" i="108" s="1"/>
  <c r="AK449" i="100"/>
  <c r="AE470" i="100"/>
  <c r="AD471" i="100"/>
  <c r="AD472" i="100"/>
  <c r="AD467" i="100"/>
  <c r="P107" i="108" l="1"/>
  <c r="P98" i="108"/>
  <c r="O97" i="108"/>
  <c r="O35" i="108"/>
  <c r="O52" i="108"/>
  <c r="P93" i="108"/>
  <c r="O93" i="108"/>
  <c r="O104" i="108"/>
  <c r="S32" i="108"/>
  <c r="S62" i="108" s="1"/>
  <c r="R45" i="108"/>
  <c r="R79" i="108" s="1"/>
  <c r="O32" i="108"/>
  <c r="P104" i="108"/>
  <c r="O40" i="108"/>
  <c r="O55" i="108"/>
  <c r="P97" i="108"/>
  <c r="O94" i="108"/>
  <c r="T47" i="108"/>
  <c r="T81" i="108" s="1"/>
  <c r="Q108" i="108"/>
  <c r="Q41" i="108"/>
  <c r="Q72" i="108" s="1"/>
  <c r="Q32" i="108"/>
  <c r="Q62" i="108" s="1"/>
  <c r="Z157" i="100"/>
  <c r="AA157" i="100" s="1"/>
  <c r="AB157" i="100" s="1"/>
  <c r="AC157" i="100" s="1"/>
  <c r="AD157" i="100" s="1"/>
  <c r="AE157" i="100" s="1"/>
  <c r="AF157" i="100" s="1"/>
  <c r="AG157" i="100" s="1"/>
  <c r="BM581" i="100"/>
  <c r="BL582" i="100"/>
  <c r="BL583" i="100" s="1"/>
  <c r="BL584" i="100" s="1"/>
  <c r="BL585" i="100" s="1"/>
  <c r="BI596" i="100"/>
  <c r="BI597" i="100" s="1"/>
  <c r="BI598" i="100" s="1"/>
  <c r="BJ595" i="100"/>
  <c r="BJ574" i="100"/>
  <c r="BJ575" i="100" s="1"/>
  <c r="BJ576" i="100" s="1"/>
  <c r="BJ577" i="100" s="1"/>
  <c r="BJ578" i="100" s="1"/>
  <c r="BJ579" i="100" s="1"/>
  <c r="BK573" i="100"/>
  <c r="BJ587" i="100"/>
  <c r="BI588" i="100"/>
  <c r="BL208" i="100"/>
  <c r="V481" i="100"/>
  <c r="T107" i="108"/>
  <c r="T104" i="108"/>
  <c r="W460" i="100"/>
  <c r="V460" i="100"/>
  <c r="R47" i="108"/>
  <c r="R81" i="108" s="1"/>
  <c r="R107" i="108"/>
  <c r="O33" i="108"/>
  <c r="P32" i="108"/>
  <c r="P41" i="108"/>
  <c r="O39" i="108"/>
  <c r="S48" i="108"/>
  <c r="S82" i="108" s="1"/>
  <c r="Q81" i="108"/>
  <c r="Q80" i="108"/>
  <c r="O56" i="108"/>
  <c r="P92" i="108"/>
  <c r="P101" i="108"/>
  <c r="O92" i="108"/>
  <c r="O98" i="108"/>
  <c r="Q104" i="108"/>
  <c r="O103" i="108"/>
  <c r="O107" i="108"/>
  <c r="F94" i="100"/>
  <c r="Q107" i="108"/>
  <c r="S41" i="108"/>
  <c r="S72" i="108" s="1"/>
  <c r="S45" i="108"/>
  <c r="S79" i="108" s="1"/>
  <c r="T45" i="108"/>
  <c r="T79" i="108" s="1"/>
  <c r="Q79" i="108"/>
  <c r="S104" i="108"/>
  <c r="O31" i="108"/>
  <c r="R32" i="108"/>
  <c r="R62" i="108" s="1"/>
  <c r="O38" i="108"/>
  <c r="T41" i="108"/>
  <c r="T72" i="108" s="1"/>
  <c r="R48" i="108"/>
  <c r="R82" i="108" s="1"/>
  <c r="T48" i="108"/>
  <c r="T82" i="108" s="1"/>
  <c r="O51" i="108"/>
  <c r="P94" i="108"/>
  <c r="P96" i="108"/>
  <c r="P102" i="108"/>
  <c r="O102" i="108"/>
  <c r="O95" i="108"/>
  <c r="P103" i="108"/>
  <c r="S46" i="108"/>
  <c r="S80" i="108" s="1"/>
  <c r="R104" i="108"/>
  <c r="BI48" i="164"/>
  <c r="AX48" i="164"/>
  <c r="U104" i="108"/>
  <c r="O48" i="164"/>
  <c r="AH48" i="164"/>
  <c r="T32" i="108"/>
  <c r="T62" i="108" s="1"/>
  <c r="S47" i="108"/>
  <c r="S81" i="108" s="1"/>
  <c r="S44" i="108"/>
  <c r="S78" i="108" s="1"/>
  <c r="R46" i="108"/>
  <c r="R80" i="108" s="1"/>
  <c r="T46" i="108"/>
  <c r="T80" i="108" s="1"/>
  <c r="N48" i="164"/>
  <c r="Y48" i="164"/>
  <c r="F92" i="100"/>
  <c r="F42" i="100"/>
  <c r="W48" i="164"/>
  <c r="AJ48" i="164"/>
  <c r="R41" i="108"/>
  <c r="R72" i="108" s="1"/>
  <c r="R44" i="108"/>
  <c r="R78" i="108" s="1"/>
  <c r="T44" i="108"/>
  <c r="T78" i="108" s="1"/>
  <c r="F131" i="100"/>
  <c r="AU48" i="164"/>
  <c r="U48" i="164"/>
  <c r="BG48" i="164"/>
  <c r="AQ48" i="164"/>
  <c r="AY48" i="164"/>
  <c r="BD48" i="164"/>
  <c r="AL463" i="100"/>
  <c r="AM463" i="100" s="1"/>
  <c r="Z16" i="100"/>
  <c r="P23" i="108"/>
  <c r="R489" i="100"/>
  <c r="U35" i="100"/>
  <c r="S12" i="108" s="1"/>
  <c r="U85" i="100"/>
  <c r="P85" i="100"/>
  <c r="P35" i="100"/>
  <c r="P16" i="100"/>
  <c r="AS48" i="164"/>
  <c r="AI48" i="164"/>
  <c r="AL48" i="164"/>
  <c r="AA48" i="164"/>
  <c r="AG48" i="164"/>
  <c r="BF48" i="164"/>
  <c r="AT48" i="164"/>
  <c r="V48" i="164"/>
  <c r="AV48" i="164"/>
  <c r="Q48" i="164"/>
  <c r="Z48" i="164"/>
  <c r="BH48" i="164"/>
  <c r="BC48" i="164"/>
  <c r="AZ48" i="164"/>
  <c r="AR48" i="164"/>
  <c r="T48" i="164"/>
  <c r="BA48" i="164"/>
  <c r="AM48" i="164"/>
  <c r="AF48" i="164"/>
  <c r="R48" i="164"/>
  <c r="S48" i="164"/>
  <c r="AN48" i="164"/>
  <c r="BE48" i="164"/>
  <c r="BJ48" i="164"/>
  <c r="AB48" i="164"/>
  <c r="AC48" i="164"/>
  <c r="AD48" i="164"/>
  <c r="BB48" i="164"/>
  <c r="AK48" i="164"/>
  <c r="AE48" i="164"/>
  <c r="P48" i="164"/>
  <c r="AW48" i="164"/>
  <c r="BK48" i="164"/>
  <c r="X48" i="164"/>
  <c r="AO48" i="164"/>
  <c r="AF243" i="100"/>
  <c r="AF250" i="100" s="1"/>
  <c r="AK243" i="100"/>
  <c r="AK250" i="100" s="1"/>
  <c r="AP243" i="100"/>
  <c r="AP250" i="100" s="1"/>
  <c r="W243" i="100"/>
  <c r="W250" i="100" s="1"/>
  <c r="BC243" i="100"/>
  <c r="BC250" i="100" s="1"/>
  <c r="AO243" i="100"/>
  <c r="AO250" i="100" s="1"/>
  <c r="AJ243" i="100"/>
  <c r="AJ250" i="100" s="1"/>
  <c r="AV243" i="100"/>
  <c r="AV250" i="100" s="1"/>
  <c r="AZ243" i="100"/>
  <c r="AZ250" i="100" s="1"/>
  <c r="BG243" i="100"/>
  <c r="BG250" i="100" s="1"/>
  <c r="AT243" i="100"/>
  <c r="AT250" i="100" s="1"/>
  <c r="AL243" i="100"/>
  <c r="AL250" i="100" s="1"/>
  <c r="Z243" i="100"/>
  <c r="Z250" i="100" s="1"/>
  <c r="AM243" i="100"/>
  <c r="AM250" i="100" s="1"/>
  <c r="Y243" i="100"/>
  <c r="Y250" i="100" s="1"/>
  <c r="BD243" i="100"/>
  <c r="BD250" i="100" s="1"/>
  <c r="BL243" i="100"/>
  <c r="BL250" i="100" s="1"/>
  <c r="AS243" i="100"/>
  <c r="AS250" i="100" s="1"/>
  <c r="AA243" i="100"/>
  <c r="AA250" i="100" s="1"/>
  <c r="AR243" i="100"/>
  <c r="AR250" i="100" s="1"/>
  <c r="AB243" i="100"/>
  <c r="AB250" i="100" s="1"/>
  <c r="AC243" i="100"/>
  <c r="AC250" i="100" s="1"/>
  <c r="BJ243" i="100"/>
  <c r="BJ250" i="100" s="1"/>
  <c r="BB243" i="100"/>
  <c r="BB250" i="100" s="1"/>
  <c r="BH243" i="100"/>
  <c r="BH250" i="100" s="1"/>
  <c r="T243" i="100"/>
  <c r="T250" i="100" s="1"/>
  <c r="BA243" i="100"/>
  <c r="BA250" i="100" s="1"/>
  <c r="AN243" i="100"/>
  <c r="AN250" i="100" s="1"/>
  <c r="V243" i="100"/>
  <c r="AX243" i="100"/>
  <c r="AX250" i="100" s="1"/>
  <c r="AE243" i="100"/>
  <c r="AE250" i="100" s="1"/>
  <c r="BK243" i="100"/>
  <c r="BK250" i="100" s="1"/>
  <c r="AW243" i="100"/>
  <c r="AW250" i="100" s="1"/>
  <c r="X243" i="100"/>
  <c r="X250" i="100" s="1"/>
  <c r="Q243" i="100"/>
  <c r="BI243" i="100"/>
  <c r="BI250" i="100" s="1"/>
  <c r="AQ243" i="100"/>
  <c r="AQ250" i="100" s="1"/>
  <c r="AD243" i="100"/>
  <c r="AD250" i="100" s="1"/>
  <c r="AI243" i="100"/>
  <c r="AI250" i="100" s="1"/>
  <c r="S243" i="100"/>
  <c r="S250" i="100" s="1"/>
  <c r="U243" i="100"/>
  <c r="U250" i="100" s="1"/>
  <c r="BF243" i="100"/>
  <c r="BF250" i="100" s="1"/>
  <c r="BE243" i="100"/>
  <c r="BE250" i="100" s="1"/>
  <c r="AY243" i="100"/>
  <c r="AY250" i="100" s="1"/>
  <c r="R243" i="100"/>
  <c r="R250" i="100" s="1"/>
  <c r="AH243" i="100"/>
  <c r="AH250" i="100" s="1"/>
  <c r="BN243" i="100"/>
  <c r="BN250" i="100" s="1"/>
  <c r="AU243" i="100"/>
  <c r="AU250" i="100" s="1"/>
  <c r="AG243" i="100"/>
  <c r="AG250" i="100" s="1"/>
  <c r="BM243" i="100"/>
  <c r="BM250" i="100" s="1"/>
  <c r="AE49" i="100"/>
  <c r="AB70" i="104"/>
  <c r="AF51" i="100"/>
  <c r="X361" i="100"/>
  <c r="W362" i="100"/>
  <c r="U446" i="100"/>
  <c r="U443" i="100"/>
  <c r="U451" i="100" s="1"/>
  <c r="U523" i="100" s="1"/>
  <c r="S107" i="108" s="1"/>
  <c r="T453" i="100"/>
  <c r="T525" i="100" s="1"/>
  <c r="S453" i="100"/>
  <c r="S525" i="100" s="1"/>
  <c r="AL449" i="100"/>
  <c r="AA16" i="100"/>
  <c r="AB14" i="100"/>
  <c r="Q155" i="100"/>
  <c r="Z486" i="100"/>
  <c r="AB350" i="100"/>
  <c r="AC349" i="100"/>
  <c r="T25" i="100"/>
  <c r="R11" i="108"/>
  <c r="W431" i="100"/>
  <c r="S159" i="100"/>
  <c r="R156" i="100"/>
  <c r="Y331" i="100"/>
  <c r="X511" i="100"/>
  <c r="V104" i="108" s="1"/>
  <c r="U124" i="100"/>
  <c r="S111" i="108" s="1"/>
  <c r="U16" i="100"/>
  <c r="S18" i="108"/>
  <c r="U23" i="100"/>
  <c r="U64" i="100"/>
  <c r="S17" i="108" s="1"/>
  <c r="AE471" i="100"/>
  <c r="AE472" i="100"/>
  <c r="AF470" i="100"/>
  <c r="AE467" i="100"/>
  <c r="Z432" i="100"/>
  <c r="AA444" i="100"/>
  <c r="AP380" i="100"/>
  <c r="AD473" i="100"/>
  <c r="AH469" i="100"/>
  <c r="AM202" i="100"/>
  <c r="AN199" i="100"/>
  <c r="AH468" i="100"/>
  <c r="AO142" i="100"/>
  <c r="AN144" i="100"/>
  <c r="AB192" i="100"/>
  <c r="AA195" i="100"/>
  <c r="AA269" i="100"/>
  <c r="Z270" i="100"/>
  <c r="BJ596" i="100" l="1"/>
  <c r="BJ597" i="100" s="1"/>
  <c r="BJ598" i="100" s="1"/>
  <c r="BK595" i="100"/>
  <c r="BJ588" i="100"/>
  <c r="BK587" i="100"/>
  <c r="BL573" i="100"/>
  <c r="BK574" i="100"/>
  <c r="BK575" i="100" s="1"/>
  <c r="BK576" i="100" s="1"/>
  <c r="BK577" i="100" s="1"/>
  <c r="BK578" i="100" s="1"/>
  <c r="BK579" i="100" s="1"/>
  <c r="BM582" i="100"/>
  <c r="BM583" i="100" s="1"/>
  <c r="BM584" i="100" s="1"/>
  <c r="BM585" i="100" s="1"/>
  <c r="BN581" i="100"/>
  <c r="BN582" i="100" s="1"/>
  <c r="BN583" i="100" s="1"/>
  <c r="BN584" i="100" s="1"/>
  <c r="BN585" i="100" s="1"/>
  <c r="U224" i="100"/>
  <c r="U198" i="100"/>
  <c r="U229" i="100" s="1"/>
  <c r="U235" i="100"/>
  <c r="V235" i="100"/>
  <c r="V231" i="100"/>
  <c r="V230" i="100" s="1"/>
  <c r="BM208" i="100"/>
  <c r="F96" i="100"/>
  <c r="F95" i="100" s="1"/>
  <c r="L87" i="100" s="1"/>
  <c r="Q83" i="108"/>
  <c r="R83" i="108"/>
  <c r="T83" i="108"/>
  <c r="S83" i="108"/>
  <c r="AL464" i="100"/>
  <c r="BN321" i="100"/>
  <c r="BN320" i="100"/>
  <c r="AI320" i="100"/>
  <c r="AI321" i="100"/>
  <c r="Q250" i="100"/>
  <c r="K243" i="100" a="1"/>
  <c r="K243" i="100" s="1"/>
  <c r="Q245" i="100"/>
  <c r="BA320" i="100"/>
  <c r="BA321" i="100"/>
  <c r="Y320" i="100"/>
  <c r="Y321" i="100"/>
  <c r="AJ320" i="100"/>
  <c r="AJ321" i="100"/>
  <c r="BM321" i="100"/>
  <c r="BM320" i="100"/>
  <c r="BF320" i="100"/>
  <c r="BF321" i="100"/>
  <c r="X320" i="100"/>
  <c r="X321" i="100"/>
  <c r="T320" i="100"/>
  <c r="T321" i="100"/>
  <c r="AS320" i="100"/>
  <c r="AS321" i="100"/>
  <c r="BG321" i="100"/>
  <c r="BG320" i="100"/>
  <c r="AK321" i="100"/>
  <c r="AK320" i="100"/>
  <c r="AG320" i="100"/>
  <c r="AG321" i="100"/>
  <c r="U321" i="100"/>
  <c r="U320" i="100"/>
  <c r="AQ321" i="100"/>
  <c r="AQ320" i="100"/>
  <c r="AW320" i="100"/>
  <c r="AW321" i="100"/>
  <c r="V250" i="100"/>
  <c r="BH320" i="100"/>
  <c r="BH321" i="100"/>
  <c r="AB320" i="100"/>
  <c r="AB321" i="100"/>
  <c r="BL320" i="100"/>
  <c r="BL321" i="100"/>
  <c r="Z320" i="100"/>
  <c r="Z321" i="100"/>
  <c r="AZ320" i="100"/>
  <c r="AZ321" i="100"/>
  <c r="BC320" i="100"/>
  <c r="BC321" i="100"/>
  <c r="AF321" i="100"/>
  <c r="AF320" i="100"/>
  <c r="BE321" i="100"/>
  <c r="BE320" i="100"/>
  <c r="AE320" i="100"/>
  <c r="AE321" i="100"/>
  <c r="BJ320" i="100"/>
  <c r="BJ321" i="100"/>
  <c r="AA320" i="100"/>
  <c r="AA321" i="100"/>
  <c r="AT321" i="100"/>
  <c r="AT320" i="100"/>
  <c r="AP321" i="100"/>
  <c r="AP320" i="100"/>
  <c r="AH320" i="100"/>
  <c r="AH321" i="100"/>
  <c r="AD321" i="100"/>
  <c r="AD320" i="100"/>
  <c r="AX320" i="100"/>
  <c r="AX321" i="100"/>
  <c r="AC321" i="100"/>
  <c r="AC320" i="100"/>
  <c r="AM321" i="100"/>
  <c r="AM320" i="100"/>
  <c r="AO321" i="100"/>
  <c r="AO320" i="100"/>
  <c r="AU320" i="100"/>
  <c r="AU321" i="100"/>
  <c r="AY320" i="100"/>
  <c r="AY321" i="100"/>
  <c r="S320" i="100"/>
  <c r="S321" i="100"/>
  <c r="BI321" i="100"/>
  <c r="BI320" i="100"/>
  <c r="BK320" i="100"/>
  <c r="BK321" i="100"/>
  <c r="AN321" i="100"/>
  <c r="AN320" i="100"/>
  <c r="BB321" i="100"/>
  <c r="BB320" i="100"/>
  <c r="AR321" i="100"/>
  <c r="AR320" i="100"/>
  <c r="BD321" i="100"/>
  <c r="BD320" i="100"/>
  <c r="AL320" i="100"/>
  <c r="AL321" i="100"/>
  <c r="AV320" i="100"/>
  <c r="AV321" i="100"/>
  <c r="W320" i="100"/>
  <c r="W321" i="100"/>
  <c r="X362" i="100"/>
  <c r="Y361" i="100"/>
  <c r="AG51" i="100"/>
  <c r="AF49" i="100"/>
  <c r="AC70" i="104"/>
  <c r="U453" i="100"/>
  <c r="U525" i="100" s="1"/>
  <c r="AB195" i="100"/>
  <c r="AC192" i="100"/>
  <c r="AO144" i="100"/>
  <c r="AP142" i="100"/>
  <c r="Y511" i="100"/>
  <c r="W104" i="108" s="1"/>
  <c r="X431" i="100"/>
  <c r="AA432" i="100"/>
  <c r="AE473" i="100"/>
  <c r="U25" i="100"/>
  <c r="S11" i="108"/>
  <c r="V25" i="100"/>
  <c r="AA270" i="100"/>
  <c r="AB269" i="100"/>
  <c r="AB444" i="100"/>
  <c r="S156" i="100"/>
  <c r="T159" i="100"/>
  <c r="AC350" i="100"/>
  <c r="AD349" i="100"/>
  <c r="AB16" i="100"/>
  <c r="AC14" i="100"/>
  <c r="AO199" i="100"/>
  <c r="AN202" i="100"/>
  <c r="AQ380" i="100"/>
  <c r="Z331" i="100"/>
  <c r="R155" i="100"/>
  <c r="R326" i="100"/>
  <c r="AI469" i="100"/>
  <c r="AI468" i="100"/>
  <c r="AM464" i="100"/>
  <c r="AN463" i="100"/>
  <c r="AF471" i="100"/>
  <c r="AF472" i="100"/>
  <c r="AG470" i="100"/>
  <c r="AF467" i="100"/>
  <c r="AA486" i="100"/>
  <c r="AM449" i="100"/>
  <c r="BL587" i="100" l="1"/>
  <c r="BK588" i="100"/>
  <c r="BK596" i="100"/>
  <c r="BK597" i="100" s="1"/>
  <c r="BK598" i="100" s="1"/>
  <c r="BL595" i="100"/>
  <c r="BM573" i="100"/>
  <c r="BL574" i="100"/>
  <c r="BL575" i="100" s="1"/>
  <c r="BL576" i="100" s="1"/>
  <c r="BL577" i="100" s="1"/>
  <c r="BL578" i="100" s="1"/>
  <c r="BL579" i="100" s="1"/>
  <c r="T198" i="100"/>
  <c r="T229" i="100" s="1"/>
  <c r="T224" i="100"/>
  <c r="T235" i="100"/>
  <c r="U231" i="100"/>
  <c r="U230" i="100" s="1"/>
  <c r="BN208" i="100"/>
  <c r="W87" i="100"/>
  <c r="X87" i="100"/>
  <c r="U12" i="108"/>
  <c r="U322" i="100"/>
  <c r="BG322" i="100"/>
  <c r="T322" i="100"/>
  <c r="W322" i="100"/>
  <c r="AL322" i="100"/>
  <c r="AY322" i="100"/>
  <c r="AM322" i="100"/>
  <c r="AO322" i="100"/>
  <c r="AC322" i="100"/>
  <c r="AD322" i="100"/>
  <c r="AA322" i="100"/>
  <c r="AZ322" i="100"/>
  <c r="BL322" i="100"/>
  <c r="BH322" i="100"/>
  <c r="AW322" i="100"/>
  <c r="AV322" i="100"/>
  <c r="BK322" i="100"/>
  <c r="AU322" i="100"/>
  <c r="AI322" i="100"/>
  <c r="BJ322" i="100"/>
  <c r="BE322" i="100"/>
  <c r="BC322" i="100"/>
  <c r="Z322" i="100"/>
  <c r="AB322" i="100"/>
  <c r="AK322" i="100"/>
  <c r="BM322" i="100"/>
  <c r="S322" i="100"/>
  <c r="Q246" i="100"/>
  <c r="Q247" i="100" s="1"/>
  <c r="AR322" i="100"/>
  <c r="AN322" i="100"/>
  <c r="BI322" i="100"/>
  <c r="AT322" i="100"/>
  <c r="AE322" i="100"/>
  <c r="V321" i="100"/>
  <c r="K321" i="100" s="1" a="1"/>
  <c r="K321" i="100" s="1"/>
  <c r="V320" i="100"/>
  <c r="AQ322" i="100"/>
  <c r="AS322" i="100"/>
  <c r="X322" i="100"/>
  <c r="Y322" i="100"/>
  <c r="BN322" i="100"/>
  <c r="K250" i="100" a="1"/>
  <c r="K250" i="100" s="1"/>
  <c r="Q252" i="100"/>
  <c r="Q253" i="100" s="1"/>
  <c r="BD322" i="100"/>
  <c r="BB322" i="100"/>
  <c r="AX322" i="100"/>
  <c r="AH322" i="100"/>
  <c r="AP322" i="100"/>
  <c r="AF322" i="100"/>
  <c r="AG322" i="100"/>
  <c r="BF322" i="100"/>
  <c r="AJ322" i="100"/>
  <c r="BA322" i="100"/>
  <c r="Z361" i="100"/>
  <c r="Y362" i="100"/>
  <c r="AD70" i="104"/>
  <c r="AH51" i="100"/>
  <c r="AG49" i="100"/>
  <c r="AF473" i="100"/>
  <c r="AO202" i="100"/>
  <c r="AP199" i="100"/>
  <c r="AC269" i="100"/>
  <c r="AB270" i="100"/>
  <c r="Y431" i="100"/>
  <c r="AP144" i="100"/>
  <c r="AQ142" i="100"/>
  <c r="AC195" i="100"/>
  <c r="AD192" i="100"/>
  <c r="AN449" i="100"/>
  <c r="AB486" i="100"/>
  <c r="Z511" i="100"/>
  <c r="X104" i="108" s="1"/>
  <c r="AR380" i="100"/>
  <c r="U159" i="100"/>
  <c r="T156" i="100"/>
  <c r="AC444" i="100"/>
  <c r="AD350" i="100"/>
  <c r="AE349" i="100"/>
  <c r="S155" i="100"/>
  <c r="S326" i="100"/>
  <c r="AB432" i="100"/>
  <c r="AH470" i="100"/>
  <c r="AG471" i="100"/>
  <c r="AG472" i="100"/>
  <c r="AG467" i="100"/>
  <c r="AJ469" i="100"/>
  <c r="AN464" i="100"/>
  <c r="AO463" i="100"/>
  <c r="AJ468" i="100"/>
  <c r="AA331" i="100"/>
  <c r="AD14" i="100"/>
  <c r="AC16" i="100"/>
  <c r="BM595" i="100" l="1"/>
  <c r="BL596" i="100"/>
  <c r="BL597" i="100" s="1"/>
  <c r="BL598" i="100" s="1"/>
  <c r="BM574" i="100"/>
  <c r="BM575" i="100" s="1"/>
  <c r="BM576" i="100" s="1"/>
  <c r="BM577" i="100" s="1"/>
  <c r="BM578" i="100" s="1"/>
  <c r="BM579" i="100" s="1"/>
  <c r="BN573" i="100"/>
  <c r="BN574" i="100" s="1"/>
  <c r="BN575" i="100" s="1"/>
  <c r="BN576" i="100" s="1"/>
  <c r="BN577" i="100" s="1"/>
  <c r="BN578" i="100" s="1"/>
  <c r="BN579" i="100" s="1"/>
  <c r="BL588" i="100"/>
  <c r="BM587" i="100"/>
  <c r="S224" i="100"/>
  <c r="S198" i="100"/>
  <c r="S229" i="100" s="1"/>
  <c r="S235" i="100"/>
  <c r="R235" i="100"/>
  <c r="T231" i="100"/>
  <c r="T230" i="100" s="1"/>
  <c r="W50" i="100"/>
  <c r="AB331" i="100"/>
  <c r="AB511" i="100" s="1"/>
  <c r="Z104" i="108" s="1"/>
  <c r="AC331" i="100"/>
  <c r="AC511" i="100" s="1"/>
  <c r="AA104" i="108" s="1"/>
  <c r="V322" i="100"/>
  <c r="K322" i="100" s="1" a="1"/>
  <c r="K322" i="100" s="1"/>
  <c r="Q257" i="100"/>
  <c r="Q258" i="100" s="1"/>
  <c r="K320" i="100" a="1"/>
  <c r="K320" i="100" s="1"/>
  <c r="Q254" i="100"/>
  <c r="AA361" i="100"/>
  <c r="Z362" i="100"/>
  <c r="AI51" i="100"/>
  <c r="AE70" i="104"/>
  <c r="AH49" i="100"/>
  <c r="AE14" i="100"/>
  <c r="AD16" i="100"/>
  <c r="AC432" i="100"/>
  <c r="T155" i="100"/>
  <c r="T326" i="100"/>
  <c r="Z431" i="100"/>
  <c r="AO449" i="100"/>
  <c r="AR142" i="100"/>
  <c r="AQ144" i="100"/>
  <c r="AP202" i="100"/>
  <c r="AQ199" i="100"/>
  <c r="AD444" i="100"/>
  <c r="AK469" i="100"/>
  <c r="AF349" i="100"/>
  <c r="AE350" i="100"/>
  <c r="AG473" i="100"/>
  <c r="AH472" i="100"/>
  <c r="AI470" i="100"/>
  <c r="AH471" i="100"/>
  <c r="AH467" i="100"/>
  <c r="U156" i="100"/>
  <c r="V159" i="100"/>
  <c r="AA511" i="100"/>
  <c r="Y104" i="108" s="1"/>
  <c r="AK468" i="100"/>
  <c r="AP463" i="100"/>
  <c r="AO464" i="100"/>
  <c r="AS380" i="100"/>
  <c r="AC486" i="100"/>
  <c r="AE192" i="100"/>
  <c r="AD195" i="100"/>
  <c r="AD269" i="100"/>
  <c r="AC270" i="100"/>
  <c r="S152" i="100" l="1"/>
  <c r="S181" i="100" s="1"/>
  <c r="BM588" i="100"/>
  <c r="BN587" i="100"/>
  <c r="BN588" i="100" s="1"/>
  <c r="BM596" i="100"/>
  <c r="BM597" i="100" s="1"/>
  <c r="BM598" i="100" s="1"/>
  <c r="BN595" i="100"/>
  <c r="BN596" i="100" s="1"/>
  <c r="BN597" i="100" s="1"/>
  <c r="BN598" i="100" s="1"/>
  <c r="R224" i="100"/>
  <c r="Q224" i="100"/>
  <c r="S231" i="100"/>
  <c r="S230" i="100" s="1"/>
  <c r="W373" i="100"/>
  <c r="W375" i="100" s="1"/>
  <c r="W48" i="100"/>
  <c r="U10" i="108"/>
  <c r="U59" i="108" s="1"/>
  <c r="W533" i="100"/>
  <c r="AD331" i="100"/>
  <c r="AD511" i="100" s="1"/>
  <c r="AB104" i="108" s="1"/>
  <c r="Q259" i="100"/>
  <c r="Q260" i="100" s="1"/>
  <c r="AJ51" i="100"/>
  <c r="AI49" i="100"/>
  <c r="AF70" i="104"/>
  <c r="AB361" i="100"/>
  <c r="AA362" i="100"/>
  <c r="AD486" i="100"/>
  <c r="U155" i="100"/>
  <c r="U326" i="100"/>
  <c r="AL469" i="100"/>
  <c r="AR199" i="100"/>
  <c r="AQ202" i="100"/>
  <c r="AA431" i="100"/>
  <c r="AD432" i="100"/>
  <c r="AF14" i="100"/>
  <c r="AE16" i="100"/>
  <c r="AF192" i="100"/>
  <c r="AE195" i="100"/>
  <c r="AI471" i="100"/>
  <c r="AI472" i="100"/>
  <c r="AJ470" i="100"/>
  <c r="AI467" i="100"/>
  <c r="S306" i="100"/>
  <c r="S276" i="100"/>
  <c r="S183" i="100"/>
  <c r="S184" i="100"/>
  <c r="S277" i="100"/>
  <c r="AS142" i="100"/>
  <c r="AR144" i="100"/>
  <c r="AP464" i="100"/>
  <c r="AQ463" i="100"/>
  <c r="AL468" i="100"/>
  <c r="W159" i="100"/>
  <c r="V156" i="100"/>
  <c r="AH473" i="100"/>
  <c r="AP449" i="100"/>
  <c r="T152" i="100"/>
  <c r="T181" i="100" s="1"/>
  <c r="AE269" i="100"/>
  <c r="AD270" i="100"/>
  <c r="AG349" i="100"/>
  <c r="AF350" i="100"/>
  <c r="AT380" i="100"/>
  <c r="AE444" i="100"/>
  <c r="N92" i="164" l="1" a="1"/>
  <c r="AT103" i="164" s="1"/>
  <c r="BI92" i="164"/>
  <c r="P93" i="164"/>
  <c r="AQ93" i="164"/>
  <c r="Y94" i="164"/>
  <c r="AZ94" i="164"/>
  <c r="W95" i="164"/>
  <c r="BH95" i="164"/>
  <c r="AF96" i="164"/>
  <c r="AK96" i="164"/>
  <c r="AI97" i="164"/>
  <c r="AT97" i="164"/>
  <c r="V98" i="164"/>
  <c r="AW98" i="164"/>
  <c r="X99" i="164"/>
  <c r="AN99" i="164"/>
  <c r="N100" i="164"/>
  <c r="AD100" i="164"/>
  <c r="P92" i="164"/>
  <c r="N93" i="164"/>
  <c r="S93" i="164"/>
  <c r="AY93" i="164"/>
  <c r="AB94" i="164"/>
  <c r="BB94" i="164"/>
  <c r="Z95" i="164"/>
  <c r="BK95" i="164"/>
  <c r="AH96" i="164"/>
  <c r="AN96" i="164"/>
  <c r="AQ97" i="164"/>
  <c r="AV97" i="164"/>
  <c r="Y98" i="164"/>
  <c r="BD98" i="164"/>
  <c r="Z99" i="164"/>
  <c r="AP99" i="164"/>
  <c r="T100" i="164"/>
  <c r="AJ100" i="164"/>
  <c r="N92" i="164"/>
  <c r="BH93" i="164"/>
  <c r="AF94" i="164"/>
  <c r="AI95" i="164"/>
  <c r="AL96" i="164"/>
  <c r="AZ97" i="164"/>
  <c r="AS98" i="164"/>
  <c r="AS99" i="164"/>
  <c r="AA100" i="164"/>
  <c r="AN100" i="164"/>
  <c r="Z101" i="164"/>
  <c r="AD101" i="164"/>
  <c r="BB101" i="164"/>
  <c r="X102" i="164"/>
  <c r="AR102" i="164"/>
  <c r="BH102" i="164"/>
  <c r="AL103" i="164"/>
  <c r="BC103" i="164"/>
  <c r="BG103" i="164"/>
  <c r="BJ104" i="164"/>
  <c r="Q105" i="164"/>
  <c r="AR105" i="164"/>
  <c r="Z106" i="164"/>
  <c r="BA106" i="164"/>
  <c r="X107" i="164"/>
  <c r="BI107" i="164"/>
  <c r="AG108" i="164"/>
  <c r="AL108" i="164"/>
  <c r="AJ109" i="164"/>
  <c r="AU109" i="164"/>
  <c r="W110" i="164"/>
  <c r="AX110" i="164"/>
  <c r="AF111" i="164"/>
  <c r="BA111" i="164"/>
  <c r="AI112" i="164"/>
  <c r="BE112" i="164"/>
  <c r="T92" i="164"/>
  <c r="R94" i="164"/>
  <c r="AH94" i="164"/>
  <c r="AN95" i="164"/>
  <c r="AT96" i="164"/>
  <c r="BC97" i="164"/>
  <c r="AV98" i="164"/>
  <c r="AY99" i="164"/>
  <c r="AG100" i="164"/>
  <c r="AO100" i="164"/>
  <c r="AB101" i="164"/>
  <c r="AG101" i="164"/>
  <c r="BC101" i="164"/>
  <c r="Z102" i="164"/>
  <c r="AU102" i="164"/>
  <c r="BK102" i="164"/>
  <c r="AN103" i="164"/>
  <c r="BE103" i="164"/>
  <c r="BK103" i="164"/>
  <c r="BK104" i="164"/>
  <c r="T105" i="164"/>
  <c r="AV105" i="164"/>
  <c r="AA106" i="164"/>
  <c r="BC106" i="164"/>
  <c r="AO92" i="164"/>
  <c r="AU93" i="164"/>
  <c r="P94" i="164"/>
  <c r="AK94" i="164"/>
  <c r="AQ95" i="164"/>
  <c r="BJ95" i="164"/>
  <c r="AZ96" i="164"/>
  <c r="AJ97" i="164"/>
  <c r="Z98" i="164"/>
  <c r="AP98" i="164"/>
  <c r="AM99" i="164"/>
  <c r="BC99" i="164"/>
  <c r="Q100" i="164"/>
  <c r="AW100" i="164"/>
  <c r="BC100" i="164"/>
  <c r="T101" i="164"/>
  <c r="AI101" i="164"/>
  <c r="AV101" i="164"/>
  <c r="BD101" i="164"/>
  <c r="AA102" i="164"/>
  <c r="AH102" i="164"/>
  <c r="AO102" i="164"/>
  <c r="BJ102" i="164"/>
  <c r="T103" i="164"/>
  <c r="AG103" i="164"/>
  <c r="AW103" i="164"/>
  <c r="O104" i="164"/>
  <c r="W104" i="164"/>
  <c r="BA104" i="164"/>
  <c r="BI104" i="164"/>
  <c r="U105" i="164"/>
  <c r="AY105" i="164"/>
  <c r="BG105" i="164"/>
  <c r="AC106" i="164"/>
  <c r="AT106" i="164"/>
  <c r="O107" i="164"/>
  <c r="U107" i="164"/>
  <c r="AQ107" i="164"/>
  <c r="AW107" i="164"/>
  <c r="BE107" i="164"/>
  <c r="AC108" i="164"/>
  <c r="AI108" i="164"/>
  <c r="AX108" i="164"/>
  <c r="BK108" i="164"/>
  <c r="AB109" i="164"/>
  <c r="AI109" i="164"/>
  <c r="BD109" i="164"/>
  <c r="N110" i="164"/>
  <c r="U110" i="164"/>
  <c r="AP110" i="164"/>
  <c r="AW110" i="164"/>
  <c r="BK110" i="164"/>
  <c r="AB111" i="164"/>
  <c r="AO111" i="164"/>
  <c r="AW111" i="164"/>
  <c r="U112" i="164"/>
  <c r="AA112" i="164"/>
  <c r="AH112" i="164"/>
  <c r="BC112" i="164"/>
  <c r="BJ112" i="164"/>
  <c r="W113" i="164"/>
  <c r="AG113" i="164"/>
  <c r="AR113" i="164"/>
  <c r="AW113" i="164"/>
  <c r="O114" i="164"/>
  <c r="U114" i="164"/>
  <c r="Z114" i="164"/>
  <c r="AP114" i="164"/>
  <c r="AU114" i="164"/>
  <c r="BF114" i="164"/>
  <c r="S115" i="164"/>
  <c r="AC115" i="164"/>
  <c r="AI115" i="164"/>
  <c r="AY115" i="164"/>
  <c r="BD115" i="164"/>
  <c r="BI115" i="164"/>
  <c r="AA116" i="164"/>
  <c r="AG116" i="164"/>
  <c r="AQ116" i="164"/>
  <c r="BB116" i="164"/>
  <c r="O117" i="164"/>
  <c r="T117" i="164"/>
  <c r="AJ117" i="164"/>
  <c r="AN117" i="164"/>
  <c r="AR117" i="164"/>
  <c r="BD117" i="164"/>
  <c r="BH117" i="164"/>
  <c r="R118" i="164"/>
  <c r="Z118" i="164"/>
  <c r="AH118" i="164"/>
  <c r="AL118" i="164"/>
  <c r="AX118" i="164"/>
  <c r="BB118" i="164"/>
  <c r="BF118" i="164"/>
  <c r="T119" i="164"/>
  <c r="Q92" i="164"/>
  <c r="AR92" i="164"/>
  <c r="AR93" i="164"/>
  <c r="X94" i="164"/>
  <c r="AS94" i="164"/>
  <c r="AV95" i="164"/>
  <c r="V96" i="164"/>
  <c r="AR96" i="164"/>
  <c r="AU97" i="164"/>
  <c r="U98" i="164"/>
  <c r="AX98" i="164"/>
  <c r="AI99" i="164"/>
  <c r="BE99" i="164"/>
  <c r="Y100" i="164"/>
  <c r="AX100" i="164"/>
  <c r="BG100" i="164"/>
  <c r="S101" i="164"/>
  <c r="AK101" i="164"/>
  <c r="AU101" i="164"/>
  <c r="BE101" i="164"/>
  <c r="Y102" i="164"/>
  <c r="AI102" i="164"/>
  <c r="AS102" i="164"/>
  <c r="O103" i="164"/>
  <c r="W103" i="164"/>
  <c r="AF103" i="164"/>
  <c r="BA103" i="164"/>
  <c r="BI103" i="164"/>
  <c r="Z104" i="164"/>
  <c r="AX104" i="164"/>
  <c r="O105" i="164"/>
  <c r="Y105" i="164"/>
  <c r="AZ105" i="164"/>
  <c r="N106" i="164"/>
  <c r="Y106" i="164"/>
  <c r="AY106" i="164"/>
  <c r="BJ106" i="164"/>
  <c r="W107" i="164"/>
  <c r="AO107" i="164"/>
  <c r="AZ107" i="164"/>
  <c r="BH107" i="164"/>
  <c r="AD108" i="164"/>
  <c r="AM108" i="164"/>
  <c r="AU108" i="164"/>
  <c r="Q109" i="164"/>
  <c r="AA109" i="164"/>
  <c r="AK109" i="164"/>
  <c r="BC109" i="164"/>
  <c r="O110" i="164"/>
  <c r="Y110" i="164"/>
  <c r="AQ110" i="164"/>
  <c r="BA110" i="164"/>
  <c r="BJ110" i="164"/>
  <c r="AE111" i="164"/>
  <c r="AN111" i="164"/>
  <c r="AY111" i="164"/>
  <c r="R112" i="164"/>
  <c r="AC112" i="164"/>
  <c r="AL112" i="164"/>
  <c r="BF112" i="164"/>
  <c r="O113" i="164"/>
  <c r="U113" i="164"/>
  <c r="AJ113" i="164"/>
  <c r="AQ113" i="164"/>
  <c r="AY113" i="164"/>
  <c r="BE113" i="164"/>
  <c r="N114" i="164"/>
  <c r="V114" i="164"/>
  <c r="AC114" i="164"/>
  <c r="AI114" i="164"/>
  <c r="AQ114" i="164"/>
  <c r="AX114" i="164"/>
  <c r="BE114" i="164"/>
  <c r="O115" i="164"/>
  <c r="U115" i="164"/>
  <c r="AB115" i="164"/>
  <c r="AJ115" i="164"/>
  <c r="AQ115" i="164"/>
  <c r="AW115" i="164"/>
  <c r="BE115" i="164"/>
  <c r="N116" i="164"/>
  <c r="U116" i="164"/>
  <c r="AC116" i="164"/>
  <c r="AI116" i="164"/>
  <c r="AP116" i="164"/>
  <c r="AX116" i="164"/>
  <c r="BE116" i="164"/>
  <c r="BK116" i="164"/>
  <c r="U117" i="164"/>
  <c r="AB117" i="164"/>
  <c r="AI117" i="164"/>
  <c r="AO117" i="164"/>
  <c r="AT117" i="164"/>
  <c r="AY117" i="164"/>
  <c r="BE117" i="164"/>
  <c r="BJ117" i="164"/>
  <c r="Q118" i="164"/>
  <c r="W118" i="164"/>
  <c r="AB118" i="164"/>
  <c r="AG118" i="164"/>
  <c r="AM118" i="164"/>
  <c r="AR118" i="164"/>
  <c r="AW118" i="164"/>
  <c r="BC118" i="164"/>
  <c r="BH118" i="164"/>
  <c r="O119" i="164"/>
  <c r="U119" i="164"/>
  <c r="Y119" i="164"/>
  <c r="AC119" i="164"/>
  <c r="AG119" i="164"/>
  <c r="AK119" i="164"/>
  <c r="AO119" i="164"/>
  <c r="AS119" i="164"/>
  <c r="AW119" i="164"/>
  <c r="BA119" i="164"/>
  <c r="BE119" i="164"/>
  <c r="BI119" i="164"/>
  <c r="O120" i="164"/>
  <c r="S120" i="164"/>
  <c r="W120" i="164"/>
  <c r="AA120" i="164"/>
  <c r="AE120" i="164"/>
  <c r="AI120" i="164"/>
  <c r="AM120" i="164"/>
  <c r="AQ120" i="164"/>
  <c r="AU120" i="164"/>
  <c r="AY120" i="164"/>
  <c r="BC120" i="164"/>
  <c r="BG120" i="164"/>
  <c r="BK120" i="164"/>
  <c r="Q121" i="164"/>
  <c r="U121" i="164"/>
  <c r="Y121" i="164"/>
  <c r="AC121" i="164"/>
  <c r="AG121" i="164"/>
  <c r="AK121" i="164"/>
  <c r="AO121" i="164"/>
  <c r="AS121" i="164"/>
  <c r="AW121" i="164"/>
  <c r="BA121" i="164"/>
  <c r="BE121" i="164"/>
  <c r="BI121" i="164"/>
  <c r="AB92" i="164"/>
  <c r="AZ92" i="164"/>
  <c r="W93" i="164"/>
  <c r="AZ93" i="164"/>
  <c r="Z94" i="164"/>
  <c r="AX94" i="164"/>
  <c r="AD95" i="164"/>
  <c r="AY95" i="164"/>
  <c r="Y96" i="164"/>
  <c r="BB96" i="164"/>
  <c r="AB97" i="164"/>
  <c r="AX97" i="164"/>
  <c r="AC98" i="164"/>
  <c r="BA98" i="164"/>
  <c r="W99" i="164"/>
  <c r="AQ99" i="164"/>
  <c r="BG99" i="164"/>
  <c r="AC100" i="164"/>
  <c r="AQ100" i="164"/>
  <c r="BA100" i="164"/>
  <c r="BI100" i="164"/>
  <c r="U101" i="164"/>
  <c r="AE101" i="164"/>
  <c r="AN101" i="164"/>
  <c r="AY101" i="164"/>
  <c r="BG101" i="164"/>
  <c r="R102" i="164"/>
  <c r="AC102" i="164"/>
  <c r="AL102" i="164"/>
  <c r="AT102" i="164"/>
  <c r="BE102" i="164"/>
  <c r="P103" i="164"/>
  <c r="Y103" i="164"/>
  <c r="AJ103" i="164"/>
  <c r="AR103" i="164"/>
  <c r="BB103" i="164"/>
  <c r="Q104" i="164"/>
  <c r="AC104" i="164"/>
  <c r="AM104" i="164"/>
  <c r="BB104" i="164"/>
  <c r="P105" i="164"/>
  <c r="AC105" i="164"/>
  <c r="AQ105" i="164"/>
  <c r="BA105" i="164"/>
  <c r="Q106" i="164"/>
  <c r="AD106" i="164"/>
  <c r="AQ106" i="164"/>
  <c r="BB106" i="164"/>
  <c r="P107" i="164"/>
  <c r="Y107" i="164"/>
  <c r="AG107" i="164"/>
  <c r="AR107" i="164"/>
  <c r="BA107" i="164"/>
  <c r="BK107" i="164"/>
  <c r="W108" i="164"/>
  <c r="AE108" i="164"/>
  <c r="AO108" i="164"/>
  <c r="AY108" i="164"/>
  <c r="BI108" i="164"/>
  <c r="S109" i="164"/>
  <c r="AC109" i="164"/>
  <c r="AM109" i="164"/>
  <c r="AV109" i="164"/>
  <c r="BG109" i="164"/>
  <c r="Q110" i="164"/>
  <c r="Z110" i="164"/>
  <c r="AK110" i="164"/>
  <c r="AT110" i="164"/>
  <c r="BB110" i="164"/>
  <c r="O111" i="164"/>
  <c r="X111" i="164"/>
  <c r="AG111" i="164"/>
  <c r="AR111" i="164"/>
  <c r="AZ111" i="164"/>
  <c r="BI111" i="164"/>
  <c r="V112" i="164"/>
  <c r="AE112" i="164"/>
  <c r="AM112" i="164"/>
  <c r="AX112" i="164"/>
  <c r="BG112" i="164"/>
  <c r="P113" i="164"/>
  <c r="X113" i="164"/>
  <c r="AE113" i="164"/>
  <c r="AK113" i="164"/>
  <c r="AS113" i="164"/>
  <c r="AZ113" i="164"/>
  <c r="BG113" i="164"/>
  <c r="Q114" i="164"/>
  <c r="W114" i="164"/>
  <c r="AD114" i="164"/>
  <c r="AL114" i="164"/>
  <c r="AS114" i="164"/>
  <c r="AY114" i="164"/>
  <c r="BG114" i="164"/>
  <c r="P115" i="164"/>
  <c r="W115" i="164"/>
  <c r="AE115" i="164"/>
  <c r="AK115" i="164"/>
  <c r="AR115" i="164"/>
  <c r="AZ115" i="164"/>
  <c r="BG115" i="164"/>
  <c r="O116" i="164"/>
  <c r="W116" i="164"/>
  <c r="AD116" i="164"/>
  <c r="AK116" i="164"/>
  <c r="AS116" i="164"/>
  <c r="AY116" i="164"/>
  <c r="BF116" i="164"/>
  <c r="P117" i="164"/>
  <c r="W117" i="164"/>
  <c r="AC117" i="164"/>
  <c r="AK117" i="164"/>
  <c r="AP117" i="164"/>
  <c r="AU117" i="164"/>
  <c r="BA117" i="164"/>
  <c r="BF117" i="164"/>
  <c r="BK117" i="164"/>
  <c r="S118" i="164"/>
  <c r="X118" i="164"/>
  <c r="AC118" i="164"/>
  <c r="AI118" i="164"/>
  <c r="AN118" i="164"/>
  <c r="AS118" i="164"/>
  <c r="AY118" i="164"/>
  <c r="BD118" i="164"/>
  <c r="BI118" i="164"/>
  <c r="Q119" i="164"/>
  <c r="V119" i="164"/>
  <c r="Z119" i="164"/>
  <c r="AD119" i="164"/>
  <c r="AH119" i="164"/>
  <c r="AL119" i="164"/>
  <c r="AP119" i="164"/>
  <c r="AT119" i="164"/>
  <c r="AX119" i="164"/>
  <c r="BB119" i="164"/>
  <c r="BF119" i="164"/>
  <c r="BJ119" i="164"/>
  <c r="P120" i="164"/>
  <c r="T120" i="164"/>
  <c r="X120" i="164"/>
  <c r="AB120" i="164"/>
  <c r="AF120" i="164"/>
  <c r="AJ120" i="164"/>
  <c r="AN120" i="164"/>
  <c r="AR120" i="164"/>
  <c r="AV120" i="164"/>
  <c r="AZ120" i="164"/>
  <c r="BD120" i="164"/>
  <c r="BH120" i="164"/>
  <c r="N121" i="164"/>
  <c r="R121" i="164"/>
  <c r="V121" i="164"/>
  <c r="Z121" i="164"/>
  <c r="AD121" i="164"/>
  <c r="AH121" i="164"/>
  <c r="AL121" i="164"/>
  <c r="AP121" i="164"/>
  <c r="AT121" i="164"/>
  <c r="AX121" i="164"/>
  <c r="BB121" i="164"/>
  <c r="BF121" i="164"/>
  <c r="BJ121" i="164"/>
  <c r="AD92" i="164"/>
  <c r="AH93" i="164"/>
  <c r="AC94" i="164"/>
  <c r="AF95" i="164"/>
  <c r="AJ96" i="164"/>
  <c r="AH97" i="164"/>
  <c r="AK98" i="164"/>
  <c r="AA99" i="164"/>
  <c r="O100" i="164"/>
  <c r="AS100" i="164"/>
  <c r="O101" i="164"/>
  <c r="AF101" i="164"/>
  <c r="AZ101" i="164"/>
  <c r="V102" i="164"/>
  <c r="AM102" i="164"/>
  <c r="BG102" i="164"/>
  <c r="AB103" i="164"/>
  <c r="AV103" i="164"/>
  <c r="R104" i="164"/>
  <c r="AS104" i="164"/>
  <c r="S105" i="164"/>
  <c r="AS105" i="164"/>
  <c r="V106" i="164"/>
  <c r="AS106" i="164"/>
  <c r="Q107" i="164"/>
  <c r="AK107" i="164"/>
  <c r="BC107" i="164"/>
  <c r="Y108" i="164"/>
  <c r="AS108" i="164"/>
  <c r="BJ108" i="164"/>
  <c r="AF109" i="164"/>
  <c r="AY109" i="164"/>
  <c r="S110" i="164"/>
  <c r="AL110" i="164"/>
  <c r="BF110" i="164"/>
  <c r="Y111" i="164"/>
  <c r="AS111" i="164"/>
  <c r="O112" i="164"/>
  <c r="AG112" i="164"/>
  <c r="BA112" i="164"/>
  <c r="S113" i="164"/>
  <c r="AF113" i="164"/>
  <c r="AU113" i="164"/>
  <c r="BI113" i="164"/>
  <c r="Y114" i="164"/>
  <c r="AM114" i="164"/>
  <c r="BB114" i="164"/>
  <c r="Q115" i="164"/>
  <c r="AF115" i="164"/>
  <c r="AU115" i="164"/>
  <c r="BH115" i="164"/>
  <c r="Y116" i="164"/>
  <c r="AM116" i="164"/>
  <c r="BA116" i="164"/>
  <c r="Q117" i="164"/>
  <c r="AF117" i="164"/>
  <c r="AQ117" i="164"/>
  <c r="BB117" i="164"/>
  <c r="O118" i="164"/>
  <c r="Y118" i="164"/>
  <c r="AJ118" i="164"/>
  <c r="AU118" i="164"/>
  <c r="BE118" i="164"/>
  <c r="R119" i="164"/>
  <c r="AA119" i="164"/>
  <c r="AI119" i="164"/>
  <c r="AQ119" i="164"/>
  <c r="AY119" i="164"/>
  <c r="BG119" i="164"/>
  <c r="Q120" i="164"/>
  <c r="Y120" i="164"/>
  <c r="AG120" i="164"/>
  <c r="AO120" i="164"/>
  <c r="AW120" i="164"/>
  <c r="BE120" i="164"/>
  <c r="O121" i="164"/>
  <c r="W121" i="164"/>
  <c r="AE121" i="164"/>
  <c r="AM121" i="164"/>
  <c r="AU121" i="164"/>
  <c r="BC121" i="164"/>
  <c r="BK121" i="164"/>
  <c r="BF93" i="164"/>
  <c r="AL92" i="164"/>
  <c r="AJ93" i="164"/>
  <c r="AN94" i="164"/>
  <c r="AL95" i="164"/>
  <c r="AO96" i="164"/>
  <c r="AR97" i="164"/>
  <c r="AN98" i="164"/>
  <c r="AG99" i="164"/>
  <c r="U100" i="164"/>
  <c r="AU100" i="164"/>
  <c r="P101" i="164"/>
  <c r="AJ101" i="164"/>
  <c r="BA101" i="164"/>
  <c r="W102" i="164"/>
  <c r="AQ102" i="164"/>
  <c r="BI102" i="164"/>
  <c r="AE103" i="164"/>
  <c r="AX103" i="164"/>
  <c r="V104" i="164"/>
  <c r="AU104" i="164"/>
  <c r="X105" i="164"/>
  <c r="AU105" i="164"/>
  <c r="W106" i="164"/>
  <c r="AX106" i="164"/>
  <c r="T107" i="164"/>
  <c r="AM107" i="164"/>
  <c r="BG107" i="164"/>
  <c r="Z108" i="164"/>
  <c r="AT108" i="164"/>
  <c r="P109" i="164"/>
  <c r="AG109" i="164"/>
  <c r="BA109" i="164"/>
  <c r="V110" i="164"/>
  <c r="AO110" i="164"/>
  <c r="BG110" i="164"/>
  <c r="AC111" i="164"/>
  <c r="AU111" i="164"/>
  <c r="Q112" i="164"/>
  <c r="AK112" i="164"/>
  <c r="BB112" i="164"/>
  <c r="T113" i="164"/>
  <c r="AI113" i="164"/>
  <c r="AV113" i="164"/>
  <c r="BK113" i="164"/>
  <c r="AA114" i="164"/>
  <c r="AO114" i="164"/>
  <c r="BC114" i="164"/>
  <c r="T115" i="164"/>
  <c r="AG115" i="164"/>
  <c r="AV115" i="164"/>
  <c r="BK115" i="164"/>
  <c r="Z116" i="164"/>
  <c r="AO116" i="164"/>
  <c r="BC116" i="164"/>
  <c r="S117" i="164"/>
  <c r="AG117" i="164"/>
  <c r="AS117" i="164"/>
  <c r="BC117" i="164"/>
  <c r="P118" i="164"/>
  <c r="AA118" i="164"/>
  <c r="AK118" i="164"/>
  <c r="AV118" i="164"/>
  <c r="BG118" i="164"/>
  <c r="S119" i="164"/>
  <c r="AB119" i="164"/>
  <c r="AJ119" i="164"/>
  <c r="AR119" i="164"/>
  <c r="AZ119" i="164"/>
  <c r="BH119" i="164"/>
  <c r="R120" i="164"/>
  <c r="Z120" i="164"/>
  <c r="AH120" i="164"/>
  <c r="AP120" i="164"/>
  <c r="AX120" i="164"/>
  <c r="BF120" i="164"/>
  <c r="P121" i="164"/>
  <c r="X121" i="164"/>
  <c r="AF121" i="164"/>
  <c r="AN121" i="164"/>
  <c r="AV121" i="164"/>
  <c r="BD121" i="164"/>
  <c r="BB92" i="164"/>
  <c r="BF94" i="164"/>
  <c r="BG95" i="164"/>
  <c r="BE96" i="164"/>
  <c r="BH97" i="164"/>
  <c r="BE98" i="164"/>
  <c r="AU99" i="164"/>
  <c r="AK100" i="164"/>
  <c r="BB100" i="164"/>
  <c r="X101" i="164"/>
  <c r="AQ101" i="164"/>
  <c r="BI101" i="164"/>
  <c r="AD102" i="164"/>
  <c r="AX102" i="164"/>
  <c r="Q103" i="164"/>
  <c r="AK103" i="164"/>
  <c r="BF103" i="164"/>
  <c r="AE104" i="164"/>
  <c r="BF104" i="164"/>
  <c r="AF105" i="164"/>
  <c r="BE105" i="164"/>
  <c r="AG106" i="164"/>
  <c r="BG106" i="164"/>
  <c r="AA107" i="164"/>
  <c r="AU107" i="164"/>
  <c r="O108" i="164"/>
  <c r="AH108" i="164"/>
  <c r="BA108" i="164"/>
  <c r="W109" i="164"/>
  <c r="AN109" i="164"/>
  <c r="BH109" i="164"/>
  <c r="AD110" i="164"/>
  <c r="AU110" i="164"/>
  <c r="Q111" i="164"/>
  <c r="AJ111" i="164"/>
  <c r="BC111" i="164"/>
  <c r="W112" i="164"/>
  <c r="AQ112" i="164"/>
  <c r="BI112" i="164"/>
  <c r="Y113" i="164"/>
  <c r="AN113" i="164"/>
  <c r="BA113" i="164"/>
  <c r="R114" i="164"/>
  <c r="AG114" i="164"/>
  <c r="AT114" i="164"/>
  <c r="BI114" i="164"/>
  <c r="Y115" i="164"/>
  <c r="AM115" i="164"/>
  <c r="BA115" i="164"/>
  <c r="R116" i="164"/>
  <c r="AE116" i="164"/>
  <c r="AT116" i="164"/>
  <c r="BI116" i="164"/>
  <c r="X117" i="164"/>
  <c r="AL117" i="164"/>
  <c r="AW117" i="164"/>
  <c r="BG117" i="164"/>
  <c r="T118" i="164"/>
  <c r="AE118" i="164"/>
  <c r="AO118" i="164"/>
  <c r="AZ118" i="164"/>
  <c r="BK118" i="164"/>
  <c r="W119" i="164"/>
  <c r="AE119" i="164"/>
  <c r="AM119" i="164"/>
  <c r="AU119" i="164"/>
  <c r="BC119" i="164"/>
  <c r="BK119" i="164"/>
  <c r="U120" i="164"/>
  <c r="AC120" i="164"/>
  <c r="AK120" i="164"/>
  <c r="AS120" i="164"/>
  <c r="BA120" i="164"/>
  <c r="BI120" i="164"/>
  <c r="S121" i="164"/>
  <c r="AA121" i="164"/>
  <c r="AI121" i="164"/>
  <c r="AQ121" i="164"/>
  <c r="AY121" i="164"/>
  <c r="BG121" i="164"/>
  <c r="O93" i="164"/>
  <c r="O97" i="164"/>
  <c r="AL100" i="164"/>
  <c r="N102" i="164"/>
  <c r="AM103" i="164"/>
  <c r="AJ105" i="164"/>
  <c r="AE107" i="164"/>
  <c r="BC108" i="164"/>
  <c r="AE110" i="164"/>
  <c r="BE111" i="164"/>
  <c r="AA113" i="164"/>
  <c r="AH114" i="164"/>
  <c r="AO115" i="164"/>
  <c r="AU116" i="164"/>
  <c r="AX117" i="164"/>
  <c r="AQ118" i="164"/>
  <c r="AF119" i="164"/>
  <c r="N120" i="164"/>
  <c r="AT120" i="164"/>
  <c r="AB121" i="164"/>
  <c r="BH121" i="164"/>
  <c r="N96" i="164"/>
  <c r="BK93" i="164"/>
  <c r="P98" i="164"/>
  <c r="BF100" i="164"/>
  <c r="AG102" i="164"/>
  <c r="BH103" i="164"/>
  <c r="BI105" i="164"/>
  <c r="AV107" i="164"/>
  <c r="X109" i="164"/>
  <c r="AY110" i="164"/>
  <c r="Z112" i="164"/>
  <c r="AO113" i="164"/>
  <c r="AW114" i="164"/>
  <c r="BC115" i="164"/>
  <c r="BJ116" i="164"/>
  <c r="BI117" i="164"/>
  <c r="BA118" i="164"/>
  <c r="AN119" i="164"/>
  <c r="V120" i="164"/>
  <c r="BB120" i="164"/>
  <c r="AJ121" i="164"/>
  <c r="P95" i="164"/>
  <c r="O99" i="164"/>
  <c r="Y101" i="164"/>
  <c r="AY102" i="164"/>
  <c r="AK104" i="164"/>
  <c r="AI106" i="164"/>
  <c r="R108" i="164"/>
  <c r="AR109" i="164"/>
  <c r="S111" i="164"/>
  <c r="AS112" i="164"/>
  <c r="BD113" i="164"/>
  <c r="BJ114" i="164"/>
  <c r="S116" i="164"/>
  <c r="AA117" i="164"/>
  <c r="U118" i="164"/>
  <c r="N119" i="164"/>
  <c r="AV119" i="164"/>
  <c r="AD120" i="164"/>
  <c r="BJ120" i="164"/>
  <c r="AR121" i="164"/>
  <c r="AW99" i="164"/>
  <c r="AS101" i="164"/>
  <c r="U103" i="164"/>
  <c r="BG104" i="164"/>
  <c r="BI106" i="164"/>
  <c r="AK108" i="164"/>
  <c r="BI109" i="164"/>
  <c r="AM111" i="164"/>
  <c r="BK112" i="164"/>
  <c r="S114" i="164"/>
  <c r="AA115" i="164"/>
  <c r="AH116" i="164"/>
  <c r="AM117" i="164"/>
  <c r="AF118" i="164"/>
  <c r="X119" i="164"/>
  <c r="BD119" i="164"/>
  <c r="AL120" i="164"/>
  <c r="T121" i="164"/>
  <c r="AZ121" i="164"/>
  <c r="Z117" i="164"/>
  <c r="BH116" i="164"/>
  <c r="AR116" i="164"/>
  <c r="AB116" i="164"/>
  <c r="BJ115" i="164"/>
  <c r="AT115" i="164"/>
  <c r="AD115" i="164"/>
  <c r="N115" i="164"/>
  <c r="AV114" i="164"/>
  <c r="AF114" i="164"/>
  <c r="P114" i="164"/>
  <c r="AX113" i="164"/>
  <c r="AH113" i="164"/>
  <c r="R113" i="164"/>
  <c r="AZ112" i="164"/>
  <c r="AJ112" i="164"/>
  <c r="T112" i="164"/>
  <c r="BB111" i="164"/>
  <c r="AL111" i="164"/>
  <c r="V111" i="164"/>
  <c r="BD110" i="164"/>
  <c r="AN110" i="164"/>
  <c r="X110" i="164"/>
  <c r="BF109" i="164"/>
  <c r="AP109" i="164"/>
  <c r="Z109" i="164"/>
  <c r="BH108" i="164"/>
  <c r="AR108" i="164"/>
  <c r="AB108" i="164"/>
  <c r="BJ107" i="164"/>
  <c r="AT107" i="164"/>
  <c r="AD107" i="164"/>
  <c r="N107" i="164"/>
  <c r="AV106" i="164"/>
  <c r="AF106" i="164"/>
  <c r="P106" i="164"/>
  <c r="AX105" i="164"/>
  <c r="AH105" i="164"/>
  <c r="R105" i="164"/>
  <c r="AZ104" i="164"/>
  <c r="AJ104" i="164"/>
  <c r="T104" i="164"/>
  <c r="S92" i="164"/>
  <c r="AI92" i="164"/>
  <c r="AY92" i="164"/>
  <c r="Q93" i="164"/>
  <c r="AG93" i="164"/>
  <c r="AW93" i="164"/>
  <c r="O94" i="164"/>
  <c r="AE94" i="164"/>
  <c r="AU94" i="164"/>
  <c r="BK94" i="164"/>
  <c r="AC95" i="164"/>
  <c r="AS95" i="164"/>
  <c r="BI95" i="164"/>
  <c r="AA96" i="164"/>
  <c r="AQ96" i="164"/>
  <c r="BG96" i="164"/>
  <c r="Y97" i="164"/>
  <c r="AO97" i="164"/>
  <c r="BE97" i="164"/>
  <c r="W98" i="164"/>
  <c r="AM98" i="164"/>
  <c r="V117" i="164"/>
  <c r="BD116" i="164"/>
  <c r="AN116" i="164"/>
  <c r="X116" i="164"/>
  <c r="BF115" i="164"/>
  <c r="AP115" i="164"/>
  <c r="Z115" i="164"/>
  <c r="BH114" i="164"/>
  <c r="AR114" i="164"/>
  <c r="AB114" i="164"/>
  <c r="BJ113" i="164"/>
  <c r="AT113" i="164"/>
  <c r="AD113" i="164"/>
  <c r="N113" i="164"/>
  <c r="AV112" i="164"/>
  <c r="AF112" i="164"/>
  <c r="P112" i="164"/>
  <c r="AX111" i="164"/>
  <c r="AH111" i="164"/>
  <c r="R111" i="164"/>
  <c r="AZ110" i="164"/>
  <c r="AJ110" i="164"/>
  <c r="T110" i="164"/>
  <c r="BB109" i="164"/>
  <c r="AL109" i="164"/>
  <c r="V109" i="164"/>
  <c r="BD108" i="164"/>
  <c r="AN108" i="164"/>
  <c r="X108" i="164"/>
  <c r="BF107" i="164"/>
  <c r="AP107" i="164"/>
  <c r="Z107" i="164"/>
  <c r="BH106" i="164"/>
  <c r="AR106" i="164"/>
  <c r="AB106" i="164"/>
  <c r="BJ105" i="164"/>
  <c r="AT105" i="164"/>
  <c r="AD105" i="164"/>
  <c r="N105" i="164"/>
  <c r="AV104" i="164"/>
  <c r="AF104" i="164"/>
  <c r="P104" i="164"/>
  <c r="W92" i="164"/>
  <c r="AM92" i="164"/>
  <c r="BC92" i="164"/>
  <c r="U93" i="164"/>
  <c r="AK93" i="164"/>
  <c r="BA93" i="164"/>
  <c r="S94" i="164"/>
  <c r="AI94" i="164"/>
  <c r="AY94" i="164"/>
  <c r="Q95" i="164"/>
  <c r="AG95" i="164"/>
  <c r="AW95" i="164"/>
  <c r="O96" i="164"/>
  <c r="AE96" i="164"/>
  <c r="AU96" i="164"/>
  <c r="BK96" i="164"/>
  <c r="AC97" i="164"/>
  <c r="AS97" i="164"/>
  <c r="BI97" i="164"/>
  <c r="AA98" i="164"/>
  <c r="AQ98" i="164"/>
  <c r="AH117" i="164"/>
  <c r="R117" i="164"/>
  <c r="AZ116" i="164"/>
  <c r="AJ116" i="164"/>
  <c r="T116" i="164"/>
  <c r="BB115" i="164"/>
  <c r="AL115" i="164"/>
  <c r="V115" i="164"/>
  <c r="BD114" i="164"/>
  <c r="AN114" i="164"/>
  <c r="X114" i="164"/>
  <c r="BF113" i="164"/>
  <c r="AP113" i="164"/>
  <c r="Z113" i="164"/>
  <c r="BH112" i="164"/>
  <c r="AR112" i="164"/>
  <c r="AB112" i="164"/>
  <c r="BJ111" i="164"/>
  <c r="AT111" i="164"/>
  <c r="AD111" i="164"/>
  <c r="N111" i="164"/>
  <c r="AV110" i="164"/>
  <c r="AF110" i="164"/>
  <c r="P110" i="164"/>
  <c r="AX109" i="164"/>
  <c r="AH109" i="164"/>
  <c r="R109" i="164"/>
  <c r="AZ108" i="164"/>
  <c r="AJ108" i="164"/>
  <c r="T108" i="164"/>
  <c r="BB107" i="164"/>
  <c r="AL107" i="164"/>
  <c r="V107" i="164"/>
  <c r="BD106" i="164"/>
  <c r="AN106" i="164"/>
  <c r="X106" i="164"/>
  <c r="BF105" i="164"/>
  <c r="AP105" i="164"/>
  <c r="Z105" i="164"/>
  <c r="BH104" i="164"/>
  <c r="AR104" i="164"/>
  <c r="AB104" i="164"/>
  <c r="BJ103" i="164"/>
  <c r="AA92" i="164"/>
  <c r="AQ92" i="164"/>
  <c r="BG92" i="164"/>
  <c r="Y93" i="164"/>
  <c r="AO93" i="164"/>
  <c r="BE93" i="164"/>
  <c r="W94" i="164"/>
  <c r="AM94" i="164"/>
  <c r="BC94" i="164"/>
  <c r="U95" i="164"/>
  <c r="AK95" i="164"/>
  <c r="BA95" i="164"/>
  <c r="S96" i="164"/>
  <c r="AI96" i="164"/>
  <c r="AY96" i="164"/>
  <c r="Q97" i="164"/>
  <c r="AG97" i="164"/>
  <c r="AW97" i="164"/>
  <c r="O98" i="164"/>
  <c r="AE98" i="164"/>
  <c r="AU98" i="164"/>
  <c r="AD117" i="164"/>
  <c r="N117" i="164"/>
  <c r="AV116" i="164"/>
  <c r="AF116" i="164"/>
  <c r="P116" i="164"/>
  <c r="AX115" i="164"/>
  <c r="AH115" i="164"/>
  <c r="R115" i="164"/>
  <c r="AZ114" i="164"/>
  <c r="AJ114" i="164"/>
  <c r="T114" i="164"/>
  <c r="BB113" i="164"/>
  <c r="AL113" i="164"/>
  <c r="V113" i="164"/>
  <c r="BD112" i="164"/>
  <c r="AN112" i="164"/>
  <c r="X112" i="164"/>
  <c r="BF111" i="164"/>
  <c r="AP111" i="164"/>
  <c r="Z111" i="164"/>
  <c r="BH110" i="164"/>
  <c r="AR110" i="164"/>
  <c r="AB110" i="164"/>
  <c r="BJ109" i="164"/>
  <c r="AT109" i="164"/>
  <c r="AD109" i="164"/>
  <c r="N109" i="164"/>
  <c r="AV108" i="164"/>
  <c r="AF108" i="164"/>
  <c r="P108" i="164"/>
  <c r="AX107" i="164"/>
  <c r="AH107" i="164"/>
  <c r="R107" i="164"/>
  <c r="AZ106" i="164"/>
  <c r="AJ106" i="164"/>
  <c r="T106" i="164"/>
  <c r="BB105" i="164"/>
  <c r="AL105" i="164"/>
  <c r="V105" i="164"/>
  <c r="BD104" i="164"/>
  <c r="AN104" i="164"/>
  <c r="X104" i="164"/>
  <c r="O92" i="164"/>
  <c r="AE92" i="164"/>
  <c r="AU92" i="164"/>
  <c r="BK92" i="164"/>
  <c r="AC93" i="164"/>
  <c r="AS93" i="164"/>
  <c r="BI93" i="164"/>
  <c r="AA94" i="164"/>
  <c r="AQ94" i="164"/>
  <c r="BG94" i="164"/>
  <c r="Y95" i="164"/>
  <c r="AO95" i="164"/>
  <c r="BE95" i="164"/>
  <c r="W96" i="164"/>
  <c r="AM96" i="164"/>
  <c r="BC96" i="164"/>
  <c r="U97" i="164"/>
  <c r="AK97" i="164"/>
  <c r="BA97" i="164"/>
  <c r="S98" i="164"/>
  <c r="AI98" i="164"/>
  <c r="AY98" i="164"/>
  <c r="Q198" i="100"/>
  <c r="Q152" i="100"/>
  <c r="Q184" i="100" s="1"/>
  <c r="R198" i="100"/>
  <c r="R229" i="100" s="1"/>
  <c r="R231" i="100" s="1"/>
  <c r="R230" i="100" s="1"/>
  <c r="R152" i="100"/>
  <c r="R184" i="100" s="1"/>
  <c r="S282" i="100"/>
  <c r="S294" i="100"/>
  <c r="S542" i="100" s="1"/>
  <c r="Q38" i="108" s="1"/>
  <c r="Q69" i="108" s="1"/>
  <c r="AE331" i="100"/>
  <c r="AE511" i="100" s="1"/>
  <c r="AC104" i="108" s="1"/>
  <c r="AC361" i="100"/>
  <c r="AB362" i="100"/>
  <c r="AG70" i="104"/>
  <c r="AJ49" i="100"/>
  <c r="AK51" i="100"/>
  <c r="AU380" i="100"/>
  <c r="AF269" i="100"/>
  <c r="AE270" i="100"/>
  <c r="X159" i="100"/>
  <c r="W156" i="100"/>
  <c r="AQ464" i="100"/>
  <c r="AR463" i="100"/>
  <c r="S182" i="100"/>
  <c r="S185" i="100"/>
  <c r="AG192" i="100"/>
  <c r="AF195" i="100"/>
  <c r="AE432" i="100"/>
  <c r="AS199" i="100"/>
  <c r="AR202" i="100"/>
  <c r="AQ449" i="100"/>
  <c r="AM468" i="100"/>
  <c r="AI473" i="100"/>
  <c r="AE486" i="100"/>
  <c r="AF16" i="100"/>
  <c r="AG14" i="100"/>
  <c r="AM469" i="100"/>
  <c r="S293" i="100"/>
  <c r="AF444" i="100"/>
  <c r="AH349" i="100"/>
  <c r="AG350" i="100"/>
  <c r="T306" i="100"/>
  <c r="T183" i="100"/>
  <c r="T276" i="100"/>
  <c r="T184" i="100"/>
  <c r="T277" i="100"/>
  <c r="V326" i="100"/>
  <c r="V155" i="100"/>
  <c r="AT142" i="100"/>
  <c r="AS144" i="100"/>
  <c r="S286" i="100"/>
  <c r="S303" i="100" s="1"/>
  <c r="S540" i="100" s="1"/>
  <c r="Q39" i="108" s="1"/>
  <c r="Q70" i="108" s="1"/>
  <c r="S285" i="100"/>
  <c r="S302" i="100" s="1"/>
  <c r="S284" i="100"/>
  <c r="S301" i="100" s="1"/>
  <c r="AJ471" i="100"/>
  <c r="AK470" i="100"/>
  <c r="AJ472" i="100"/>
  <c r="AJ467" i="100"/>
  <c r="AB431" i="100"/>
  <c r="U152" i="100"/>
  <c r="AC113" i="164" l="1"/>
  <c r="AU112" i="164"/>
  <c r="BH111" i="164"/>
  <c r="W111" i="164"/>
  <c r="AG110" i="164"/>
  <c r="AS109" i="164"/>
  <c r="BF108" i="164"/>
  <c r="S108" i="164"/>
  <c r="AF107" i="164"/>
  <c r="AM106" i="164"/>
  <c r="AK105" i="164"/>
  <c r="AL104" i="164"/>
  <c r="AQ103" i="164"/>
  <c r="BB102" i="164"/>
  <c r="Q102" i="164"/>
  <c r="AC101" i="164"/>
  <c r="AM100" i="164"/>
  <c r="Q99" i="164"/>
  <c r="W97" i="164"/>
  <c r="S95" i="164"/>
  <c r="T93" i="164"/>
  <c r="P119" i="164"/>
  <c r="AP118" i="164"/>
  <c r="V118" i="164"/>
  <c r="AZ117" i="164"/>
  <c r="Y117" i="164"/>
  <c r="AW116" i="164"/>
  <c r="V116" i="164"/>
  <c r="AN115" i="164"/>
  <c r="BK114" i="164"/>
  <c r="AK114" i="164"/>
  <c r="BC113" i="164"/>
  <c r="AB113" i="164"/>
  <c r="AW112" i="164"/>
  <c r="BD111" i="164"/>
  <c r="T111" i="164"/>
  <c r="AI110" i="164"/>
  <c r="AQ109" i="164"/>
  <c r="BE108" i="164"/>
  <c r="U108" i="164"/>
  <c r="AB107" i="164"/>
  <c r="AL106" i="164"/>
  <c r="AN105" i="164"/>
  <c r="AG104" i="164"/>
  <c r="AO103" i="164"/>
  <c r="BC102" i="164"/>
  <c r="BK101" i="164"/>
  <c r="AA101" i="164"/>
  <c r="AP100" i="164"/>
  <c r="BI98" i="164"/>
  <c r="R97" i="164"/>
  <c r="V95" i="164"/>
  <c r="BH92" i="164"/>
  <c r="S106" i="164"/>
  <c r="AP104" i="164"/>
  <c r="S103" i="164"/>
  <c r="U102" i="164"/>
  <c r="BJ100" i="164"/>
  <c r="BG98" i="164"/>
  <c r="AG96" i="164"/>
  <c r="Z93" i="164"/>
  <c r="BG111" i="164"/>
  <c r="AS110" i="164"/>
  <c r="O109" i="164"/>
  <c r="AC107" i="164"/>
  <c r="O106" i="164"/>
  <c r="AO104" i="164"/>
  <c r="R103" i="164"/>
  <c r="T102" i="164"/>
  <c r="BH100" i="164"/>
  <c r="BC98" i="164"/>
  <c r="AB96" i="164"/>
  <c r="R93" i="164"/>
  <c r="AT99" i="164"/>
  <c r="AT98" i="164"/>
  <c r="V97" i="164"/>
  <c r="AJ95" i="164"/>
  <c r="V94" i="164"/>
  <c r="AP92" i="164"/>
  <c r="AR99" i="164"/>
  <c r="AR98" i="164"/>
  <c r="N97" i="164"/>
  <c r="AB95" i="164"/>
  <c r="N94" i="164"/>
  <c r="AN92" i="164"/>
  <c r="BJ118" i="164"/>
  <c r="AT118" i="164"/>
  <c r="AD118" i="164"/>
  <c r="N118" i="164"/>
  <c r="AV117" i="164"/>
  <c r="AE117" i="164"/>
  <c r="BG116" i="164"/>
  <c r="AL116" i="164"/>
  <c r="Q116" i="164"/>
  <c r="AS115" i="164"/>
  <c r="X115" i="164"/>
  <c r="BA114" i="164"/>
  <c r="AE114" i="164"/>
  <c r="BH113" i="164"/>
  <c r="AM113" i="164"/>
  <c r="Q113" i="164"/>
  <c r="AP112" i="164"/>
  <c r="BK111" i="164"/>
  <c r="AI111" i="164"/>
  <c r="BE110" i="164"/>
  <c r="AA110" i="164"/>
  <c r="AW109" i="164"/>
  <c r="U109" i="164"/>
  <c r="AP108" i="164"/>
  <c r="N108" i="164"/>
  <c r="AJ107" i="164"/>
  <c r="BE106" i="164"/>
  <c r="R106" i="164"/>
  <c r="AE105" i="164"/>
  <c r="AQ104" i="164"/>
  <c r="BD103" i="164"/>
  <c r="AA103" i="164"/>
  <c r="AW102" i="164"/>
  <c r="S102" i="164"/>
  <c r="AO101" i="164"/>
  <c r="BK100" i="164"/>
  <c r="AE100" i="164"/>
  <c r="Y99" i="164"/>
  <c r="BF97" i="164"/>
  <c r="AD96" i="164"/>
  <c r="BD94" i="164"/>
  <c r="AE93" i="164"/>
  <c r="AW106" i="164"/>
  <c r="AO105" i="164"/>
  <c r="AH104" i="164"/>
  <c r="AI103" i="164"/>
  <c r="AP102" i="164"/>
  <c r="AW101" i="164"/>
  <c r="BE100" i="164"/>
  <c r="AO99" i="164"/>
  <c r="AM97" i="164"/>
  <c r="AA95" i="164"/>
  <c r="BJ92" i="164"/>
  <c r="AD112" i="164"/>
  <c r="U111" i="164"/>
  <c r="R110" i="164"/>
  <c r="BG108" i="164"/>
  <c r="AY107" i="164"/>
  <c r="AU106" i="164"/>
  <c r="AM105" i="164"/>
  <c r="AD104" i="164"/>
  <c r="AH103" i="164"/>
  <c r="AN102" i="164"/>
  <c r="AT101" i="164"/>
  <c r="BD100" i="164"/>
  <c r="AK99" i="164"/>
  <c r="AE97" i="164"/>
  <c r="X95" i="164"/>
  <c r="BE92" i="164"/>
  <c r="BJ99" i="164"/>
  <c r="V99" i="164"/>
  <c r="T98" i="164"/>
  <c r="BI96" i="164"/>
  <c r="BF95" i="164"/>
  <c r="AW94" i="164"/>
  <c r="AN93" i="164"/>
  <c r="AK92" i="164"/>
  <c r="BH99" i="164"/>
  <c r="P99" i="164"/>
  <c r="Q98" i="164"/>
  <c r="BF96" i="164"/>
  <c r="AX95" i="164"/>
  <c r="AT94" i="164"/>
  <c r="AL93" i="164"/>
  <c r="AC92" i="164"/>
  <c r="AO106" i="164"/>
  <c r="BK105" i="164"/>
  <c r="AI105" i="164"/>
  <c r="BC104" i="164"/>
  <c r="AA104" i="164"/>
  <c r="AZ103" i="164"/>
  <c r="AC103" i="164"/>
  <c r="BF102" i="164"/>
  <c r="AK102" i="164"/>
  <c r="O102" i="164"/>
  <c r="AR101" i="164"/>
  <c r="W101" i="164"/>
  <c r="AY100" i="164"/>
  <c r="W100" i="164"/>
  <c r="AE99" i="164"/>
  <c r="AF98" i="164"/>
  <c r="Z97" i="164"/>
  <c r="T96" i="164"/>
  <c r="BI94" i="164"/>
  <c r="BC93" i="164"/>
  <c r="AW92" i="164"/>
  <c r="AY112" i="164"/>
  <c r="Y112" i="164"/>
  <c r="AQ111" i="164"/>
  <c r="P111" i="164"/>
  <c r="AM110" i="164"/>
  <c r="BE109" i="164"/>
  <c r="AE109" i="164"/>
  <c r="BB108" i="164"/>
  <c r="V108" i="164"/>
  <c r="AS107" i="164"/>
  <c r="S107" i="164"/>
  <c r="AK106" i="164"/>
  <c r="BH105" i="164"/>
  <c r="AG105" i="164"/>
  <c r="AY104" i="164"/>
  <c r="Y104" i="164"/>
  <c r="AY103" i="164"/>
  <c r="Z103" i="164"/>
  <c r="BD102" i="164"/>
  <c r="AJ102" i="164"/>
  <c r="BJ101" i="164"/>
  <c r="AP101" i="164"/>
  <c r="V101" i="164"/>
  <c r="AV100" i="164"/>
  <c r="S100" i="164"/>
  <c r="AC99" i="164"/>
  <c r="X98" i="164"/>
  <c r="T97" i="164"/>
  <c r="Q96" i="164"/>
  <c r="BA94" i="164"/>
  <c r="AX93" i="164"/>
  <c r="AT92" i="164"/>
  <c r="AB100" i="164"/>
  <c r="BF99" i="164"/>
  <c r="AL99" i="164"/>
  <c r="N99" i="164"/>
  <c r="AO98" i="164"/>
  <c r="N98" i="164"/>
  <c r="AF97" i="164"/>
  <c r="BD96" i="164"/>
  <c r="AC96" i="164"/>
  <c r="AU95" i="164"/>
  <c r="T95" i="164"/>
  <c r="AR94" i="164"/>
  <c r="BJ93" i="164"/>
  <c r="AI93" i="164"/>
  <c r="BF92" i="164"/>
  <c r="Z92" i="164"/>
  <c r="Z100" i="164"/>
  <c r="BD99" i="164"/>
  <c r="AF99" i="164"/>
  <c r="BJ98" i="164"/>
  <c r="AL98" i="164"/>
  <c r="BD97" i="164"/>
  <c r="AD97" i="164"/>
  <c r="BA96" i="164"/>
  <c r="U96" i="164"/>
  <c r="AR95" i="164"/>
  <c r="R95" i="164"/>
  <c r="AJ94" i="164"/>
  <c r="BG93" i="164"/>
  <c r="AF93" i="164"/>
  <c r="AX92" i="164"/>
  <c r="X92" i="164"/>
  <c r="V92" i="164"/>
  <c r="AH106" i="164"/>
  <c r="BD105" i="164"/>
  <c r="AA105" i="164"/>
  <c r="AW104" i="164"/>
  <c r="U104" i="164"/>
  <c r="AS103" i="164"/>
  <c r="X103" i="164"/>
  <c r="BA102" i="164"/>
  <c r="AE102" i="164"/>
  <c r="BH101" i="164"/>
  <c r="AM101" i="164"/>
  <c r="Q101" i="164"/>
  <c r="AT100" i="164"/>
  <c r="BK99" i="164"/>
  <c r="S99" i="164"/>
  <c r="R98" i="164"/>
  <c r="BJ96" i="164"/>
  <c r="BB95" i="164"/>
  <c r="AV94" i="164"/>
  <c r="AP93" i="164"/>
  <c r="AG92" i="164"/>
  <c r="AT112" i="164"/>
  <c r="N112" i="164"/>
  <c r="AK111" i="164"/>
  <c r="BI110" i="164"/>
  <c r="AC110" i="164"/>
  <c r="AZ109" i="164"/>
  <c r="Y109" i="164"/>
  <c r="AQ108" i="164"/>
  <c r="Q108" i="164"/>
  <c r="AN107" i="164"/>
  <c r="BF106" i="164"/>
  <c r="AE106" i="164"/>
  <c r="BC105" i="164"/>
  <c r="W105" i="164"/>
  <c r="AT104" i="164"/>
  <c r="S104" i="164"/>
  <c r="AP103" i="164"/>
  <c r="V103" i="164"/>
  <c r="AZ102" i="164"/>
  <c r="AB102" i="164"/>
  <c r="BF101" i="164"/>
  <c r="AL101" i="164"/>
  <c r="N101" i="164"/>
  <c r="AR100" i="164"/>
  <c r="BI99" i="164"/>
  <c r="BK98" i="164"/>
  <c r="BK97" i="164"/>
  <c r="BH96" i="164"/>
  <c r="AT95" i="164"/>
  <c r="AP94" i="164"/>
  <c r="AM93" i="164"/>
  <c r="Y92" i="164"/>
  <c r="X100" i="164"/>
  <c r="BB99" i="164"/>
  <c r="AD99" i="164"/>
  <c r="BH98" i="164"/>
  <c r="AJ98" i="164"/>
  <c r="BB97" i="164"/>
  <c r="AA97" i="164"/>
  <c r="AX96" i="164"/>
  <c r="R96" i="164"/>
  <c r="AP95" i="164"/>
  <c r="O95" i="164"/>
  <c r="AG94" i="164"/>
  <c r="BD93" i="164"/>
  <c r="AD93" i="164"/>
  <c r="AV92" i="164"/>
  <c r="U92" i="164"/>
  <c r="V100" i="164"/>
  <c r="AV99" i="164"/>
  <c r="AB99" i="164"/>
  <c r="BF98" i="164"/>
  <c r="AB98" i="164"/>
  <c r="AY97" i="164"/>
  <c r="X97" i="164"/>
  <c r="AP96" i="164"/>
  <c r="P96" i="164"/>
  <c r="AM95" i="164"/>
  <c r="BE94" i="164"/>
  <c r="AD94" i="164"/>
  <c r="BB93" i="164"/>
  <c r="V93" i="164"/>
  <c r="AS92" i="164"/>
  <c r="R92" i="164"/>
  <c r="AO112" i="164"/>
  <c r="S112" i="164"/>
  <c r="AV111" i="164"/>
  <c r="AA111" i="164"/>
  <c r="BC110" i="164"/>
  <c r="AH110" i="164"/>
  <c r="BK109" i="164"/>
  <c r="AO109" i="164"/>
  <c r="T109" i="164"/>
  <c r="AW108" i="164"/>
  <c r="AA108" i="164"/>
  <c r="BD107" i="164"/>
  <c r="AI107" i="164"/>
  <c r="BK106" i="164"/>
  <c r="AP106" i="164"/>
  <c r="U106" i="164"/>
  <c r="AW105" i="164"/>
  <c r="AB105" i="164"/>
  <c r="BE104" i="164"/>
  <c r="AI104" i="164"/>
  <c r="N104" i="164"/>
  <c r="AU103" i="164"/>
  <c r="AD103" i="164"/>
  <c r="N103" i="164"/>
  <c r="AV102" i="164"/>
  <c r="AF102" i="164"/>
  <c r="P102" i="164"/>
  <c r="AX101" i="164"/>
  <c r="AH101" i="164"/>
  <c r="R101" i="164"/>
  <c r="AZ100" i="164"/>
  <c r="AI100" i="164"/>
  <c r="BA99" i="164"/>
  <c r="U99" i="164"/>
  <c r="AH98" i="164"/>
  <c r="AP97" i="164"/>
  <c r="AW96" i="164"/>
  <c r="BD95" i="164"/>
  <c r="N95" i="164"/>
  <c r="U94" i="164"/>
  <c r="AB93" i="164"/>
  <c r="AJ92" i="164"/>
  <c r="AF100" i="164"/>
  <c r="P100" i="164"/>
  <c r="AX99" i="164"/>
  <c r="AH99" i="164"/>
  <c r="R99" i="164"/>
  <c r="AZ98" i="164"/>
  <c r="AD98" i="164"/>
  <c r="BG97" i="164"/>
  <c r="AL97" i="164"/>
  <c r="P97" i="164"/>
  <c r="AS96" i="164"/>
  <c r="X96" i="164"/>
  <c r="AZ95" i="164"/>
  <c r="AE95" i="164"/>
  <c r="BH94" i="164"/>
  <c r="AL94" i="164"/>
  <c r="Q94" i="164"/>
  <c r="AT93" i="164"/>
  <c r="X93" i="164"/>
  <c r="BA92" i="164"/>
  <c r="AF92" i="164"/>
  <c r="AH100" i="164"/>
  <c r="R100" i="164"/>
  <c r="AZ99" i="164"/>
  <c r="AJ99" i="164"/>
  <c r="T99" i="164"/>
  <c r="BB98" i="164"/>
  <c r="AG98" i="164"/>
  <c r="BJ97" i="164"/>
  <c r="AN97" i="164"/>
  <c r="S97" i="164"/>
  <c r="AV96" i="164"/>
  <c r="Z96" i="164"/>
  <c r="BC95" i="164"/>
  <c r="AH95" i="164"/>
  <c r="BJ94" i="164"/>
  <c r="AO94" i="164"/>
  <c r="T94" i="164"/>
  <c r="AV93" i="164"/>
  <c r="AA93" i="164"/>
  <c r="BD92" i="164"/>
  <c r="AH92" i="164"/>
  <c r="R284" i="100"/>
  <c r="R286" i="100"/>
  <c r="R285" i="100"/>
  <c r="Q181" i="100"/>
  <c r="Q276" i="100"/>
  <c r="Q277" i="100"/>
  <c r="Q183" i="100"/>
  <c r="Q182" i="100" s="1"/>
  <c r="R181" i="100"/>
  <c r="R276" i="100"/>
  <c r="R306" i="100"/>
  <c r="R183" i="100"/>
  <c r="R277" i="100"/>
  <c r="T282" i="100"/>
  <c r="T294" i="100"/>
  <c r="T542" i="100" s="1"/>
  <c r="R38" i="108" s="1"/>
  <c r="R69" i="108" s="1"/>
  <c r="U112" i="108"/>
  <c r="W529" i="100"/>
  <c r="K143" i="100" a="1"/>
  <c r="K143" i="100" s="1"/>
  <c r="U113" i="108"/>
  <c r="AK49" i="100"/>
  <c r="AL51" i="100"/>
  <c r="AH70" i="104"/>
  <c r="AD361" i="100"/>
  <c r="AC362" i="100"/>
  <c r="AJ473" i="100"/>
  <c r="S327" i="100"/>
  <c r="S504" i="100"/>
  <c r="Q96" i="108" s="1"/>
  <c r="AG444" i="100"/>
  <c r="AN468" i="100"/>
  <c r="AS202" i="100"/>
  <c r="AT199" i="100"/>
  <c r="V152" i="100"/>
  <c r="V181" i="100" s="1"/>
  <c r="AR449" i="100"/>
  <c r="AF270" i="100"/>
  <c r="AG269" i="100"/>
  <c r="S338" i="100"/>
  <c r="S505" i="100"/>
  <c r="Q97" i="108" s="1"/>
  <c r="Q144" i="108" s="1"/>
  <c r="AF486" i="100"/>
  <c r="W155" i="100"/>
  <c r="W326" i="100"/>
  <c r="U306" i="100"/>
  <c r="U183" i="100"/>
  <c r="U276" i="100"/>
  <c r="U184" i="100"/>
  <c r="U277" i="100"/>
  <c r="U294" i="100" s="1"/>
  <c r="U542" i="100" s="1"/>
  <c r="S38" i="108" s="1"/>
  <c r="S69" i="108" s="1"/>
  <c r="AC431" i="100"/>
  <c r="T293" i="100"/>
  <c r="AF432" i="100"/>
  <c r="AG195" i="100"/>
  <c r="AH192" i="100"/>
  <c r="U181" i="100"/>
  <c r="T182" i="100"/>
  <c r="AI349" i="100"/>
  <c r="AH350" i="100"/>
  <c r="AV380" i="100"/>
  <c r="AK471" i="100"/>
  <c r="AK472" i="100"/>
  <c r="AL470" i="100"/>
  <c r="AK467" i="100"/>
  <c r="S333" i="100"/>
  <c r="S506" i="100"/>
  <c r="Q98" i="108" s="1"/>
  <c r="AU142" i="100"/>
  <c r="AT144" i="100"/>
  <c r="T286" i="100"/>
  <c r="T303" i="100" s="1"/>
  <c r="T285" i="100"/>
  <c r="T284" i="100"/>
  <c r="AN469" i="100"/>
  <c r="AG16" i="100"/>
  <c r="AH14" i="100"/>
  <c r="AS463" i="100"/>
  <c r="AR464" i="100"/>
  <c r="Y159" i="100"/>
  <c r="X156" i="100"/>
  <c r="T185" i="100"/>
  <c r="R185" i="100" l="1"/>
  <c r="Q185" i="100"/>
  <c r="R303" i="100"/>
  <c r="R294" i="100"/>
  <c r="R542" i="100" s="1"/>
  <c r="P38" i="108" s="1"/>
  <c r="R182" i="100"/>
  <c r="R282" i="100"/>
  <c r="R302" i="100"/>
  <c r="R333" i="100" s="1"/>
  <c r="R293" i="100"/>
  <c r="R301" i="100"/>
  <c r="R338" i="100" s="1"/>
  <c r="U282" i="100"/>
  <c r="AF331" i="100"/>
  <c r="AF511" i="100" s="1"/>
  <c r="AD104" i="108" s="1"/>
  <c r="U185" i="100"/>
  <c r="AI70" i="104"/>
  <c r="AL49" i="100"/>
  <c r="AM51" i="100"/>
  <c r="AD362" i="100"/>
  <c r="AE361" i="100"/>
  <c r="AI14" i="100"/>
  <c r="AH16" i="100"/>
  <c r="T302" i="100"/>
  <c r="AW380" i="100"/>
  <c r="U284" i="100"/>
  <c r="U301" i="100" s="1"/>
  <c r="U286" i="100"/>
  <c r="U303" i="100" s="1"/>
  <c r="U285" i="100"/>
  <c r="U302" i="100" s="1"/>
  <c r="AG486" i="100"/>
  <c r="AU144" i="100"/>
  <c r="AV142" i="100"/>
  <c r="AK473" i="100"/>
  <c r="AD431" i="100"/>
  <c r="U182" i="100"/>
  <c r="AS449" i="100"/>
  <c r="AH195" i="100"/>
  <c r="AI192" i="100"/>
  <c r="AS464" i="100"/>
  <c r="AT463" i="100"/>
  <c r="AO469" i="100"/>
  <c r="T301" i="100"/>
  <c r="T540" i="100"/>
  <c r="R39" i="108" s="1"/>
  <c r="R70" i="108" s="1"/>
  <c r="T504" i="100"/>
  <c r="R96" i="108" s="1"/>
  <c r="T327" i="100"/>
  <c r="U293" i="100"/>
  <c r="AO468" i="100"/>
  <c r="X326" i="100"/>
  <c r="X155" i="100"/>
  <c r="Z159" i="100"/>
  <c r="Y156" i="100"/>
  <c r="AL472" i="100"/>
  <c r="AM470" i="100"/>
  <c r="AL471" i="100"/>
  <c r="AL467" i="100"/>
  <c r="AJ349" i="100"/>
  <c r="AI350" i="100"/>
  <c r="AG432" i="100"/>
  <c r="AH269" i="100"/>
  <c r="AG270" i="100"/>
  <c r="V276" i="100"/>
  <c r="V306" i="100"/>
  <c r="V183" i="100"/>
  <c r="V184" i="100"/>
  <c r="V277" i="100"/>
  <c r="AT202" i="100"/>
  <c r="AU199" i="100"/>
  <c r="AH444" i="100"/>
  <c r="R327" i="100" l="1"/>
  <c r="R540" i="100"/>
  <c r="P39" i="108" s="1"/>
  <c r="V282" i="100"/>
  <c r="AG331" i="100"/>
  <c r="AG511" i="100" s="1"/>
  <c r="AE104" i="108" s="1"/>
  <c r="AH157" i="100"/>
  <c r="AM49" i="100"/>
  <c r="AJ70" i="104"/>
  <c r="AN51" i="100"/>
  <c r="AE362" i="100"/>
  <c r="AF361" i="100"/>
  <c r="AI444" i="100"/>
  <c r="AU202" i="100"/>
  <c r="AV199" i="100"/>
  <c r="V182" i="100"/>
  <c r="AI269" i="100"/>
  <c r="AH270" i="100"/>
  <c r="AK349" i="100"/>
  <c r="AJ350" i="100"/>
  <c r="AP468" i="100"/>
  <c r="V185" i="100"/>
  <c r="AT449" i="100"/>
  <c r="AW142" i="100"/>
  <c r="AV144" i="100"/>
  <c r="U540" i="100"/>
  <c r="S39" i="108" s="1"/>
  <c r="S70" i="108" s="1"/>
  <c r="U327" i="100"/>
  <c r="U504" i="100"/>
  <c r="S96" i="108" s="1"/>
  <c r="AX380" i="100"/>
  <c r="AL473" i="100"/>
  <c r="T338" i="100"/>
  <c r="T505" i="100"/>
  <c r="R97" i="108" s="1"/>
  <c r="R144" i="108" s="1"/>
  <c r="AT464" i="100"/>
  <c r="AU463" i="100"/>
  <c r="AE431" i="100"/>
  <c r="U338" i="100"/>
  <c r="U505" i="100"/>
  <c r="S97" i="108" s="1"/>
  <c r="S144" i="108" s="1"/>
  <c r="AJ14" i="100"/>
  <c r="AI16" i="100"/>
  <c r="V294" i="100"/>
  <c r="V542" i="100" s="1"/>
  <c r="T38" i="108" s="1"/>
  <c r="T69" i="108" s="1"/>
  <c r="V293" i="100"/>
  <c r="Y326" i="100"/>
  <c r="Y155" i="100"/>
  <c r="AI195" i="100"/>
  <c r="AJ192" i="100"/>
  <c r="AH486" i="100"/>
  <c r="U333" i="100"/>
  <c r="U506" i="100"/>
  <c r="S98" i="108" s="1"/>
  <c r="T506" i="100"/>
  <c r="R98" i="108" s="1"/>
  <c r="T333" i="100"/>
  <c r="V284" i="100"/>
  <c r="V286" i="100"/>
  <c r="V285" i="100"/>
  <c r="AH432" i="100"/>
  <c r="AM472" i="100"/>
  <c r="AM471" i="100"/>
  <c r="AN470" i="100"/>
  <c r="AM467" i="100"/>
  <c r="AA159" i="100"/>
  <c r="Z156" i="100"/>
  <c r="AP469" i="100"/>
  <c r="AI157" i="100" l="1"/>
  <c r="AH331" i="100"/>
  <c r="AH511" i="100" s="1"/>
  <c r="AF104" i="108" s="1"/>
  <c r="AO51" i="100"/>
  <c r="AN49" i="100"/>
  <c r="AK70" i="104"/>
  <c r="AF362" i="100"/>
  <c r="AG361" i="100"/>
  <c r="Z155" i="100"/>
  <c r="Z326" i="100"/>
  <c r="AJ16" i="100"/>
  <c r="AK14" i="100"/>
  <c r="AF431" i="100"/>
  <c r="AX142" i="100"/>
  <c r="AW144" i="100"/>
  <c r="AB159" i="100"/>
  <c r="AA156" i="100"/>
  <c r="AN472" i="100"/>
  <c r="AN471" i="100"/>
  <c r="AO470" i="100"/>
  <c r="AN467" i="100"/>
  <c r="AI270" i="100"/>
  <c r="AJ269" i="100"/>
  <c r="AJ444" i="100"/>
  <c r="V303" i="100"/>
  <c r="AI486" i="100"/>
  <c r="AU464" i="100"/>
  <c r="AV463" i="100"/>
  <c r="AU449" i="100"/>
  <c r="AQ468" i="100"/>
  <c r="AM473" i="100"/>
  <c r="AI432" i="100"/>
  <c r="V302" i="100"/>
  <c r="AQ469" i="100"/>
  <c r="V301" i="100"/>
  <c r="AK192" i="100"/>
  <c r="AJ195" i="100"/>
  <c r="AY380" i="100"/>
  <c r="AK350" i="100"/>
  <c r="AL349" i="100"/>
  <c r="AV202" i="100"/>
  <c r="AW199" i="100"/>
  <c r="AJ157" i="100" l="1"/>
  <c r="AI331" i="100"/>
  <c r="AI511" i="100" s="1"/>
  <c r="AG104" i="108" s="1"/>
  <c r="AH361" i="100"/>
  <c r="AG362" i="100"/>
  <c r="AP51" i="100"/>
  <c r="AL70" i="104"/>
  <c r="AO49" i="100"/>
  <c r="AW202" i="100"/>
  <c r="AX199" i="100"/>
  <c r="AZ380" i="100"/>
  <c r="AL192" i="100"/>
  <c r="AK195" i="100"/>
  <c r="AR469" i="100"/>
  <c r="AV449" i="100"/>
  <c r="AK444" i="100"/>
  <c r="AG431" i="100"/>
  <c r="AL14" i="100"/>
  <c r="AK16" i="100"/>
  <c r="AR468" i="100"/>
  <c r="V504" i="100"/>
  <c r="T96" i="108" s="1"/>
  <c r="V327" i="100"/>
  <c r="V540" i="100"/>
  <c r="T39" i="108" s="1"/>
  <c r="T70" i="108" s="1"/>
  <c r="AP470" i="100"/>
  <c r="AO472" i="100"/>
  <c r="AO471" i="100"/>
  <c r="AO467" i="100"/>
  <c r="AJ432" i="100"/>
  <c r="AW463" i="100"/>
  <c r="AV464" i="100"/>
  <c r="AJ486" i="100"/>
  <c r="AM349" i="100"/>
  <c r="AL350" i="100"/>
  <c r="V505" i="100"/>
  <c r="T97" i="108" s="1"/>
  <c r="T144" i="108" s="1"/>
  <c r="V338" i="100"/>
  <c r="V333" i="100"/>
  <c r="V506" i="100"/>
  <c r="T98" i="108" s="1"/>
  <c r="AN473" i="100"/>
  <c r="AC159" i="100"/>
  <c r="AB156" i="100"/>
  <c r="AY142" i="100"/>
  <c r="AX144" i="100"/>
  <c r="AK269" i="100"/>
  <c r="AJ270" i="100"/>
  <c r="AA155" i="100"/>
  <c r="AA326" i="100"/>
  <c r="AJ331" i="100" l="1"/>
  <c r="AJ511" i="100" s="1"/>
  <c r="AH104" i="108" s="1"/>
  <c r="AK157" i="100"/>
  <c r="AM70" i="104"/>
  <c r="AQ51" i="100"/>
  <c r="AP49" i="100"/>
  <c r="AI361" i="100"/>
  <c r="AH362" i="100"/>
  <c r="AP471" i="100"/>
  <c r="AQ470" i="100"/>
  <c r="AP472" i="100"/>
  <c r="AP467" i="100"/>
  <c r="AS468" i="100"/>
  <c r="AW449" i="100"/>
  <c r="AS469" i="100"/>
  <c r="AX463" i="100"/>
  <c r="AW464" i="100"/>
  <c r="AO473" i="100"/>
  <c r="AH431" i="100"/>
  <c r="AY199" i="100"/>
  <c r="AX202" i="100"/>
  <c r="AY144" i="100"/>
  <c r="AZ142" i="100"/>
  <c r="AK486" i="100"/>
  <c r="AL444" i="100"/>
  <c r="AM192" i="100"/>
  <c r="AL195" i="100"/>
  <c r="BA380" i="100"/>
  <c r="AD159" i="100"/>
  <c r="AC156" i="100"/>
  <c r="AL269" i="100"/>
  <c r="AK270" i="100"/>
  <c r="AB326" i="100"/>
  <c r="AB155" i="100"/>
  <c r="AN349" i="100"/>
  <c r="AM350" i="100"/>
  <c r="AK432" i="100"/>
  <c r="AL16" i="100"/>
  <c r="AM14" i="100"/>
  <c r="AK331" i="100" l="1"/>
  <c r="AK511" i="100" s="1"/>
  <c r="AI104" i="108" s="1"/>
  <c r="AL157" i="100"/>
  <c r="AQ49" i="100"/>
  <c r="AR51" i="100"/>
  <c r="AN70" i="104"/>
  <c r="AI362" i="100"/>
  <c r="AJ361" i="100"/>
  <c r="AL432" i="100"/>
  <c r="AM269" i="100"/>
  <c r="AL270" i="100"/>
  <c r="AE159" i="100"/>
  <c r="AD156" i="100"/>
  <c r="AN14" i="100"/>
  <c r="AM16" i="100"/>
  <c r="AO349" i="100"/>
  <c r="AN350" i="100"/>
  <c r="AI431" i="100"/>
  <c r="AX464" i="100"/>
  <c r="AY463" i="100"/>
  <c r="AR470" i="100"/>
  <c r="AQ471" i="100"/>
  <c r="AQ472" i="100"/>
  <c r="AQ467" i="100"/>
  <c r="BA142" i="100"/>
  <c r="AZ144" i="100"/>
  <c r="AY202" i="100"/>
  <c r="AZ199" i="100"/>
  <c r="AT469" i="100"/>
  <c r="AT468" i="100"/>
  <c r="AM195" i="100"/>
  <c r="AN192" i="100"/>
  <c r="AM444" i="100"/>
  <c r="AC155" i="100"/>
  <c r="AC326" i="100"/>
  <c r="BB380" i="100"/>
  <c r="AL486" i="100"/>
  <c r="AX449" i="100"/>
  <c r="AP473" i="100"/>
  <c r="AM157" i="100" l="1"/>
  <c r="AL331" i="100"/>
  <c r="AL511" i="100" s="1"/>
  <c r="AJ104" i="108" s="1"/>
  <c r="AR49" i="100"/>
  <c r="AS51" i="100"/>
  <c r="AO70" i="104"/>
  <c r="AK361" i="100"/>
  <c r="AJ362" i="100"/>
  <c r="AQ473" i="100"/>
  <c r="AN16" i="100"/>
  <c r="AO14" i="100"/>
  <c r="BA199" i="100"/>
  <c r="AZ202" i="100"/>
  <c r="AM432" i="100"/>
  <c r="AN195" i="100"/>
  <c r="AO192" i="100"/>
  <c r="AU469" i="100"/>
  <c r="AY464" i="100"/>
  <c r="AZ463" i="100"/>
  <c r="AD155" i="100"/>
  <c r="AD326" i="100"/>
  <c r="AM270" i="100"/>
  <c r="AN269" i="100"/>
  <c r="AM486" i="100"/>
  <c r="AN444" i="100"/>
  <c r="AU468" i="100"/>
  <c r="BC380" i="100"/>
  <c r="AY449" i="100"/>
  <c r="BB142" i="100"/>
  <c r="BA144" i="100"/>
  <c r="AR471" i="100"/>
  <c r="AS470" i="100"/>
  <c r="AR472" i="100"/>
  <c r="AR467" i="100"/>
  <c r="AJ431" i="100"/>
  <c r="AP349" i="100"/>
  <c r="AO350" i="100"/>
  <c r="AF159" i="100"/>
  <c r="AE156" i="100"/>
  <c r="AM331" i="100" l="1"/>
  <c r="AM511" i="100" s="1"/>
  <c r="AK104" i="108" s="1"/>
  <c r="AN157" i="100"/>
  <c r="AS49" i="100"/>
  <c r="AP70" i="104"/>
  <c r="AT51" i="100"/>
  <c r="AK362" i="100"/>
  <c r="AL361" i="100"/>
  <c r="AZ449" i="100"/>
  <c r="AO444" i="100"/>
  <c r="AG159" i="100"/>
  <c r="AF156" i="100"/>
  <c r="AV468" i="100"/>
  <c r="BA202" i="100"/>
  <c r="BB199" i="100"/>
  <c r="AO16" i="100"/>
  <c r="AP14" i="100"/>
  <c r="AQ349" i="100"/>
  <c r="AP350" i="100"/>
  <c r="AK431" i="100"/>
  <c r="BB144" i="100"/>
  <c r="BC142" i="100"/>
  <c r="BD380" i="100"/>
  <c r="AN270" i="100"/>
  <c r="AO269" i="100"/>
  <c r="AP192" i="100"/>
  <c r="AO195" i="100"/>
  <c r="AE155" i="100"/>
  <c r="AE326" i="100"/>
  <c r="AR473" i="100"/>
  <c r="AN432" i="100"/>
  <c r="AT470" i="100"/>
  <c r="AS472" i="100"/>
  <c r="AS471" i="100"/>
  <c r="AS467" i="100"/>
  <c r="AN486" i="100"/>
  <c r="BA463" i="100"/>
  <c r="AZ464" i="100"/>
  <c r="AV469" i="100"/>
  <c r="AN331" i="100" l="1"/>
  <c r="AN511" i="100" s="1"/>
  <c r="AL104" i="108" s="1"/>
  <c r="AO157" i="100"/>
  <c r="AQ70" i="104"/>
  <c r="AT49" i="100"/>
  <c r="AU51" i="100"/>
  <c r="AM361" i="100"/>
  <c r="AL362" i="100"/>
  <c r="AH159" i="100"/>
  <c r="AG156" i="100"/>
  <c r="AR349" i="100"/>
  <c r="AQ350" i="100"/>
  <c r="BA449" i="100"/>
  <c r="AT472" i="100"/>
  <c r="AU470" i="100"/>
  <c r="AT471" i="100"/>
  <c r="AT467" i="100"/>
  <c r="AW468" i="100"/>
  <c r="AO486" i="100"/>
  <c r="AS473" i="100"/>
  <c r="AL431" i="100"/>
  <c r="AQ14" i="100"/>
  <c r="AP16" i="100"/>
  <c r="BC199" i="100"/>
  <c r="BB202" i="100"/>
  <c r="AW469" i="100"/>
  <c r="BB463" i="100"/>
  <c r="BA464" i="100"/>
  <c r="AO432" i="100"/>
  <c r="AQ192" i="100"/>
  <c r="AP195" i="100"/>
  <c r="AP269" i="100"/>
  <c r="AO270" i="100"/>
  <c r="BE380" i="100"/>
  <c r="BC144" i="100"/>
  <c r="BD142" i="100"/>
  <c r="AF326" i="100"/>
  <c r="AF155" i="100"/>
  <c r="AP444" i="100"/>
  <c r="AP157" i="100" l="1"/>
  <c r="AO331" i="100"/>
  <c r="AO511" i="100" s="1"/>
  <c r="AM104" i="108" s="1"/>
  <c r="AU49" i="100"/>
  <c r="AV51" i="100"/>
  <c r="AR70" i="104"/>
  <c r="AM362" i="100"/>
  <c r="AN361" i="100"/>
  <c r="AQ444" i="100"/>
  <c r="AI159" i="100"/>
  <c r="AH156" i="100"/>
  <c r="AM431" i="100"/>
  <c r="AS349" i="100"/>
  <c r="AR350" i="100"/>
  <c r="AP432" i="100"/>
  <c r="AQ16" i="100"/>
  <c r="AR14" i="100"/>
  <c r="AT473" i="100"/>
  <c r="AU471" i="100"/>
  <c r="AU472" i="100"/>
  <c r="AV470" i="100"/>
  <c r="AU467" i="100"/>
  <c r="BF380" i="100"/>
  <c r="AQ195" i="100"/>
  <c r="AR192" i="100"/>
  <c r="BB464" i="100"/>
  <c r="BC463" i="100"/>
  <c r="BE142" i="100"/>
  <c r="BD144" i="100"/>
  <c r="AQ269" i="100"/>
  <c r="AP270" i="100"/>
  <c r="AX469" i="100"/>
  <c r="BC202" i="100"/>
  <c r="BD199" i="100"/>
  <c r="AP486" i="100"/>
  <c r="AX468" i="100"/>
  <c r="BB449" i="100"/>
  <c r="AG155" i="100"/>
  <c r="AG326" i="100"/>
  <c r="AP331" i="100" l="1"/>
  <c r="AP511" i="100" s="1"/>
  <c r="AN104" i="108" s="1"/>
  <c r="AQ157" i="100"/>
  <c r="AW51" i="100"/>
  <c r="AS70" i="104"/>
  <c r="AV49" i="100"/>
  <c r="AN362" i="100"/>
  <c r="AO361" i="100"/>
  <c r="AY469" i="100"/>
  <c r="BG380" i="100"/>
  <c r="AU473" i="100"/>
  <c r="BC449" i="100"/>
  <c r="AR269" i="100"/>
  <c r="AQ270" i="100"/>
  <c r="AR16" i="100"/>
  <c r="AS14" i="100"/>
  <c r="AT349" i="100"/>
  <c r="AS350" i="100"/>
  <c r="AR444" i="100"/>
  <c r="BE199" i="100"/>
  <c r="BD202" i="100"/>
  <c r="BC464" i="100"/>
  <c r="BD463" i="100"/>
  <c r="AH326" i="100"/>
  <c r="AH155" i="100"/>
  <c r="AN431" i="100"/>
  <c r="AY468" i="100"/>
  <c r="AQ486" i="100"/>
  <c r="AS192" i="100"/>
  <c r="AR195" i="100"/>
  <c r="AV472" i="100"/>
  <c r="AV471" i="100"/>
  <c r="AW470" i="100"/>
  <c r="AV467" i="100"/>
  <c r="BE144" i="100"/>
  <c r="BF142" i="100"/>
  <c r="AQ432" i="100"/>
  <c r="AJ159" i="100"/>
  <c r="AI156" i="100"/>
  <c r="AQ331" i="100" l="1"/>
  <c r="AQ511" i="100" s="1"/>
  <c r="AO104" i="108" s="1"/>
  <c r="AR157" i="100"/>
  <c r="AP361" i="100"/>
  <c r="AO362" i="100"/>
  <c r="AX51" i="100"/>
  <c r="AT70" i="104"/>
  <c r="AW49" i="100"/>
  <c r="AK159" i="100"/>
  <c r="AJ156" i="100"/>
  <c r="AT192" i="100"/>
  <c r="AS195" i="100"/>
  <c r="BE463" i="100"/>
  <c r="BD464" i="100"/>
  <c r="AO431" i="100"/>
  <c r="AS444" i="100"/>
  <c r="BD449" i="100"/>
  <c r="AZ469" i="100"/>
  <c r="BG142" i="100"/>
  <c r="BF144" i="100"/>
  <c r="AX470" i="100"/>
  <c r="AW472" i="100"/>
  <c r="AW471" i="100"/>
  <c r="AW467" i="100"/>
  <c r="AZ468" i="100"/>
  <c r="AS16" i="100"/>
  <c r="AT14" i="100"/>
  <c r="AR432" i="100"/>
  <c r="AR486" i="100"/>
  <c r="BH380" i="100"/>
  <c r="AI155" i="100"/>
  <c r="AI326" i="100"/>
  <c r="AV473" i="100"/>
  <c r="BE202" i="100"/>
  <c r="BF199" i="100"/>
  <c r="AU349" i="100"/>
  <c r="AT350" i="100"/>
  <c r="AS269" i="100"/>
  <c r="AR270" i="100"/>
  <c r="AS157" i="100" l="1"/>
  <c r="AR331" i="100"/>
  <c r="AR511" i="100" s="1"/>
  <c r="AP104" i="108" s="1"/>
  <c r="AU70" i="104"/>
  <c r="AX49" i="100"/>
  <c r="AY51" i="100"/>
  <c r="AP362" i="100"/>
  <c r="AQ361" i="100"/>
  <c r="AT444" i="100"/>
  <c r="AP431" i="100"/>
  <c r="AJ155" i="100"/>
  <c r="AJ326" i="100"/>
  <c r="AS486" i="100"/>
  <c r="AL159" i="100"/>
  <c r="AK156" i="100"/>
  <c r="AS432" i="100"/>
  <c r="AU14" i="100"/>
  <c r="AT16" i="100"/>
  <c r="AX472" i="100"/>
  <c r="AY470" i="100"/>
  <c r="AX471" i="100"/>
  <c r="AX467" i="100"/>
  <c r="BG144" i="100"/>
  <c r="BH142" i="100"/>
  <c r="BA469" i="100"/>
  <c r="BF463" i="100"/>
  <c r="BE464" i="100"/>
  <c r="AT269" i="100"/>
  <c r="AS270" i="100"/>
  <c r="AU350" i="100"/>
  <c r="AV349" i="100"/>
  <c r="BG199" i="100"/>
  <c r="BF202" i="100"/>
  <c r="BI380" i="100"/>
  <c r="BE449" i="100"/>
  <c r="BA468" i="100"/>
  <c r="AW473" i="100"/>
  <c r="AT195" i="100"/>
  <c r="AU192" i="100"/>
  <c r="AS331" i="100" l="1"/>
  <c r="AS511" i="100" s="1"/>
  <c r="AQ104" i="108" s="1"/>
  <c r="AT157" i="100"/>
  <c r="AZ51" i="100"/>
  <c r="AV70" i="104"/>
  <c r="AY49" i="100"/>
  <c r="AR361" i="100"/>
  <c r="AQ362" i="100"/>
  <c r="AU195" i="100"/>
  <c r="AV192" i="100"/>
  <c r="AW349" i="100"/>
  <c r="AV350" i="100"/>
  <c r="AX473" i="100"/>
  <c r="AV14" i="100"/>
  <c r="AU16" i="100"/>
  <c r="BF464" i="100"/>
  <c r="BG463" i="100"/>
  <c r="BB469" i="100"/>
  <c r="AU444" i="100"/>
  <c r="BB468" i="100"/>
  <c r="AT432" i="100"/>
  <c r="AM159" i="100"/>
  <c r="AL156" i="100"/>
  <c r="BF449" i="100"/>
  <c r="AT486" i="100"/>
  <c r="BJ380" i="100"/>
  <c r="BH199" i="100"/>
  <c r="BG202" i="100"/>
  <c r="AU269" i="100"/>
  <c r="AT270" i="100"/>
  <c r="BI142" i="100"/>
  <c r="BH144" i="100"/>
  <c r="AZ470" i="100"/>
  <c r="AY472" i="100"/>
  <c r="AY471" i="100"/>
  <c r="AY467" i="100"/>
  <c r="AK155" i="100"/>
  <c r="AK326" i="100"/>
  <c r="AQ431" i="100"/>
  <c r="AU157" i="100" l="1"/>
  <c r="AT331" i="100"/>
  <c r="AT511" i="100" s="1"/>
  <c r="AR104" i="108" s="1"/>
  <c r="AR362" i="100"/>
  <c r="AS361" i="100"/>
  <c r="AW70" i="104"/>
  <c r="BA51" i="100"/>
  <c r="AZ49" i="100"/>
  <c r="BI199" i="100"/>
  <c r="BH202" i="100"/>
  <c r="BK380" i="100"/>
  <c r="AL326" i="100"/>
  <c r="AL155" i="100"/>
  <c r="BC469" i="100"/>
  <c r="BH463" i="100"/>
  <c r="BG464" i="100"/>
  <c r="AR431" i="100"/>
  <c r="BI144" i="100"/>
  <c r="BJ142" i="100"/>
  <c r="AU270" i="100"/>
  <c r="AV269" i="100"/>
  <c r="AN159" i="100"/>
  <c r="AM156" i="100"/>
  <c r="AX349" i="100"/>
  <c r="AW350" i="100"/>
  <c r="AV195" i="100"/>
  <c r="AW192" i="100"/>
  <c r="BA470" i="100"/>
  <c r="AZ472" i="100"/>
  <c r="AZ471" i="100"/>
  <c r="AZ467" i="100"/>
  <c r="AU432" i="100"/>
  <c r="BC468" i="100"/>
  <c r="AV444" i="100"/>
  <c r="AY473" i="100"/>
  <c r="AU486" i="100"/>
  <c r="BG449" i="100"/>
  <c r="AV16" i="100"/>
  <c r="AW14" i="100"/>
  <c r="AV157" i="100" l="1"/>
  <c r="AU331" i="100"/>
  <c r="AU511" i="100" s="1"/>
  <c r="AS104" i="108" s="1"/>
  <c r="AS362" i="100"/>
  <c r="AT361" i="100"/>
  <c r="BA49" i="100"/>
  <c r="BB51" i="100"/>
  <c r="AX70" i="104"/>
  <c r="AV486" i="100"/>
  <c r="AV432" i="100"/>
  <c r="AW444" i="100"/>
  <c r="BI463" i="100"/>
  <c r="BH464" i="100"/>
  <c r="BH449" i="100"/>
  <c r="BB470" i="100"/>
  <c r="BA471" i="100"/>
  <c r="BA472" i="100"/>
  <c r="BA467" i="100"/>
  <c r="AY349" i="100"/>
  <c r="AX350" i="100"/>
  <c r="AM155" i="100"/>
  <c r="AM326" i="100"/>
  <c r="AS431" i="100"/>
  <c r="BD469" i="100"/>
  <c r="BI202" i="100"/>
  <c r="BJ199" i="100"/>
  <c r="AW16" i="100"/>
  <c r="AX14" i="100"/>
  <c r="BD468" i="100"/>
  <c r="BJ144" i="100"/>
  <c r="BK142" i="100"/>
  <c r="BL380" i="100"/>
  <c r="AZ473" i="100"/>
  <c r="AX192" i="100"/>
  <c r="AW195" i="100"/>
  <c r="AO159" i="100"/>
  <c r="AN156" i="100"/>
  <c r="AV270" i="100"/>
  <c r="AW269" i="100"/>
  <c r="AW157" i="100" l="1"/>
  <c r="AV331" i="100"/>
  <c r="AV511" i="100" s="1"/>
  <c r="AT104" i="108" s="1"/>
  <c r="AT362" i="100"/>
  <c r="AU361" i="100"/>
  <c r="AY70" i="104"/>
  <c r="BB49" i="100"/>
  <c r="BC51" i="100"/>
  <c r="AP159" i="100"/>
  <c r="AO156" i="100"/>
  <c r="AZ349" i="100"/>
  <c r="AY350" i="100"/>
  <c r="BC470" i="100"/>
  <c r="BB471" i="100"/>
  <c r="BB472" i="100"/>
  <c r="BB467" i="100"/>
  <c r="BI464" i="100"/>
  <c r="BJ463" i="100"/>
  <c r="AW486" i="100"/>
  <c r="BA473" i="100"/>
  <c r="BI449" i="100"/>
  <c r="BE468" i="100"/>
  <c r="BE469" i="100"/>
  <c r="AW432" i="100"/>
  <c r="AX269" i="100"/>
  <c r="AW270" i="100"/>
  <c r="AY192" i="100"/>
  <c r="AX195" i="100"/>
  <c r="AX444" i="100"/>
  <c r="AX16" i="100"/>
  <c r="AY14" i="100"/>
  <c r="AN155" i="100"/>
  <c r="AN326" i="100"/>
  <c r="BM380" i="100"/>
  <c r="BK144" i="100"/>
  <c r="BL142" i="100"/>
  <c r="BK199" i="100"/>
  <c r="BJ202" i="100"/>
  <c r="AT431" i="100"/>
  <c r="AW331" i="100" l="1"/>
  <c r="AW511" i="100" s="1"/>
  <c r="AU104" i="108" s="1"/>
  <c r="AX157" i="100"/>
  <c r="AV361" i="100"/>
  <c r="AU362" i="100"/>
  <c r="AZ70" i="104"/>
  <c r="BD51" i="100"/>
  <c r="BC49" i="100"/>
  <c r="BB473" i="100"/>
  <c r="AZ14" i="100"/>
  <c r="AY16" i="100"/>
  <c r="AZ192" i="100"/>
  <c r="AY195" i="100"/>
  <c r="AX270" i="100"/>
  <c r="AY269" i="100"/>
  <c r="BF468" i="100"/>
  <c r="BJ464" i="100"/>
  <c r="BK463" i="100"/>
  <c r="BA349" i="100"/>
  <c r="AZ350" i="100"/>
  <c r="AO155" i="100"/>
  <c r="AO326" i="100"/>
  <c r="AU431" i="100"/>
  <c r="BN380" i="100"/>
  <c r="AX432" i="100"/>
  <c r="AX486" i="100"/>
  <c r="AQ159" i="100"/>
  <c r="AP156" i="100"/>
  <c r="BL199" i="100"/>
  <c r="BK202" i="100"/>
  <c r="BL144" i="100"/>
  <c r="BM142" i="100"/>
  <c r="AY444" i="100"/>
  <c r="BF469" i="100"/>
  <c r="BJ449" i="100"/>
  <c r="BC472" i="100"/>
  <c r="BD470" i="100"/>
  <c r="BC471" i="100"/>
  <c r="BC467" i="100"/>
  <c r="AY157" i="100" l="1"/>
  <c r="AX331" i="100"/>
  <c r="AX511" i="100" s="1"/>
  <c r="AV104" i="108" s="1"/>
  <c r="BD49" i="100"/>
  <c r="BE51" i="100"/>
  <c r="BA70" i="104"/>
  <c r="AW361" i="100"/>
  <c r="AV362" i="100"/>
  <c r="AZ444" i="100"/>
  <c r="BM199" i="100"/>
  <c r="BL202" i="100"/>
  <c r="AP155" i="100"/>
  <c r="AP326" i="100"/>
  <c r="BA350" i="100"/>
  <c r="BB349" i="100"/>
  <c r="AZ16" i="100"/>
  <c r="BA14" i="100"/>
  <c r="BE470" i="100"/>
  <c r="BD472" i="100"/>
  <c r="BD471" i="100"/>
  <c r="BD467" i="100"/>
  <c r="BM144" i="100"/>
  <c r="K144" i="100" s="1" a="1"/>
  <c r="K144" i="100" s="1"/>
  <c r="BN142" i="100"/>
  <c r="BN144" i="100" s="1"/>
  <c r="K142" i="100" a="1"/>
  <c r="K142" i="100" s="1"/>
  <c r="AV431" i="100"/>
  <c r="BL463" i="100"/>
  <c r="BK464" i="100"/>
  <c r="BK449" i="100"/>
  <c r="AR159" i="100"/>
  <c r="AQ156" i="100"/>
  <c r="AY432" i="100"/>
  <c r="BG468" i="100"/>
  <c r="AZ195" i="100"/>
  <c r="BA192" i="100"/>
  <c r="BC473" i="100"/>
  <c r="BG469" i="100"/>
  <c r="AY486" i="100"/>
  <c r="AZ269" i="100"/>
  <c r="AY270" i="100"/>
  <c r="AY331" i="100" l="1"/>
  <c r="AY511" i="100" s="1"/>
  <c r="AW104" i="108" s="1"/>
  <c r="AZ157" i="100"/>
  <c r="AW362" i="100"/>
  <c r="AX361" i="100"/>
  <c r="BE49" i="100"/>
  <c r="BB70" i="104"/>
  <c r="BF51" i="100"/>
  <c r="AQ326" i="100"/>
  <c r="AQ155" i="100"/>
  <c r="AZ486" i="100"/>
  <c r="BH469" i="100"/>
  <c r="BD473" i="100"/>
  <c r="BA16" i="100"/>
  <c r="BB14" i="100"/>
  <c r="BC349" i="100"/>
  <c r="BB350" i="100"/>
  <c r="AZ270" i="100"/>
  <c r="BA269" i="100"/>
  <c r="BA195" i="100"/>
  <c r="BB192" i="100"/>
  <c r="AS159" i="100"/>
  <c r="AR156" i="100"/>
  <c r="AW431" i="100"/>
  <c r="BE471" i="100"/>
  <c r="BF470" i="100"/>
  <c r="BE472" i="100"/>
  <c r="BE467" i="100"/>
  <c r="BM202" i="100"/>
  <c r="BN199" i="100"/>
  <c r="BN202" i="100" s="1"/>
  <c r="BH468" i="100"/>
  <c r="AZ432" i="100"/>
  <c r="BL449" i="100"/>
  <c r="BM463" i="100"/>
  <c r="BL464" i="100"/>
  <c r="BA444" i="100"/>
  <c r="BA157" i="100" l="1"/>
  <c r="AZ331" i="100"/>
  <c r="AZ511" i="100" s="1"/>
  <c r="AX104" i="108" s="1"/>
  <c r="AY361" i="100"/>
  <c r="AX362" i="100"/>
  <c r="BF49" i="100"/>
  <c r="BC70" i="104"/>
  <c r="BG51" i="100"/>
  <c r="BC350" i="100"/>
  <c r="BD349" i="100"/>
  <c r="BE473" i="100"/>
  <c r="AX431" i="100"/>
  <c r="BA270" i="100"/>
  <c r="BB269" i="100"/>
  <c r="BI469" i="100"/>
  <c r="BB444" i="100"/>
  <c r="AT159" i="100"/>
  <c r="AS156" i="100"/>
  <c r="BN463" i="100"/>
  <c r="BN464" i="100" s="1"/>
  <c r="BM464" i="100"/>
  <c r="K464" i="100" s="1" a="1"/>
  <c r="K464" i="100" s="1"/>
  <c r="K463" i="100" a="1"/>
  <c r="K463" i="100" s="1"/>
  <c r="BM449" i="100"/>
  <c r="BA432" i="100"/>
  <c r="BI468" i="100"/>
  <c r="BG470" i="100"/>
  <c r="BF471" i="100"/>
  <c r="BF472" i="100"/>
  <c r="BF467" i="100"/>
  <c r="AR326" i="100"/>
  <c r="AR155" i="100"/>
  <c r="BB195" i="100"/>
  <c r="BC192" i="100"/>
  <c r="BC14" i="100"/>
  <c r="BB16" i="100"/>
  <c r="BA486" i="100"/>
  <c r="BA331" i="100" l="1"/>
  <c r="BA511" i="100" s="1"/>
  <c r="AY104" i="108" s="1"/>
  <c r="BB157" i="100"/>
  <c r="BG49" i="100"/>
  <c r="BD70" i="104"/>
  <c r="BH51" i="100"/>
  <c r="AZ361" i="100"/>
  <c r="AY362" i="100"/>
  <c r="BB486" i="100"/>
  <c r="BN449" i="100"/>
  <c r="AS155" i="100"/>
  <c r="AS326" i="100"/>
  <c r="BJ468" i="100"/>
  <c r="BG472" i="100"/>
  <c r="BG471" i="100"/>
  <c r="BH470" i="100"/>
  <c r="BG467" i="100"/>
  <c r="BC444" i="100"/>
  <c r="BJ469" i="100"/>
  <c r="BD350" i="100"/>
  <c r="BE349" i="100"/>
  <c r="BB432" i="100"/>
  <c r="AU159" i="100"/>
  <c r="AT156" i="100"/>
  <c r="BC269" i="100"/>
  <c r="BB270" i="100"/>
  <c r="AY431" i="100"/>
  <c r="BC16" i="100"/>
  <c r="BD14" i="100"/>
  <c r="BD192" i="100"/>
  <c r="BC195" i="100"/>
  <c r="BF473" i="100"/>
  <c r="BB331" i="100" l="1"/>
  <c r="BB511" i="100" s="1"/>
  <c r="AZ104" i="108" s="1"/>
  <c r="BC157" i="100"/>
  <c r="BE70" i="104"/>
  <c r="BH49" i="100"/>
  <c r="BI51" i="100"/>
  <c r="AZ362" i="100"/>
  <c r="BA361" i="100"/>
  <c r="BK469" i="100"/>
  <c r="BD444" i="100"/>
  <c r="BD16" i="100"/>
  <c r="BE14" i="100"/>
  <c r="AV159" i="100"/>
  <c r="AU156" i="100"/>
  <c r="BF349" i="100"/>
  <c r="BE350" i="100"/>
  <c r="BK468" i="100"/>
  <c r="BH471" i="100"/>
  <c r="BH472" i="100"/>
  <c r="BI470" i="100"/>
  <c r="BH467" i="100"/>
  <c r="BC486" i="100"/>
  <c r="BE192" i="100"/>
  <c r="BD195" i="100"/>
  <c r="AZ431" i="100"/>
  <c r="BC270" i="100"/>
  <c r="BD269" i="100"/>
  <c r="AT155" i="100"/>
  <c r="AT326" i="100"/>
  <c r="BC432" i="100"/>
  <c r="BG473" i="100"/>
  <c r="BC331" i="100" l="1"/>
  <c r="BC511" i="100" s="1"/>
  <c r="BA104" i="108" s="1"/>
  <c r="BD157" i="100"/>
  <c r="BI49" i="100"/>
  <c r="BJ51" i="100"/>
  <c r="BF70" i="104"/>
  <c r="BB361" i="100"/>
  <c r="BA362" i="100"/>
  <c r="BD270" i="100"/>
  <c r="BE269" i="100"/>
  <c r="BF192" i="100"/>
  <c r="BE195" i="100"/>
  <c r="BH473" i="100"/>
  <c r="BL468" i="100"/>
  <c r="BE16" i="100"/>
  <c r="BF14" i="100"/>
  <c r="BD486" i="100"/>
  <c r="BJ470" i="100"/>
  <c r="BI472" i="100"/>
  <c r="BI471" i="100"/>
  <c r="BI467" i="100"/>
  <c r="AW159" i="100"/>
  <c r="AV156" i="100"/>
  <c r="BG349" i="100"/>
  <c r="BF350" i="100"/>
  <c r="BD432" i="100"/>
  <c r="AU326" i="100"/>
  <c r="AU155" i="100"/>
  <c r="BA431" i="100"/>
  <c r="BE444" i="100"/>
  <c r="BL469" i="100"/>
  <c r="BD331" i="100" l="1"/>
  <c r="BD511" i="100" s="1"/>
  <c r="BB104" i="108" s="1"/>
  <c r="BE157" i="100"/>
  <c r="BB362" i="100"/>
  <c r="BC361" i="100"/>
  <c r="BJ49" i="100"/>
  <c r="BK51" i="100"/>
  <c r="BG70" i="104"/>
  <c r="BM469" i="100"/>
  <c r="BB431" i="100"/>
  <c r="BE486" i="100"/>
  <c r="AV326" i="100"/>
  <c r="AV155" i="100"/>
  <c r="BG14" i="100"/>
  <c r="BF16" i="100"/>
  <c r="AX159" i="100"/>
  <c r="AW156" i="100"/>
  <c r="BJ471" i="100"/>
  <c r="BJ472" i="100"/>
  <c r="BK470" i="100"/>
  <c r="BJ467" i="100"/>
  <c r="BM468" i="100"/>
  <c r="BF269" i="100"/>
  <c r="BE270" i="100"/>
  <c r="BH349" i="100"/>
  <c r="BG350" i="100"/>
  <c r="BF195" i="100"/>
  <c r="BG192" i="100"/>
  <c r="BF444" i="100"/>
  <c r="BE432" i="100"/>
  <c r="BI473" i="100"/>
  <c r="BF157" i="100" l="1"/>
  <c r="BE331" i="100"/>
  <c r="BE511" i="100" s="1"/>
  <c r="BC104" i="108" s="1"/>
  <c r="BL51" i="100"/>
  <c r="BH70" i="104"/>
  <c r="BK49" i="100"/>
  <c r="BD361" i="100"/>
  <c r="BC362" i="100"/>
  <c r="BK472" i="100"/>
  <c r="BL470" i="100"/>
  <c r="BK471" i="100"/>
  <c r="BK467" i="100"/>
  <c r="BC431" i="100"/>
  <c r="AY159" i="100"/>
  <c r="AX156" i="100"/>
  <c r="BH350" i="100"/>
  <c r="BI349" i="100"/>
  <c r="AW155" i="100"/>
  <c r="AW326" i="100"/>
  <c r="BF486" i="100"/>
  <c r="BN469" i="100"/>
  <c r="K469" i="100" a="1"/>
  <c r="K469" i="100" s="1"/>
  <c r="BF432" i="100"/>
  <c r="BG444" i="100"/>
  <c r="BG195" i="100"/>
  <c r="BH192" i="100"/>
  <c r="BF270" i="100"/>
  <c r="BG269" i="100"/>
  <c r="BN468" i="100"/>
  <c r="K468" i="100" a="1"/>
  <c r="K468" i="100" s="1"/>
  <c r="BJ473" i="100"/>
  <c r="BG16" i="100"/>
  <c r="BH14" i="100"/>
  <c r="BF331" i="100" l="1"/>
  <c r="BF511" i="100" s="1"/>
  <c r="BD104" i="108" s="1"/>
  <c r="BG157" i="100"/>
  <c r="BD362" i="100"/>
  <c r="BE361" i="100"/>
  <c r="BI70" i="104"/>
  <c r="BL49" i="100"/>
  <c r="BM51" i="100"/>
  <c r="BG486" i="100"/>
  <c r="BJ349" i="100"/>
  <c r="BI350" i="100"/>
  <c r="BM470" i="100"/>
  <c r="BL472" i="100"/>
  <c r="BL471" i="100"/>
  <c r="BL467" i="100"/>
  <c r="AX155" i="100"/>
  <c r="AX326" i="100"/>
  <c r="BH195" i="100"/>
  <c r="BI192" i="100"/>
  <c r="BG432" i="100"/>
  <c r="AZ159" i="100"/>
  <c r="AY156" i="100"/>
  <c r="BK473" i="100"/>
  <c r="BH444" i="100"/>
  <c r="BD431" i="100"/>
  <c r="BH16" i="100"/>
  <c r="BI14" i="100"/>
  <c r="BG270" i="100"/>
  <c r="BH269" i="100"/>
  <c r="BH157" i="100" l="1"/>
  <c r="BG331" i="100"/>
  <c r="BG511" i="100" s="1"/>
  <c r="BE104" i="108" s="1"/>
  <c r="BE362" i="100"/>
  <c r="BF361" i="100"/>
  <c r="BJ70" i="104"/>
  <c r="BN51" i="100"/>
  <c r="BK70" i="104" s="1"/>
  <c r="BM49" i="100"/>
  <c r="BI444" i="100"/>
  <c r="BA159" i="100"/>
  <c r="AZ156" i="100"/>
  <c r="BH432" i="100"/>
  <c r="BL473" i="100"/>
  <c r="BK349" i="100"/>
  <c r="BJ350" i="100"/>
  <c r="BH270" i="100"/>
  <c r="BI269" i="100"/>
  <c r="BI16" i="100"/>
  <c r="BJ14" i="100"/>
  <c r="BE431" i="100"/>
  <c r="BJ192" i="100"/>
  <c r="BI195" i="100"/>
  <c r="BH486" i="100"/>
  <c r="BN470" i="100"/>
  <c r="BM472" i="100"/>
  <c r="BM471" i="100"/>
  <c r="K470" i="100" a="1"/>
  <c r="K470" i="100" s="1"/>
  <c r="BM467" i="100"/>
  <c r="AY155" i="100"/>
  <c r="AY326" i="100"/>
  <c r="BI157" i="100" l="1"/>
  <c r="BH331" i="100"/>
  <c r="BH511" i="100" s="1"/>
  <c r="BF104" i="108" s="1"/>
  <c r="BF362" i="100"/>
  <c r="BG361" i="100"/>
  <c r="BN49" i="100"/>
  <c r="BJ269" i="100"/>
  <c r="BI270" i="100"/>
  <c r="BK14" i="100"/>
  <c r="BJ16" i="100"/>
  <c r="BJ444" i="100"/>
  <c r="K472" i="100" a="1"/>
  <c r="K472" i="100" s="1"/>
  <c r="BF431" i="100"/>
  <c r="BM473" i="100"/>
  <c r="K473" i="100" s="1"/>
  <c r="K467" i="100" a="1"/>
  <c r="K467" i="100" s="1"/>
  <c r="BN471" i="100"/>
  <c r="BN472" i="100"/>
  <c r="BN467" i="100"/>
  <c r="BI486" i="100"/>
  <c r="BL349" i="100"/>
  <c r="BK350" i="100"/>
  <c r="BI432" i="100"/>
  <c r="AZ155" i="100"/>
  <c r="AZ326" i="100"/>
  <c r="BJ195" i="100"/>
  <c r="BK192" i="100"/>
  <c r="BB159" i="100"/>
  <c r="BA156" i="100"/>
  <c r="K471" i="100" a="1"/>
  <c r="K471" i="100" s="1"/>
  <c r="BI331" i="100" l="1"/>
  <c r="BI511" i="100" s="1"/>
  <c r="BG104" i="108" s="1"/>
  <c r="BJ157" i="100"/>
  <c r="BH361" i="100"/>
  <c r="BG362" i="100"/>
  <c r="BL14" i="100"/>
  <c r="BK16" i="100"/>
  <c r="BM349" i="100"/>
  <c r="BL350" i="100"/>
  <c r="BJ486" i="100"/>
  <c r="BL192" i="100"/>
  <c r="BK195" i="100"/>
  <c r="BG431" i="100"/>
  <c r="BK444" i="100"/>
  <c r="BA155" i="100"/>
  <c r="BA326" i="100"/>
  <c r="BC159" i="100"/>
  <c r="BB156" i="100"/>
  <c r="BJ432" i="100"/>
  <c r="BN473" i="100"/>
  <c r="BK269" i="100"/>
  <c r="BJ270" i="100"/>
  <c r="BK157" i="100" l="1"/>
  <c r="BJ331" i="100"/>
  <c r="BJ511" i="100" s="1"/>
  <c r="BH104" i="108" s="1"/>
  <c r="BH362" i="100"/>
  <c r="BI361" i="100"/>
  <c r="BK432" i="100"/>
  <c r="BL444" i="100"/>
  <c r="BK486" i="100"/>
  <c r="BB326" i="100"/>
  <c r="BB155" i="100"/>
  <c r="BL16" i="100"/>
  <c r="BM14" i="100"/>
  <c r="BK270" i="100"/>
  <c r="BL269" i="100"/>
  <c r="BD159" i="100"/>
  <c r="BC156" i="100"/>
  <c r="BH431" i="100"/>
  <c r="BL195" i="100"/>
  <c r="BM192" i="100"/>
  <c r="BM350" i="100"/>
  <c r="BN349" i="100"/>
  <c r="BN350" i="100" s="1"/>
  <c r="BL157" i="100" l="1"/>
  <c r="BK331" i="100"/>
  <c r="BK511" i="100" s="1"/>
  <c r="BI104" i="108" s="1"/>
  <c r="BJ361" i="100"/>
  <c r="BI362" i="100"/>
  <c r="BM195" i="100"/>
  <c r="BN192" i="100"/>
  <c r="BN195" i="100" s="1"/>
  <c r="BE159" i="100"/>
  <c r="BD156" i="100"/>
  <c r="BI431" i="100"/>
  <c r="BL270" i="100"/>
  <c r="BM269" i="100"/>
  <c r="BM16" i="100"/>
  <c r="BN14" i="100"/>
  <c r="BL432" i="100"/>
  <c r="BL486" i="100"/>
  <c r="BM444" i="100"/>
  <c r="BC155" i="100"/>
  <c r="BC326" i="100"/>
  <c r="BM157" i="100" l="1"/>
  <c r="BL331" i="100"/>
  <c r="BL511" i="100" s="1"/>
  <c r="BJ104" i="108" s="1"/>
  <c r="BK361" i="100"/>
  <c r="BJ362" i="100"/>
  <c r="BM432" i="100"/>
  <c r="BN269" i="100"/>
  <c r="BN270" i="100" s="1"/>
  <c r="BM270" i="100"/>
  <c r="BJ431" i="100"/>
  <c r="BF159" i="100"/>
  <c r="BE156" i="100"/>
  <c r="BM486" i="100"/>
  <c r="BN16" i="100"/>
  <c r="BN444" i="100"/>
  <c r="BD326" i="100"/>
  <c r="BD155" i="100"/>
  <c r="BN157" i="100" l="1"/>
  <c r="BN331" i="100" s="1"/>
  <c r="BN511" i="100" s="1"/>
  <c r="BM331" i="100"/>
  <c r="BM511" i="100" s="1"/>
  <c r="BK104" i="108" s="1"/>
  <c r="BK362" i="100"/>
  <c r="BL361" i="100"/>
  <c r="BG159" i="100"/>
  <c r="BF156" i="100"/>
  <c r="BK431" i="100"/>
  <c r="BN432" i="100"/>
  <c r="BN486" i="100"/>
  <c r="BE155" i="100"/>
  <c r="BE326" i="100"/>
  <c r="BM361" i="100" l="1"/>
  <c r="BL362" i="100"/>
  <c r="BH159" i="100"/>
  <c r="BG156" i="100"/>
  <c r="BL431" i="100"/>
  <c r="BF326" i="100"/>
  <c r="BF155" i="100"/>
  <c r="BN361" i="100" l="1"/>
  <c r="BN362" i="100" s="1"/>
  <c r="BM362" i="100"/>
  <c r="BM431" i="100"/>
  <c r="BI159" i="100"/>
  <c r="BH156" i="100"/>
  <c r="BG155" i="100"/>
  <c r="BG326" i="100"/>
  <c r="BH155" i="100" l="1"/>
  <c r="BH326" i="100"/>
  <c r="BJ159" i="100"/>
  <c r="BI156" i="100"/>
  <c r="BN431" i="100"/>
  <c r="BI326" i="100" l="1"/>
  <c r="BI155" i="100"/>
  <c r="BK159" i="100"/>
  <c r="BJ156" i="100"/>
  <c r="BJ326" i="100" l="1"/>
  <c r="BJ155" i="100"/>
  <c r="BL159" i="100"/>
  <c r="BK156" i="100"/>
  <c r="BK155" i="100" l="1"/>
  <c r="BK326" i="100"/>
  <c r="BM159" i="100"/>
  <c r="BL156" i="100"/>
  <c r="BN159" i="100" l="1"/>
  <c r="BN156" i="100" s="1"/>
  <c r="BM156" i="100"/>
  <c r="BL326" i="100"/>
  <c r="BL155" i="100"/>
  <c r="BM155" i="100" l="1"/>
  <c r="BM326" i="100"/>
  <c r="BN326" i="100"/>
  <c r="BN155" i="100"/>
  <c r="BL87" i="100" l="1"/>
  <c r="BH87" i="100"/>
  <c r="BD87" i="100"/>
  <c r="AZ87" i="100"/>
  <c r="AV87" i="100"/>
  <c r="AR87" i="100"/>
  <c r="AN87" i="100"/>
  <c r="AJ87" i="100"/>
  <c r="AF87" i="100"/>
  <c r="AF85" i="100" s="1"/>
  <c r="AF86" i="100" s="1"/>
  <c r="AF58" i="100" s="1"/>
  <c r="AF65" i="100" s="1"/>
  <c r="AB87" i="100"/>
  <c r="AB85" i="100" s="1"/>
  <c r="AB86" i="100" s="1"/>
  <c r="AB58" i="100" s="1"/>
  <c r="X85" i="100"/>
  <c r="X86" i="100" s="1"/>
  <c r="X58" i="100" s="1"/>
  <c r="T87" i="100"/>
  <c r="P87" i="100"/>
  <c r="BI87" i="100"/>
  <c r="BA87" i="100"/>
  <c r="AS87" i="100"/>
  <c r="BK87" i="100"/>
  <c r="BG87" i="100"/>
  <c r="BC87" i="100"/>
  <c r="AY87" i="100"/>
  <c r="AU87" i="100"/>
  <c r="AQ87" i="100"/>
  <c r="AM87" i="100"/>
  <c r="AI87" i="100"/>
  <c r="AE87" i="100"/>
  <c r="AE85" i="100" s="1"/>
  <c r="AE86" i="100" s="1"/>
  <c r="AE58" i="100" s="1"/>
  <c r="AE65" i="100" s="1"/>
  <c r="AA87" i="100"/>
  <c r="AA85" i="100" s="1"/>
  <c r="AA86" i="100" s="1"/>
  <c r="AA58" i="100" s="1"/>
  <c r="S87" i="100"/>
  <c r="O87" i="100"/>
  <c r="BN87" i="100"/>
  <c r="BJ87" i="100"/>
  <c r="BF87" i="100"/>
  <c r="BB87" i="100"/>
  <c r="AX87" i="100"/>
  <c r="AT87" i="100"/>
  <c r="AP87" i="100"/>
  <c r="AL87" i="100"/>
  <c r="AH87" i="100"/>
  <c r="AD87" i="100"/>
  <c r="AD85" i="100" s="1"/>
  <c r="AD86" i="100" s="1"/>
  <c r="AD58" i="100" s="1"/>
  <c r="AD65" i="100" s="1"/>
  <c r="Z87" i="100"/>
  <c r="Z85" i="100" s="1"/>
  <c r="Z86" i="100" s="1"/>
  <c r="Z58" i="100" s="1"/>
  <c r="V87" i="100"/>
  <c r="R87" i="100"/>
  <c r="N87" i="100"/>
  <c r="BM87" i="100"/>
  <c r="BE87" i="100"/>
  <c r="AW87" i="100"/>
  <c r="AO87" i="100"/>
  <c r="Y87" i="100"/>
  <c r="Y85" i="100" s="1"/>
  <c r="Y86" i="100" s="1"/>
  <c r="Y58" i="100" s="1"/>
  <c r="AK87" i="100"/>
  <c r="U87" i="100"/>
  <c r="AG87" i="100"/>
  <c r="AG85" i="100" s="1"/>
  <c r="AG86" i="100" s="1"/>
  <c r="AG58" i="100" s="1"/>
  <c r="AG65" i="100" s="1"/>
  <c r="Q87" i="100"/>
  <c r="AC87" i="100"/>
  <c r="AC85" i="100" s="1"/>
  <c r="AC86" i="100" s="1"/>
  <c r="AC58" i="100" s="1"/>
  <c r="AC65" i="100" s="1"/>
  <c r="M87" i="100"/>
  <c r="W65" i="100" l="1"/>
  <c r="U18" i="108" s="1"/>
  <c r="U16" i="108"/>
  <c r="U76" i="108" s="1"/>
  <c r="AA65" i="100"/>
  <c r="Y18" i="108" s="1"/>
  <c r="Y16" i="108"/>
  <c r="Y76" i="108" s="1"/>
  <c r="AB65" i="100"/>
  <c r="Z18" i="108" s="1"/>
  <c r="Z16" i="108"/>
  <c r="Z76" i="108" s="1"/>
  <c r="Z65" i="100"/>
  <c r="X18" i="108" s="1"/>
  <c r="X16" i="108"/>
  <c r="X76" i="108" s="1"/>
  <c r="Y65" i="100"/>
  <c r="W18" i="108" s="1"/>
  <c r="W16" i="108"/>
  <c r="W76" i="108" s="1"/>
  <c r="X65" i="100"/>
  <c r="V18" i="108" s="1"/>
  <c r="V16" i="108"/>
  <c r="V76" i="108" s="1"/>
  <c r="AH85" i="100"/>
  <c r="AH86" i="100" s="1"/>
  <c r="AH58" i="100" s="1"/>
  <c r="AH65" i="100" s="1"/>
  <c r="AA16" i="108"/>
  <c r="AA76" i="108" s="1"/>
  <c r="AA18" i="108"/>
  <c r="W457" i="100" l="1"/>
  <c r="W479" i="100"/>
  <c r="W553" i="100" s="1"/>
  <c r="U47" i="108" s="1"/>
  <c r="U81" i="108" s="1"/>
  <c r="W476" i="100"/>
  <c r="W477" i="100"/>
  <c r="W551" i="100" s="1"/>
  <c r="U45" i="108" s="1"/>
  <c r="U79" i="108" s="1"/>
  <c r="W480" i="100"/>
  <c r="W554" i="100" s="1"/>
  <c r="U48" i="108" s="1"/>
  <c r="U82" i="108" s="1"/>
  <c r="W478" i="100"/>
  <c r="W552" i="100" s="1"/>
  <c r="U46" i="108" s="1"/>
  <c r="U80" i="108" s="1"/>
  <c r="AD16" i="108"/>
  <c r="AD76" i="108" s="1"/>
  <c r="AC18" i="108"/>
  <c r="AB18" i="108"/>
  <c r="AC16" i="108"/>
  <c r="AC76" i="108" s="1"/>
  <c r="AI85" i="100"/>
  <c r="AI86" i="100" s="1"/>
  <c r="AI58" i="100" s="1"/>
  <c r="AI65" i="100" s="1"/>
  <c r="AE18" i="108"/>
  <c r="AE16" i="108"/>
  <c r="AE76" i="108" s="1"/>
  <c r="W550" i="100" l="1"/>
  <c r="U44" i="108" s="1"/>
  <c r="U78" i="108" s="1"/>
  <c r="U83" i="108" s="1"/>
  <c r="W481" i="100"/>
  <c r="AJ85" i="100"/>
  <c r="AJ86" i="100" s="1"/>
  <c r="AJ58" i="100" s="1"/>
  <c r="AJ65" i="100" s="1"/>
  <c r="AF18" i="108"/>
  <c r="AF16" i="108"/>
  <c r="AF76" i="108" s="1"/>
  <c r="AK85" i="100" l="1"/>
  <c r="AK86" i="100" s="1"/>
  <c r="AK58" i="100" s="1"/>
  <c r="AK65" i="100" s="1"/>
  <c r="AG18" i="108"/>
  <c r="AG16" i="108"/>
  <c r="AG76" i="108" s="1"/>
  <c r="AL85" i="100" l="1"/>
  <c r="AL86" i="100" s="1"/>
  <c r="AL58" i="100" s="1"/>
  <c r="AL65" i="100" s="1"/>
  <c r="AH18" i="108"/>
  <c r="AH16" i="108"/>
  <c r="AH76" i="108" s="1"/>
  <c r="AM85" i="100" l="1"/>
  <c r="AM86" i="100" s="1"/>
  <c r="AM58" i="100" s="1"/>
  <c r="AM65" i="100" s="1"/>
  <c r="AI16" i="108"/>
  <c r="AI76" i="108" s="1"/>
  <c r="AI18" i="108"/>
  <c r="AN85" i="100" l="1"/>
  <c r="AN86" i="100" s="1"/>
  <c r="AN58" i="100" s="1"/>
  <c r="AN65" i="100" s="1"/>
  <c r="AJ16" i="108"/>
  <c r="AJ76" i="108" s="1"/>
  <c r="AJ18" i="108"/>
  <c r="AO85" i="100" l="1"/>
  <c r="AO86" i="100" s="1"/>
  <c r="AO58" i="100" s="1"/>
  <c r="AO65" i="100" s="1"/>
  <c r="AK16" i="108"/>
  <c r="AK76" i="108" s="1"/>
  <c r="AK18" i="108"/>
  <c r="AP85" i="100" l="1"/>
  <c r="AP86" i="100" s="1"/>
  <c r="AP58" i="100" s="1"/>
  <c r="AP65" i="100" s="1"/>
  <c r="AL18" i="108"/>
  <c r="AL16" i="108"/>
  <c r="AL76" i="108" s="1"/>
  <c r="AQ85" i="100" l="1"/>
  <c r="AQ86" i="100" s="1"/>
  <c r="AQ58" i="100" s="1"/>
  <c r="AQ65" i="100" s="1"/>
  <c r="AM16" i="108"/>
  <c r="AM76" i="108" s="1"/>
  <c r="AM18" i="108"/>
  <c r="AR85" i="100" l="1"/>
  <c r="AR86" i="100" s="1"/>
  <c r="AR58" i="100" s="1"/>
  <c r="AR65" i="100" s="1"/>
  <c r="AN16" i="108"/>
  <c r="AN76" i="108" s="1"/>
  <c r="AN18" i="108"/>
  <c r="AS85" i="100" l="1"/>
  <c r="AS86" i="100" s="1"/>
  <c r="AS58" i="100" s="1"/>
  <c r="AS65" i="100" s="1"/>
  <c r="AO18" i="108"/>
  <c r="AO16" i="108"/>
  <c r="AO76" i="108" s="1"/>
  <c r="AT85" i="100" l="1"/>
  <c r="AT86" i="100" s="1"/>
  <c r="AT58" i="100" s="1"/>
  <c r="AT65" i="100" s="1"/>
  <c r="AP16" i="108"/>
  <c r="AP76" i="108" s="1"/>
  <c r="AP18" i="108"/>
  <c r="AU85" i="100" l="1"/>
  <c r="AU86" i="100" s="1"/>
  <c r="AU58" i="100" s="1"/>
  <c r="AU65" i="100" s="1"/>
  <c r="AQ16" i="108"/>
  <c r="AQ76" i="108" s="1"/>
  <c r="AQ18" i="108"/>
  <c r="AV85" i="100" l="1"/>
  <c r="AV86" i="100" s="1"/>
  <c r="AV58" i="100" s="1"/>
  <c r="AV65" i="100" s="1"/>
  <c r="AR18" i="108"/>
  <c r="AR16" i="108"/>
  <c r="AR76" i="108" s="1"/>
  <c r="AW85" i="100" l="1"/>
  <c r="AW86" i="100" s="1"/>
  <c r="AW58" i="100" s="1"/>
  <c r="AW65" i="100" s="1"/>
  <c r="AS18" i="108"/>
  <c r="AS16" i="108"/>
  <c r="AS76" i="108" s="1"/>
  <c r="AX85" i="100" l="1"/>
  <c r="AX86" i="100" s="1"/>
  <c r="AX58" i="100" s="1"/>
  <c r="AX65" i="100" s="1"/>
  <c r="AT16" i="108"/>
  <c r="AT76" i="108" s="1"/>
  <c r="AT18" i="108"/>
  <c r="AY85" i="100" l="1"/>
  <c r="AY86" i="100" s="1"/>
  <c r="AY58" i="100" s="1"/>
  <c r="AY65" i="100" s="1"/>
  <c r="AU16" i="108"/>
  <c r="AU76" i="108" s="1"/>
  <c r="AU18" i="108"/>
  <c r="AZ85" i="100" l="1"/>
  <c r="AZ86" i="100" s="1"/>
  <c r="AZ58" i="100" s="1"/>
  <c r="AZ65" i="100" s="1"/>
  <c r="AV16" i="108"/>
  <c r="AV76" i="108" s="1"/>
  <c r="AV18" i="108"/>
  <c r="BA85" i="100" l="1"/>
  <c r="BA86" i="100" s="1"/>
  <c r="BA58" i="100" s="1"/>
  <c r="BA65" i="100" s="1"/>
  <c r="AW18" i="108"/>
  <c r="AW16" i="108"/>
  <c r="AW76" i="108" s="1"/>
  <c r="BB85" i="100" l="1"/>
  <c r="BB86" i="100" s="1"/>
  <c r="BB58" i="100" s="1"/>
  <c r="BB65" i="100" s="1"/>
  <c r="AX16" i="108"/>
  <c r="AX76" i="108" s="1"/>
  <c r="AX18" i="108"/>
  <c r="BC85" i="100" l="1"/>
  <c r="BC86" i="100" s="1"/>
  <c r="BC58" i="100" s="1"/>
  <c r="BC65" i="100" s="1"/>
  <c r="AY16" i="108"/>
  <c r="AY76" i="108" s="1"/>
  <c r="AY18" i="108"/>
  <c r="BD85" i="100" l="1"/>
  <c r="BD86" i="100" s="1"/>
  <c r="BD58" i="100" s="1"/>
  <c r="BD65" i="100" s="1"/>
  <c r="AZ18" i="108"/>
  <c r="AZ16" i="108"/>
  <c r="AZ76" i="108" s="1"/>
  <c r="BE85" i="100" l="1"/>
  <c r="BE86" i="100" s="1"/>
  <c r="BE58" i="100" s="1"/>
  <c r="BE65" i="100" s="1"/>
  <c r="BA16" i="108"/>
  <c r="BA76" i="108" s="1"/>
  <c r="BA18" i="108"/>
  <c r="BF85" i="100" l="1"/>
  <c r="BF86" i="100" s="1"/>
  <c r="BF58" i="100" s="1"/>
  <c r="BF65" i="100" s="1"/>
  <c r="BB16" i="108"/>
  <c r="BB76" i="108" s="1"/>
  <c r="BB18" i="108"/>
  <c r="BG85" i="100" l="1"/>
  <c r="BG86" i="100" s="1"/>
  <c r="BG58" i="100" s="1"/>
  <c r="BG65" i="100" s="1"/>
  <c r="BC18" i="108"/>
  <c r="BC16" i="108"/>
  <c r="BC76" i="108" s="1"/>
  <c r="BH85" i="100" l="1"/>
  <c r="BH86" i="100" s="1"/>
  <c r="BH58" i="100" s="1"/>
  <c r="BH65" i="100" s="1"/>
  <c r="BD16" i="108"/>
  <c r="BD76" i="108" s="1"/>
  <c r="BD18" i="108"/>
  <c r="BI85" i="100" l="1"/>
  <c r="BI86" i="100" s="1"/>
  <c r="BI58" i="100" s="1"/>
  <c r="BI65" i="100" s="1"/>
  <c r="BE16" i="108"/>
  <c r="BE76" i="108" s="1"/>
  <c r="BE18" i="108"/>
  <c r="BJ85" i="100" l="1"/>
  <c r="BJ86" i="100" s="1"/>
  <c r="BJ58" i="100" s="1"/>
  <c r="BJ65" i="100" s="1"/>
  <c r="BF16" i="108"/>
  <c r="BF76" i="108" s="1"/>
  <c r="BF18" i="108"/>
  <c r="BK85" i="100" l="1"/>
  <c r="BK86" i="100" s="1"/>
  <c r="BK58" i="100" s="1"/>
  <c r="BK65" i="100" s="1"/>
  <c r="BG16" i="108"/>
  <c r="BG76" i="108" s="1"/>
  <c r="BG18" i="108"/>
  <c r="BL85" i="100" l="1"/>
  <c r="BL86" i="100" s="1"/>
  <c r="BL58" i="100" s="1"/>
  <c r="BL65" i="100" s="1"/>
  <c r="BH18" i="108"/>
  <c r="BH16" i="108"/>
  <c r="BH76" i="108" s="1"/>
  <c r="BM85" i="100" l="1"/>
  <c r="BM86" i="100" s="1"/>
  <c r="BM58" i="100" s="1"/>
  <c r="BM65" i="100" s="1"/>
  <c r="BI18" i="108"/>
  <c r="BI16" i="108"/>
  <c r="BI76" i="108" s="1"/>
  <c r="BN85" i="100" l="1"/>
  <c r="BN86" i="100" s="1"/>
  <c r="BN58" i="100" s="1"/>
  <c r="BN65" i="100" s="1"/>
  <c r="BJ16" i="108"/>
  <c r="BJ76" i="108" s="1"/>
  <c r="BJ18" i="108"/>
  <c r="BK16" i="108" l="1"/>
  <c r="BK76" i="108" s="1"/>
  <c r="BK18" i="108"/>
  <c r="L71" i="100" l="1"/>
  <c r="F78" i="100" s="1"/>
  <c r="V71" i="100"/>
  <c r="F80" i="100" s="1"/>
  <c r="AD18" i="108"/>
  <c r="AB16" i="108"/>
  <c r="AB76" i="108" s="1"/>
  <c r="P71" i="100"/>
  <c r="M71" i="100"/>
  <c r="N71" i="100"/>
  <c r="O71" i="100"/>
  <c r="T71" i="100"/>
  <c r="S71" i="100"/>
  <c r="U71" i="100"/>
  <c r="Q71" i="100"/>
  <c r="R71" i="100"/>
  <c r="F82" i="100" l="1"/>
  <c r="F81" i="100" s="1"/>
  <c r="W73" i="100" s="1"/>
  <c r="AG73" i="100" l="1"/>
  <c r="AG71" i="100" s="1"/>
  <c r="AE73" i="100"/>
  <c r="AE71" i="100" s="1"/>
  <c r="AE72" i="100" s="1"/>
  <c r="AE57" i="100" s="1"/>
  <c r="Y73" i="100"/>
  <c r="Y71" i="100" s="1"/>
  <c r="Y72" i="100" s="1"/>
  <c r="Y57" i="100" s="1"/>
  <c r="AA73" i="100"/>
  <c r="AA71" i="100" s="1"/>
  <c r="AA72" i="100" s="1"/>
  <c r="AA57" i="100" s="1"/>
  <c r="AC73" i="100"/>
  <c r="AC71" i="100" s="1"/>
  <c r="AC72" i="100" s="1"/>
  <c r="AC57" i="100" s="1"/>
  <c r="AF73" i="100"/>
  <c r="AF71" i="100" s="1"/>
  <c r="AF72" i="100" s="1"/>
  <c r="AF57" i="100" s="1"/>
  <c r="Z73" i="100"/>
  <c r="Z71" i="100" s="1"/>
  <c r="Z72" i="100" s="1"/>
  <c r="Z57" i="100" s="1"/>
  <c r="X73" i="100"/>
  <c r="X71" i="100" s="1"/>
  <c r="X72" i="100" s="1"/>
  <c r="X57" i="100" s="1"/>
  <c r="AB73" i="100"/>
  <c r="AB71" i="100" s="1"/>
  <c r="AB72" i="100" s="1"/>
  <c r="AB57" i="100" s="1"/>
  <c r="AD73" i="100"/>
  <c r="AD71" i="100" s="1"/>
  <c r="AD72" i="100" s="1"/>
  <c r="AD57" i="100" s="1"/>
  <c r="AZ73" i="100"/>
  <c r="AX73" i="100"/>
  <c r="BI73" i="100"/>
  <c r="AL73" i="100"/>
  <c r="R73" i="100"/>
  <c r="BK73" i="100"/>
  <c r="AM73" i="100"/>
  <c r="M73" i="100"/>
  <c r="S73" i="100"/>
  <c r="AO73" i="100"/>
  <c r="AN73" i="100"/>
  <c r="BG73" i="100"/>
  <c r="AY73" i="100"/>
  <c r="AV73" i="100"/>
  <c r="AP73" i="100"/>
  <c r="BA73" i="100"/>
  <c r="AJ73" i="100"/>
  <c r="BM73" i="100"/>
  <c r="AI73" i="100"/>
  <c r="BH73" i="100"/>
  <c r="AT73" i="100"/>
  <c r="BN73" i="100"/>
  <c r="BJ73" i="100"/>
  <c r="L73" i="100"/>
  <c r="T73" i="100"/>
  <c r="BB73" i="100"/>
  <c r="V73" i="100"/>
  <c r="N73" i="100"/>
  <c r="AK73" i="100"/>
  <c r="AR73" i="100"/>
  <c r="AU73" i="100"/>
  <c r="BL73" i="100"/>
  <c r="BD73" i="100"/>
  <c r="AW73" i="100"/>
  <c r="O73" i="100"/>
  <c r="BC73" i="100"/>
  <c r="AS73" i="100"/>
  <c r="BE73" i="100"/>
  <c r="P73" i="100"/>
  <c r="Q73" i="100"/>
  <c r="AH73" i="100"/>
  <c r="U73" i="100"/>
  <c r="BF73" i="100"/>
  <c r="AQ73" i="100"/>
  <c r="Y443" i="100" l="1"/>
  <c r="Y450" i="100"/>
  <c r="Y64" i="100"/>
  <c r="W17" i="108" s="1"/>
  <c r="W15" i="108"/>
  <c r="Z443" i="100"/>
  <c r="Z64" i="100"/>
  <c r="X17" i="108" s="1"/>
  <c r="Z450" i="100"/>
  <c r="Z452" i="100" s="1"/>
  <c r="X15" i="108"/>
  <c r="AD443" i="100"/>
  <c r="AD450" i="100"/>
  <c r="AD452" i="100" s="1"/>
  <c r="AB15" i="108"/>
  <c r="AD64" i="100"/>
  <c r="AB17" i="108" s="1"/>
  <c r="AF450" i="100"/>
  <c r="AF443" i="100"/>
  <c r="AD15" i="108"/>
  <c r="AF64" i="100"/>
  <c r="AD17" i="108" s="1"/>
  <c r="AE443" i="100"/>
  <c r="AE450" i="100"/>
  <c r="AE452" i="100" s="1"/>
  <c r="AE64" i="100"/>
  <c r="AC17" i="108" s="1"/>
  <c r="AC15" i="108"/>
  <c r="AB450" i="100"/>
  <c r="Z15" i="108"/>
  <c r="AB443" i="100"/>
  <c r="AB64" i="100"/>
  <c r="Z17" i="108" s="1"/>
  <c r="AC443" i="100"/>
  <c r="AC450" i="100"/>
  <c r="AC452" i="100" s="1"/>
  <c r="AA15" i="108"/>
  <c r="AC64" i="100"/>
  <c r="AA17" i="108" s="1"/>
  <c r="AG72" i="100"/>
  <c r="AG57" i="100" s="1"/>
  <c r="AH71" i="100"/>
  <c r="X450" i="100"/>
  <c r="X452" i="100" s="1"/>
  <c r="X443" i="100"/>
  <c r="V15" i="108"/>
  <c r="X64" i="100"/>
  <c r="V17" i="108" s="1"/>
  <c r="AA450" i="100"/>
  <c r="AA443" i="100"/>
  <c r="Y15" i="108"/>
  <c r="AA64" i="100"/>
  <c r="Y17" i="108" s="1"/>
  <c r="W450" i="100"/>
  <c r="W452" i="100" s="1"/>
  <c r="U15" i="108"/>
  <c r="W443" i="100"/>
  <c r="W64" i="100"/>
  <c r="U17" i="108" s="1"/>
  <c r="AA522" i="100" l="1"/>
  <c r="AB522" i="100"/>
  <c r="AB452" i="100"/>
  <c r="AB524" i="100" s="1"/>
  <c r="AD524" i="100"/>
  <c r="Y522" i="100"/>
  <c r="AC522" i="100"/>
  <c r="AC524" i="100"/>
  <c r="Y452" i="100"/>
  <c r="Y524" i="100" s="1"/>
  <c r="AA451" i="100"/>
  <c r="AA523" i="100" s="1"/>
  <c r="Y107" i="108" s="1"/>
  <c r="AI71" i="100"/>
  <c r="AH72" i="100"/>
  <c r="AH57" i="100" s="1"/>
  <c r="AF451" i="100"/>
  <c r="AF523" i="100" s="1"/>
  <c r="AD107" i="108" s="1"/>
  <c r="X451" i="100"/>
  <c r="X523" i="100" s="1"/>
  <c r="V107" i="108" s="1"/>
  <c r="AG450" i="100"/>
  <c r="AG443" i="100"/>
  <c r="AE15" i="108"/>
  <c r="AG64" i="100"/>
  <c r="AE17" i="108" s="1"/>
  <c r="AF522" i="100"/>
  <c r="Z451" i="100"/>
  <c r="Z523" i="100" s="1"/>
  <c r="X107" i="108" s="1"/>
  <c r="W524" i="100"/>
  <c r="V524" i="100"/>
  <c r="AE522" i="100"/>
  <c r="AD522" i="100"/>
  <c r="W451" i="100"/>
  <c r="W523" i="100" s="1"/>
  <c r="U107" i="108" s="1"/>
  <c r="V522" i="100"/>
  <c r="W522" i="100"/>
  <c r="AA452" i="100"/>
  <c r="X522" i="100"/>
  <c r="AC451" i="100"/>
  <c r="AC523" i="100" s="1"/>
  <c r="AA107" i="108" s="1"/>
  <c r="AB451" i="100"/>
  <c r="AB523" i="100" s="1"/>
  <c r="Z107" i="108" s="1"/>
  <c r="AE451" i="100"/>
  <c r="AE523" i="100" s="1"/>
  <c r="AC107" i="108" s="1"/>
  <c r="AF452" i="100"/>
  <c r="AD451" i="100"/>
  <c r="AD523" i="100" s="1"/>
  <c r="AB107" i="108" s="1"/>
  <c r="Z522" i="100"/>
  <c r="Y451" i="100"/>
  <c r="Y523" i="100" s="1"/>
  <c r="W107" i="108" s="1"/>
  <c r="AE453" i="100" l="1"/>
  <c r="AE525" i="100" s="1"/>
  <c r="W453" i="100"/>
  <c r="W525" i="100" s="1"/>
  <c r="X524" i="100"/>
  <c r="AA524" i="100"/>
  <c r="X453" i="100"/>
  <c r="X525" i="100" s="1"/>
  <c r="AB453" i="100"/>
  <c r="AB525" i="100" s="1"/>
  <c r="Y453" i="100"/>
  <c r="Y525" i="100" s="1"/>
  <c r="AF453" i="100"/>
  <c r="AF525" i="100" s="1"/>
  <c r="AA453" i="100"/>
  <c r="AA525" i="100" s="1"/>
  <c r="AG451" i="100"/>
  <c r="AG523" i="100" s="1"/>
  <c r="AE107" i="108" s="1"/>
  <c r="AH443" i="100"/>
  <c r="AH450" i="100"/>
  <c r="AF15" i="108"/>
  <c r="AH64" i="100"/>
  <c r="AF17" i="108" s="1"/>
  <c r="Z524" i="100"/>
  <c r="AJ71" i="100"/>
  <c r="AI72" i="100"/>
  <c r="AI57" i="100" s="1"/>
  <c r="AE524" i="100"/>
  <c r="AD453" i="100"/>
  <c r="AD525" i="100" s="1"/>
  <c r="AC453" i="100"/>
  <c r="AC525" i="100" s="1"/>
  <c r="Z453" i="100"/>
  <c r="Z525" i="100" s="1"/>
  <c r="AG452" i="100"/>
  <c r="AG453" i="100" l="1"/>
  <c r="AG525" i="100" s="1"/>
  <c r="AK71" i="100"/>
  <c r="AJ72" i="100"/>
  <c r="AJ57" i="100" s="1"/>
  <c r="AH451" i="100"/>
  <c r="AH523" i="100" s="1"/>
  <c r="AF107" i="108" s="1"/>
  <c r="AG522" i="100"/>
  <c r="AI443" i="100"/>
  <c r="AI450" i="100"/>
  <c r="AH522" i="100" s="1"/>
  <c r="AG15" i="108"/>
  <c r="AI64" i="100"/>
  <c r="AG17" i="108" s="1"/>
  <c r="AF524" i="100"/>
  <c r="AH452" i="100"/>
  <c r="AI452" i="100" l="1"/>
  <c r="AH524" i="100" s="1"/>
  <c r="AI451" i="100"/>
  <c r="AI523" i="100" s="1"/>
  <c r="AG107" i="108" s="1"/>
  <c r="AG524" i="100"/>
  <c r="AJ450" i="100"/>
  <c r="AI522" i="100" s="1"/>
  <c r="AJ443" i="100"/>
  <c r="AH15" i="108"/>
  <c r="AJ64" i="100"/>
  <c r="AH17" i="108" s="1"/>
  <c r="AH453" i="100"/>
  <c r="AH525" i="100" s="1"/>
  <c r="AL71" i="100"/>
  <c r="AK72" i="100"/>
  <c r="AK57" i="100" s="1"/>
  <c r="AJ451" i="100" l="1"/>
  <c r="AJ523" i="100" s="1"/>
  <c r="AH107" i="108" s="1"/>
  <c r="AK450" i="100"/>
  <c r="AK452" i="100" s="1"/>
  <c r="AK443" i="100"/>
  <c r="AK64" i="100"/>
  <c r="AI17" i="108" s="1"/>
  <c r="AI15" i="108"/>
  <c r="AM71" i="100"/>
  <c r="AL72" i="100"/>
  <c r="AL57" i="100" s="1"/>
  <c r="AJ452" i="100"/>
  <c r="AI453" i="100"/>
  <c r="AI525" i="100" s="1"/>
  <c r="AJ453" i="100" l="1"/>
  <c r="AJ525" i="100" s="1"/>
  <c r="AJ524" i="100"/>
  <c r="AI524" i="100"/>
  <c r="AL450" i="100"/>
  <c r="AJ15" i="108"/>
  <c r="AL443" i="100"/>
  <c r="AL64" i="100"/>
  <c r="AJ17" i="108" s="1"/>
  <c r="AN71" i="100"/>
  <c r="AM72" i="100"/>
  <c r="AM57" i="100" s="1"/>
  <c r="AJ522" i="100"/>
  <c r="AK451" i="100"/>
  <c r="AK523" i="100" s="1"/>
  <c r="AI107" i="108" s="1"/>
  <c r="AM450" i="100" l="1"/>
  <c r="AL522" i="100" s="1"/>
  <c r="AM443" i="100"/>
  <c r="AK15" i="108"/>
  <c r="AM64" i="100"/>
  <c r="AK17" i="108" s="1"/>
  <c r="AO71" i="100"/>
  <c r="AN72" i="100"/>
  <c r="AN57" i="100" s="1"/>
  <c r="AL451" i="100"/>
  <c r="AL523" i="100" s="1"/>
  <c r="AJ107" i="108" s="1"/>
  <c r="AK453" i="100"/>
  <c r="AK525" i="100" s="1"/>
  <c r="AK522" i="100"/>
  <c r="AL452" i="100"/>
  <c r="AM452" i="100" l="1"/>
  <c r="AL453" i="100"/>
  <c r="AL525" i="100" s="1"/>
  <c r="AO72" i="100"/>
  <c r="AO57" i="100" s="1"/>
  <c r="AP71" i="100"/>
  <c r="AL524" i="100"/>
  <c r="AK524" i="100"/>
  <c r="AM451" i="100"/>
  <c r="AM523" i="100" s="1"/>
  <c r="AK107" i="108" s="1"/>
  <c r="AN443" i="100"/>
  <c r="AN450" i="100"/>
  <c r="AN452" i="100" s="1"/>
  <c r="AM524" i="100" s="1"/>
  <c r="AL15" i="108"/>
  <c r="AN64" i="100"/>
  <c r="AL17" i="108" s="1"/>
  <c r="AM522" i="100" l="1"/>
  <c r="AN451" i="100"/>
  <c r="AN523" i="100" s="1"/>
  <c r="AL107" i="108" s="1"/>
  <c r="AM453" i="100"/>
  <c r="AM525" i="100" s="1"/>
  <c r="AP72" i="100"/>
  <c r="AP57" i="100" s="1"/>
  <c r="AQ71" i="100"/>
  <c r="AO443" i="100"/>
  <c r="AM15" i="108"/>
  <c r="AO64" i="100"/>
  <c r="AM17" i="108" s="1"/>
  <c r="AO450" i="100"/>
  <c r="AN522" i="100" s="1"/>
  <c r="AN453" i="100" l="1"/>
  <c r="AN525" i="100" s="1"/>
  <c r="AO451" i="100"/>
  <c r="AO523" i="100" s="1"/>
  <c r="AM107" i="108" s="1"/>
  <c r="AR71" i="100"/>
  <c r="AQ72" i="100"/>
  <c r="AQ57" i="100" s="1"/>
  <c r="AO452" i="100"/>
  <c r="AP443" i="100"/>
  <c r="AN15" i="108"/>
  <c r="AP64" i="100"/>
  <c r="AN17" i="108" s="1"/>
  <c r="AP450" i="100"/>
  <c r="AO453" i="100" l="1"/>
  <c r="AO525" i="100" s="1"/>
  <c r="AQ450" i="100"/>
  <c r="AP522" i="100" s="1"/>
  <c r="AQ443" i="100"/>
  <c r="AO15" i="108"/>
  <c r="AQ64" i="100"/>
  <c r="AO17" i="108" s="1"/>
  <c r="AP452" i="100"/>
  <c r="AP451" i="100"/>
  <c r="AP523" i="100" s="1"/>
  <c r="AN107" i="108" s="1"/>
  <c r="AR72" i="100"/>
  <c r="AR57" i="100" s="1"/>
  <c r="AS71" i="100"/>
  <c r="AN524" i="100"/>
  <c r="AO522" i="100"/>
  <c r="AQ452" i="100" l="1"/>
  <c r="AP524" i="100" s="1"/>
  <c r="AP453" i="100"/>
  <c r="AP525" i="100" s="1"/>
  <c r="AT71" i="100"/>
  <c r="AS72" i="100"/>
  <c r="AS57" i="100" s="1"/>
  <c r="AR64" i="100"/>
  <c r="AP17" i="108" s="1"/>
  <c r="AR450" i="100"/>
  <c r="AR452" i="100" s="1"/>
  <c r="AR443" i="100"/>
  <c r="AP15" i="108"/>
  <c r="AQ451" i="100"/>
  <c r="AQ523" i="100" s="1"/>
  <c r="AO107" i="108" s="1"/>
  <c r="AO524" i="100"/>
  <c r="AR451" i="100" l="1"/>
  <c r="AR523" i="100" s="1"/>
  <c r="AP107" i="108" s="1"/>
  <c r="AQ453" i="100"/>
  <c r="AQ525" i="100" s="1"/>
  <c r="AS450" i="100"/>
  <c r="AS443" i="100"/>
  <c r="AQ15" i="108"/>
  <c r="AS64" i="100"/>
  <c r="AQ17" i="108" s="1"/>
  <c r="AQ522" i="100"/>
  <c r="AQ524" i="100"/>
  <c r="AT72" i="100"/>
  <c r="AT57" i="100" s="1"/>
  <c r="AU71" i="100"/>
  <c r="AR453" i="100" l="1"/>
  <c r="AR525" i="100" s="1"/>
  <c r="AS451" i="100"/>
  <c r="AS523" i="100" s="1"/>
  <c r="AQ107" i="108" s="1"/>
  <c r="AV71" i="100"/>
  <c r="AU72" i="100"/>
  <c r="AU57" i="100" s="1"/>
  <c r="AT443" i="100"/>
  <c r="AT450" i="100"/>
  <c r="AT452" i="100" s="1"/>
  <c r="AT64" i="100"/>
  <c r="AR17" i="108" s="1"/>
  <c r="AR15" i="108"/>
  <c r="AS452" i="100"/>
  <c r="AR522" i="100"/>
  <c r="AS524" i="100" l="1"/>
  <c r="AR524" i="100"/>
  <c r="AU450" i="100"/>
  <c r="AU452" i="100" s="1"/>
  <c r="AU64" i="100"/>
  <c r="AS17" i="108" s="1"/>
  <c r="AS15" i="108"/>
  <c r="AU443" i="100"/>
  <c r="AW71" i="100"/>
  <c r="AV72" i="100"/>
  <c r="AV57" i="100" s="1"/>
  <c r="AT451" i="100"/>
  <c r="AT523" i="100" s="1"/>
  <c r="AR107" i="108" s="1"/>
  <c r="AS522" i="100"/>
  <c r="AS453" i="100"/>
  <c r="AS525" i="100" s="1"/>
  <c r="AT522" i="100" l="1"/>
  <c r="AT453" i="100"/>
  <c r="AT525" i="100" s="1"/>
  <c r="AV443" i="100"/>
  <c r="AV450" i="100"/>
  <c r="AV64" i="100"/>
  <c r="AT17" i="108" s="1"/>
  <c r="AT15" i="108"/>
  <c r="AW72" i="100"/>
  <c r="AW57" i="100" s="1"/>
  <c r="AX71" i="100"/>
  <c r="AT524" i="100"/>
  <c r="AU451" i="100"/>
  <c r="AU523" i="100" s="1"/>
  <c r="AS107" i="108" s="1"/>
  <c r="AU453" i="100" l="1"/>
  <c r="AU525" i="100" s="1"/>
  <c r="AW450" i="100"/>
  <c r="AV522" i="100" s="1"/>
  <c r="AW64" i="100"/>
  <c r="AU17" i="108" s="1"/>
  <c r="AU15" i="108"/>
  <c r="AW443" i="100"/>
  <c r="AU522" i="100"/>
  <c r="AX72" i="100"/>
  <c r="AX57" i="100" s="1"/>
  <c r="AY71" i="100"/>
  <c r="AV452" i="100"/>
  <c r="AV451" i="100"/>
  <c r="AV523" i="100" s="1"/>
  <c r="AT107" i="108" s="1"/>
  <c r="AU524" i="100" l="1"/>
  <c r="AZ71" i="100"/>
  <c r="AY72" i="100"/>
  <c r="AY57" i="100" s="1"/>
  <c r="AW451" i="100"/>
  <c r="AW523" i="100" s="1"/>
  <c r="AU107" i="108" s="1"/>
  <c r="AV453" i="100"/>
  <c r="AV525" i="100" s="1"/>
  <c r="AX450" i="100"/>
  <c r="AW522" i="100" s="1"/>
  <c r="AX443" i="100"/>
  <c r="AV15" i="108"/>
  <c r="AX64" i="100"/>
  <c r="AV17" i="108" s="1"/>
  <c r="AW452" i="100"/>
  <c r="AW453" i="100" l="1"/>
  <c r="AW525" i="100" s="1"/>
  <c r="AY450" i="100"/>
  <c r="AX522" i="100" s="1"/>
  <c r="AY443" i="100"/>
  <c r="AW15" i="108"/>
  <c r="AY64" i="100"/>
  <c r="AW17" i="108" s="1"/>
  <c r="AX451" i="100"/>
  <c r="AX523" i="100" s="1"/>
  <c r="AV107" i="108" s="1"/>
  <c r="BA71" i="100"/>
  <c r="AZ72" i="100"/>
  <c r="AZ57" i="100" s="1"/>
  <c r="AX452" i="100"/>
  <c r="AW524" i="100" s="1"/>
  <c r="AV524" i="100"/>
  <c r="AX453" i="100" l="1"/>
  <c r="AX525" i="100" s="1"/>
  <c r="AZ64" i="100"/>
  <c r="AX17" i="108" s="1"/>
  <c r="AZ450" i="100"/>
  <c r="AZ443" i="100"/>
  <c r="AX15" i="108"/>
  <c r="AY451" i="100"/>
  <c r="AY523" i="100" s="1"/>
  <c r="AW107" i="108" s="1"/>
  <c r="BA72" i="100"/>
  <c r="BA57" i="100" s="1"/>
  <c r="BB71" i="100"/>
  <c r="AY452" i="100"/>
  <c r="AX524" i="100" s="1"/>
  <c r="AY453" i="100" l="1"/>
  <c r="AY525" i="100" s="1"/>
  <c r="AY522" i="100"/>
  <c r="BB72" i="100"/>
  <c r="BB57" i="100" s="1"/>
  <c r="BC71" i="100"/>
  <c r="BA450" i="100"/>
  <c r="BA452" i="100" s="1"/>
  <c r="BA443" i="100"/>
  <c r="AY15" i="108"/>
  <c r="BA64" i="100"/>
  <c r="AY17" i="108" s="1"/>
  <c r="AZ451" i="100"/>
  <c r="AZ523" i="100" s="1"/>
  <c r="AX107" i="108" s="1"/>
  <c r="AZ452" i="100"/>
  <c r="AZ524" i="100" l="1"/>
  <c r="BD71" i="100"/>
  <c r="BC72" i="100"/>
  <c r="BC57" i="100" s="1"/>
  <c r="BA451" i="100"/>
  <c r="BA523" i="100" s="1"/>
  <c r="AY107" i="108" s="1"/>
  <c r="BB443" i="100"/>
  <c r="BB450" i="100"/>
  <c r="BA522" i="100" s="1"/>
  <c r="BB64" i="100"/>
  <c r="AZ17" i="108" s="1"/>
  <c r="AZ15" i="108"/>
  <c r="AZ453" i="100"/>
  <c r="AZ525" i="100" s="1"/>
  <c r="AY524" i="100"/>
  <c r="AZ522" i="100"/>
  <c r="BA453" i="100" l="1"/>
  <c r="BA525" i="100" s="1"/>
  <c r="BB451" i="100"/>
  <c r="BB523" i="100" s="1"/>
  <c r="AZ107" i="108" s="1"/>
  <c r="BB452" i="100"/>
  <c r="BC450" i="100"/>
  <c r="BA15" i="108"/>
  <c r="BC64" i="100"/>
  <c r="BA17" i="108" s="1"/>
  <c r="BC443" i="100"/>
  <c r="BE71" i="100"/>
  <c r="BD72" i="100"/>
  <c r="BD57" i="100" s="1"/>
  <c r="BB453" i="100" l="1"/>
  <c r="BB525" i="100" s="1"/>
  <c r="BD450" i="100"/>
  <c r="BC522" i="100" s="1"/>
  <c r="BD64" i="100"/>
  <c r="BB17" i="108" s="1"/>
  <c r="BD443" i="100"/>
  <c r="BB15" i="108"/>
  <c r="BA524" i="100"/>
  <c r="BF71" i="100"/>
  <c r="BE72" i="100"/>
  <c r="BE57" i="100" s="1"/>
  <c r="BC451" i="100"/>
  <c r="BC523" i="100" s="1"/>
  <c r="BA107" i="108" s="1"/>
  <c r="BC452" i="100"/>
  <c r="BB524" i="100" s="1"/>
  <c r="BB522" i="100"/>
  <c r="BC453" i="100" l="1"/>
  <c r="BC525" i="100" s="1"/>
  <c r="BE450" i="100"/>
  <c r="BE452" i="100" s="1"/>
  <c r="BE64" i="100"/>
  <c r="BC17" i="108" s="1"/>
  <c r="BE443" i="100"/>
  <c r="BC15" i="108"/>
  <c r="BF72" i="100"/>
  <c r="BF57" i="100" s="1"/>
  <c r="BG71" i="100"/>
  <c r="BD451" i="100"/>
  <c r="BD523" i="100" s="1"/>
  <c r="BB107" i="108" s="1"/>
  <c r="BD452" i="100"/>
  <c r="BC524" i="100" s="1"/>
  <c r="BD453" i="100" l="1"/>
  <c r="BD525" i="100" s="1"/>
  <c r="BD522" i="100"/>
  <c r="BE451" i="100"/>
  <c r="BE523" i="100" s="1"/>
  <c r="BC107" i="108" s="1"/>
  <c r="BH71" i="100"/>
  <c r="BG72" i="100"/>
  <c r="BG57" i="100" s="1"/>
  <c r="BD524" i="100"/>
  <c r="BF450" i="100"/>
  <c r="BF452" i="100" s="1"/>
  <c r="BF64" i="100"/>
  <c r="BD17" i="108" s="1"/>
  <c r="BD15" i="108"/>
  <c r="BF443" i="100"/>
  <c r="BE453" i="100" l="1"/>
  <c r="BE525" i="100" s="1"/>
  <c r="BF451" i="100"/>
  <c r="BF523" i="100" s="1"/>
  <c r="BD107" i="108" s="1"/>
  <c r="BI71" i="100"/>
  <c r="BH72" i="100"/>
  <c r="BH57" i="100" s="1"/>
  <c r="BE522" i="100"/>
  <c r="BG450" i="100"/>
  <c r="BE15" i="108"/>
  <c r="BG443" i="100"/>
  <c r="BG64" i="100"/>
  <c r="BE17" i="108" s="1"/>
  <c r="BE524" i="100"/>
  <c r="BF453" i="100" l="1"/>
  <c r="BF525" i="100" s="1"/>
  <c r="BI72" i="100"/>
  <c r="BI57" i="100" s="1"/>
  <c r="BJ71" i="100"/>
  <c r="BG451" i="100"/>
  <c r="BG523" i="100" s="1"/>
  <c r="BE107" i="108" s="1"/>
  <c r="BF522" i="100"/>
  <c r="BG452" i="100"/>
  <c r="BH450" i="100"/>
  <c r="BH64" i="100"/>
  <c r="BF17" i="108" s="1"/>
  <c r="BH443" i="100"/>
  <c r="BF15" i="108"/>
  <c r="BG453" i="100" l="1"/>
  <c r="BG525" i="100" s="1"/>
  <c r="BH451" i="100"/>
  <c r="BH523" i="100" s="1"/>
  <c r="BF107" i="108" s="1"/>
  <c r="BF524" i="100"/>
  <c r="BJ72" i="100"/>
  <c r="BJ57" i="100" s="1"/>
  <c r="BK71" i="100"/>
  <c r="BI450" i="100"/>
  <c r="BH522" i="100" s="1"/>
  <c r="BI443" i="100"/>
  <c r="BI64" i="100"/>
  <c r="BG17" i="108" s="1"/>
  <c r="BG15" i="108"/>
  <c r="BH452" i="100"/>
  <c r="BG524" i="100" s="1"/>
  <c r="BG522" i="100"/>
  <c r="BI452" i="100" l="1"/>
  <c r="BH524" i="100" s="1"/>
  <c r="BL71" i="100"/>
  <c r="BK72" i="100"/>
  <c r="BK57" i="100" s="1"/>
  <c r="BI451" i="100"/>
  <c r="BI523" i="100" s="1"/>
  <c r="BG107" i="108" s="1"/>
  <c r="BH15" i="108"/>
  <c r="BJ443" i="100"/>
  <c r="BJ64" i="100"/>
  <c r="BH17" i="108" s="1"/>
  <c r="BJ450" i="100"/>
  <c r="BH453" i="100"/>
  <c r="BH525" i="100" s="1"/>
  <c r="BJ452" i="100" l="1"/>
  <c r="BI15" i="108"/>
  <c r="BK450" i="100"/>
  <c r="BK452" i="100" s="1"/>
  <c r="BK443" i="100"/>
  <c r="BK64" i="100"/>
  <c r="BI17" i="108" s="1"/>
  <c r="BM71" i="100"/>
  <c r="BL72" i="100"/>
  <c r="BL57" i="100" s="1"/>
  <c r="BI522" i="100"/>
  <c r="BJ451" i="100"/>
  <c r="BJ523" i="100" s="1"/>
  <c r="BH107" i="108" s="1"/>
  <c r="BI453" i="100"/>
  <c r="BI525" i="100" s="1"/>
  <c r="BL450" i="100" l="1"/>
  <c r="BK522" i="100" s="1"/>
  <c r="BL443" i="100"/>
  <c r="BL64" i="100"/>
  <c r="BJ17" i="108" s="1"/>
  <c r="BJ15" i="108"/>
  <c r="BK451" i="100"/>
  <c r="BK523" i="100" s="1"/>
  <c r="BI107" i="108" s="1"/>
  <c r="BJ524" i="100"/>
  <c r="BI524" i="100"/>
  <c r="BJ453" i="100"/>
  <c r="BJ525" i="100" s="1"/>
  <c r="BM72" i="100"/>
  <c r="BM57" i="100" s="1"/>
  <c r="BN71" i="100"/>
  <c r="BN72" i="100" s="1"/>
  <c r="BN57" i="100" s="1"/>
  <c r="BJ522" i="100"/>
  <c r="L56" i="100" l="1" a="1"/>
  <c r="BL56" i="100" s="1"/>
  <c r="BK453" i="100"/>
  <c r="BK525" i="100" s="1"/>
  <c r="BL451" i="100"/>
  <c r="BL523" i="100" s="1"/>
  <c r="BJ107" i="108" s="1"/>
  <c r="BN443" i="100"/>
  <c r="BN450" i="100"/>
  <c r="BN522" i="100" s="1"/>
  <c r="BN64" i="100"/>
  <c r="BL452" i="100"/>
  <c r="BM443" i="100"/>
  <c r="BK15" i="108"/>
  <c r="BM64" i="100"/>
  <c r="BK17" i="108" s="1"/>
  <c r="BM450" i="100"/>
  <c r="BM522" i="100" l="1"/>
  <c r="BM56" i="100"/>
  <c r="BI56" i="100"/>
  <c r="BE56" i="100"/>
  <c r="BA56" i="100"/>
  <c r="AW56" i="100"/>
  <c r="AS56" i="100"/>
  <c r="AO56" i="100"/>
  <c r="AK56" i="100"/>
  <c r="AG56" i="100"/>
  <c r="AA56" i="100"/>
  <c r="Y56" i="100"/>
  <c r="U56" i="100"/>
  <c r="R56" i="100"/>
  <c r="T56" i="100"/>
  <c r="BJ56" i="100"/>
  <c r="BF56" i="100"/>
  <c r="BB56" i="100"/>
  <c r="AX56" i="100"/>
  <c r="AT56" i="100"/>
  <c r="AP56" i="100"/>
  <c r="AL56" i="100"/>
  <c r="AH56" i="100"/>
  <c r="AD56" i="100"/>
  <c r="Z56" i="100"/>
  <c r="M56" i="100"/>
  <c r="O56" i="100"/>
  <c r="P56" i="100"/>
  <c r="BN56" i="100"/>
  <c r="BH56" i="100"/>
  <c r="BD56" i="100"/>
  <c r="AZ56" i="100"/>
  <c r="AV56" i="100"/>
  <c r="AR56" i="100"/>
  <c r="AN56" i="100"/>
  <c r="AJ56" i="100"/>
  <c r="AB56" i="100"/>
  <c r="AE56" i="100"/>
  <c r="W56" i="100"/>
  <c r="N56" i="100"/>
  <c r="S56" i="100"/>
  <c r="Q56" i="100"/>
  <c r="BK56" i="100"/>
  <c r="BG56" i="100"/>
  <c r="BC56" i="100"/>
  <c r="AY56" i="100"/>
  <c r="AU56" i="100"/>
  <c r="AQ56" i="100"/>
  <c r="AM56" i="100"/>
  <c r="AI56" i="100"/>
  <c r="AC56" i="100"/>
  <c r="AF56" i="100"/>
  <c r="X56" i="100"/>
  <c r="V56" i="100"/>
  <c r="L56" i="100"/>
  <c r="BL453" i="100"/>
  <c r="BL525" i="100" s="1"/>
  <c r="BN451" i="100"/>
  <c r="BN523" i="100" s="1"/>
  <c r="BM452" i="100"/>
  <c r="BL524" i="100" s="1"/>
  <c r="BL522" i="100"/>
  <c r="BM451" i="100"/>
  <c r="BM523" i="100" s="1"/>
  <c r="BK107" i="108" s="1"/>
  <c r="BK524" i="100"/>
  <c r="BN452" i="100"/>
  <c r="BN524" i="100" s="1"/>
  <c r="BM524" i="100" l="1"/>
  <c r="BM453" i="100"/>
  <c r="BM525" i="100" s="1"/>
  <c r="BN453" i="100"/>
  <c r="BN525" i="100" s="1"/>
  <c r="W344" i="100" l="1"/>
  <c r="W543" i="100" s="1"/>
  <c r="W345" i="100"/>
  <c r="W544" i="100" s="1"/>
  <c r="U41" i="108" s="1"/>
  <c r="U72" i="108" s="1"/>
  <c r="U32" i="108" l="1"/>
  <c r="U62" i="108" s="1"/>
  <c r="X458" i="100" l="1"/>
  <c r="X456" i="100" s="1"/>
  <c r="Y458" i="100" l="1"/>
  <c r="X457" i="100"/>
  <c r="X476" i="100"/>
  <c r="X477" i="100"/>
  <c r="X551" i="100" s="1"/>
  <c r="X479" i="100"/>
  <c r="X553" i="100" s="1"/>
  <c r="X478" i="100"/>
  <c r="X552" i="100" s="1"/>
  <c r="X480" i="100"/>
  <c r="X554" i="100" s="1"/>
  <c r="Y456" i="100" l="1"/>
  <c r="Z458" i="100"/>
  <c r="V47" i="108"/>
  <c r="V81" i="108" s="1"/>
  <c r="V45" i="108"/>
  <c r="V79" i="108" s="1"/>
  <c r="V48" i="108"/>
  <c r="V82" i="108" s="1"/>
  <c r="X481" i="100"/>
  <c r="X550" i="100"/>
  <c r="V46" i="108"/>
  <c r="V80" i="108" s="1"/>
  <c r="Z456" i="100" l="1"/>
  <c r="AA458" i="100"/>
  <c r="Y457" i="100"/>
  <c r="Y477" i="100"/>
  <c r="Y551" i="100" s="1"/>
  <c r="Y478" i="100"/>
  <c r="Y552" i="100" s="1"/>
  <c r="Y480" i="100"/>
  <c r="Y554" i="100" s="1"/>
  <c r="Y479" i="100"/>
  <c r="Y553" i="100" s="1"/>
  <c r="Y476" i="100"/>
  <c r="V44" i="108"/>
  <c r="V78" i="108" s="1"/>
  <c r="V83" i="108" s="1"/>
  <c r="Y481" i="100" l="1"/>
  <c r="Y550" i="100"/>
  <c r="W45" i="108"/>
  <c r="W79" i="108" s="1"/>
  <c r="W47" i="108"/>
  <c r="W81" i="108" s="1"/>
  <c r="W48" i="108"/>
  <c r="W82" i="108" s="1"/>
  <c r="AA456" i="100"/>
  <c r="AB458" i="100"/>
  <c r="W46" i="108"/>
  <c r="W80" i="108" s="1"/>
  <c r="Z477" i="100"/>
  <c r="Z551" i="100" s="1"/>
  <c r="Z479" i="100"/>
  <c r="Z553" i="100" s="1"/>
  <c r="Z478" i="100"/>
  <c r="Z552" i="100" s="1"/>
  <c r="Z476" i="100"/>
  <c r="Z480" i="100"/>
  <c r="Z554" i="100" s="1"/>
  <c r="Z457" i="100"/>
  <c r="Z481" i="100" l="1"/>
  <c r="Z550" i="100"/>
  <c r="X46" i="108"/>
  <c r="X80" i="108" s="1"/>
  <c r="X47" i="108"/>
  <c r="X81" i="108" s="1"/>
  <c r="AB456" i="100"/>
  <c r="AC458" i="100"/>
  <c r="W44" i="108"/>
  <c r="W78" i="108" s="1"/>
  <c r="W83" i="108" s="1"/>
  <c r="X48" i="108"/>
  <c r="X82" i="108" s="1"/>
  <c r="X45" i="108"/>
  <c r="X79" i="108" s="1"/>
  <c r="AA457" i="100"/>
  <c r="AA478" i="100"/>
  <c r="AA552" i="100" s="1"/>
  <c r="AA479" i="100"/>
  <c r="AA553" i="100" s="1"/>
  <c r="AA480" i="100"/>
  <c r="AA554" i="100" s="1"/>
  <c r="AA476" i="100"/>
  <c r="AA477" i="100"/>
  <c r="AA551" i="100" s="1"/>
  <c r="Y45" i="108" l="1"/>
  <c r="Y79" i="108" s="1"/>
  <c r="Y46" i="108"/>
  <c r="Y80" i="108" s="1"/>
  <c r="AD458" i="100"/>
  <c r="AC456" i="100"/>
  <c r="AA550" i="100"/>
  <c r="AA481" i="100"/>
  <c r="AB477" i="100"/>
  <c r="AB551" i="100" s="1"/>
  <c r="AB480" i="100"/>
  <c r="AB554" i="100" s="1"/>
  <c r="AB457" i="100"/>
  <c r="AB478" i="100"/>
  <c r="AB552" i="100" s="1"/>
  <c r="AB479" i="100"/>
  <c r="AB553" i="100" s="1"/>
  <c r="AB476" i="100"/>
  <c r="Y48" i="108"/>
  <c r="Y82" i="108" s="1"/>
  <c r="X44" i="108"/>
  <c r="X78" i="108" s="1"/>
  <c r="X83" i="108" s="1"/>
  <c r="Y47" i="108"/>
  <c r="Y81" i="108" s="1"/>
  <c r="Z46" i="108" l="1"/>
  <c r="Z80" i="108" s="1"/>
  <c r="Y44" i="108"/>
  <c r="Y78" i="108" s="1"/>
  <c r="Y83" i="108" s="1"/>
  <c r="AB481" i="100"/>
  <c r="AB550" i="100"/>
  <c r="Z48" i="108"/>
  <c r="Z82" i="108" s="1"/>
  <c r="AC478" i="100"/>
  <c r="AC552" i="100" s="1"/>
  <c r="AC476" i="100"/>
  <c r="AC457" i="100"/>
  <c r="AC479" i="100"/>
  <c r="AC553" i="100" s="1"/>
  <c r="AC477" i="100"/>
  <c r="AC551" i="100" s="1"/>
  <c r="AC480" i="100"/>
  <c r="AC554" i="100" s="1"/>
  <c r="Z47" i="108"/>
  <c r="Z81" i="108" s="1"/>
  <c r="Z45" i="108"/>
  <c r="Z79" i="108" s="1"/>
  <c r="AE458" i="100"/>
  <c r="AD456" i="100"/>
  <c r="AD477" i="100" l="1"/>
  <c r="AD551" i="100" s="1"/>
  <c r="AD476" i="100"/>
  <c r="AD479" i="100"/>
  <c r="AD553" i="100" s="1"/>
  <c r="AD478" i="100"/>
  <c r="AD552" i="100" s="1"/>
  <c r="AD480" i="100"/>
  <c r="AD554" i="100" s="1"/>
  <c r="AD457" i="100"/>
  <c r="AA47" i="108"/>
  <c r="AA81" i="108" s="1"/>
  <c r="AE456" i="100"/>
  <c r="AF458" i="100"/>
  <c r="AA48" i="108"/>
  <c r="AA82" i="108" s="1"/>
  <c r="AC481" i="100"/>
  <c r="AC550" i="100"/>
  <c r="Z44" i="108"/>
  <c r="Z78" i="108" s="1"/>
  <c r="Z83" i="108" s="1"/>
  <c r="AA45" i="108"/>
  <c r="AA79" i="108" s="1"/>
  <c r="AA46" i="108"/>
  <c r="AA80" i="108" s="1"/>
  <c r="AB46" i="108" l="1"/>
  <c r="AB80" i="108" s="1"/>
  <c r="AB47" i="108"/>
  <c r="AB81" i="108" s="1"/>
  <c r="AA44" i="108"/>
  <c r="AA78" i="108" s="1"/>
  <c r="AA83" i="108" s="1"/>
  <c r="AG458" i="100"/>
  <c r="AF456" i="100"/>
  <c r="AD481" i="100"/>
  <c r="AD550" i="100"/>
  <c r="AE457" i="100"/>
  <c r="AE479" i="100"/>
  <c r="AE553" i="100" s="1"/>
  <c r="AE478" i="100"/>
  <c r="AE552" i="100" s="1"/>
  <c r="AE477" i="100"/>
  <c r="AE551" i="100" s="1"/>
  <c r="AE476" i="100"/>
  <c r="AE480" i="100"/>
  <c r="AE554" i="100" s="1"/>
  <c r="AB48" i="108"/>
  <c r="AB82" i="108" s="1"/>
  <c r="AB45" i="108"/>
  <c r="AB79" i="108" s="1"/>
  <c r="AC48" i="108" l="1"/>
  <c r="AC82" i="108" s="1"/>
  <c r="AC47" i="108"/>
  <c r="AC81" i="108" s="1"/>
  <c r="AF457" i="100"/>
  <c r="AF479" i="100"/>
  <c r="AF553" i="100" s="1"/>
  <c r="AF478" i="100"/>
  <c r="AF552" i="100" s="1"/>
  <c r="AF476" i="100"/>
  <c r="AF480" i="100"/>
  <c r="AF554" i="100" s="1"/>
  <c r="AF477" i="100"/>
  <c r="AF551" i="100" s="1"/>
  <c r="AE481" i="100"/>
  <c r="AE550" i="100"/>
  <c r="AG456" i="100"/>
  <c r="AH458" i="100"/>
  <c r="AC45" i="108"/>
  <c r="AC79" i="108" s="1"/>
  <c r="AB44" i="108"/>
  <c r="AB78" i="108" s="1"/>
  <c r="AB83" i="108" s="1"/>
  <c r="AC46" i="108"/>
  <c r="AC80" i="108" s="1"/>
  <c r="AC44" i="108" l="1"/>
  <c r="AC78" i="108" s="1"/>
  <c r="AC83" i="108" s="1"/>
  <c r="AF481" i="100"/>
  <c r="AF550" i="100"/>
  <c r="AD46" i="108"/>
  <c r="AD80" i="108" s="1"/>
  <c r="AI458" i="100"/>
  <c r="AH456" i="100"/>
  <c r="AD45" i="108"/>
  <c r="AD79" i="108" s="1"/>
  <c r="AD47" i="108"/>
  <c r="AD81" i="108" s="1"/>
  <c r="AG457" i="100"/>
  <c r="AG480" i="100"/>
  <c r="AG554" i="100" s="1"/>
  <c r="AG477" i="100"/>
  <c r="AG551" i="100" s="1"/>
  <c r="AG478" i="100"/>
  <c r="AG552" i="100" s="1"/>
  <c r="AG479" i="100"/>
  <c r="AG553" i="100" s="1"/>
  <c r="AG476" i="100"/>
  <c r="AD48" i="108"/>
  <c r="AD82" i="108" s="1"/>
  <c r="AE46" i="108" l="1"/>
  <c r="AE80" i="108" s="1"/>
  <c r="AH478" i="100"/>
  <c r="AH552" i="100" s="1"/>
  <c r="AH476" i="100"/>
  <c r="AH480" i="100"/>
  <c r="AH554" i="100" s="1"/>
  <c r="AH479" i="100"/>
  <c r="AH553" i="100" s="1"/>
  <c r="AH477" i="100"/>
  <c r="AH551" i="100" s="1"/>
  <c r="AD44" i="108"/>
  <c r="AD78" i="108" s="1"/>
  <c r="AD83" i="108" s="1"/>
  <c r="AE45" i="108"/>
  <c r="AE79" i="108" s="1"/>
  <c r="AJ458" i="100"/>
  <c r="AI456" i="100"/>
  <c r="AG481" i="100"/>
  <c r="AG550" i="100"/>
  <c r="AE48" i="108"/>
  <c r="AE82" i="108" s="1"/>
  <c r="AE47" i="108"/>
  <c r="AE81" i="108" s="1"/>
  <c r="AK458" i="100" l="1"/>
  <c r="AJ456" i="100"/>
  <c r="AH481" i="100"/>
  <c r="AH550" i="100"/>
  <c r="AE44" i="108"/>
  <c r="AE78" i="108" s="1"/>
  <c r="AE83" i="108" s="1"/>
  <c r="AF45" i="108"/>
  <c r="AF79" i="108" s="1"/>
  <c r="AF46" i="108"/>
  <c r="AF80" i="108" s="1"/>
  <c r="AF47" i="108"/>
  <c r="AF81" i="108" s="1"/>
  <c r="AI478" i="100"/>
  <c r="AI552" i="100" s="1"/>
  <c r="AI477" i="100"/>
  <c r="AI551" i="100" s="1"/>
  <c r="AI476" i="100"/>
  <c r="AI479" i="100"/>
  <c r="AI553" i="100" s="1"/>
  <c r="AI480" i="100"/>
  <c r="AI554" i="100" s="1"/>
  <c r="AF48" i="108"/>
  <c r="AF82" i="108" s="1"/>
  <c r="AG47" i="108" l="1"/>
  <c r="AG81" i="108" s="1"/>
  <c r="AF44" i="108"/>
  <c r="AF78" i="108" s="1"/>
  <c r="AF83" i="108" s="1"/>
  <c r="AI481" i="100"/>
  <c r="AI550" i="100"/>
  <c r="AG45" i="108"/>
  <c r="AG79" i="108" s="1"/>
  <c r="AJ477" i="100"/>
  <c r="AJ551" i="100" s="1"/>
  <c r="AJ479" i="100"/>
  <c r="AJ553" i="100" s="1"/>
  <c r="AJ476" i="100"/>
  <c r="AJ480" i="100"/>
  <c r="AJ554" i="100" s="1"/>
  <c r="AJ478" i="100"/>
  <c r="AJ552" i="100" s="1"/>
  <c r="AG48" i="108"/>
  <c r="AG82" i="108" s="1"/>
  <c r="AG46" i="108"/>
  <c r="AG80" i="108" s="1"/>
  <c r="AK456" i="100"/>
  <c r="AL458" i="100"/>
  <c r="AH48" i="108" l="1"/>
  <c r="AH82" i="108" s="1"/>
  <c r="AL456" i="100"/>
  <c r="AM458" i="100"/>
  <c r="AJ550" i="100"/>
  <c r="AJ481" i="100"/>
  <c r="AK476" i="100"/>
  <c r="AK477" i="100"/>
  <c r="AK551" i="100" s="1"/>
  <c r="AK478" i="100"/>
  <c r="AK552" i="100" s="1"/>
  <c r="AK479" i="100"/>
  <c r="AK553" i="100" s="1"/>
  <c r="AK480" i="100"/>
  <c r="AK554" i="100" s="1"/>
  <c r="AH47" i="108"/>
  <c r="AH81" i="108" s="1"/>
  <c r="AG44" i="108"/>
  <c r="AG78" i="108" s="1"/>
  <c r="AG83" i="108" s="1"/>
  <c r="AH46" i="108"/>
  <c r="AH80" i="108" s="1"/>
  <c r="AH45" i="108"/>
  <c r="AH79" i="108" s="1"/>
  <c r="AI45" i="108" l="1"/>
  <c r="AI79" i="108" s="1"/>
  <c r="AN458" i="100"/>
  <c r="AM456" i="100"/>
  <c r="AI48" i="108"/>
  <c r="AI82" i="108" s="1"/>
  <c r="AK481" i="100"/>
  <c r="AK550" i="100"/>
  <c r="AL478" i="100"/>
  <c r="AL552" i="100" s="1"/>
  <c r="AL480" i="100"/>
  <c r="AL554" i="100" s="1"/>
  <c r="AL479" i="100"/>
  <c r="AL553" i="100" s="1"/>
  <c r="AL476" i="100"/>
  <c r="AL477" i="100"/>
  <c r="AL551" i="100" s="1"/>
  <c r="AI47" i="108"/>
  <c r="AI81" i="108" s="1"/>
  <c r="AI46" i="108"/>
  <c r="AI80" i="108" s="1"/>
  <c r="AH44" i="108"/>
  <c r="AH78" i="108" s="1"/>
  <c r="AH83" i="108" s="1"/>
  <c r="AL481" i="100" l="1"/>
  <c r="AL550" i="100"/>
  <c r="AI44" i="108"/>
  <c r="AI78" i="108" s="1"/>
  <c r="AI83" i="108" s="1"/>
  <c r="AM476" i="100"/>
  <c r="AM479" i="100"/>
  <c r="AM553" i="100" s="1"/>
  <c r="AM477" i="100"/>
  <c r="AM551" i="100" s="1"/>
  <c r="AM478" i="100"/>
  <c r="AM552" i="100" s="1"/>
  <c r="AM480" i="100"/>
  <c r="AM554" i="100" s="1"/>
  <c r="AJ47" i="108"/>
  <c r="AJ81" i="108" s="1"/>
  <c r="AN456" i="100"/>
  <c r="AO458" i="100"/>
  <c r="AJ48" i="108"/>
  <c r="AJ82" i="108" s="1"/>
  <c r="AJ45" i="108"/>
  <c r="AJ79" i="108" s="1"/>
  <c r="AJ46" i="108"/>
  <c r="AJ80" i="108" s="1"/>
  <c r="AN477" i="100" l="1"/>
  <c r="AN551" i="100" s="1"/>
  <c r="AN480" i="100"/>
  <c r="AN554" i="100" s="1"/>
  <c r="AN479" i="100"/>
  <c r="AN553" i="100" s="1"/>
  <c r="AN476" i="100"/>
  <c r="AN478" i="100"/>
  <c r="AN552" i="100" s="1"/>
  <c r="AK46" i="108"/>
  <c r="AK80" i="108" s="1"/>
  <c r="AK45" i="108"/>
  <c r="AK79" i="108" s="1"/>
  <c r="AK47" i="108"/>
  <c r="AK81" i="108" s="1"/>
  <c r="AJ44" i="108"/>
  <c r="AJ78" i="108" s="1"/>
  <c r="AJ83" i="108" s="1"/>
  <c r="AP458" i="100"/>
  <c r="AO456" i="100"/>
  <c r="AK48" i="108"/>
  <c r="AK82" i="108" s="1"/>
  <c r="AM481" i="100"/>
  <c r="AM550" i="100"/>
  <c r="AN550" i="100" l="1"/>
  <c r="AN481" i="100"/>
  <c r="AK44" i="108"/>
  <c r="AK78" i="108" s="1"/>
  <c r="AK83" i="108" s="1"/>
  <c r="AO479" i="100"/>
  <c r="AO553" i="100" s="1"/>
  <c r="AO480" i="100"/>
  <c r="AO554" i="100" s="1"/>
  <c r="AO478" i="100"/>
  <c r="AO552" i="100" s="1"/>
  <c r="AO477" i="100"/>
  <c r="AO551" i="100" s="1"/>
  <c r="AO476" i="100"/>
  <c r="AL47" i="108"/>
  <c r="AL81" i="108" s="1"/>
  <c r="AQ458" i="100"/>
  <c r="AP456" i="100"/>
  <c r="AL48" i="108"/>
  <c r="AL82" i="108" s="1"/>
  <c r="AL46" i="108"/>
  <c r="AL80" i="108" s="1"/>
  <c r="AL45" i="108"/>
  <c r="AL79" i="108" s="1"/>
  <c r="AQ456" i="100" l="1"/>
  <c r="AR458" i="100"/>
  <c r="AM45" i="108"/>
  <c r="AM79" i="108" s="1"/>
  <c r="AM46" i="108"/>
  <c r="AM80" i="108" s="1"/>
  <c r="AM48" i="108"/>
  <c r="AM82" i="108" s="1"/>
  <c r="AP480" i="100"/>
  <c r="AP554" i="100" s="1"/>
  <c r="AP479" i="100"/>
  <c r="AP553" i="100" s="1"/>
  <c r="AP476" i="100"/>
  <c r="AP477" i="100"/>
  <c r="AP551" i="100" s="1"/>
  <c r="AP478" i="100"/>
  <c r="AP552" i="100" s="1"/>
  <c r="AO550" i="100"/>
  <c r="AO481" i="100"/>
  <c r="AM47" i="108"/>
  <c r="AM81" i="108" s="1"/>
  <c r="AL44" i="108"/>
  <c r="AL78" i="108" s="1"/>
  <c r="AL83" i="108" s="1"/>
  <c r="AN45" i="108" l="1"/>
  <c r="AN79" i="108" s="1"/>
  <c r="AP481" i="100"/>
  <c r="AP550" i="100"/>
  <c r="AM44" i="108"/>
  <c r="AM78" i="108" s="1"/>
  <c r="AM83" i="108" s="1"/>
  <c r="AN47" i="108"/>
  <c r="AN81" i="108" s="1"/>
  <c r="AR456" i="100"/>
  <c r="AS458" i="100"/>
  <c r="AN46" i="108"/>
  <c r="AN80" i="108" s="1"/>
  <c r="AN48" i="108"/>
  <c r="AN82" i="108" s="1"/>
  <c r="AQ477" i="100"/>
  <c r="AQ551" i="100" s="1"/>
  <c r="AQ478" i="100"/>
  <c r="AQ552" i="100" s="1"/>
  <c r="AQ476" i="100"/>
  <c r="AQ479" i="100"/>
  <c r="AQ553" i="100" s="1"/>
  <c r="AQ480" i="100"/>
  <c r="AQ554" i="100" s="1"/>
  <c r="AO46" i="108" l="1"/>
  <c r="AO80" i="108" s="1"/>
  <c r="AN44" i="108"/>
  <c r="AN78" i="108" s="1"/>
  <c r="AN83" i="108" s="1"/>
  <c r="AO48" i="108"/>
  <c r="AO82" i="108" s="1"/>
  <c r="AO45" i="108"/>
  <c r="AO79" i="108" s="1"/>
  <c r="AO47" i="108"/>
  <c r="AO81" i="108" s="1"/>
  <c r="AS456" i="100"/>
  <c r="AT458" i="100"/>
  <c r="AQ550" i="100"/>
  <c r="AQ481" i="100"/>
  <c r="AR477" i="100"/>
  <c r="AR551" i="100" s="1"/>
  <c r="AR480" i="100"/>
  <c r="AR554" i="100" s="1"/>
  <c r="AR476" i="100"/>
  <c r="AR478" i="100"/>
  <c r="AR552" i="100" s="1"/>
  <c r="AR479" i="100"/>
  <c r="AR553" i="100" s="1"/>
  <c r="AP48" i="108" l="1"/>
  <c r="AP82" i="108" s="1"/>
  <c r="AT456" i="100"/>
  <c r="AU458" i="100"/>
  <c r="AP47" i="108"/>
  <c r="AP81" i="108" s="1"/>
  <c r="AP45" i="108"/>
  <c r="AP79" i="108" s="1"/>
  <c r="AS479" i="100"/>
  <c r="AS553" i="100" s="1"/>
  <c r="AS477" i="100"/>
  <c r="AS551" i="100" s="1"/>
  <c r="AS476" i="100"/>
  <c r="AS478" i="100"/>
  <c r="AS552" i="100" s="1"/>
  <c r="AS480" i="100"/>
  <c r="AS554" i="100" s="1"/>
  <c r="AP46" i="108"/>
  <c r="AP80" i="108" s="1"/>
  <c r="AR481" i="100"/>
  <c r="AR550" i="100"/>
  <c r="AO44" i="108"/>
  <c r="AO78" i="108" s="1"/>
  <c r="AO83" i="108" s="1"/>
  <c r="AQ46" i="108" l="1"/>
  <c r="AQ80" i="108" s="1"/>
  <c r="AV458" i="100"/>
  <c r="AU456" i="100"/>
  <c r="AS550" i="100"/>
  <c r="AS481" i="100"/>
  <c r="AT479" i="100"/>
  <c r="AT553" i="100" s="1"/>
  <c r="AT478" i="100"/>
  <c r="AT552" i="100" s="1"/>
  <c r="AT480" i="100"/>
  <c r="AT554" i="100" s="1"/>
  <c r="AT477" i="100"/>
  <c r="AT551" i="100" s="1"/>
  <c r="AT476" i="100"/>
  <c r="AQ45" i="108"/>
  <c r="AQ79" i="108" s="1"/>
  <c r="AP44" i="108"/>
  <c r="AP78" i="108" s="1"/>
  <c r="AP83" i="108" s="1"/>
  <c r="AQ48" i="108"/>
  <c r="AQ82" i="108" s="1"/>
  <c r="AQ47" i="108"/>
  <c r="AQ81" i="108" s="1"/>
  <c r="AR46" i="108" l="1"/>
  <c r="AR80" i="108" s="1"/>
  <c r="AU476" i="100"/>
  <c r="AU477" i="100"/>
  <c r="AU551" i="100" s="1"/>
  <c r="AU479" i="100"/>
  <c r="AU553" i="100" s="1"/>
  <c r="AU478" i="100"/>
  <c r="AU552" i="100" s="1"/>
  <c r="AU480" i="100"/>
  <c r="AU554" i="100" s="1"/>
  <c r="AT481" i="100"/>
  <c r="AT550" i="100"/>
  <c r="AR47" i="108"/>
  <c r="AR81" i="108" s="1"/>
  <c r="AW458" i="100"/>
  <c r="AV456" i="100"/>
  <c r="AR45" i="108"/>
  <c r="AR79" i="108" s="1"/>
  <c r="AR48" i="108"/>
  <c r="AR82" i="108" s="1"/>
  <c r="AQ44" i="108"/>
  <c r="AQ78" i="108" s="1"/>
  <c r="AQ83" i="108" s="1"/>
  <c r="AW456" i="100" l="1"/>
  <c r="AX458" i="100"/>
  <c r="AS45" i="108"/>
  <c r="AS79" i="108" s="1"/>
  <c r="AS48" i="108"/>
  <c r="AS82" i="108" s="1"/>
  <c r="AU550" i="100"/>
  <c r="AU481" i="100"/>
  <c r="AS46" i="108"/>
  <c r="AS80" i="108" s="1"/>
  <c r="AV478" i="100"/>
  <c r="AV552" i="100" s="1"/>
  <c r="AV477" i="100"/>
  <c r="AV551" i="100" s="1"/>
  <c r="AV476" i="100"/>
  <c r="AV480" i="100"/>
  <c r="AV554" i="100" s="1"/>
  <c r="AV479" i="100"/>
  <c r="AV553" i="100" s="1"/>
  <c r="AR44" i="108"/>
  <c r="AR78" i="108" s="1"/>
  <c r="AR83" i="108" s="1"/>
  <c r="AS47" i="108"/>
  <c r="AS81" i="108" s="1"/>
  <c r="AT45" i="108" l="1"/>
  <c r="AT79" i="108" s="1"/>
  <c r="AT47" i="108"/>
  <c r="AT81" i="108" s="1"/>
  <c r="AT46" i="108"/>
  <c r="AT80" i="108" s="1"/>
  <c r="AS44" i="108"/>
  <c r="AS78" i="108" s="1"/>
  <c r="AS83" i="108" s="1"/>
  <c r="AT48" i="108"/>
  <c r="AT82" i="108" s="1"/>
  <c r="AX456" i="100"/>
  <c r="AY458" i="100"/>
  <c r="AV550" i="100"/>
  <c r="AV481" i="100"/>
  <c r="AW479" i="100"/>
  <c r="AW553" i="100" s="1"/>
  <c r="AW476" i="100"/>
  <c r="AW478" i="100"/>
  <c r="AW552" i="100" s="1"/>
  <c r="AW477" i="100"/>
  <c r="AW551" i="100" s="1"/>
  <c r="AW480" i="100"/>
  <c r="AW554" i="100" s="1"/>
  <c r="AW550" i="100" l="1"/>
  <c r="AW481" i="100"/>
  <c r="AZ458" i="100"/>
  <c r="AY456" i="100"/>
  <c r="AU48" i="108"/>
  <c r="AU82" i="108" s="1"/>
  <c r="AU47" i="108"/>
  <c r="AU81" i="108" s="1"/>
  <c r="AX477" i="100"/>
  <c r="AX551" i="100" s="1"/>
  <c r="AX480" i="100"/>
  <c r="AX554" i="100" s="1"/>
  <c r="AX479" i="100"/>
  <c r="AX553" i="100" s="1"/>
  <c r="AX478" i="100"/>
  <c r="AX552" i="100" s="1"/>
  <c r="AX476" i="100"/>
  <c r="AU45" i="108"/>
  <c r="AU79" i="108" s="1"/>
  <c r="AU46" i="108"/>
  <c r="AU80" i="108" s="1"/>
  <c r="AT44" i="108"/>
  <c r="AT78" i="108" s="1"/>
  <c r="AT83" i="108" s="1"/>
  <c r="AV46" i="108" l="1"/>
  <c r="AV80" i="108" s="1"/>
  <c r="AY476" i="100"/>
  <c r="AY477" i="100"/>
  <c r="AY551" i="100" s="1"/>
  <c r="AY480" i="100"/>
  <c r="AY554" i="100" s="1"/>
  <c r="AY479" i="100"/>
  <c r="AY553" i="100" s="1"/>
  <c r="AY478" i="100"/>
  <c r="AY552" i="100" s="1"/>
  <c r="AV47" i="108"/>
  <c r="AV81" i="108" s="1"/>
  <c r="AZ456" i="100"/>
  <c r="BA458" i="100"/>
  <c r="AV48" i="108"/>
  <c r="AV82" i="108" s="1"/>
  <c r="AX481" i="100"/>
  <c r="AX550" i="100"/>
  <c r="AV45" i="108"/>
  <c r="AV79" i="108" s="1"/>
  <c r="AU44" i="108"/>
  <c r="AU78" i="108" s="1"/>
  <c r="AU83" i="108" s="1"/>
  <c r="AW45" i="108" l="1"/>
  <c r="AW79" i="108" s="1"/>
  <c r="AV44" i="108"/>
  <c r="AV78" i="108" s="1"/>
  <c r="AV83" i="108" s="1"/>
  <c r="BA456" i="100"/>
  <c r="BB458" i="100"/>
  <c r="AW46" i="108"/>
  <c r="AW80" i="108" s="1"/>
  <c r="AY481" i="100"/>
  <c r="AY550" i="100"/>
  <c r="AZ479" i="100"/>
  <c r="AZ553" i="100" s="1"/>
  <c r="AZ480" i="100"/>
  <c r="AZ554" i="100" s="1"/>
  <c r="AZ478" i="100"/>
  <c r="AZ552" i="100" s="1"/>
  <c r="AZ476" i="100"/>
  <c r="AZ477" i="100"/>
  <c r="AZ551" i="100" s="1"/>
  <c r="AW47" i="108"/>
  <c r="AW81" i="108" s="1"/>
  <c r="AW48" i="108"/>
  <c r="AW82" i="108" s="1"/>
  <c r="AX48" i="108" l="1"/>
  <c r="AX82" i="108" s="1"/>
  <c r="AX45" i="108"/>
  <c r="AX79" i="108" s="1"/>
  <c r="AX47" i="108"/>
  <c r="AX81" i="108" s="1"/>
  <c r="AZ481" i="100"/>
  <c r="AZ550" i="100"/>
  <c r="AW44" i="108"/>
  <c r="AW78" i="108" s="1"/>
  <c r="AW83" i="108" s="1"/>
  <c r="BB456" i="100"/>
  <c r="BC458" i="100"/>
  <c r="AX46" i="108"/>
  <c r="AX80" i="108" s="1"/>
  <c r="BA479" i="100"/>
  <c r="BA553" i="100" s="1"/>
  <c r="BA477" i="100"/>
  <c r="BA551" i="100" s="1"/>
  <c r="BA476" i="100"/>
  <c r="BA478" i="100"/>
  <c r="BA552" i="100" s="1"/>
  <c r="BA480" i="100"/>
  <c r="BA554" i="100" s="1"/>
  <c r="AY45" i="108" l="1"/>
  <c r="AY79" i="108" s="1"/>
  <c r="BC456" i="100"/>
  <c r="BD458" i="100"/>
  <c r="AX44" i="108"/>
  <c r="AX78" i="108" s="1"/>
  <c r="AX83" i="108" s="1"/>
  <c r="AY48" i="108"/>
  <c r="AY82" i="108" s="1"/>
  <c r="AY47" i="108"/>
  <c r="AY81" i="108" s="1"/>
  <c r="BB476" i="100"/>
  <c r="BB478" i="100"/>
  <c r="BB552" i="100" s="1"/>
  <c r="BB480" i="100"/>
  <c r="BB554" i="100" s="1"/>
  <c r="BB479" i="100"/>
  <c r="BB553" i="100" s="1"/>
  <c r="BB477" i="100"/>
  <c r="BB551" i="100" s="1"/>
  <c r="AY46" i="108"/>
  <c r="AY80" i="108" s="1"/>
  <c r="BA550" i="100"/>
  <c r="BA481" i="100"/>
  <c r="AZ46" i="108" l="1"/>
  <c r="AZ80" i="108" s="1"/>
  <c r="BE458" i="100"/>
  <c r="BD456" i="100"/>
  <c r="AZ45" i="108"/>
  <c r="AZ79" i="108" s="1"/>
  <c r="BB481" i="100"/>
  <c r="BB550" i="100"/>
  <c r="BC477" i="100"/>
  <c r="BC551" i="100" s="1"/>
  <c r="BC479" i="100"/>
  <c r="BC553" i="100" s="1"/>
  <c r="BC476" i="100"/>
  <c r="BC480" i="100"/>
  <c r="BC554" i="100" s="1"/>
  <c r="BC478" i="100"/>
  <c r="BC552" i="100" s="1"/>
  <c r="AY44" i="108"/>
  <c r="AY78" i="108" s="1"/>
  <c r="AY83" i="108" s="1"/>
  <c r="AZ47" i="108"/>
  <c r="AZ81" i="108" s="1"/>
  <c r="AZ48" i="108"/>
  <c r="AZ82" i="108" s="1"/>
  <c r="BA48" i="108" l="1"/>
  <c r="BA82" i="108" s="1"/>
  <c r="AZ44" i="108"/>
  <c r="AZ78" i="108" s="1"/>
  <c r="AZ83" i="108" s="1"/>
  <c r="BD478" i="100"/>
  <c r="BD552" i="100" s="1"/>
  <c r="BD480" i="100"/>
  <c r="BD554" i="100" s="1"/>
  <c r="BD477" i="100"/>
  <c r="BD551" i="100" s="1"/>
  <c r="BD479" i="100"/>
  <c r="BD553" i="100" s="1"/>
  <c r="BD476" i="100"/>
  <c r="BC550" i="100"/>
  <c r="BC481" i="100"/>
  <c r="BF458" i="100"/>
  <c r="BE456" i="100"/>
  <c r="BA47" i="108"/>
  <c r="BA81" i="108" s="1"/>
  <c r="BA46" i="108"/>
  <c r="BA80" i="108" s="1"/>
  <c r="BA45" i="108"/>
  <c r="BA79" i="108" s="1"/>
  <c r="BF456" i="100" l="1"/>
  <c r="BG458" i="100"/>
  <c r="BB47" i="108"/>
  <c r="BB81" i="108" s="1"/>
  <c r="BB45" i="108"/>
  <c r="BB79" i="108" s="1"/>
  <c r="BA44" i="108"/>
  <c r="BA78" i="108" s="1"/>
  <c r="BA83" i="108" s="1"/>
  <c r="BB48" i="108"/>
  <c r="BB82" i="108" s="1"/>
  <c r="BE476" i="100"/>
  <c r="BE480" i="100"/>
  <c r="BE554" i="100" s="1"/>
  <c r="BE478" i="100"/>
  <c r="BE552" i="100" s="1"/>
  <c r="BE477" i="100"/>
  <c r="BE551" i="100" s="1"/>
  <c r="BE479" i="100"/>
  <c r="BE553" i="100" s="1"/>
  <c r="BD550" i="100"/>
  <c r="BD481" i="100"/>
  <c r="BB46" i="108"/>
  <c r="BB80" i="108" s="1"/>
  <c r="BB44" i="108" l="1"/>
  <c r="BB78" i="108" s="1"/>
  <c r="BB83" i="108" s="1"/>
  <c r="BC48" i="108"/>
  <c r="BC82" i="108" s="1"/>
  <c r="BC47" i="108"/>
  <c r="BC81" i="108" s="1"/>
  <c r="BE481" i="100"/>
  <c r="BE550" i="100"/>
  <c r="BC45" i="108"/>
  <c r="BC79" i="108" s="1"/>
  <c r="BG456" i="100"/>
  <c r="BH458" i="100"/>
  <c r="BC46" i="108"/>
  <c r="BC80" i="108" s="1"/>
  <c r="BF479" i="100"/>
  <c r="BF553" i="100" s="1"/>
  <c r="BF477" i="100"/>
  <c r="BF551" i="100" s="1"/>
  <c r="BF480" i="100"/>
  <c r="BF554" i="100" s="1"/>
  <c r="BF476" i="100"/>
  <c r="BF478" i="100"/>
  <c r="BF552" i="100" s="1"/>
  <c r="BD45" i="108" l="1"/>
  <c r="BD79" i="108" s="1"/>
  <c r="BH456" i="100"/>
  <c r="BI458" i="100"/>
  <c r="BC44" i="108"/>
  <c r="BC78" i="108" s="1"/>
  <c r="BC83" i="108" s="1"/>
  <c r="BD46" i="108"/>
  <c r="BD80" i="108" s="1"/>
  <c r="BD47" i="108"/>
  <c r="BD81" i="108" s="1"/>
  <c r="BG477" i="100"/>
  <c r="BG551" i="100" s="1"/>
  <c r="BG479" i="100"/>
  <c r="BG553" i="100" s="1"/>
  <c r="BG476" i="100"/>
  <c r="BG478" i="100"/>
  <c r="BG552" i="100" s="1"/>
  <c r="BG480" i="100"/>
  <c r="BG554" i="100" s="1"/>
  <c r="BF550" i="100"/>
  <c r="BF481" i="100"/>
  <c r="BD48" i="108"/>
  <c r="BD82" i="108" s="1"/>
  <c r="BD44" i="108" l="1"/>
  <c r="BD78" i="108" s="1"/>
  <c r="BD83" i="108" s="1"/>
  <c r="BE47" i="108"/>
  <c r="BE81" i="108" s="1"/>
  <c r="BJ458" i="100"/>
  <c r="BI456" i="100"/>
  <c r="BE48" i="108"/>
  <c r="BE82" i="108" s="1"/>
  <c r="BE45" i="108"/>
  <c r="BE79" i="108" s="1"/>
  <c r="BH478" i="100"/>
  <c r="BH552" i="100" s="1"/>
  <c r="BH479" i="100"/>
  <c r="BH553" i="100" s="1"/>
  <c r="BH480" i="100"/>
  <c r="BH554" i="100" s="1"/>
  <c r="BH476" i="100"/>
  <c r="BH477" i="100"/>
  <c r="BH551" i="100" s="1"/>
  <c r="BE46" i="108"/>
  <c r="BE80" i="108" s="1"/>
  <c r="BG550" i="100"/>
  <c r="BG481" i="100"/>
  <c r="BF47" i="108" l="1"/>
  <c r="BF81" i="108" s="1"/>
  <c r="BF45" i="108"/>
  <c r="BF79" i="108" s="1"/>
  <c r="BF46" i="108"/>
  <c r="BF80" i="108" s="1"/>
  <c r="BE44" i="108"/>
  <c r="BE78" i="108" s="1"/>
  <c r="BE83" i="108" s="1"/>
  <c r="BH550" i="100"/>
  <c r="BH481" i="100"/>
  <c r="BI480" i="100"/>
  <c r="BI554" i="100" s="1"/>
  <c r="BI476" i="100"/>
  <c r="BI478" i="100"/>
  <c r="BI552" i="100" s="1"/>
  <c r="BI477" i="100"/>
  <c r="BI551" i="100" s="1"/>
  <c r="BI479" i="100"/>
  <c r="BI553" i="100" s="1"/>
  <c r="BF48" i="108"/>
  <c r="BF82" i="108" s="1"/>
  <c r="BK458" i="100"/>
  <c r="BJ456" i="100"/>
  <c r="BI550" i="100" l="1"/>
  <c r="BI481" i="100"/>
  <c r="BJ480" i="100"/>
  <c r="BJ554" i="100" s="1"/>
  <c r="BJ476" i="100"/>
  <c r="BJ478" i="100"/>
  <c r="BJ552" i="100" s="1"/>
  <c r="BJ477" i="100"/>
  <c r="BJ551" i="100" s="1"/>
  <c r="BJ479" i="100"/>
  <c r="BJ553" i="100" s="1"/>
  <c r="BG47" i="108"/>
  <c r="BG81" i="108" s="1"/>
  <c r="BG48" i="108"/>
  <c r="BG82" i="108" s="1"/>
  <c r="BK456" i="100"/>
  <c r="BL458" i="100"/>
  <c r="BG45" i="108"/>
  <c r="BG79" i="108" s="1"/>
  <c r="BG46" i="108"/>
  <c r="BG80" i="108" s="1"/>
  <c r="BF44" i="108"/>
  <c r="BF78" i="108" s="1"/>
  <c r="BF83" i="108" s="1"/>
  <c r="BK477" i="100" l="1"/>
  <c r="BK551" i="100" s="1"/>
  <c r="BK479" i="100"/>
  <c r="BK553" i="100" s="1"/>
  <c r="BK478" i="100"/>
  <c r="BK552" i="100" s="1"/>
  <c r="BK476" i="100"/>
  <c r="BK480" i="100"/>
  <c r="BK554" i="100" s="1"/>
  <c r="BJ481" i="100"/>
  <c r="BJ550" i="100"/>
  <c r="BH47" i="108"/>
  <c r="BH81" i="108" s="1"/>
  <c r="BH48" i="108"/>
  <c r="BH82" i="108" s="1"/>
  <c r="BH45" i="108"/>
  <c r="BH79" i="108" s="1"/>
  <c r="BM458" i="100"/>
  <c r="BL456" i="100"/>
  <c r="BH46" i="108"/>
  <c r="BH80" i="108" s="1"/>
  <c r="BG44" i="108"/>
  <c r="BG78" i="108" s="1"/>
  <c r="BG83" i="108" s="1"/>
  <c r="BK481" i="100" l="1"/>
  <c r="BK550" i="100"/>
  <c r="BL479" i="100"/>
  <c r="BL553" i="100" s="1"/>
  <c r="BL476" i="100"/>
  <c r="BL478" i="100"/>
  <c r="BL552" i="100" s="1"/>
  <c r="BL477" i="100"/>
  <c r="BL551" i="100" s="1"/>
  <c r="BL480" i="100"/>
  <c r="BL554" i="100" s="1"/>
  <c r="BH44" i="108"/>
  <c r="BH78" i="108" s="1"/>
  <c r="BH83" i="108" s="1"/>
  <c r="BI46" i="108"/>
  <c r="BI80" i="108" s="1"/>
  <c r="BN458" i="100"/>
  <c r="BN456" i="100" s="1"/>
  <c r="BM456" i="100"/>
  <c r="BI47" i="108"/>
  <c r="BI81" i="108" s="1"/>
  <c r="BI48" i="108"/>
  <c r="BI82" i="108" s="1"/>
  <c r="BI45" i="108"/>
  <c r="BI79" i="108" s="1"/>
  <c r="BN476" i="100" l="1"/>
  <c r="BN477" i="100"/>
  <c r="BN551" i="100" s="1"/>
  <c r="BN478" i="100"/>
  <c r="BN552" i="100" s="1"/>
  <c r="BN479" i="100"/>
  <c r="BN553" i="100" s="1"/>
  <c r="BN480" i="100"/>
  <c r="BN554" i="100" s="1"/>
  <c r="BL481" i="100"/>
  <c r="BL550" i="100"/>
  <c r="BJ48" i="108"/>
  <c r="BJ82" i="108" s="1"/>
  <c r="BJ47" i="108"/>
  <c r="BJ81" i="108" s="1"/>
  <c r="BJ45" i="108"/>
  <c r="BJ79" i="108" s="1"/>
  <c r="BI44" i="108"/>
  <c r="BI78" i="108" s="1"/>
  <c r="BI83" i="108" s="1"/>
  <c r="BM477" i="100"/>
  <c r="BM551" i="100" s="1"/>
  <c r="BM478" i="100"/>
  <c r="BM552" i="100" s="1"/>
  <c r="BM480" i="100"/>
  <c r="BM554" i="100" s="1"/>
  <c r="BM476" i="100"/>
  <c r="BM479" i="100"/>
  <c r="BM553" i="100" s="1"/>
  <c r="BJ46" i="108"/>
  <c r="BJ80" i="108" s="1"/>
  <c r="BJ44" i="108" l="1"/>
  <c r="BJ78" i="108" s="1"/>
  <c r="BJ83" i="108" s="1"/>
  <c r="BK47" i="108"/>
  <c r="BK81" i="108" s="1"/>
  <c r="BK45" i="108"/>
  <c r="BK79" i="108" s="1"/>
  <c r="BM550" i="100"/>
  <c r="BM481" i="100"/>
  <c r="K481" i="100" s="1"/>
  <c r="BK48" i="108"/>
  <c r="BK82" i="108" s="1"/>
  <c r="BK46" i="108"/>
  <c r="BK80" i="108" s="1"/>
  <c r="BN550" i="100"/>
  <c r="BN481" i="100"/>
  <c r="BK44" i="108" l="1"/>
  <c r="BK78" i="108" s="1"/>
  <c r="BK83" i="108" s="1"/>
  <c r="U111" i="108" l="1"/>
  <c r="F133" i="100"/>
  <c r="F135" i="100" s="1"/>
  <c r="F134" i="100" s="1"/>
  <c r="AV126" i="100" l="1"/>
  <c r="BF126" i="100"/>
  <c r="U126" i="100"/>
  <c r="R126" i="100"/>
  <c r="S126" i="100"/>
  <c r="AK126" i="100"/>
  <c r="M126" i="100"/>
  <c r="AO126" i="100"/>
  <c r="BD126" i="100"/>
  <c r="BJ126" i="100"/>
  <c r="N126" i="100"/>
  <c r="T126" i="100"/>
  <c r="BM126" i="100"/>
  <c r="AN126" i="100"/>
  <c r="BK126" i="100"/>
  <c r="AZ126" i="100"/>
  <c r="L126" i="100"/>
  <c r="AH126" i="100"/>
  <c r="AQ126" i="100"/>
  <c r="AY126" i="100"/>
  <c r="BG126" i="100"/>
  <c r="AW126" i="100"/>
  <c r="AM126" i="100"/>
  <c r="V126" i="100"/>
  <c r="BE126" i="100"/>
  <c r="AJ126" i="100"/>
  <c r="AP126" i="100"/>
  <c r="BN126" i="100"/>
  <c r="O126" i="100"/>
  <c r="BL126" i="100"/>
  <c r="BH126" i="100"/>
  <c r="AT126" i="100"/>
  <c r="P126" i="100"/>
  <c r="Q126" i="100"/>
  <c r="AU126" i="100"/>
  <c r="AX126" i="100"/>
  <c r="AI126" i="100"/>
  <c r="BC126" i="100"/>
  <c r="AS126" i="100"/>
  <c r="BB126" i="100"/>
  <c r="BI126" i="100"/>
  <c r="AL126" i="100"/>
  <c r="BA126" i="100"/>
  <c r="AR126" i="100"/>
  <c r="AB126" i="100"/>
  <c r="AB124" i="100" s="1"/>
  <c r="AA126" i="100"/>
  <c r="AA124" i="100" s="1"/>
  <c r="Z126" i="100"/>
  <c r="Z124" i="100" s="1"/>
  <c r="AD126" i="100"/>
  <c r="AD124" i="100" s="1"/>
  <c r="AC126" i="100"/>
  <c r="AC124" i="100" s="1"/>
  <c r="Y126" i="100"/>
  <c r="Y124" i="100" s="1"/>
  <c r="AE126" i="100"/>
  <c r="AE124" i="100" s="1"/>
  <c r="AF126" i="100"/>
  <c r="AF124" i="100" s="1"/>
  <c r="AG126" i="100"/>
  <c r="AG124" i="100" s="1"/>
  <c r="W126" i="100"/>
  <c r="X126" i="100"/>
  <c r="X124" i="100" s="1"/>
  <c r="AD111" i="108" l="1"/>
  <c r="AF125" i="100"/>
  <c r="AF137" i="100" s="1"/>
  <c r="AB111" i="108"/>
  <c r="AD125" i="100"/>
  <c r="AD137" i="100" s="1"/>
  <c r="V111" i="108"/>
  <c r="X125" i="100"/>
  <c r="X137" i="100" s="1"/>
  <c r="AC111" i="108"/>
  <c r="AE125" i="100"/>
  <c r="AE137" i="100" s="1"/>
  <c r="X111" i="108"/>
  <c r="Z125" i="100"/>
  <c r="Z137" i="100" s="1"/>
  <c r="W111" i="108"/>
  <c r="Y125" i="100"/>
  <c r="Y137" i="100" s="1"/>
  <c r="Y111" i="108"/>
  <c r="AA125" i="100"/>
  <c r="AA137" i="100" s="1"/>
  <c r="AE111" i="108"/>
  <c r="AG125" i="100"/>
  <c r="AG137" i="100" s="1"/>
  <c r="AH124" i="100"/>
  <c r="AA111" i="108"/>
  <c r="AC125" i="100"/>
  <c r="AC137" i="100" s="1"/>
  <c r="Z111" i="108"/>
  <c r="AB125" i="100"/>
  <c r="AB137" i="100" s="1"/>
  <c r="AG139" i="100" l="1"/>
  <c r="AE113" i="108" s="1"/>
  <c r="AG138" i="100"/>
  <c r="Y139" i="100"/>
  <c r="W113" i="108" s="1"/>
  <c r="Y138" i="100"/>
  <c r="AE139" i="100"/>
  <c r="AC113" i="108" s="1"/>
  <c r="AE138" i="100"/>
  <c r="AD139" i="100"/>
  <c r="AB113" i="108" s="1"/>
  <c r="AD138" i="100"/>
  <c r="AC139" i="100"/>
  <c r="AA113" i="108" s="1"/>
  <c r="AC138" i="100"/>
  <c r="AA139" i="100"/>
  <c r="Y113" i="108" s="1"/>
  <c r="AA138" i="100"/>
  <c r="Z139" i="100"/>
  <c r="X113" i="108" s="1"/>
  <c r="Z138" i="100"/>
  <c r="X139" i="100"/>
  <c r="V113" i="108" s="1"/>
  <c r="X138" i="100"/>
  <c r="AF139" i="100"/>
  <c r="AD113" i="108" s="1"/>
  <c r="AF138" i="100"/>
  <c r="AB139" i="100"/>
  <c r="Z113" i="108" s="1"/>
  <c r="AB138" i="100"/>
  <c r="AF111" i="108"/>
  <c r="AH125" i="100"/>
  <c r="AH137" i="100" s="1"/>
  <c r="AI124" i="100"/>
  <c r="Z112" i="108" l="1"/>
  <c r="AB529" i="100"/>
  <c r="V112" i="108"/>
  <c r="X529" i="100"/>
  <c r="Y112" i="108"/>
  <c r="AA529" i="100"/>
  <c r="AB112" i="108"/>
  <c r="AD529" i="100"/>
  <c r="W112" i="108"/>
  <c r="Y529" i="100"/>
  <c r="AH139" i="100"/>
  <c r="AF113" i="108" s="1"/>
  <c r="AH138" i="100"/>
  <c r="AD112" i="108"/>
  <c r="AF529" i="100"/>
  <c r="X112" i="108"/>
  <c r="Z529" i="100"/>
  <c r="AA112" i="108"/>
  <c r="AC529" i="100"/>
  <c r="AC112" i="108"/>
  <c r="AE529" i="100"/>
  <c r="AE112" i="108"/>
  <c r="AG529" i="100"/>
  <c r="AG111" i="108"/>
  <c r="AI125" i="100"/>
  <c r="AI137" i="100" s="1"/>
  <c r="AJ124" i="100"/>
  <c r="AF112" i="108" l="1"/>
  <c r="AH529" i="100"/>
  <c r="AI139" i="100"/>
  <c r="AG113" i="108" s="1"/>
  <c r="AI138" i="100"/>
  <c r="AH111" i="108"/>
  <c r="AJ125" i="100"/>
  <c r="AJ137" i="100" s="1"/>
  <c r="AK124" i="100"/>
  <c r="AG112" i="108" l="1"/>
  <c r="AI529" i="100"/>
  <c r="AI111" i="108"/>
  <c r="AK125" i="100"/>
  <c r="AK137" i="100" s="1"/>
  <c r="AL124" i="100"/>
  <c r="AJ139" i="100"/>
  <c r="AH113" i="108" s="1"/>
  <c r="AJ138" i="100"/>
  <c r="AH112" i="108" l="1"/>
  <c r="AJ529" i="100"/>
  <c r="AJ111" i="108"/>
  <c r="AL125" i="100"/>
  <c r="AL137" i="100" s="1"/>
  <c r="AM124" i="100"/>
  <c r="AK139" i="100"/>
  <c r="AI113" i="108" s="1"/>
  <c r="AK138" i="100"/>
  <c r="AI112" i="108" l="1"/>
  <c r="AK529" i="100"/>
  <c r="AK111" i="108"/>
  <c r="AM125" i="100"/>
  <c r="AM137" i="100" s="1"/>
  <c r="AN124" i="100"/>
  <c r="AL139" i="100"/>
  <c r="AJ113" i="108" s="1"/>
  <c r="AL138" i="100"/>
  <c r="AJ112" i="108" l="1"/>
  <c r="AL529" i="100"/>
  <c r="AL111" i="108"/>
  <c r="AN125" i="100"/>
  <c r="AN137" i="100" s="1"/>
  <c r="AO124" i="100"/>
  <c r="AM139" i="100"/>
  <c r="AK113" i="108" s="1"/>
  <c r="AM138" i="100"/>
  <c r="AK112" i="108" l="1"/>
  <c r="AM529" i="100"/>
  <c r="AM111" i="108"/>
  <c r="AO125" i="100"/>
  <c r="AO137" i="100" s="1"/>
  <c r="AP124" i="100"/>
  <c r="AN139" i="100"/>
  <c r="AL113" i="108" s="1"/>
  <c r="AN138" i="100"/>
  <c r="AN111" i="108" l="1"/>
  <c r="AP125" i="100"/>
  <c r="AP137" i="100" s="1"/>
  <c r="AQ124" i="100"/>
  <c r="AO139" i="100"/>
  <c r="AM113" i="108" s="1"/>
  <c r="AO138" i="100"/>
  <c r="AL112" i="108"/>
  <c r="AN529" i="100"/>
  <c r="AM112" i="108" l="1"/>
  <c r="AO529" i="100"/>
  <c r="AP139" i="100"/>
  <c r="AN113" i="108" s="1"/>
  <c r="AP138" i="100"/>
  <c r="AO111" i="108"/>
  <c r="AQ125" i="100"/>
  <c r="AQ137" i="100" s="1"/>
  <c r="AR124" i="100"/>
  <c r="AP111" i="108" l="1"/>
  <c r="AR125" i="100"/>
  <c r="AR137" i="100" s="1"/>
  <c r="AS124" i="100"/>
  <c r="AQ139" i="100"/>
  <c r="AO113" i="108" s="1"/>
  <c r="AQ138" i="100"/>
  <c r="AN112" i="108"/>
  <c r="AP529" i="100"/>
  <c r="AR139" i="100" l="1"/>
  <c r="AP113" i="108" s="1"/>
  <c r="AR138" i="100"/>
  <c r="AO112" i="108"/>
  <c r="AQ529" i="100"/>
  <c r="AQ111" i="108"/>
  <c r="AS125" i="100"/>
  <c r="AS137" i="100" s="1"/>
  <c r="AT124" i="100"/>
  <c r="AR111" i="108" l="1"/>
  <c r="AT125" i="100"/>
  <c r="AT137" i="100" s="1"/>
  <c r="AU124" i="100"/>
  <c r="AS139" i="100"/>
  <c r="AQ113" i="108" s="1"/>
  <c r="AS138" i="100"/>
  <c r="AP112" i="108"/>
  <c r="AR529" i="100"/>
  <c r="AT139" i="100" l="1"/>
  <c r="AR113" i="108" s="1"/>
  <c r="AT138" i="100"/>
  <c r="AQ112" i="108"/>
  <c r="AS529" i="100"/>
  <c r="AS111" i="108"/>
  <c r="AU125" i="100"/>
  <c r="AU137" i="100" s="1"/>
  <c r="AV124" i="100"/>
  <c r="AT111" i="108" l="1"/>
  <c r="AV125" i="100"/>
  <c r="AV137" i="100" s="1"/>
  <c r="AW124" i="100"/>
  <c r="AU139" i="100"/>
  <c r="AS113" i="108" s="1"/>
  <c r="AU138" i="100"/>
  <c r="AR112" i="108"/>
  <c r="AT529" i="100"/>
  <c r="AS112" i="108" l="1"/>
  <c r="AU529" i="100"/>
  <c r="AU111" i="108"/>
  <c r="AW125" i="100"/>
  <c r="AW137" i="100" s="1"/>
  <c r="AX124" i="100"/>
  <c r="AV139" i="100"/>
  <c r="AT113" i="108" s="1"/>
  <c r="AV138" i="100"/>
  <c r="AV111" i="108" l="1"/>
  <c r="AX125" i="100"/>
  <c r="AX137" i="100" s="1"/>
  <c r="AY124" i="100"/>
  <c r="AT112" i="108"/>
  <c r="AV529" i="100"/>
  <c r="AW139" i="100"/>
  <c r="AU113" i="108" s="1"/>
  <c r="AW138" i="100"/>
  <c r="AU112" i="108" l="1"/>
  <c r="AW529" i="100"/>
  <c r="AW111" i="108"/>
  <c r="AY125" i="100"/>
  <c r="AY137" i="100" s="1"/>
  <c r="AZ124" i="100"/>
  <c r="AX139" i="100"/>
  <c r="AV113" i="108" s="1"/>
  <c r="AX138" i="100"/>
  <c r="AX111" i="108" l="1"/>
  <c r="AZ125" i="100"/>
  <c r="AZ137" i="100" s="1"/>
  <c r="BA124" i="100"/>
  <c r="AV112" i="108"/>
  <c r="AX529" i="100"/>
  <c r="AY139" i="100"/>
  <c r="AW113" i="108" s="1"/>
  <c r="AY138" i="100"/>
  <c r="AW112" i="108" l="1"/>
  <c r="AY529" i="100"/>
  <c r="AY111" i="108"/>
  <c r="BA125" i="100"/>
  <c r="BA137" i="100" s="1"/>
  <c r="BB124" i="100"/>
  <c r="AZ139" i="100"/>
  <c r="AX113" i="108" s="1"/>
  <c r="AZ138" i="100"/>
  <c r="AX112" i="108" l="1"/>
  <c r="AZ529" i="100"/>
  <c r="AZ111" i="108"/>
  <c r="BB125" i="100"/>
  <c r="BB137" i="100" s="1"/>
  <c r="BC124" i="100"/>
  <c r="BA139" i="100"/>
  <c r="AY113" i="108" s="1"/>
  <c r="BA138" i="100"/>
  <c r="BA111" i="108" l="1"/>
  <c r="BC125" i="100"/>
  <c r="BC137" i="100" s="1"/>
  <c r="BD124" i="100"/>
  <c r="AY112" i="108"/>
  <c r="BA529" i="100"/>
  <c r="BB139" i="100"/>
  <c r="AZ113" i="108" s="1"/>
  <c r="BB138" i="100"/>
  <c r="BC139" i="100" l="1"/>
  <c r="BA113" i="108" s="1"/>
  <c r="BC138" i="100"/>
  <c r="AZ112" i="108"/>
  <c r="BB529" i="100"/>
  <c r="BB111" i="108"/>
  <c r="BD125" i="100"/>
  <c r="BD137" i="100" s="1"/>
  <c r="BE124" i="100"/>
  <c r="BD139" i="100" l="1"/>
  <c r="BB113" i="108" s="1"/>
  <c r="BD138" i="100"/>
  <c r="BA112" i="108"/>
  <c r="BC529" i="100"/>
  <c r="BC111" i="108"/>
  <c r="BE125" i="100"/>
  <c r="BE137" i="100" s="1"/>
  <c r="BF124" i="100"/>
  <c r="BD111" i="108" l="1"/>
  <c r="BF125" i="100"/>
  <c r="BF137" i="100" s="1"/>
  <c r="BG124" i="100"/>
  <c r="BB112" i="108"/>
  <c r="BD529" i="100"/>
  <c r="BE139" i="100"/>
  <c r="BC113" i="108" s="1"/>
  <c r="BE138" i="100"/>
  <c r="BC112" i="108" l="1"/>
  <c r="BE529" i="100"/>
  <c r="BE111" i="108"/>
  <c r="BG125" i="100"/>
  <c r="BG137" i="100" s="1"/>
  <c r="BH124" i="100"/>
  <c r="BF139" i="100"/>
  <c r="BD113" i="108" s="1"/>
  <c r="BF138" i="100"/>
  <c r="BG139" i="100" l="1"/>
  <c r="BE113" i="108" s="1"/>
  <c r="BG138" i="100"/>
  <c r="BD112" i="108"/>
  <c r="BF529" i="100"/>
  <c r="BF111" i="108"/>
  <c r="BH125" i="100"/>
  <c r="BH137" i="100" s="1"/>
  <c r="BI124" i="100"/>
  <c r="BE112" i="108" l="1"/>
  <c r="BG529" i="100"/>
  <c r="BG111" i="108"/>
  <c r="BI125" i="100"/>
  <c r="BI137" i="100" s="1"/>
  <c r="BJ124" i="100"/>
  <c r="BH139" i="100"/>
  <c r="BF113" i="108" s="1"/>
  <c r="BH138" i="100"/>
  <c r="BF112" i="108" l="1"/>
  <c r="BH529" i="100"/>
  <c r="BH111" i="108"/>
  <c r="BJ125" i="100"/>
  <c r="BJ137" i="100" s="1"/>
  <c r="BK124" i="100"/>
  <c r="BI139" i="100"/>
  <c r="BG113" i="108" s="1"/>
  <c r="BI138" i="100"/>
  <c r="BG112" i="108" l="1"/>
  <c r="BI529" i="100"/>
  <c r="BI111" i="108"/>
  <c r="BK125" i="100"/>
  <c r="BK137" i="100" s="1"/>
  <c r="BL124" i="100"/>
  <c r="BJ139" i="100"/>
  <c r="BH113" i="108" s="1"/>
  <c r="BJ138" i="100"/>
  <c r="BK139" i="100" l="1"/>
  <c r="BI113" i="108" s="1"/>
  <c r="BK138" i="100"/>
  <c r="BH112" i="108"/>
  <c r="BJ529" i="100"/>
  <c r="BJ111" i="108"/>
  <c r="BL125" i="100"/>
  <c r="BL137" i="100" s="1"/>
  <c r="BM124" i="100"/>
  <c r="BK111" i="108" l="1"/>
  <c r="BN124" i="100"/>
  <c r="BN125" i="100" s="1"/>
  <c r="BN137" i="100" s="1"/>
  <c r="BM125" i="100"/>
  <c r="BM137" i="100" s="1"/>
  <c r="BI112" i="108"/>
  <c r="BK529" i="100"/>
  <c r="BL139" i="100"/>
  <c r="BJ113" i="108" s="1"/>
  <c r="BL138" i="100"/>
  <c r="BN139" i="100" l="1"/>
  <c r="BN138" i="100"/>
  <c r="BN529" i="100" s="1"/>
  <c r="BJ112" i="108"/>
  <c r="BL529" i="100"/>
  <c r="BM139" i="100"/>
  <c r="BK113" i="108" s="1"/>
  <c r="BM138" i="100"/>
  <c r="BK112" i="108" l="1"/>
  <c r="BM529" i="100"/>
  <c r="U11" i="108" l="1"/>
  <c r="W25" i="100"/>
  <c r="X23" i="100"/>
  <c r="X22" i="100" s="1"/>
  <c r="Y23" i="100" l="1"/>
  <c r="Z23" i="100" s="1"/>
  <c r="AA23" i="100" s="1"/>
  <c r="V11" i="108"/>
  <c r="Y22" i="100" l="1"/>
  <c r="Z22" i="100"/>
  <c r="W11" i="108"/>
  <c r="X11" i="108"/>
  <c r="Y11" i="108"/>
  <c r="AA22" i="100"/>
  <c r="AB23" i="100"/>
  <c r="Z11" i="108" l="1"/>
  <c r="AB22" i="100"/>
  <c r="AC23" i="100"/>
  <c r="AC22" i="100" l="1"/>
  <c r="AD23" i="100"/>
  <c r="AA11" i="108"/>
  <c r="AB11" i="108" l="1"/>
  <c r="AE23" i="100"/>
  <c r="AD22" i="100"/>
  <c r="AE22" i="100" l="1"/>
  <c r="AF23" i="100"/>
  <c r="AC11" i="108"/>
  <c r="AD11" i="108" l="1"/>
  <c r="AG23" i="100"/>
  <c r="AF22" i="100"/>
  <c r="AE11" i="108" l="1"/>
  <c r="AH23" i="100"/>
  <c r="AG22" i="100"/>
  <c r="AI23" i="100" l="1"/>
  <c r="AH22" i="100"/>
  <c r="AF11" i="108"/>
  <c r="AG11" i="108" l="1"/>
  <c r="AI22" i="100"/>
  <c r="AJ23" i="100"/>
  <c r="AJ22" i="100" l="1"/>
  <c r="AH11" i="108"/>
  <c r="AK23" i="100"/>
  <c r="AL23" i="100" l="1"/>
  <c r="AI11" i="108"/>
  <c r="AK22" i="100"/>
  <c r="AJ11" i="108" l="1"/>
  <c r="AL22" i="100"/>
  <c r="AM23" i="100"/>
  <c r="AK11" i="108" l="1"/>
  <c r="AM22" i="100"/>
  <c r="AN23" i="100"/>
  <c r="AO23" i="100" l="1"/>
  <c r="AN22" i="100"/>
  <c r="AL11" i="108"/>
  <c r="AO22" i="100" l="1"/>
  <c r="AP23" i="100"/>
  <c r="AM11" i="108"/>
  <c r="AP22" i="100" l="1"/>
  <c r="AN11" i="108"/>
  <c r="AQ23" i="100"/>
  <c r="AO11" i="108" l="1"/>
  <c r="AQ22" i="100"/>
  <c r="AR23" i="100"/>
  <c r="AR22" i="100" l="1"/>
  <c r="AS23" i="100"/>
  <c r="AP11" i="108"/>
  <c r="AS22" i="100" l="1"/>
  <c r="AT23" i="100"/>
  <c r="AQ11" i="108"/>
  <c r="AT22" i="100" l="1"/>
  <c r="AR11" i="108"/>
  <c r="AU23" i="100"/>
  <c r="AS11" i="108" l="1"/>
  <c r="AU22" i="100"/>
  <c r="AV23" i="100"/>
  <c r="AW23" i="100" l="1"/>
  <c r="AT11" i="108"/>
  <c r="AV22" i="100"/>
  <c r="AU11" i="108" l="1"/>
  <c r="AX23" i="100"/>
  <c r="AW22" i="100"/>
  <c r="AV11" i="108" l="1"/>
  <c r="AX22" i="100"/>
  <c r="AY23" i="100"/>
  <c r="AY22" i="100" l="1"/>
  <c r="AW11" i="108"/>
  <c r="AZ23" i="100"/>
  <c r="AZ22" i="100" l="1"/>
  <c r="BA23" i="100"/>
  <c r="AX11" i="108"/>
  <c r="AY11" i="108" l="1"/>
  <c r="BB23" i="100"/>
  <c r="BA22" i="100"/>
  <c r="BB22" i="100" l="1"/>
  <c r="AZ11" i="108"/>
  <c r="BC23" i="100"/>
  <c r="BA11" i="108" l="1"/>
  <c r="BC22" i="100"/>
  <c r="BD23" i="100"/>
  <c r="BB11" i="108" l="1"/>
  <c r="BE23" i="100"/>
  <c r="BD22" i="100"/>
  <c r="BF23" i="100" l="1"/>
  <c r="BE22" i="100"/>
  <c r="BC11" i="108"/>
  <c r="BF22" i="100" l="1"/>
  <c r="BD11" i="108"/>
  <c r="BG23" i="100"/>
  <c r="BE11" i="108" l="1"/>
  <c r="BG22" i="100"/>
  <c r="BH23" i="100"/>
  <c r="BI23" i="100" l="1"/>
  <c r="BF11" i="108"/>
  <c r="BH22" i="100"/>
  <c r="BG11" i="108" l="1"/>
  <c r="BJ23" i="100"/>
  <c r="BI22" i="100"/>
  <c r="BJ22" i="100" l="1"/>
  <c r="BK23" i="100"/>
  <c r="BH11" i="108"/>
  <c r="BL23" i="100" l="1"/>
  <c r="BK22" i="100"/>
  <c r="BI11" i="108"/>
  <c r="BM23" i="100" l="1"/>
  <c r="BJ11" i="108"/>
  <c r="BL22" i="100"/>
  <c r="BM22" i="100" l="1"/>
  <c r="BN23" i="100"/>
  <c r="BN22" i="100" s="1"/>
  <c r="BK11" i="108"/>
  <c r="L32" i="100" l="1" a="1"/>
  <c r="BN32" i="100" a="1"/>
  <c r="BN32" i="100" s="1"/>
  <c r="M32" i="100" l="1"/>
  <c r="Q32" i="100"/>
  <c r="R32" i="100"/>
  <c r="P32" i="100"/>
  <c r="N32" i="100"/>
  <c r="T32" i="100"/>
  <c r="V32" i="100"/>
  <c r="W32" i="100"/>
  <c r="O32" i="100"/>
  <c r="S32" i="100"/>
  <c r="L32" i="100"/>
  <c r="U32" i="100"/>
  <c r="X32" i="100"/>
  <c r="Y32" i="100"/>
  <c r="Z32" i="100"/>
  <c r="AA32" i="100"/>
  <c r="AB32" i="100"/>
  <c r="AC32" i="100"/>
  <c r="AD32" i="100"/>
  <c r="AB9" i="108" s="1"/>
  <c r="AB115" i="108" s="1"/>
  <c r="AE32" i="100"/>
  <c r="AF32" i="100"/>
  <c r="AG32" i="100"/>
  <c r="AH32" i="100"/>
  <c r="AI32" i="100"/>
  <c r="AJ32" i="100"/>
  <c r="AK32" i="100"/>
  <c r="AL32" i="100"/>
  <c r="AM32" i="100"/>
  <c r="AN32" i="100"/>
  <c r="AO32" i="100"/>
  <c r="AP32" i="100"/>
  <c r="AQ32" i="100"/>
  <c r="AR32" i="100"/>
  <c r="AS32" i="100"/>
  <c r="AT32" i="100"/>
  <c r="AU32" i="100"/>
  <c r="AV32" i="100"/>
  <c r="AW32" i="100"/>
  <c r="AX32" i="100"/>
  <c r="AY32" i="100"/>
  <c r="AZ32" i="100"/>
  <c r="BA32" i="100"/>
  <c r="BB32" i="100"/>
  <c r="BC32" i="100"/>
  <c r="BA9" i="108" s="1"/>
  <c r="BA115" i="108" s="1"/>
  <c r="BD32" i="100"/>
  <c r="BE32" i="100"/>
  <c r="BF32" i="100"/>
  <c r="BG32" i="100"/>
  <c r="BH32" i="100"/>
  <c r="BI32" i="100"/>
  <c r="BJ32" i="100"/>
  <c r="BK32" i="100"/>
  <c r="BL32" i="100"/>
  <c r="BM32" i="100"/>
  <c r="X161" i="100" l="1"/>
  <c r="W161" i="100"/>
  <c r="Q161" i="100"/>
  <c r="M161" i="100"/>
  <c r="AB497" i="100"/>
  <c r="Y9" i="108"/>
  <c r="Y115" i="108" s="1"/>
  <c r="BL497" i="100"/>
  <c r="BI9" i="108"/>
  <c r="BI115" i="108" s="1"/>
  <c r="AV497" i="100"/>
  <c r="AS9" i="108"/>
  <c r="AS115" i="108" s="1"/>
  <c r="U9" i="108"/>
  <c r="U115" i="108" s="1"/>
  <c r="X497" i="100"/>
  <c r="BH9" i="108"/>
  <c r="BH115" i="108" s="1"/>
  <c r="BK497" i="100"/>
  <c r="BD9" i="108"/>
  <c r="BD115" i="108" s="1"/>
  <c r="BG497" i="100"/>
  <c r="AZ9" i="108"/>
  <c r="AZ115" i="108" s="1"/>
  <c r="BA131" i="108" s="1"/>
  <c r="BC497" i="100"/>
  <c r="AY497" i="100"/>
  <c r="AV9" i="108"/>
  <c r="AV115" i="108" s="1"/>
  <c r="AR9" i="108"/>
  <c r="AR115" i="108" s="1"/>
  <c r="AU497" i="100"/>
  <c r="AQ497" i="100"/>
  <c r="AN9" i="108"/>
  <c r="AN115" i="108" s="1"/>
  <c r="AM497" i="100"/>
  <c r="AJ9" i="108"/>
  <c r="AJ115" i="108" s="1"/>
  <c r="AF9" i="108"/>
  <c r="AF115" i="108" s="1"/>
  <c r="AI497" i="100"/>
  <c r="X9" i="108"/>
  <c r="X115" i="108" s="1"/>
  <c r="AA497" i="100"/>
  <c r="T9" i="108"/>
  <c r="T115" i="108" s="1"/>
  <c r="U131" i="108" s="1"/>
  <c r="W497" i="100"/>
  <c r="S161" i="100"/>
  <c r="P9" i="108"/>
  <c r="P115" i="108" s="1"/>
  <c r="S497" i="100"/>
  <c r="BK9" i="108"/>
  <c r="BK115" i="108" s="1"/>
  <c r="BN497" i="100"/>
  <c r="BJ497" i="100"/>
  <c r="BG9" i="108"/>
  <c r="BG115" i="108" s="1"/>
  <c r="BC9" i="108"/>
  <c r="BC115" i="108" s="1"/>
  <c r="BF497" i="100"/>
  <c r="AY9" i="108"/>
  <c r="AY115" i="108" s="1"/>
  <c r="BB497" i="100"/>
  <c r="AU9" i="108"/>
  <c r="AU115" i="108" s="1"/>
  <c r="AV131" i="108" s="1"/>
  <c r="AX497" i="100"/>
  <c r="AQ9" i="108"/>
  <c r="AQ115" i="108" s="1"/>
  <c r="AT497" i="100"/>
  <c r="AP497" i="100"/>
  <c r="AM9" i="108"/>
  <c r="AM115" i="108" s="1"/>
  <c r="AI9" i="108"/>
  <c r="AI115" i="108" s="1"/>
  <c r="AJ131" i="108" s="1"/>
  <c r="AL497" i="100"/>
  <c r="AH497" i="100"/>
  <c r="AE9" i="108"/>
  <c r="AE115" i="108" s="1"/>
  <c r="AD497" i="100"/>
  <c r="AA9" i="108"/>
  <c r="AA115" i="108" s="1"/>
  <c r="AB131" i="108" s="1"/>
  <c r="Z497" i="100"/>
  <c r="W9" i="108"/>
  <c r="W115" i="108" s="1"/>
  <c r="X131" i="108" s="1"/>
  <c r="T497" i="100"/>
  <c r="T161" i="100"/>
  <c r="Q9" i="108"/>
  <c r="Q115" i="108" s="1"/>
  <c r="U161" i="100"/>
  <c r="R9" i="108"/>
  <c r="R115" i="108" s="1"/>
  <c r="U497" i="100"/>
  <c r="R161" i="100"/>
  <c r="BH497" i="100"/>
  <c r="BE9" i="108"/>
  <c r="BE115" i="108" s="1"/>
  <c r="AZ497" i="100"/>
  <c r="AW9" i="108"/>
  <c r="AW115" i="108" s="1"/>
  <c r="AR497" i="100"/>
  <c r="AO9" i="108"/>
  <c r="AO115" i="108" s="1"/>
  <c r="AK9" i="108"/>
  <c r="AK115" i="108" s="1"/>
  <c r="AN497" i="100"/>
  <c r="AG9" i="108"/>
  <c r="AG115" i="108" s="1"/>
  <c r="AJ497" i="100"/>
  <c r="AE497" i="100"/>
  <c r="AF497" i="100"/>
  <c r="AC9" i="108"/>
  <c r="AC115" i="108" s="1"/>
  <c r="AC131" i="108" s="1"/>
  <c r="V497" i="100"/>
  <c r="S9" i="108"/>
  <c r="S115" i="108" s="1"/>
  <c r="V161" i="100"/>
  <c r="BJ9" i="108"/>
  <c r="BJ115" i="108" s="1"/>
  <c r="BM497" i="100"/>
  <c r="BF9" i="108"/>
  <c r="BF115" i="108" s="1"/>
  <c r="BI497" i="100"/>
  <c r="BD497" i="100"/>
  <c r="BB9" i="108"/>
  <c r="BB115" i="108" s="1"/>
  <c r="BE497" i="100"/>
  <c r="AX9" i="108"/>
  <c r="AX115" i="108" s="1"/>
  <c r="BA497" i="100"/>
  <c r="AT9" i="108"/>
  <c r="AT115" i="108" s="1"/>
  <c r="AW497" i="100"/>
  <c r="AP9" i="108"/>
  <c r="AP115" i="108" s="1"/>
  <c r="AS497" i="100"/>
  <c r="AL9" i="108"/>
  <c r="AL115" i="108" s="1"/>
  <c r="AO497" i="100"/>
  <c r="AK497" i="100"/>
  <c r="AH9" i="108"/>
  <c r="AH115" i="108" s="1"/>
  <c r="AD9" i="108"/>
  <c r="AD115" i="108" s="1"/>
  <c r="AG497" i="100"/>
  <c r="Z9" i="108"/>
  <c r="Z115" i="108" s="1"/>
  <c r="AC497" i="100"/>
  <c r="Y497" i="100"/>
  <c r="V9" i="108"/>
  <c r="V115" i="108" s="1"/>
  <c r="P161" i="100"/>
  <c r="O161" i="100"/>
  <c r="N161" i="100"/>
  <c r="Y218" i="100" l="1"/>
  <c r="X162" i="100"/>
  <c r="Y162" i="100" s="1"/>
  <c r="X163" i="100"/>
  <c r="Q163" i="100"/>
  <c r="AA131" i="108"/>
  <c r="BD131" i="108"/>
  <c r="W163" i="100"/>
  <c r="W162" i="100"/>
  <c r="AI131" i="108"/>
  <c r="AS131" i="108"/>
  <c r="AY131" i="108"/>
  <c r="W131" i="108"/>
  <c r="AE131" i="108"/>
  <c r="AM131" i="108"/>
  <c r="AR131" i="108"/>
  <c r="BC131" i="108"/>
  <c r="AU131" i="108"/>
  <c r="BK131" i="108"/>
  <c r="AF131" i="108"/>
  <c r="BF131" i="108"/>
  <c r="T124" i="108"/>
  <c r="T123" i="108"/>
  <c r="T131" i="108"/>
  <c r="T122" i="108"/>
  <c r="AL131" i="108"/>
  <c r="T162" i="100"/>
  <c r="T163" i="100"/>
  <c r="AZ131" i="108"/>
  <c r="AT131" i="108"/>
  <c r="N162" i="100"/>
  <c r="N163" i="100"/>
  <c r="S122" i="108"/>
  <c r="S131" i="108"/>
  <c r="S124" i="108"/>
  <c r="S123" i="108"/>
  <c r="N9" i="164" a="1"/>
  <c r="AX9" i="164" s="1"/>
  <c r="AX51" i="164" s="1"/>
  <c r="AO131" i="108"/>
  <c r="AW131" i="108"/>
  <c r="BH131" i="108"/>
  <c r="BI131" i="108"/>
  <c r="Z131" i="108"/>
  <c r="O163" i="100"/>
  <c r="O162" i="100"/>
  <c r="AD131" i="108"/>
  <c r="AH131" i="108"/>
  <c r="U162" i="100"/>
  <c r="U163" i="100"/>
  <c r="Q131" i="108"/>
  <c r="Q122" i="108"/>
  <c r="Q123" i="108"/>
  <c r="Q124" i="108"/>
  <c r="AG131" i="108"/>
  <c r="P163" i="100"/>
  <c r="P162" i="100"/>
  <c r="AP131" i="108"/>
  <c r="AQ131" i="108"/>
  <c r="V162" i="100"/>
  <c r="V163" i="100"/>
  <c r="AX131" i="108"/>
  <c r="R162" i="100"/>
  <c r="R163" i="100"/>
  <c r="R131" i="108"/>
  <c r="R122" i="108"/>
  <c r="R123" i="108"/>
  <c r="R124" i="108"/>
  <c r="AN131" i="108"/>
  <c r="BG131" i="108"/>
  <c r="Q162" i="100"/>
  <c r="S163" i="100"/>
  <c r="S162" i="100"/>
  <c r="Y131" i="108"/>
  <c r="AK131" i="108"/>
  <c r="BE131" i="108"/>
  <c r="V131" i="108"/>
  <c r="BJ131" i="108"/>
  <c r="BB131" i="108"/>
  <c r="X224" i="100" l="1"/>
  <c r="Z162" i="100"/>
  <c r="Y163" i="100"/>
  <c r="Z218" i="100"/>
  <c r="Y224" i="100"/>
  <c r="W9" i="164"/>
  <c r="W51" i="164" s="1"/>
  <c r="AN9" i="164"/>
  <c r="AN51" i="164" s="1"/>
  <c r="AA9" i="164"/>
  <c r="AA51" i="164" s="1"/>
  <c r="AO9" i="164"/>
  <c r="AO51" i="164" s="1"/>
  <c r="AP9" i="164"/>
  <c r="AP51" i="164" s="1"/>
  <c r="AY9" i="164"/>
  <c r="AY51" i="164" s="1"/>
  <c r="Y9" i="164"/>
  <c r="Y51" i="164" s="1"/>
  <c r="AR9" i="164"/>
  <c r="AR51" i="164" s="1"/>
  <c r="AK9" i="164"/>
  <c r="AK51" i="164" s="1"/>
  <c r="AV9" i="164"/>
  <c r="AV51" i="164" s="1"/>
  <c r="Q9" i="164"/>
  <c r="Q51" i="164" s="1"/>
  <c r="N9" i="164"/>
  <c r="N51" i="164" s="1"/>
  <c r="O9" i="164"/>
  <c r="O51" i="164" s="1"/>
  <c r="R9" i="164"/>
  <c r="R51" i="164" s="1"/>
  <c r="S9" i="164"/>
  <c r="S51" i="164" s="1"/>
  <c r="T9" i="164"/>
  <c r="T51" i="164" s="1"/>
  <c r="P9" i="164"/>
  <c r="P51" i="164" s="1"/>
  <c r="AI9" i="164"/>
  <c r="AI51" i="164" s="1"/>
  <c r="AG9" i="164"/>
  <c r="AG51" i="164" s="1"/>
  <c r="AZ9" i="164"/>
  <c r="AZ51" i="164" s="1"/>
  <c r="AU9" i="164"/>
  <c r="AU51" i="164" s="1"/>
  <c r="BB9" i="164"/>
  <c r="BB51" i="164" s="1"/>
  <c r="BJ9" i="164"/>
  <c r="BJ51" i="164" s="1"/>
  <c r="BI9" i="164"/>
  <c r="BI51" i="164" s="1"/>
  <c r="AJ9" i="164"/>
  <c r="AJ51" i="164" s="1"/>
  <c r="AM9" i="164"/>
  <c r="AM51" i="164" s="1"/>
  <c r="AW9" i="164"/>
  <c r="AW51" i="164" s="1"/>
  <c r="AT9" i="164"/>
  <c r="AT51" i="164" s="1"/>
  <c r="AC9" i="164"/>
  <c r="AC51" i="164" s="1"/>
  <c r="AH9" i="164"/>
  <c r="AH51" i="164" s="1"/>
  <c r="U9" i="164"/>
  <c r="U51" i="164" s="1"/>
  <c r="Z9" i="164"/>
  <c r="Z51" i="164" s="1"/>
  <c r="AS9" i="164"/>
  <c r="AS51" i="164" s="1"/>
  <c r="BK9" i="164"/>
  <c r="BK51" i="164" s="1"/>
  <c r="V9" i="164"/>
  <c r="V51" i="164" s="1"/>
  <c r="BG9" i="164"/>
  <c r="BG51" i="164" s="1"/>
  <c r="AE9" i="164"/>
  <c r="AE51" i="164" s="1"/>
  <c r="AL9" i="164"/>
  <c r="AL51" i="164" s="1"/>
  <c r="BF9" i="164"/>
  <c r="BF51" i="164" s="1"/>
  <c r="BD9" i="164"/>
  <c r="BD51" i="164" s="1"/>
  <c r="X9" i="164"/>
  <c r="X51" i="164" s="1"/>
  <c r="AQ9" i="164"/>
  <c r="AQ51" i="164" s="1"/>
  <c r="BE9" i="164"/>
  <c r="BE51" i="164" s="1"/>
  <c r="BA9" i="164"/>
  <c r="BA51" i="164" s="1"/>
  <c r="AF9" i="164"/>
  <c r="AF51" i="164" s="1"/>
  <c r="BC9" i="164"/>
  <c r="BC51" i="164" s="1"/>
  <c r="BH9" i="164"/>
  <c r="BH51" i="164" s="1"/>
  <c r="AB9" i="164"/>
  <c r="AB51" i="164" s="1"/>
  <c r="AD9" i="164"/>
  <c r="AD51" i="164" s="1"/>
  <c r="AA218" i="100" l="1"/>
  <c r="Z224" i="100"/>
  <c r="AA162" i="100"/>
  <c r="Z163" i="100"/>
  <c r="F44" i="100"/>
  <c r="F46" i="100" s="1"/>
  <c r="F45" i="100" s="1"/>
  <c r="AE37" i="100" s="1"/>
  <c r="AE35" i="100" s="1"/>
  <c r="AB162" i="100" l="1"/>
  <c r="AA163" i="100"/>
  <c r="AB218" i="100"/>
  <c r="AA224" i="100"/>
  <c r="AC12" i="108"/>
  <c r="AE36" i="100"/>
  <c r="AF37" i="100"/>
  <c r="AF35" i="100" s="1"/>
  <c r="AB37" i="100"/>
  <c r="AB35" i="100" s="1"/>
  <c r="Z37" i="100"/>
  <c r="Z35" i="100" s="1"/>
  <c r="BB37" i="100"/>
  <c r="L37" i="100"/>
  <c r="N37" i="100"/>
  <c r="S37" i="100"/>
  <c r="O37" i="100"/>
  <c r="BE37" i="100"/>
  <c r="AZ37" i="100"/>
  <c r="AU37" i="100"/>
  <c r="AT37" i="100"/>
  <c r="M37" i="100"/>
  <c r="R37" i="100"/>
  <c r="AK37" i="100"/>
  <c r="BA37" i="100"/>
  <c r="U37" i="100"/>
  <c r="BG37" i="100"/>
  <c r="AX37" i="100"/>
  <c r="AY37" i="100"/>
  <c r="AP37" i="100"/>
  <c r="AL37" i="100"/>
  <c r="BL37" i="100"/>
  <c r="Q37" i="100"/>
  <c r="W37" i="100"/>
  <c r="P37" i="100"/>
  <c r="T37" i="100"/>
  <c r="AQ37" i="100"/>
  <c r="BF37" i="100"/>
  <c r="BJ37" i="100"/>
  <c r="AH37" i="100"/>
  <c r="BH37" i="100"/>
  <c r="BD37" i="100"/>
  <c r="BM37" i="100"/>
  <c r="AM37" i="100"/>
  <c r="AS37" i="100"/>
  <c r="AW37" i="100"/>
  <c r="AR37" i="100"/>
  <c r="BI37" i="100"/>
  <c r="AN37" i="100"/>
  <c r="BK37" i="100"/>
  <c r="V37" i="100"/>
  <c r="AJ37" i="100"/>
  <c r="BC37" i="100"/>
  <c r="AO37" i="100"/>
  <c r="AI37" i="100"/>
  <c r="BN37" i="100"/>
  <c r="AV37" i="100"/>
  <c r="Y37" i="100"/>
  <c r="Y35" i="100" s="1"/>
  <c r="AD37" i="100"/>
  <c r="AD35" i="100" s="1"/>
  <c r="AC37" i="100"/>
  <c r="AC35" i="100" s="1"/>
  <c r="X37" i="100"/>
  <c r="X35" i="100" s="1"/>
  <c r="X36" i="100" s="1"/>
  <c r="AG37" i="100"/>
  <c r="AG35" i="100" s="1"/>
  <c r="AA37" i="100"/>
  <c r="AA35" i="100" s="1"/>
  <c r="AB163" i="100" l="1"/>
  <c r="AC162" i="100"/>
  <c r="AC218" i="100"/>
  <c r="AB224" i="100"/>
  <c r="Y12" i="108"/>
  <c r="AA36" i="100"/>
  <c r="AE12" i="108"/>
  <c r="AG36" i="100"/>
  <c r="AH35" i="100"/>
  <c r="V12" i="108"/>
  <c r="AE48" i="100"/>
  <c r="AC10" i="108"/>
  <c r="AC59" i="108" s="1"/>
  <c r="AE50" i="100"/>
  <c r="AB12" i="108"/>
  <c r="AD36" i="100"/>
  <c r="Z12" i="108"/>
  <c r="AB36" i="100"/>
  <c r="W12" i="108"/>
  <c r="Y36" i="100"/>
  <c r="AD12" i="108"/>
  <c r="AF36" i="100"/>
  <c r="AA12" i="108"/>
  <c r="AC36" i="100"/>
  <c r="X12" i="108"/>
  <c r="Z36" i="100"/>
  <c r="AD162" i="100" l="1"/>
  <c r="AC163" i="100"/>
  <c r="AD218" i="100"/>
  <c r="AC224" i="100"/>
  <c r="Z48" i="100"/>
  <c r="X10" i="108"/>
  <c r="X59" i="108" s="1"/>
  <c r="Z50" i="100"/>
  <c r="AA533" i="100"/>
  <c r="AA154" i="100"/>
  <c r="AF50" i="100"/>
  <c r="AF48" i="100"/>
  <c r="AD10" i="108"/>
  <c r="AD59" i="108" s="1"/>
  <c r="AG533" i="100"/>
  <c r="AG154" i="100"/>
  <c r="AF154" i="100"/>
  <c r="AE10" i="108"/>
  <c r="AE59" i="108" s="1"/>
  <c r="AG50" i="100"/>
  <c r="AG48" i="100"/>
  <c r="AF533" i="100"/>
  <c r="AC50" i="100"/>
  <c r="AC48" i="100"/>
  <c r="AA10" i="108"/>
  <c r="AA59" i="108" s="1"/>
  <c r="AD533" i="100"/>
  <c r="AD154" i="100"/>
  <c r="W10" i="108"/>
  <c r="W59" i="108" s="1"/>
  <c r="Y50" i="100"/>
  <c r="Y48" i="100"/>
  <c r="Z533" i="100"/>
  <c r="Z154" i="100"/>
  <c r="AB10" i="108"/>
  <c r="AB59" i="108" s="1"/>
  <c r="AD50" i="100"/>
  <c r="AD48" i="100"/>
  <c r="AE533" i="100"/>
  <c r="AE154" i="100"/>
  <c r="X48" i="100"/>
  <c r="X50" i="100"/>
  <c r="V10" i="108"/>
  <c r="V59" i="108" s="1"/>
  <c r="X533" i="100"/>
  <c r="Y533" i="100"/>
  <c r="X373" i="100"/>
  <c r="Y154" i="100"/>
  <c r="X154" i="100"/>
  <c r="AA48" i="100"/>
  <c r="Y10" i="108"/>
  <c r="Y59" i="108" s="1"/>
  <c r="AA50" i="100"/>
  <c r="AB533" i="100"/>
  <c r="AB154" i="100"/>
  <c r="AB50" i="100"/>
  <c r="Z10" i="108"/>
  <c r="Z59" i="108" s="1"/>
  <c r="AB48" i="100"/>
  <c r="AC533" i="100"/>
  <c r="AC154" i="100"/>
  <c r="AF12" i="108"/>
  <c r="AH36" i="100"/>
  <c r="AI35" i="100"/>
  <c r="AE162" i="100" l="1"/>
  <c r="AD163" i="100"/>
  <c r="AE218" i="100"/>
  <c r="AD224" i="100"/>
  <c r="X175" i="100"/>
  <c r="X344" i="100" s="1"/>
  <c r="X543" i="100" s="1"/>
  <c r="X176" i="100"/>
  <c r="AH48" i="100"/>
  <c r="AF10" i="108"/>
  <c r="AF59" i="108" s="1"/>
  <c r="AH50" i="100"/>
  <c r="AH154" i="100"/>
  <c r="Y176" i="100"/>
  <c r="Y345" i="100" s="1"/>
  <c r="Y544" i="100" s="1"/>
  <c r="Y175" i="100"/>
  <c r="Y344" i="100" s="1"/>
  <c r="Y543" i="100" s="1"/>
  <c r="Z175" i="100"/>
  <c r="Z344" i="100" s="1"/>
  <c r="Z543" i="100" s="1"/>
  <c r="Z176" i="100"/>
  <c r="Z345" i="100" s="1"/>
  <c r="Z544" i="100" s="1"/>
  <c r="AH533" i="100"/>
  <c r="AF175" i="100"/>
  <c r="AF344" i="100" s="1"/>
  <c r="AF543" i="100" s="1"/>
  <c r="AF176" i="100"/>
  <c r="AF345" i="100" s="1"/>
  <c r="AF544" i="100" s="1"/>
  <c r="AC175" i="100"/>
  <c r="AC344" i="100" s="1"/>
  <c r="AC543" i="100" s="1"/>
  <c r="AC176" i="100"/>
  <c r="AC345" i="100" s="1"/>
  <c r="AC544" i="100" s="1"/>
  <c r="X375" i="100"/>
  <c r="Y373" i="100"/>
  <c r="AD175" i="100"/>
  <c r="AD344" i="100" s="1"/>
  <c r="AD543" i="100" s="1"/>
  <c r="AD176" i="100"/>
  <c r="AD345" i="100" s="1"/>
  <c r="AD544" i="100" s="1"/>
  <c r="AG176" i="100"/>
  <c r="AG345" i="100" s="1"/>
  <c r="AG544" i="100" s="1"/>
  <c r="AG175" i="100"/>
  <c r="AG344" i="100" s="1"/>
  <c r="AG543" i="100" s="1"/>
  <c r="X345" i="100"/>
  <c r="X544" i="100" s="1"/>
  <c r="AE176" i="100"/>
  <c r="AE345" i="100" s="1"/>
  <c r="AE544" i="100" s="1"/>
  <c r="AE175" i="100"/>
  <c r="AE344" i="100" s="1"/>
  <c r="AE543" i="100" s="1"/>
  <c r="AG12" i="108"/>
  <c r="AI36" i="100"/>
  <c r="AI533" i="100" s="1"/>
  <c r="AJ35" i="100"/>
  <c r="AB175" i="100"/>
  <c r="AB344" i="100" s="1"/>
  <c r="AB543" i="100" s="1"/>
  <c r="AB176" i="100"/>
  <c r="AB345" i="100" s="1"/>
  <c r="AB544" i="100" s="1"/>
  <c r="AA175" i="100"/>
  <c r="AA344" i="100" s="1"/>
  <c r="AA543" i="100" s="1"/>
  <c r="AA176" i="100"/>
  <c r="AA345" i="100" s="1"/>
  <c r="AA544" i="100" s="1"/>
  <c r="AF162" i="100" l="1"/>
  <c r="AE163" i="100"/>
  <c r="AF218" i="100"/>
  <c r="AE224" i="100"/>
  <c r="Y32" i="108"/>
  <c r="Y62" i="108" s="1"/>
  <c r="Z41" i="108"/>
  <c r="Z72" i="108" s="1"/>
  <c r="X41" i="108"/>
  <c r="X72" i="108" s="1"/>
  <c r="W41" i="108"/>
  <c r="W72" i="108" s="1"/>
  <c r="Z32" i="108"/>
  <c r="Z62" i="108" s="1"/>
  <c r="Y372" i="100"/>
  <c r="Z373" i="100"/>
  <c r="X32" i="108"/>
  <c r="X62" i="108" s="1"/>
  <c r="Y41" i="108"/>
  <c r="Y72" i="108" s="1"/>
  <c r="AH12" i="108"/>
  <c r="AJ36" i="100"/>
  <c r="AJ154" i="100" s="1"/>
  <c r="AK35" i="100"/>
  <c r="V41" i="108"/>
  <c r="V72" i="108" s="1"/>
  <c r="AE32" i="108"/>
  <c r="AE62" i="108" s="1"/>
  <c r="AD41" i="108"/>
  <c r="AD72" i="108" s="1"/>
  <c r="AH176" i="100"/>
  <c r="AH345" i="100" s="1"/>
  <c r="AH544" i="100" s="1"/>
  <c r="AH175" i="100"/>
  <c r="AH344" i="100" s="1"/>
  <c r="AH543" i="100" s="1"/>
  <c r="AB32" i="108"/>
  <c r="AB62" i="108" s="1"/>
  <c r="AC41" i="108"/>
  <c r="AC72" i="108" s="1"/>
  <c r="V32" i="108"/>
  <c r="V62" i="108" s="1"/>
  <c r="AA41" i="108"/>
  <c r="AA72" i="108" s="1"/>
  <c r="AI50" i="100"/>
  <c r="AG10" i="108"/>
  <c r="AG59" i="108" s="1"/>
  <c r="AI48" i="100"/>
  <c r="AC32" i="108"/>
  <c r="AC62" i="108" s="1"/>
  <c r="AE41" i="108"/>
  <c r="AE72" i="108" s="1"/>
  <c r="AB41" i="108"/>
  <c r="AB72" i="108" s="1"/>
  <c r="AA32" i="108"/>
  <c r="AA62" i="108" s="1"/>
  <c r="AD32" i="108"/>
  <c r="AD62" i="108" s="1"/>
  <c r="W32" i="108"/>
  <c r="W62" i="108" s="1"/>
  <c r="AI154" i="100"/>
  <c r="AG162" i="100" l="1"/>
  <c r="AG163" i="100" s="1"/>
  <c r="AF163" i="100"/>
  <c r="AF224" i="100"/>
  <c r="AG218" i="100"/>
  <c r="AJ533" i="100"/>
  <c r="AI175" i="100"/>
  <c r="AI344" i="100" s="1"/>
  <c r="AI543" i="100" s="1"/>
  <c r="AI176" i="100"/>
  <c r="AI345" i="100" s="1"/>
  <c r="AI544" i="100" s="1"/>
  <c r="AF32" i="108"/>
  <c r="AF62" i="108" s="1"/>
  <c r="AF41" i="108"/>
  <c r="AF72" i="108" s="1"/>
  <c r="AJ48" i="100"/>
  <c r="AJ50" i="100"/>
  <c r="AH10" i="108"/>
  <c r="AH59" i="108" s="1"/>
  <c r="AA373" i="100"/>
  <c r="Z372" i="100"/>
  <c r="AJ175" i="100"/>
  <c r="AJ344" i="100" s="1"/>
  <c r="AJ543" i="100" s="1"/>
  <c r="AJ176" i="100"/>
  <c r="AJ345" i="100" s="1"/>
  <c r="AJ544" i="100" s="1"/>
  <c r="AI12" i="108"/>
  <c r="AK36" i="100"/>
  <c r="AK154" i="100" s="1"/>
  <c r="AL35" i="100"/>
  <c r="AH218" i="100" l="1"/>
  <c r="AG224" i="100"/>
  <c r="AK176" i="100"/>
  <c r="AK345" i="100" s="1"/>
  <c r="AK544" i="100" s="1"/>
  <c r="AK175" i="100"/>
  <c r="AK344" i="100" s="1"/>
  <c r="AK543" i="100" s="1"/>
  <c r="AG41" i="108"/>
  <c r="AG72" i="108" s="1"/>
  <c r="AJ12" i="108"/>
  <c r="AM35" i="100"/>
  <c r="AL36" i="100"/>
  <c r="AL533" i="100" s="1"/>
  <c r="AG32" i="108"/>
  <c r="AG62" i="108" s="1"/>
  <c r="AH41" i="108"/>
  <c r="AH72" i="108" s="1"/>
  <c r="AK48" i="100"/>
  <c r="AI10" i="108"/>
  <c r="AI59" i="108" s="1"/>
  <c r="AK50" i="100"/>
  <c r="AH32" i="108"/>
  <c r="AH62" i="108" s="1"/>
  <c r="AB373" i="100"/>
  <c r="AA372" i="100"/>
  <c r="AK533" i="100"/>
  <c r="AI218" i="100" l="1"/>
  <c r="AH224" i="100"/>
  <c r="AL48" i="100"/>
  <c r="AJ10" i="108"/>
  <c r="AJ59" i="108" s="1"/>
  <c r="AL50" i="100"/>
  <c r="AK12" i="108"/>
  <c r="AM36" i="100"/>
  <c r="AN35" i="100"/>
  <c r="AI32" i="108"/>
  <c r="AI62" i="108" s="1"/>
  <c r="AI41" i="108"/>
  <c r="AI72" i="108" s="1"/>
  <c r="AB372" i="100"/>
  <c r="AC373" i="100"/>
  <c r="AL154" i="100"/>
  <c r="AJ218" i="100" l="1"/>
  <c r="AI224" i="100"/>
  <c r="AL175" i="100"/>
  <c r="AL344" i="100" s="1"/>
  <c r="AL543" i="100" s="1"/>
  <c r="AL176" i="100"/>
  <c r="AL345" i="100" s="1"/>
  <c r="AL544" i="100" s="1"/>
  <c r="AM50" i="100"/>
  <c r="AM48" i="100"/>
  <c r="AK10" i="108"/>
  <c r="AK59" i="108" s="1"/>
  <c r="AC372" i="100"/>
  <c r="AD373" i="100"/>
  <c r="AM154" i="100"/>
  <c r="AL12" i="108"/>
  <c r="AN36" i="100"/>
  <c r="AN533" i="100" s="1"/>
  <c r="AO35" i="100"/>
  <c r="AM533" i="100"/>
  <c r="AJ224" i="100" l="1"/>
  <c r="AK218" i="100"/>
  <c r="AD372" i="100"/>
  <c r="AE373" i="100"/>
  <c r="AJ41" i="108"/>
  <c r="AJ72" i="108" s="1"/>
  <c r="AM12" i="108"/>
  <c r="AP35" i="100"/>
  <c r="AO36" i="100"/>
  <c r="AO154" i="100" s="1"/>
  <c r="AM176" i="100"/>
  <c r="AM345" i="100" s="1"/>
  <c r="AM544" i="100" s="1"/>
  <c r="AM175" i="100"/>
  <c r="AM344" i="100" s="1"/>
  <c r="AM543" i="100" s="1"/>
  <c r="AN50" i="100"/>
  <c r="AN48" i="100"/>
  <c r="AL10" i="108"/>
  <c r="AL59" i="108" s="1"/>
  <c r="AN154" i="100"/>
  <c r="AJ32" i="108"/>
  <c r="AJ62" i="108" s="1"/>
  <c r="AK224" i="100" l="1"/>
  <c r="AL218" i="100"/>
  <c r="AO533" i="100"/>
  <c r="AK32" i="108"/>
  <c r="AK62" i="108" s="1"/>
  <c r="AO48" i="100"/>
  <c r="AO50" i="100"/>
  <c r="AM10" i="108"/>
  <c r="AM59" i="108" s="1"/>
  <c r="AO176" i="100"/>
  <c r="AO345" i="100" s="1"/>
  <c r="AO544" i="100" s="1"/>
  <c r="AO175" i="100"/>
  <c r="AO344" i="100" s="1"/>
  <c r="AO543" i="100" s="1"/>
  <c r="AK41" i="108"/>
  <c r="AK72" i="108" s="1"/>
  <c r="AN12" i="108"/>
  <c r="AQ35" i="100"/>
  <c r="AP36" i="100"/>
  <c r="AE372" i="100"/>
  <c r="AF373" i="100"/>
  <c r="AN175" i="100"/>
  <c r="AN344" i="100" s="1"/>
  <c r="AN543" i="100" s="1"/>
  <c r="AN176" i="100"/>
  <c r="AN345" i="100" s="1"/>
  <c r="AN544" i="100" s="1"/>
  <c r="AL224" i="100" l="1"/>
  <c r="AM218" i="100"/>
  <c r="AM41" i="108"/>
  <c r="AM72" i="108" s="1"/>
  <c r="AP48" i="100"/>
  <c r="AP50" i="100"/>
  <c r="AN10" i="108"/>
  <c r="AN59" i="108" s="1"/>
  <c r="AL41" i="108"/>
  <c r="AL72" i="108" s="1"/>
  <c r="AF372" i="100"/>
  <c r="AG373" i="100"/>
  <c r="AO12" i="108"/>
  <c r="AQ36" i="100"/>
  <c r="AQ533" i="100" s="1"/>
  <c r="AR35" i="100"/>
  <c r="AP533" i="100"/>
  <c r="AP154" i="100"/>
  <c r="AL32" i="108"/>
  <c r="AL62" i="108" s="1"/>
  <c r="AM32" i="108"/>
  <c r="AM62" i="108" s="1"/>
  <c r="AM224" i="100" l="1"/>
  <c r="AN218" i="100"/>
  <c r="AO10" i="108"/>
  <c r="AO59" i="108" s="1"/>
  <c r="AQ48" i="100"/>
  <c r="AQ50" i="100"/>
  <c r="AQ154" i="100"/>
  <c r="AG372" i="100"/>
  <c r="AH373" i="100"/>
  <c r="AP12" i="108"/>
  <c r="AR36" i="100"/>
  <c r="AR154" i="100" s="1"/>
  <c r="AS35" i="100"/>
  <c r="AP176" i="100"/>
  <c r="AP345" i="100" s="1"/>
  <c r="AP544" i="100" s="1"/>
  <c r="AP175" i="100"/>
  <c r="AP344" i="100" s="1"/>
  <c r="AP543" i="100" s="1"/>
  <c r="AO218" i="100" l="1"/>
  <c r="AN224" i="100"/>
  <c r="AR175" i="100"/>
  <c r="AR344" i="100" s="1"/>
  <c r="AR543" i="100" s="1"/>
  <c r="AR176" i="100"/>
  <c r="AR345" i="100" s="1"/>
  <c r="AR544" i="100" s="1"/>
  <c r="AN32" i="108"/>
  <c r="AN62" i="108" s="1"/>
  <c r="AR50" i="100"/>
  <c r="AP10" i="108"/>
  <c r="AP59" i="108" s="1"/>
  <c r="AR48" i="100"/>
  <c r="AR533" i="100"/>
  <c r="AN41" i="108"/>
  <c r="AN72" i="108" s="1"/>
  <c r="AQ12" i="108"/>
  <c r="AS36" i="100"/>
  <c r="AT35" i="100"/>
  <c r="AQ175" i="100"/>
  <c r="AQ344" i="100" s="1"/>
  <c r="AQ543" i="100" s="1"/>
  <c r="AQ176" i="100"/>
  <c r="AQ345" i="100" s="1"/>
  <c r="AQ544" i="100" s="1"/>
  <c r="AH374" i="100"/>
  <c r="AH372" i="100"/>
  <c r="AI373" i="100"/>
  <c r="AP218" i="100" l="1"/>
  <c r="AO224" i="100"/>
  <c r="AO32" i="108"/>
  <c r="AO62" i="108" s="1"/>
  <c r="AS48" i="100"/>
  <c r="AS50" i="100"/>
  <c r="AQ10" i="108"/>
  <c r="AQ59" i="108" s="1"/>
  <c r="AS154" i="100"/>
  <c r="AP41" i="108"/>
  <c r="AP72" i="108" s="1"/>
  <c r="AJ373" i="100"/>
  <c r="AI372" i="100"/>
  <c r="AO41" i="108"/>
  <c r="AO72" i="108" s="1"/>
  <c r="AS533" i="100"/>
  <c r="AP32" i="108"/>
  <c r="AP62" i="108" s="1"/>
  <c r="AR12" i="108"/>
  <c r="AU35" i="100"/>
  <c r="AT36" i="100"/>
  <c r="AT533" i="100" s="1"/>
  <c r="AQ218" i="100" l="1"/>
  <c r="AP224" i="100"/>
  <c r="AT154" i="100"/>
  <c r="AS12" i="108"/>
  <c r="AV35" i="100"/>
  <c r="AU36" i="100"/>
  <c r="AJ372" i="100"/>
  <c r="AK373" i="100"/>
  <c r="AT50" i="100"/>
  <c r="AT48" i="100"/>
  <c r="AR10" i="108"/>
  <c r="AR59" i="108" s="1"/>
  <c r="AS176" i="100"/>
  <c r="AS345" i="100" s="1"/>
  <c r="AS544" i="100" s="1"/>
  <c r="AS175" i="100"/>
  <c r="AS344" i="100" s="1"/>
  <c r="AS543" i="100" s="1"/>
  <c r="AR218" i="100" l="1"/>
  <c r="AQ224" i="100"/>
  <c r="AT176" i="100"/>
  <c r="AT345" i="100" s="1"/>
  <c r="AT544" i="100" s="1"/>
  <c r="AR41" i="108" s="1"/>
  <c r="AR72" i="108" s="1"/>
  <c r="AT175" i="100"/>
  <c r="AT344" i="100" s="1"/>
  <c r="AT543" i="100" s="1"/>
  <c r="AR32" i="108" s="1"/>
  <c r="AR62" i="108" s="1"/>
  <c r="AK372" i="100"/>
  <c r="AL373" i="100"/>
  <c r="AQ41" i="108"/>
  <c r="AQ72" i="108" s="1"/>
  <c r="AU48" i="100"/>
  <c r="AS10" i="108"/>
  <c r="AS59" i="108" s="1"/>
  <c r="AU50" i="100"/>
  <c r="AU154" i="100"/>
  <c r="AT12" i="108"/>
  <c r="AV36" i="100"/>
  <c r="AW35" i="100"/>
  <c r="AQ32" i="108"/>
  <c r="AQ62" i="108" s="1"/>
  <c r="AU533" i="100"/>
  <c r="AR224" i="100" l="1"/>
  <c r="AS218" i="100"/>
  <c r="AV50" i="100"/>
  <c r="AV48" i="100"/>
  <c r="AT10" i="108"/>
  <c r="AT59" i="108" s="1"/>
  <c r="AV154" i="100"/>
  <c r="AL372" i="100"/>
  <c r="AM373" i="100"/>
  <c r="AV533" i="100"/>
  <c r="AU12" i="108"/>
  <c r="AX35" i="100"/>
  <c r="AW36" i="100"/>
  <c r="AW154" i="100" s="1"/>
  <c r="AU175" i="100"/>
  <c r="AU344" i="100" s="1"/>
  <c r="AU543" i="100" s="1"/>
  <c r="AU176" i="100"/>
  <c r="AU345" i="100" s="1"/>
  <c r="AU544" i="100" s="1"/>
  <c r="AT218" i="100" l="1"/>
  <c r="AS224" i="100"/>
  <c r="AV12" i="108"/>
  <c r="AX36" i="100"/>
  <c r="AX154" i="100" s="1"/>
  <c r="AY35" i="100"/>
  <c r="AS32" i="108"/>
  <c r="AS62" i="108" s="1"/>
  <c r="AW50" i="100"/>
  <c r="AW48" i="100"/>
  <c r="AU10" i="108"/>
  <c r="AU59" i="108" s="1"/>
  <c r="AM372" i="100"/>
  <c r="AN373" i="100"/>
  <c r="AV176" i="100"/>
  <c r="AV345" i="100" s="1"/>
  <c r="AV544" i="100" s="1"/>
  <c r="AV175" i="100"/>
  <c r="AV344" i="100" s="1"/>
  <c r="AV543" i="100" s="1"/>
  <c r="AW176" i="100"/>
  <c r="AW345" i="100" s="1"/>
  <c r="AW544" i="100" s="1"/>
  <c r="AW175" i="100"/>
  <c r="AW344" i="100" s="1"/>
  <c r="AW543" i="100" s="1"/>
  <c r="AS41" i="108"/>
  <c r="AS72" i="108" s="1"/>
  <c r="AW533" i="100"/>
  <c r="AT224" i="100" l="1"/>
  <c r="AU218" i="100"/>
  <c r="AU32" i="108"/>
  <c r="AU62" i="108" s="1"/>
  <c r="AT32" i="108"/>
  <c r="AT62" i="108" s="1"/>
  <c r="AN372" i="100"/>
  <c r="AO373" i="100"/>
  <c r="AW12" i="108"/>
  <c r="AY36" i="100"/>
  <c r="AY154" i="100" s="1"/>
  <c r="AZ35" i="100"/>
  <c r="AU41" i="108"/>
  <c r="AU72" i="108" s="1"/>
  <c r="AX175" i="100"/>
  <c r="AX344" i="100" s="1"/>
  <c r="AX543" i="100" s="1"/>
  <c r="AX176" i="100"/>
  <c r="AX345" i="100" s="1"/>
  <c r="AX544" i="100" s="1"/>
  <c r="AX50" i="100"/>
  <c r="AX48" i="100"/>
  <c r="AV10" i="108"/>
  <c r="AV59" i="108" s="1"/>
  <c r="AT41" i="108"/>
  <c r="AT72" i="108" s="1"/>
  <c r="AX533" i="100"/>
  <c r="AU224" i="100" l="1"/>
  <c r="AV218" i="100"/>
  <c r="AY533" i="100"/>
  <c r="AY175" i="100"/>
  <c r="AY344" i="100" s="1"/>
  <c r="AY543" i="100" s="1"/>
  <c r="AY176" i="100"/>
  <c r="AY345" i="100" s="1"/>
  <c r="AY544" i="100" s="1"/>
  <c r="AV41" i="108"/>
  <c r="AV72" i="108" s="1"/>
  <c r="AX12" i="108"/>
  <c r="BA35" i="100"/>
  <c r="AZ36" i="100"/>
  <c r="AZ154" i="100" s="1"/>
  <c r="AO372" i="100"/>
  <c r="AP373" i="100"/>
  <c r="AV32" i="108"/>
  <c r="AV62" i="108" s="1"/>
  <c r="AY50" i="100"/>
  <c r="AW10" i="108"/>
  <c r="AW59" i="108" s="1"/>
  <c r="AY48" i="100"/>
  <c r="AV224" i="100" l="1"/>
  <c r="AW218" i="100"/>
  <c r="AZ533" i="100"/>
  <c r="AZ175" i="100"/>
  <c r="AZ344" i="100" s="1"/>
  <c r="AZ543" i="100" s="1"/>
  <c r="AZ176" i="100"/>
  <c r="AZ345" i="100" s="1"/>
  <c r="AZ544" i="100" s="1"/>
  <c r="AP372" i="100"/>
  <c r="AQ373" i="100"/>
  <c r="AW41" i="108"/>
  <c r="AW72" i="108" s="1"/>
  <c r="AZ50" i="100"/>
  <c r="AZ48" i="100"/>
  <c r="AX10" i="108"/>
  <c r="AX59" i="108" s="1"/>
  <c r="AY12" i="108"/>
  <c r="BA36" i="100"/>
  <c r="BA533" i="100" s="1"/>
  <c r="BB35" i="100"/>
  <c r="AW32" i="108"/>
  <c r="AW62" i="108" s="1"/>
  <c r="AX218" i="100" l="1"/>
  <c r="AW224" i="100"/>
  <c r="AX41" i="108"/>
  <c r="AX72" i="108" s="1"/>
  <c r="AZ12" i="108"/>
  <c r="BC35" i="100"/>
  <c r="BB36" i="100"/>
  <c r="BB533" i="100" s="1"/>
  <c r="AX32" i="108"/>
  <c r="AX62" i="108" s="1"/>
  <c r="BA48" i="100"/>
  <c r="BA50" i="100"/>
  <c r="AY10" i="108"/>
  <c r="AY59" i="108" s="1"/>
  <c r="BA154" i="100"/>
  <c r="AQ372" i="100"/>
  <c r="AR373" i="100"/>
  <c r="BB154" i="100" l="1"/>
  <c r="BB175" i="100" s="1"/>
  <c r="BB344" i="100" s="1"/>
  <c r="BB543" i="100" s="1"/>
  <c r="AY218" i="100"/>
  <c r="AX224" i="100"/>
  <c r="AS373" i="100"/>
  <c r="AR372" i="100"/>
  <c r="BA175" i="100"/>
  <c r="BA344" i="100" s="1"/>
  <c r="BA543" i="100" s="1"/>
  <c r="BA176" i="100"/>
  <c r="BA345" i="100" s="1"/>
  <c r="BA544" i="100" s="1"/>
  <c r="BB48" i="100"/>
  <c r="BB50" i="100"/>
  <c r="AZ10" i="108"/>
  <c r="AZ59" i="108" s="1"/>
  <c r="BA12" i="108"/>
  <c r="BC36" i="100"/>
  <c r="BD35" i="100"/>
  <c r="BB176" i="100" l="1"/>
  <c r="BB345" i="100" s="1"/>
  <c r="BB544" i="100" s="1"/>
  <c r="AZ218" i="100"/>
  <c r="AY224" i="100"/>
  <c r="BC50" i="100"/>
  <c r="BC48" i="100"/>
  <c r="BA10" i="108"/>
  <c r="BA59" i="108" s="1"/>
  <c r="AY41" i="108"/>
  <c r="AY72" i="108" s="1"/>
  <c r="AZ32" i="108"/>
  <c r="AZ62" i="108" s="1"/>
  <c r="AY32" i="108"/>
  <c r="AY62" i="108" s="1"/>
  <c r="BC533" i="100"/>
  <c r="AS372" i="100"/>
  <c r="AT373" i="100"/>
  <c r="BC154" i="100"/>
  <c r="BB12" i="108"/>
  <c r="BE35" i="100"/>
  <c r="BD36" i="100"/>
  <c r="BD533" i="100" s="1"/>
  <c r="AZ41" i="108"/>
  <c r="AZ72" i="108" s="1"/>
  <c r="AZ224" i="100" l="1"/>
  <c r="BA218" i="100"/>
  <c r="BD48" i="100"/>
  <c r="BD50" i="100"/>
  <c r="BB10" i="108"/>
  <c r="BB59" i="108" s="1"/>
  <c r="BC12" i="108"/>
  <c r="BE36" i="100"/>
  <c r="BE533" i="100" s="1"/>
  <c r="BF35" i="100"/>
  <c r="BC176" i="100"/>
  <c r="BC345" i="100" s="1"/>
  <c r="BC544" i="100" s="1"/>
  <c r="BC175" i="100"/>
  <c r="BC344" i="100" s="1"/>
  <c r="BC543" i="100" s="1"/>
  <c r="AT372" i="100"/>
  <c r="AU373" i="100"/>
  <c r="BD154" i="100"/>
  <c r="BA224" i="100" l="1"/>
  <c r="BB218" i="100"/>
  <c r="BD176" i="100"/>
  <c r="BD345" i="100" s="1"/>
  <c r="BD544" i="100" s="1"/>
  <c r="BD175" i="100"/>
  <c r="BD344" i="100" s="1"/>
  <c r="BD543" i="100" s="1"/>
  <c r="BA32" i="108"/>
  <c r="BA62" i="108" s="1"/>
  <c r="BE50" i="100"/>
  <c r="BE48" i="100"/>
  <c r="BC10" i="108"/>
  <c r="BC59" i="108" s="1"/>
  <c r="AU372" i="100"/>
  <c r="AV373" i="100"/>
  <c r="BD12" i="108"/>
  <c r="BF36" i="100"/>
  <c r="BF533" i="100" s="1"/>
  <c r="BG35" i="100"/>
  <c r="BA41" i="108"/>
  <c r="BA72" i="108" s="1"/>
  <c r="BE154" i="100"/>
  <c r="BC218" i="100" l="1"/>
  <c r="BB224" i="100"/>
  <c r="BE12" i="108"/>
  <c r="BG36" i="100"/>
  <c r="BG533" i="100" s="1"/>
  <c r="BH35" i="100"/>
  <c r="BF48" i="100"/>
  <c r="BD10" i="108"/>
  <c r="BD59" i="108" s="1"/>
  <c r="BF50" i="100"/>
  <c r="BB41" i="108"/>
  <c r="BB72" i="108" s="1"/>
  <c r="BF154" i="100"/>
  <c r="BE175" i="100"/>
  <c r="BE344" i="100" s="1"/>
  <c r="BE543" i="100" s="1"/>
  <c r="BE176" i="100"/>
  <c r="BE345" i="100" s="1"/>
  <c r="BE544" i="100" s="1"/>
  <c r="AW373" i="100"/>
  <c r="AV372" i="100"/>
  <c r="BB32" i="108"/>
  <c r="BB62" i="108" s="1"/>
  <c r="BD218" i="100" l="1"/>
  <c r="BC224" i="100"/>
  <c r="BC41" i="108"/>
  <c r="BC72" i="108" s="1"/>
  <c r="BG48" i="100"/>
  <c r="BG50" i="100"/>
  <c r="BE10" i="108"/>
  <c r="BE59" i="108" s="1"/>
  <c r="BC32" i="108"/>
  <c r="BC62" i="108" s="1"/>
  <c r="BG154" i="100"/>
  <c r="AX373" i="100"/>
  <c r="AW372" i="100"/>
  <c r="BF176" i="100"/>
  <c r="BF345" i="100" s="1"/>
  <c r="BF544" i="100" s="1"/>
  <c r="BF175" i="100"/>
  <c r="BF344" i="100" s="1"/>
  <c r="BF543" i="100" s="1"/>
  <c r="BF12" i="108"/>
  <c r="BH36" i="100"/>
  <c r="BI35" i="100"/>
  <c r="BE218" i="100" l="1"/>
  <c r="BD224" i="100"/>
  <c r="BH48" i="100"/>
  <c r="BH50" i="100"/>
  <c r="BF10" i="108"/>
  <c r="BF59" i="108" s="1"/>
  <c r="BD41" i="108"/>
  <c r="BD72" i="108" s="1"/>
  <c r="AX372" i="100"/>
  <c r="AY373" i="100"/>
  <c r="BH154" i="100"/>
  <c r="BG12" i="108"/>
  <c r="BJ35" i="100"/>
  <c r="BI36" i="100"/>
  <c r="BI533" i="100" s="1"/>
  <c r="BD32" i="108"/>
  <c r="BD62" i="108" s="1"/>
  <c r="BG175" i="100"/>
  <c r="BG344" i="100" s="1"/>
  <c r="BG543" i="100" s="1"/>
  <c r="BG176" i="100"/>
  <c r="BG345" i="100" s="1"/>
  <c r="BG544" i="100" s="1"/>
  <c r="BH533" i="100"/>
  <c r="BF218" i="100" l="1"/>
  <c r="BE224" i="100"/>
  <c r="BH12" i="108"/>
  <c r="BJ36" i="100"/>
  <c r="BK35" i="100"/>
  <c r="BH176" i="100"/>
  <c r="BH345" i="100" s="1"/>
  <c r="BH544" i="100" s="1"/>
  <c r="BH175" i="100"/>
  <c r="BH344" i="100" s="1"/>
  <c r="BH543" i="100" s="1"/>
  <c r="BE41" i="108"/>
  <c r="BE72" i="108" s="1"/>
  <c r="BE32" i="108"/>
  <c r="BE62" i="108" s="1"/>
  <c r="BI48" i="100"/>
  <c r="BI50" i="100"/>
  <c r="BG10" i="108"/>
  <c r="BG59" i="108" s="1"/>
  <c r="AY372" i="100"/>
  <c r="AZ373" i="100"/>
  <c r="BI154" i="100"/>
  <c r="BF224" i="100" l="1"/>
  <c r="BG218" i="100"/>
  <c r="BF32" i="108"/>
  <c r="BF62" i="108" s="1"/>
  <c r="BI176" i="100"/>
  <c r="BI345" i="100" s="1"/>
  <c r="BI544" i="100" s="1"/>
  <c r="BI175" i="100"/>
  <c r="BI344" i="100" s="1"/>
  <c r="BI543" i="100" s="1"/>
  <c r="BF41" i="108"/>
  <c r="BF72" i="108" s="1"/>
  <c r="BJ50" i="100"/>
  <c r="BJ48" i="100"/>
  <c r="BH10" i="108"/>
  <c r="BH59" i="108" s="1"/>
  <c r="BJ533" i="100"/>
  <c r="AZ372" i="100"/>
  <c r="BA373" i="100"/>
  <c r="BJ154" i="100"/>
  <c r="BI12" i="108"/>
  <c r="BL35" i="100"/>
  <c r="BK36" i="100"/>
  <c r="BK533" i="100" s="1"/>
  <c r="BH218" i="100" l="1"/>
  <c r="BG224" i="100"/>
  <c r="BK154" i="100"/>
  <c r="BJ12" i="108"/>
  <c r="BM35" i="100"/>
  <c r="BL36" i="100"/>
  <c r="BL533" i="100" s="1"/>
  <c r="BG32" i="108"/>
  <c r="BG62" i="108" s="1"/>
  <c r="BJ175" i="100"/>
  <c r="BJ344" i="100" s="1"/>
  <c r="BJ543" i="100" s="1"/>
  <c r="BJ176" i="100"/>
  <c r="BJ345" i="100" s="1"/>
  <c r="BJ544" i="100" s="1"/>
  <c r="BG41" i="108"/>
  <c r="BG72" i="108" s="1"/>
  <c r="BI10" i="108"/>
  <c r="BI59" i="108" s="1"/>
  <c r="BK48" i="100"/>
  <c r="BK50" i="100"/>
  <c r="BB373" i="100"/>
  <c r="BA372" i="100"/>
  <c r="BI218" i="100" l="1"/>
  <c r="BH224" i="100"/>
  <c r="BK176" i="100"/>
  <c r="BK345" i="100" s="1"/>
  <c r="BK544" i="100" s="1"/>
  <c r="BK175" i="100"/>
  <c r="BK344" i="100" s="1"/>
  <c r="BK543" i="100" s="1"/>
  <c r="BB372" i="100"/>
  <c r="BC373" i="100"/>
  <c r="BH41" i="108"/>
  <c r="BH72" i="108" s="1"/>
  <c r="BH32" i="108"/>
  <c r="BH62" i="108" s="1"/>
  <c r="BL48" i="100"/>
  <c r="BL50" i="100"/>
  <c r="BJ10" i="108"/>
  <c r="BJ59" i="108" s="1"/>
  <c r="BL154" i="100"/>
  <c r="BN35" i="100"/>
  <c r="BN36" i="100" s="1"/>
  <c r="BK12" i="108"/>
  <c r="BM36" i="100"/>
  <c r="BM533" i="100" s="1"/>
  <c r="BI224" i="100" l="1"/>
  <c r="BJ218" i="100"/>
  <c r="BI32" i="108"/>
  <c r="BI62" i="108" s="1"/>
  <c r="BI41" i="108"/>
  <c r="BI72" i="108" s="1"/>
  <c r="BN48" i="100"/>
  <c r="BN50" i="100"/>
  <c r="BL176" i="100"/>
  <c r="BL345" i="100" s="1"/>
  <c r="BL544" i="100" s="1"/>
  <c r="BL175" i="100"/>
  <c r="BL344" i="100" s="1"/>
  <c r="BL543" i="100" s="1"/>
  <c r="BC372" i="100"/>
  <c r="BD373" i="100"/>
  <c r="BK10" i="108"/>
  <c r="BK59" i="108" s="1"/>
  <c r="BM50" i="100"/>
  <c r="BM48" i="100"/>
  <c r="BN533" i="100"/>
  <c r="BN154" i="100"/>
  <c r="BM154" i="100"/>
  <c r="BJ224" i="100" l="1"/>
  <c r="BK218" i="100"/>
  <c r="N9" i="104" a="1"/>
  <c r="BM176" i="100"/>
  <c r="BM345" i="100" s="1"/>
  <c r="BM544" i="100" s="1"/>
  <c r="BM175" i="100"/>
  <c r="BM344" i="100" s="1"/>
  <c r="BM543" i="100" s="1"/>
  <c r="BJ32" i="108"/>
  <c r="BJ62" i="108" s="1"/>
  <c r="BJ41" i="108"/>
  <c r="BJ72" i="108" s="1"/>
  <c r="BN176" i="100"/>
  <c r="BN345" i="100" s="1"/>
  <c r="BN544" i="100" s="1"/>
  <c r="BN175" i="100"/>
  <c r="BN344" i="100" s="1"/>
  <c r="BN543" i="100" s="1"/>
  <c r="BD372" i="100"/>
  <c r="BE373" i="100"/>
  <c r="BL218" i="100" l="1"/>
  <c r="BK224" i="100"/>
  <c r="Q9" i="104"/>
  <c r="T9" i="104"/>
  <c r="P9" i="104"/>
  <c r="S9" i="104"/>
  <c r="N9" i="104"/>
  <c r="R9" i="104"/>
  <c r="O9" i="104"/>
  <c r="W9" i="104"/>
  <c r="U9" i="104"/>
  <c r="AA9" i="104"/>
  <c r="AC9" i="104"/>
  <c r="X9" i="104"/>
  <c r="AD9" i="104"/>
  <c r="Y9" i="104"/>
  <c r="V9" i="104"/>
  <c r="Z9" i="104"/>
  <c r="AB9" i="104"/>
  <c r="AE9" i="104"/>
  <c r="AF9" i="104"/>
  <c r="AG9" i="104"/>
  <c r="AH9" i="104"/>
  <c r="AI9" i="104"/>
  <c r="AJ9" i="104"/>
  <c r="AK9" i="104"/>
  <c r="AL9" i="104"/>
  <c r="AN9" i="104"/>
  <c r="AM9" i="104"/>
  <c r="AO9" i="104"/>
  <c r="AQ9" i="104"/>
  <c r="AP9" i="104"/>
  <c r="AR9" i="104"/>
  <c r="AS9" i="104"/>
  <c r="AT9" i="104"/>
  <c r="AU9" i="104"/>
  <c r="AV9" i="104"/>
  <c r="AW9" i="104"/>
  <c r="AX9" i="104"/>
  <c r="AY9" i="104"/>
  <c r="AZ9" i="104"/>
  <c r="BA9" i="104"/>
  <c r="BB9" i="104"/>
  <c r="BC9" i="104"/>
  <c r="BD9" i="104"/>
  <c r="BE9" i="104"/>
  <c r="BF9" i="104"/>
  <c r="BH9" i="104"/>
  <c r="BG9" i="104"/>
  <c r="BI9" i="104"/>
  <c r="BJ9" i="104"/>
  <c r="BK9" i="104"/>
  <c r="BE372" i="100"/>
  <c r="BF373" i="100"/>
  <c r="BK32" i="108"/>
  <c r="BK62" i="108" s="1"/>
  <c r="BK41" i="108"/>
  <c r="BK72" i="108" s="1"/>
  <c r="BM218" i="100" l="1"/>
  <c r="BL224" i="100"/>
  <c r="BF372" i="100"/>
  <c r="BG373" i="100"/>
  <c r="BN218" i="100" l="1"/>
  <c r="BN224" i="100" s="1"/>
  <c r="BM224" i="100"/>
  <c r="BH373" i="100"/>
  <c r="BG372" i="100"/>
  <c r="BH372" i="100" l="1"/>
  <c r="BI373" i="100"/>
  <c r="BI372" i="100" l="1"/>
  <c r="BJ373" i="100"/>
  <c r="BK373" i="100" l="1"/>
  <c r="BJ372" i="100"/>
  <c r="BL373" i="100" l="1"/>
  <c r="BK372" i="100"/>
  <c r="BM373" i="100" l="1"/>
  <c r="BL372" i="100"/>
  <c r="BN373" i="100" l="1"/>
  <c r="BN372" i="100" s="1"/>
  <c r="BM372" i="100"/>
  <c r="W198" i="100" l="1"/>
  <c r="W229" i="100" s="1"/>
  <c r="Y161" i="100" l="1"/>
  <c r="Z161" i="100" s="1"/>
  <c r="W152" i="100"/>
  <c r="X198" i="100"/>
  <c r="X229" i="100" s="1"/>
  <c r="X152" i="100"/>
  <c r="X306" i="100" s="1"/>
  <c r="W184" i="100" l="1"/>
  <c r="W285" i="100" s="1"/>
  <c r="W277" i="100"/>
  <c r="Y153" i="100"/>
  <c r="Y198" i="100" s="1"/>
  <c r="Y229" i="100" s="1"/>
  <c r="X181" i="100"/>
  <c r="X276" i="100"/>
  <c r="X183" i="100"/>
  <c r="X282" i="100" s="1"/>
  <c r="X299" i="100" s="1"/>
  <c r="X536" i="100" s="1"/>
  <c r="X277" i="100"/>
  <c r="X294" i="100" s="1"/>
  <c r="X542" i="100" s="1"/>
  <c r="X184" i="100"/>
  <c r="Z153" i="100"/>
  <c r="AA161" i="100"/>
  <c r="W306" i="100"/>
  <c r="W183" i="100"/>
  <c r="W181" i="100"/>
  <c r="W276" i="100"/>
  <c r="W284" i="100" l="1"/>
  <c r="W301" i="100" s="1"/>
  <c r="W282" i="100"/>
  <c r="Y152" i="100"/>
  <c r="Y184" i="100" s="1"/>
  <c r="Y284" i="100" s="1"/>
  <c r="W185" i="100"/>
  <c r="W294" i="100"/>
  <c r="W542" i="100" s="1"/>
  <c r="U38" i="108" s="1"/>
  <c r="U69" i="108" s="1"/>
  <c r="Z198" i="100"/>
  <c r="Z229" i="100" s="1"/>
  <c r="Z152" i="100"/>
  <c r="X293" i="100"/>
  <c r="W182" i="100"/>
  <c r="X284" i="100"/>
  <c r="X301" i="100" s="1"/>
  <c r="X285" i="100"/>
  <c r="X302" i="100" s="1"/>
  <c r="X185" i="100"/>
  <c r="V38" i="108"/>
  <c r="V69" i="108" s="1"/>
  <c r="W293" i="100"/>
  <c r="AA153" i="100"/>
  <c r="AB161" i="100"/>
  <c r="X182" i="100"/>
  <c r="W302" i="100"/>
  <c r="Y285" i="100" l="1"/>
  <c r="Y181" i="100"/>
  <c r="Y276" i="100"/>
  <c r="Y277" i="100"/>
  <c r="Y183" i="100"/>
  <c r="Y306" i="100"/>
  <c r="W333" i="100"/>
  <c r="W506" i="100"/>
  <c r="AA198" i="100"/>
  <c r="AA229" i="100" s="1"/>
  <c r="AA152" i="100"/>
  <c r="AA184" i="100" s="1"/>
  <c r="Z276" i="100"/>
  <c r="Z306" i="100"/>
  <c r="Z181" i="100"/>
  <c r="Z277" i="100"/>
  <c r="Z183" i="100"/>
  <c r="Z282" i="100" s="1"/>
  <c r="X333" i="100"/>
  <c r="X506" i="100"/>
  <c r="AB153" i="100"/>
  <c r="AC161" i="100"/>
  <c r="W505" i="100"/>
  <c r="W338" i="100"/>
  <c r="X338" i="100"/>
  <c r="X505" i="100"/>
  <c r="Z184" i="100"/>
  <c r="Y182" i="100" l="1"/>
  <c r="Y282" i="100"/>
  <c r="Y302" i="100"/>
  <c r="Y333" i="100" s="1"/>
  <c r="Y294" i="100"/>
  <c r="Y542" i="100" s="1"/>
  <c r="W38" i="108" s="1"/>
  <c r="W69" i="108" s="1"/>
  <c r="Y185" i="100"/>
  <c r="Y293" i="100"/>
  <c r="Y301" i="100"/>
  <c r="Y338" i="100" s="1"/>
  <c r="Z185" i="100"/>
  <c r="AA285" i="100"/>
  <c r="AA284" i="100"/>
  <c r="V97" i="108"/>
  <c r="AC153" i="100"/>
  <c r="AD161" i="100"/>
  <c r="U98" i="108"/>
  <c r="U124" i="108" s="1"/>
  <c r="Z182" i="100"/>
  <c r="Z293" i="100"/>
  <c r="AA306" i="100"/>
  <c r="AA181" i="100"/>
  <c r="AA276" i="100"/>
  <c r="AA277" i="100"/>
  <c r="AA183" i="100"/>
  <c r="AA282" i="100" s="1"/>
  <c r="AB198" i="100"/>
  <c r="AB229" i="100" s="1"/>
  <c r="AB152" i="100"/>
  <c r="Z285" i="100"/>
  <c r="Z284" i="100"/>
  <c r="U97" i="108"/>
  <c r="V98" i="108"/>
  <c r="V124" i="108" s="1"/>
  <c r="Z294" i="100"/>
  <c r="Z542" i="100" s="1"/>
  <c r="Y506" i="100" l="1"/>
  <c r="Y505" i="100"/>
  <c r="W97" i="108" s="1"/>
  <c r="W123" i="108" s="1"/>
  <c r="AA301" i="100"/>
  <c r="AA338" i="100" s="1"/>
  <c r="AA185" i="100"/>
  <c r="AA293" i="100"/>
  <c r="AC198" i="100"/>
  <c r="AC229" i="100" s="1"/>
  <c r="AC152" i="100"/>
  <c r="AC184" i="100" s="1"/>
  <c r="Z301" i="100"/>
  <c r="W98" i="108"/>
  <c r="W124" i="108" s="1"/>
  <c r="X38" i="108"/>
  <c r="X69" i="108" s="1"/>
  <c r="Z302" i="100"/>
  <c r="AA182" i="100"/>
  <c r="V144" i="108"/>
  <c r="V123" i="108"/>
  <c r="AA302" i="100"/>
  <c r="AB306" i="100"/>
  <c r="AB276" i="100"/>
  <c r="AB181" i="100"/>
  <c r="AB277" i="100"/>
  <c r="AB183" i="100"/>
  <c r="AB282" i="100" s="1"/>
  <c r="U123" i="108"/>
  <c r="U144" i="108"/>
  <c r="AB184" i="100"/>
  <c r="AA294" i="100"/>
  <c r="AA542" i="100" s="1"/>
  <c r="AD153" i="100"/>
  <c r="AE161" i="100"/>
  <c r="W144" i="108" l="1"/>
  <c r="AA505" i="100"/>
  <c r="Y97" i="108" s="1"/>
  <c r="AC285" i="100"/>
  <c r="AC284" i="100"/>
  <c r="AB182" i="100"/>
  <c r="Z506" i="100"/>
  <c r="Z333" i="100"/>
  <c r="AB284" i="100"/>
  <c r="AB285" i="100"/>
  <c r="AB294" i="100"/>
  <c r="AB542" i="100" s="1"/>
  <c r="AF161" i="100"/>
  <c r="AE153" i="100"/>
  <c r="Y38" i="108"/>
  <c r="Y69" i="108" s="1"/>
  <c r="AB185" i="100"/>
  <c r="AC306" i="100"/>
  <c r="AC181" i="100"/>
  <c r="AC277" i="100"/>
  <c r="AC276" i="100"/>
  <c r="AC183" i="100"/>
  <c r="AC282" i="100" s="1"/>
  <c r="AD198" i="100"/>
  <c r="AD229" i="100" s="1"/>
  <c r="AD152" i="100"/>
  <c r="AB293" i="100"/>
  <c r="AA333" i="100"/>
  <c r="AA506" i="100"/>
  <c r="Z338" i="100"/>
  <c r="Z505" i="100"/>
  <c r="AD306" i="100" l="1"/>
  <c r="AD181" i="100"/>
  <c r="AD276" i="100"/>
  <c r="AD183" i="100"/>
  <c r="AD282" i="100" s="1"/>
  <c r="AD277" i="100"/>
  <c r="AC182" i="100"/>
  <c r="AB302" i="100"/>
  <c r="X98" i="108"/>
  <c r="X124" i="108" s="1"/>
  <c r="AD184" i="100"/>
  <c r="AC294" i="100"/>
  <c r="AC542" i="100" s="1"/>
  <c r="Y144" i="108"/>
  <c r="Y123" i="108"/>
  <c r="AE198" i="100"/>
  <c r="AE229" i="100" s="1"/>
  <c r="AE152" i="100"/>
  <c r="Z38" i="108"/>
  <c r="Z69" i="108" s="1"/>
  <c r="AC301" i="100"/>
  <c r="AC293" i="100"/>
  <c r="X97" i="108"/>
  <c r="Y98" i="108"/>
  <c r="Y124" i="108" s="1"/>
  <c r="AC185" i="100"/>
  <c r="AF153" i="100"/>
  <c r="AG161" i="100"/>
  <c r="AB301" i="100"/>
  <c r="AC302" i="100"/>
  <c r="AD294" i="100" l="1"/>
  <c r="AD542" i="100" s="1"/>
  <c r="AB38" i="108" s="1"/>
  <c r="AB69" i="108" s="1"/>
  <c r="AF198" i="100"/>
  <c r="AF229" i="100" s="1"/>
  <c r="AF152" i="100"/>
  <c r="AE276" i="100"/>
  <c r="AE306" i="100"/>
  <c r="AE181" i="100"/>
  <c r="AE277" i="100"/>
  <c r="AE183" i="100"/>
  <c r="AE282" i="100" s="1"/>
  <c r="AD284" i="100"/>
  <c r="AD285" i="100"/>
  <c r="AD182" i="100"/>
  <c r="AC333" i="100"/>
  <c r="AC506" i="100"/>
  <c r="AE184" i="100"/>
  <c r="AD293" i="100"/>
  <c r="X144" i="108"/>
  <c r="X123" i="108"/>
  <c r="AB333" i="100"/>
  <c r="AB506" i="100"/>
  <c r="AD185" i="100"/>
  <c r="AB338" i="100"/>
  <c r="AB505" i="100"/>
  <c r="AH161" i="100"/>
  <c r="AG153" i="100"/>
  <c r="AC505" i="100"/>
  <c r="AC338" i="100"/>
  <c r="AA38" i="108"/>
  <c r="AA69" i="108" s="1"/>
  <c r="AE185" i="100" l="1"/>
  <c r="AF181" i="100"/>
  <c r="AF306" i="100"/>
  <c r="AF276" i="100"/>
  <c r="AF277" i="100"/>
  <c r="AF183" i="100"/>
  <c r="AF282" i="100" s="1"/>
  <c r="Z97" i="108"/>
  <c r="AA98" i="108"/>
  <c r="AA124" i="108" s="1"/>
  <c r="AE182" i="100"/>
  <c r="AE293" i="100"/>
  <c r="AE285" i="100"/>
  <c r="AE302" i="100" s="1"/>
  <c r="AE284" i="100"/>
  <c r="AE301" i="100" s="1"/>
  <c r="AD302" i="100"/>
  <c r="AE294" i="100"/>
  <c r="AE542" i="100" s="1"/>
  <c r="AF184" i="100"/>
  <c r="AA97" i="108"/>
  <c r="AG198" i="100"/>
  <c r="AG229" i="100" s="1"/>
  <c r="AG152" i="100"/>
  <c r="Z98" i="108"/>
  <c r="Z124" i="108" s="1"/>
  <c r="AD301" i="100"/>
  <c r="AH153" i="100"/>
  <c r="AI161" i="100"/>
  <c r="AH198" i="100" l="1"/>
  <c r="AH229" i="100" s="1"/>
  <c r="AH152" i="100"/>
  <c r="AG306" i="100"/>
  <c r="AG276" i="100"/>
  <c r="AG277" i="100"/>
  <c r="AG181" i="100"/>
  <c r="AG183" i="100"/>
  <c r="AG282" i="100" s="1"/>
  <c r="AE338" i="100"/>
  <c r="AE505" i="100"/>
  <c r="AD338" i="100"/>
  <c r="AD505" i="100"/>
  <c r="AD333" i="100"/>
  <c r="AD506" i="100"/>
  <c r="AE506" i="100"/>
  <c r="AE333" i="100"/>
  <c r="Z123" i="108"/>
  <c r="Z144" i="108"/>
  <c r="AF182" i="100"/>
  <c r="AF185" i="100"/>
  <c r="AA144" i="108"/>
  <c r="AA123" i="108"/>
  <c r="AF285" i="100"/>
  <c r="AF302" i="100" s="1"/>
  <c r="AF284" i="100"/>
  <c r="AF294" i="100"/>
  <c r="AF542" i="100" s="1"/>
  <c r="AI153" i="100"/>
  <c r="AJ161" i="100"/>
  <c r="AG184" i="100"/>
  <c r="AC38" i="108"/>
  <c r="AC69" i="108" s="1"/>
  <c r="AF293" i="100"/>
  <c r="AG284" i="100" l="1"/>
  <c r="AG301" i="100" s="1"/>
  <c r="AG285" i="100"/>
  <c r="AG302" i="100" s="1"/>
  <c r="AD38" i="108"/>
  <c r="AD69" i="108" s="1"/>
  <c r="AF506" i="100"/>
  <c r="AF333" i="100"/>
  <c r="AC98" i="108"/>
  <c r="AC124" i="108" s="1"/>
  <c r="AB98" i="108"/>
  <c r="AB124" i="108" s="1"/>
  <c r="AG182" i="100"/>
  <c r="AH181" i="100"/>
  <c r="AH306" i="100"/>
  <c r="AH276" i="100"/>
  <c r="AH277" i="100"/>
  <c r="AH183" i="100"/>
  <c r="AH282" i="100" s="1"/>
  <c r="AG185" i="100"/>
  <c r="AB97" i="108"/>
  <c r="AG294" i="100"/>
  <c r="AG542" i="100" s="1"/>
  <c r="AJ153" i="100"/>
  <c r="AK161" i="100"/>
  <c r="AI198" i="100"/>
  <c r="AI229" i="100" s="1"/>
  <c r="AI152" i="100"/>
  <c r="AI184" i="100" s="1"/>
  <c r="AF301" i="100"/>
  <c r="AC97" i="108"/>
  <c r="AG293" i="100"/>
  <c r="AH184" i="100"/>
  <c r="AI285" i="100" l="1"/>
  <c r="AI284" i="100"/>
  <c r="AH285" i="100"/>
  <c r="AH302" i="100" s="1"/>
  <c r="AH284" i="100"/>
  <c r="AH301" i="100" s="1"/>
  <c r="AF338" i="100"/>
  <c r="AF505" i="100"/>
  <c r="AL161" i="100"/>
  <c r="AK153" i="100"/>
  <c r="AJ198" i="100"/>
  <c r="AJ229" i="100" s="1"/>
  <c r="AJ152" i="100"/>
  <c r="AJ184" i="100" s="1"/>
  <c r="AE38" i="108"/>
  <c r="AE69" i="108" s="1"/>
  <c r="AH182" i="100"/>
  <c r="AH185" i="100"/>
  <c r="AG333" i="100"/>
  <c r="AG506" i="100"/>
  <c r="AC123" i="108"/>
  <c r="AC144" i="108"/>
  <c r="AH293" i="100"/>
  <c r="AD98" i="108"/>
  <c r="AD124" i="108" s="1"/>
  <c r="AI306" i="100"/>
  <c r="AI181" i="100"/>
  <c r="AI276" i="100"/>
  <c r="AI277" i="100"/>
  <c r="AI183" i="100"/>
  <c r="AI282" i="100" s="1"/>
  <c r="AB144" i="108"/>
  <c r="AB123" i="108"/>
  <c r="AH294" i="100"/>
  <c r="AH542" i="100" s="1"/>
  <c r="AG338" i="100"/>
  <c r="AG505" i="100"/>
  <c r="AI294" i="100" l="1"/>
  <c r="AI542" i="100" s="1"/>
  <c r="AI185" i="100"/>
  <c r="AI302" i="100"/>
  <c r="AI333" i="100" s="1"/>
  <c r="AE98" i="108"/>
  <c r="AE124" i="108" s="1"/>
  <c r="AD97" i="108"/>
  <c r="AF38" i="108"/>
  <c r="AF69" i="108" s="1"/>
  <c r="AI293" i="100"/>
  <c r="AJ306" i="100"/>
  <c r="AJ181" i="100"/>
  <c r="AJ276" i="100"/>
  <c r="AJ277" i="100"/>
  <c r="AJ183" i="100"/>
  <c r="AJ282" i="100" s="1"/>
  <c r="AH338" i="100"/>
  <c r="AH505" i="100"/>
  <c r="AI301" i="100"/>
  <c r="AE97" i="108"/>
  <c r="AJ284" i="100"/>
  <c r="AJ285" i="100"/>
  <c r="AK198" i="100"/>
  <c r="AK229" i="100" s="1"/>
  <c r="AK152" i="100"/>
  <c r="AH333" i="100"/>
  <c r="AH506" i="100"/>
  <c r="AI182" i="100"/>
  <c r="AL153" i="100"/>
  <c r="AM161" i="100"/>
  <c r="AG38" i="108" l="1"/>
  <c r="AG69" i="108" s="1"/>
  <c r="AI506" i="100"/>
  <c r="AG98" i="108" s="1"/>
  <c r="AG124" i="108" s="1"/>
  <c r="AJ302" i="100"/>
  <c r="AJ506" i="100" s="1"/>
  <c r="AJ301" i="100"/>
  <c r="AJ505" i="100" s="1"/>
  <c r="AJ294" i="100"/>
  <c r="AJ542" i="100" s="1"/>
  <c r="AJ185" i="100"/>
  <c r="AF98" i="108"/>
  <c r="AF124" i="108" s="1"/>
  <c r="AK181" i="100"/>
  <c r="AK277" i="100"/>
  <c r="AK306" i="100"/>
  <c r="AK276" i="100"/>
  <c r="AK183" i="100"/>
  <c r="AK282" i="100" s="1"/>
  <c r="AJ293" i="100"/>
  <c r="AD144" i="108"/>
  <c r="AD123" i="108"/>
  <c r="AK184" i="100"/>
  <c r="AE144" i="108"/>
  <c r="AE123" i="108"/>
  <c r="AJ182" i="100"/>
  <c r="AL198" i="100"/>
  <c r="AL229" i="100" s="1"/>
  <c r="AL152" i="100"/>
  <c r="AL184" i="100" s="1"/>
  <c r="AF97" i="108"/>
  <c r="AM153" i="100"/>
  <c r="AN161" i="100"/>
  <c r="AI338" i="100"/>
  <c r="AI505" i="100"/>
  <c r="AJ333" i="100" l="1"/>
  <c r="AH38" i="108"/>
  <c r="AH69" i="108" s="1"/>
  <c r="AJ338" i="100"/>
  <c r="AK294" i="100"/>
  <c r="AK542" i="100" s="1"/>
  <c r="AG97" i="108"/>
  <c r="AF123" i="108"/>
  <c r="AF144" i="108"/>
  <c r="AL306" i="100"/>
  <c r="AL181" i="100"/>
  <c r="AL276" i="100"/>
  <c r="AL277" i="100"/>
  <c r="AL183" i="100"/>
  <c r="AL282" i="100" s="1"/>
  <c r="AK182" i="100"/>
  <c r="AK185" i="100"/>
  <c r="AM198" i="100"/>
  <c r="AM229" i="100" s="1"/>
  <c r="AM152" i="100"/>
  <c r="AM184" i="100" s="1"/>
  <c r="AK293" i="100"/>
  <c r="AL285" i="100"/>
  <c r="AL284" i="100"/>
  <c r="AH97" i="108"/>
  <c r="AN153" i="100"/>
  <c r="AO161" i="100"/>
  <c r="AH98" i="108"/>
  <c r="AH124" i="108" s="1"/>
  <c r="AK284" i="100"/>
  <c r="AK301" i="100" s="1"/>
  <c r="AK285" i="100"/>
  <c r="AK302" i="100" s="1"/>
  <c r="AI38" i="108" l="1"/>
  <c r="AI69" i="108" s="1"/>
  <c r="AL301" i="100"/>
  <c r="AL338" i="100" s="1"/>
  <c r="AK333" i="100"/>
  <c r="AK506" i="100"/>
  <c r="AL182" i="100"/>
  <c r="AK338" i="100"/>
  <c r="AK505" i="100"/>
  <c r="AH144" i="108"/>
  <c r="AH123" i="108"/>
  <c r="AL294" i="100"/>
  <c r="AL542" i="100" s="1"/>
  <c r="AO153" i="100"/>
  <c r="AP161" i="100"/>
  <c r="AM284" i="100"/>
  <c r="AM285" i="100"/>
  <c r="AL293" i="100"/>
  <c r="AG144" i="108"/>
  <c r="AG123" i="108"/>
  <c r="AN198" i="100"/>
  <c r="AN229" i="100" s="1"/>
  <c r="AN152" i="100"/>
  <c r="AN184" i="100" s="1"/>
  <c r="AL302" i="100"/>
  <c r="AM181" i="100"/>
  <c r="AM276" i="100"/>
  <c r="AM306" i="100"/>
  <c r="AM277" i="100"/>
  <c r="AM183" i="100"/>
  <c r="AM282" i="100" s="1"/>
  <c r="AL185" i="100"/>
  <c r="AL505" i="100" l="1"/>
  <c r="AM182" i="100"/>
  <c r="AM302" i="100"/>
  <c r="AI97" i="108"/>
  <c r="AM294" i="100"/>
  <c r="AM542" i="100" s="1"/>
  <c r="AN181" i="100"/>
  <c r="AN276" i="100"/>
  <c r="AN306" i="100"/>
  <c r="AN277" i="100"/>
  <c r="AN183" i="100"/>
  <c r="AN282" i="100" s="1"/>
  <c r="AI98" i="108"/>
  <c r="AI124" i="108" s="1"/>
  <c r="AM185" i="100"/>
  <c r="AN284" i="100"/>
  <c r="AN285" i="100"/>
  <c r="AL333" i="100"/>
  <c r="AL506" i="100"/>
  <c r="AM301" i="100"/>
  <c r="AP153" i="100"/>
  <c r="AQ161" i="100"/>
  <c r="AJ38" i="108"/>
  <c r="AJ69" i="108" s="1"/>
  <c r="AM293" i="100"/>
  <c r="AO198" i="100"/>
  <c r="AO229" i="100" s="1"/>
  <c r="AO152" i="100"/>
  <c r="AO184" i="100" s="1"/>
  <c r="AJ97" i="108" l="1"/>
  <c r="AJ123" i="108" s="1"/>
  <c r="AN302" i="100"/>
  <c r="AN333" i="100" s="1"/>
  <c r="AN301" i="100"/>
  <c r="AN338" i="100" s="1"/>
  <c r="AN294" i="100"/>
  <c r="AN542" i="100" s="1"/>
  <c r="AL38" i="108" s="1"/>
  <c r="AL69" i="108" s="1"/>
  <c r="AO284" i="100"/>
  <c r="AO285" i="100"/>
  <c r="AM338" i="100"/>
  <c r="AM505" i="100"/>
  <c r="AJ98" i="108"/>
  <c r="AJ124" i="108" s="1"/>
  <c r="AM333" i="100"/>
  <c r="AM506" i="100"/>
  <c r="AI123" i="108"/>
  <c r="AI144" i="108"/>
  <c r="AO181" i="100"/>
  <c r="AO306" i="100"/>
  <c r="AO276" i="100"/>
  <c r="AO183" i="100"/>
  <c r="AO282" i="100" s="1"/>
  <c r="AO277" i="100"/>
  <c r="AQ153" i="100"/>
  <c r="AR161" i="100"/>
  <c r="AN293" i="100"/>
  <c r="AK38" i="108"/>
  <c r="AK69" i="108" s="1"/>
  <c r="AP198" i="100"/>
  <c r="AP229" i="100" s="1"/>
  <c r="AP152" i="100"/>
  <c r="AP184" i="100" s="1"/>
  <c r="AN182" i="100"/>
  <c r="AN185" i="100"/>
  <c r="AJ144" i="108" l="1"/>
  <c r="AN505" i="100"/>
  <c r="AL97" i="108" s="1"/>
  <c r="AN506" i="100"/>
  <c r="AP285" i="100"/>
  <c r="AP284" i="100"/>
  <c r="AR153" i="100"/>
  <c r="AS161" i="100"/>
  <c r="AK98" i="108"/>
  <c r="AK124" i="108" s="1"/>
  <c r="AK97" i="108"/>
  <c r="AO302" i="100"/>
  <c r="AP306" i="100"/>
  <c r="AP181" i="100"/>
  <c r="AP276" i="100"/>
  <c r="AP277" i="100"/>
  <c r="AP183" i="100"/>
  <c r="AP282" i="100" s="1"/>
  <c r="AQ198" i="100"/>
  <c r="AQ229" i="100" s="1"/>
  <c r="AQ152" i="100"/>
  <c r="AQ184" i="100" s="1"/>
  <c r="AO294" i="100"/>
  <c r="AO542" i="100" s="1"/>
  <c r="AO185" i="100"/>
  <c r="AO182" i="100"/>
  <c r="AO301" i="100"/>
  <c r="AO293" i="100"/>
  <c r="AL98" i="108" l="1"/>
  <c r="AL124" i="108" s="1"/>
  <c r="AP302" i="100"/>
  <c r="AM38" i="108"/>
  <c r="AM69" i="108" s="1"/>
  <c r="AP294" i="100"/>
  <c r="AP542" i="100" s="1"/>
  <c r="AR198" i="100"/>
  <c r="AR229" i="100" s="1"/>
  <c r="AR152" i="100"/>
  <c r="AP301" i="100"/>
  <c r="AQ306" i="100"/>
  <c r="AQ276" i="100"/>
  <c r="AQ181" i="100"/>
  <c r="AQ183" i="100"/>
  <c r="AQ282" i="100" s="1"/>
  <c r="AQ277" i="100"/>
  <c r="AQ294" i="100" s="1"/>
  <c r="AQ542" i="100" s="1"/>
  <c r="AL144" i="108"/>
  <c r="AL123" i="108"/>
  <c r="AP293" i="100"/>
  <c r="AO333" i="100"/>
  <c r="AO506" i="100"/>
  <c r="AO338" i="100"/>
  <c r="AO505" i="100"/>
  <c r="AP182" i="100"/>
  <c r="AK123" i="108"/>
  <c r="AK144" i="108"/>
  <c r="AT161" i="100"/>
  <c r="AS153" i="100"/>
  <c r="AQ285" i="100"/>
  <c r="AQ284" i="100"/>
  <c r="AP185" i="100"/>
  <c r="AQ302" i="100" l="1"/>
  <c r="AQ506" i="100" s="1"/>
  <c r="AQ301" i="100"/>
  <c r="AQ505" i="100" s="1"/>
  <c r="AM97" i="108"/>
  <c r="AR181" i="100"/>
  <c r="AR276" i="100"/>
  <c r="AR306" i="100"/>
  <c r="AR277" i="100"/>
  <c r="AR183" i="100"/>
  <c r="AR282" i="100" s="1"/>
  <c r="AN38" i="108"/>
  <c r="AN69" i="108" s="1"/>
  <c r="AS152" i="100"/>
  <c r="AS198" i="100"/>
  <c r="AS229" i="100" s="1"/>
  <c r="AT153" i="100"/>
  <c r="AU161" i="100"/>
  <c r="AQ293" i="100"/>
  <c r="AP333" i="100"/>
  <c r="AP506" i="100"/>
  <c r="AQ182" i="100"/>
  <c r="AP338" i="100"/>
  <c r="AP505" i="100"/>
  <c r="AQ185" i="100"/>
  <c r="AM98" i="108"/>
  <c r="AM124" i="108" s="1"/>
  <c r="AO38" i="108"/>
  <c r="AO69" i="108" s="1"/>
  <c r="AR184" i="100"/>
  <c r="AR294" i="100" l="1"/>
  <c r="AR542" i="100" s="1"/>
  <c r="AP38" i="108" s="1"/>
  <c r="AP69" i="108" s="1"/>
  <c r="AQ338" i="100"/>
  <c r="AQ333" i="100"/>
  <c r="AV161" i="100"/>
  <c r="AU153" i="100"/>
  <c r="AN97" i="108"/>
  <c r="AN98" i="108"/>
  <c r="AN124" i="108" s="1"/>
  <c r="AS276" i="100"/>
  <c r="AS181" i="100"/>
  <c r="AS277" i="100"/>
  <c r="AS306" i="100"/>
  <c r="AS183" i="100"/>
  <c r="AS282" i="100" s="1"/>
  <c r="AM144" i="108"/>
  <c r="AM123" i="108"/>
  <c r="AO98" i="108"/>
  <c r="AO124" i="108" s="1"/>
  <c r="AR182" i="100"/>
  <c r="AR185" i="100"/>
  <c r="AT152" i="100"/>
  <c r="AT184" i="100" s="1"/>
  <c r="AT198" i="100"/>
  <c r="AT229" i="100" s="1"/>
  <c r="AO97" i="108"/>
  <c r="AR284" i="100"/>
  <c r="AR301" i="100" s="1"/>
  <c r="AR285" i="100"/>
  <c r="AR302" i="100" s="1"/>
  <c r="AS184" i="100"/>
  <c r="AR293" i="100"/>
  <c r="AS294" i="100" l="1"/>
  <c r="AS542" i="100" s="1"/>
  <c r="AT284" i="100"/>
  <c r="AT285" i="100"/>
  <c r="AR333" i="100"/>
  <c r="AR506" i="100"/>
  <c r="AO144" i="108"/>
  <c r="AO123" i="108"/>
  <c r="AU152" i="100"/>
  <c r="AU184" i="100" s="1"/>
  <c r="AU198" i="100"/>
  <c r="AU229" i="100" s="1"/>
  <c r="AS182" i="100"/>
  <c r="AS293" i="100"/>
  <c r="AN123" i="108"/>
  <c r="AN144" i="108"/>
  <c r="AV153" i="100"/>
  <c r="AW161" i="100"/>
  <c r="AT306" i="100"/>
  <c r="AT277" i="100"/>
  <c r="AT276" i="100"/>
  <c r="AT181" i="100"/>
  <c r="AT183" i="100"/>
  <c r="AT282" i="100" s="1"/>
  <c r="AS285" i="100"/>
  <c r="AS302" i="100" s="1"/>
  <c r="AS284" i="100"/>
  <c r="AS301" i="100" s="1"/>
  <c r="AR338" i="100"/>
  <c r="AR505" i="100"/>
  <c r="AS185" i="100"/>
  <c r="AQ38" i="108" l="1"/>
  <c r="AQ69" i="108" s="1"/>
  <c r="AS333" i="100"/>
  <c r="AS506" i="100"/>
  <c r="AT182" i="100"/>
  <c r="AT185" i="100"/>
  <c r="AT293" i="100"/>
  <c r="AW153" i="100"/>
  <c r="AX161" i="100"/>
  <c r="AU306" i="100"/>
  <c r="AU181" i="100"/>
  <c r="AU276" i="100"/>
  <c r="AU183" i="100"/>
  <c r="AU282" i="100" s="1"/>
  <c r="AU277" i="100"/>
  <c r="AU294" i="100" s="1"/>
  <c r="AU542" i="100" s="1"/>
  <c r="AP98" i="108"/>
  <c r="AP124" i="108" s="1"/>
  <c r="AT302" i="100"/>
  <c r="AP97" i="108"/>
  <c r="AS338" i="100"/>
  <c r="AS505" i="100"/>
  <c r="AT294" i="100"/>
  <c r="AT542" i="100" s="1"/>
  <c r="AV198" i="100"/>
  <c r="AV229" i="100" s="1"/>
  <c r="AV152" i="100"/>
  <c r="AV184" i="100" s="1"/>
  <c r="AU284" i="100"/>
  <c r="AU285" i="100"/>
  <c r="AT301" i="100"/>
  <c r="AU185" i="100" l="1"/>
  <c r="AV284" i="100"/>
  <c r="AV285" i="100"/>
  <c r="AV306" i="100"/>
  <c r="AV276" i="100"/>
  <c r="AV181" i="100"/>
  <c r="AV277" i="100"/>
  <c r="AV183" i="100"/>
  <c r="AV282" i="100" s="1"/>
  <c r="AQ97" i="108"/>
  <c r="AT333" i="100"/>
  <c r="AT506" i="100"/>
  <c r="AS38" i="108"/>
  <c r="AS69" i="108" s="1"/>
  <c r="AT338" i="100"/>
  <c r="AT505" i="100"/>
  <c r="AU302" i="100"/>
  <c r="AU301" i="100"/>
  <c r="AU182" i="100"/>
  <c r="AQ98" i="108"/>
  <c r="AQ124" i="108" s="1"/>
  <c r="AP144" i="108"/>
  <c r="AP123" i="108"/>
  <c r="AW198" i="100"/>
  <c r="AW229" i="100" s="1"/>
  <c r="AW152" i="100"/>
  <c r="AR38" i="108"/>
  <c r="AR69" i="108" s="1"/>
  <c r="AU293" i="100"/>
  <c r="AX153" i="100"/>
  <c r="AY161" i="100"/>
  <c r="AV302" i="100" l="1"/>
  <c r="AV333" i="100" s="1"/>
  <c r="AW306" i="100"/>
  <c r="AW276" i="100"/>
  <c r="AW181" i="100"/>
  <c r="AW277" i="100"/>
  <c r="AW183" i="100"/>
  <c r="AW282" i="100" s="1"/>
  <c r="AQ144" i="108"/>
  <c r="AQ123" i="108"/>
  <c r="AV293" i="100"/>
  <c r="AX198" i="100"/>
  <c r="AX229" i="100" s="1"/>
  <c r="AX152" i="100"/>
  <c r="AX184" i="100" s="1"/>
  <c r="AV182" i="100"/>
  <c r="AU505" i="100"/>
  <c r="AU338" i="100"/>
  <c r="AV294" i="100"/>
  <c r="AV542" i="100" s="1"/>
  <c r="AV301" i="100"/>
  <c r="AZ161" i="100"/>
  <c r="AY153" i="100"/>
  <c r="AR97" i="108"/>
  <c r="AW184" i="100"/>
  <c r="AU333" i="100"/>
  <c r="AU506" i="100"/>
  <c r="AR98" i="108"/>
  <c r="AR124" i="108" s="1"/>
  <c r="AV185" i="100"/>
  <c r="AV506" i="100" l="1"/>
  <c r="AW294" i="100"/>
  <c r="AW542" i="100" s="1"/>
  <c r="AU38" i="108" s="1"/>
  <c r="AU69" i="108" s="1"/>
  <c r="AZ153" i="100"/>
  <c r="BA161" i="100"/>
  <c r="AT38" i="108"/>
  <c r="AT69" i="108" s="1"/>
  <c r="AS97" i="108"/>
  <c r="AW293" i="100"/>
  <c r="AW285" i="100"/>
  <c r="AW302" i="100" s="1"/>
  <c r="AW284" i="100"/>
  <c r="AW301" i="100" s="1"/>
  <c r="AT98" i="108"/>
  <c r="AT124" i="108" s="1"/>
  <c r="AY198" i="100"/>
  <c r="AY229" i="100" s="1"/>
  <c r="AY152" i="100"/>
  <c r="AV505" i="100"/>
  <c r="AV338" i="100"/>
  <c r="AW182" i="100"/>
  <c r="AS98" i="108"/>
  <c r="AS124" i="108" s="1"/>
  <c r="AR144" i="108"/>
  <c r="AR123" i="108"/>
  <c r="AX285" i="100"/>
  <c r="AX284" i="100"/>
  <c r="AX306" i="100"/>
  <c r="AX276" i="100"/>
  <c r="AX181" i="100"/>
  <c r="AX183" i="100"/>
  <c r="AX282" i="100" s="1"/>
  <c r="AX277" i="100"/>
  <c r="AW185" i="100"/>
  <c r="AX294" i="100" l="1"/>
  <c r="AX542" i="100" s="1"/>
  <c r="AV38" i="108" s="1"/>
  <c r="AV69" i="108" s="1"/>
  <c r="AX302" i="100"/>
  <c r="AX333" i="100" s="1"/>
  <c r="AX301" i="100"/>
  <c r="AX338" i="100" s="1"/>
  <c r="AX182" i="100"/>
  <c r="AZ198" i="100"/>
  <c r="AZ229" i="100" s="1"/>
  <c r="AZ152" i="100"/>
  <c r="AZ184" i="100" s="1"/>
  <c r="AX185" i="100"/>
  <c r="AT97" i="108"/>
  <c r="AW338" i="100"/>
  <c r="AW505" i="100"/>
  <c r="AX293" i="100"/>
  <c r="AY306" i="100"/>
  <c r="AY181" i="100"/>
  <c r="AY183" i="100"/>
  <c r="AY282" i="100" s="1"/>
  <c r="AY277" i="100"/>
  <c r="AY276" i="100"/>
  <c r="AW333" i="100"/>
  <c r="AW506" i="100"/>
  <c r="AY184" i="100"/>
  <c r="AS144" i="108"/>
  <c r="AS123" i="108"/>
  <c r="BA153" i="100"/>
  <c r="BB161" i="100"/>
  <c r="AX506" i="100" l="1"/>
  <c r="AV98" i="108" s="1"/>
  <c r="AV124" i="108" s="1"/>
  <c r="AX505" i="100"/>
  <c r="AV97" i="108" s="1"/>
  <c r="BC161" i="100"/>
  <c r="BB153" i="100"/>
  <c r="AU98" i="108"/>
  <c r="AU124" i="108" s="1"/>
  <c r="BA198" i="100"/>
  <c r="BA229" i="100" s="1"/>
  <c r="BA152" i="100"/>
  <c r="BA184" i="100" s="1"/>
  <c r="AT144" i="108"/>
  <c r="AT123" i="108"/>
  <c r="AY293" i="100"/>
  <c r="AZ306" i="100"/>
  <c r="AZ181" i="100"/>
  <c r="AZ276" i="100"/>
  <c r="AZ277" i="100"/>
  <c r="AZ183" i="100"/>
  <c r="AZ282" i="100" s="1"/>
  <c r="AY182" i="100"/>
  <c r="AZ285" i="100"/>
  <c r="AZ284" i="100"/>
  <c r="AY185" i="100"/>
  <c r="AY284" i="100"/>
  <c r="AY301" i="100" s="1"/>
  <c r="AY285" i="100"/>
  <c r="AY302" i="100" s="1"/>
  <c r="AY294" i="100"/>
  <c r="AY542" i="100" s="1"/>
  <c r="AU97" i="108"/>
  <c r="AZ185" i="100" l="1"/>
  <c r="AZ301" i="100"/>
  <c r="AZ338" i="100" s="1"/>
  <c r="AZ294" i="100"/>
  <c r="AZ542" i="100" s="1"/>
  <c r="AZ302" i="100"/>
  <c r="AZ333" i="100" s="1"/>
  <c r="BA284" i="100"/>
  <c r="BA285" i="100"/>
  <c r="AV144" i="108"/>
  <c r="AV123" i="108"/>
  <c r="AW38" i="108"/>
  <c r="AW69" i="108" s="1"/>
  <c r="AY333" i="100"/>
  <c r="AY506" i="100"/>
  <c r="AY505" i="100"/>
  <c r="AY338" i="100"/>
  <c r="AZ182" i="100"/>
  <c r="AU123" i="108"/>
  <c r="AU144" i="108"/>
  <c r="BA276" i="100"/>
  <c r="BA306" i="100"/>
  <c r="BA183" i="100"/>
  <c r="BA282" i="100" s="1"/>
  <c r="BA277" i="100"/>
  <c r="BA181" i="100"/>
  <c r="BB198" i="100"/>
  <c r="BB229" i="100" s="1"/>
  <c r="BB152" i="100"/>
  <c r="BB184" i="100" s="1"/>
  <c r="AZ293" i="100"/>
  <c r="BD161" i="100"/>
  <c r="BC153" i="100"/>
  <c r="AZ505" i="100" l="1"/>
  <c r="AX97" i="108" s="1"/>
  <c r="AX38" i="108"/>
  <c r="AX69" i="108" s="1"/>
  <c r="AZ506" i="100"/>
  <c r="AX98" i="108" s="1"/>
  <c r="AX124" i="108" s="1"/>
  <c r="BE161" i="100"/>
  <c r="BD153" i="100"/>
  <c r="BB284" i="100"/>
  <c r="BB285" i="100"/>
  <c r="AW98" i="108"/>
  <c r="AW124" i="108" s="1"/>
  <c r="BA302" i="100"/>
  <c r="BA182" i="100"/>
  <c r="AW97" i="108"/>
  <c r="BA185" i="100"/>
  <c r="BA293" i="100"/>
  <c r="BC198" i="100"/>
  <c r="BC229" i="100" s="1"/>
  <c r="BC152" i="100"/>
  <c r="BC184" i="100" s="1"/>
  <c r="BB306" i="100"/>
  <c r="BB276" i="100"/>
  <c r="BB277" i="100"/>
  <c r="BB183" i="100"/>
  <c r="BB282" i="100" s="1"/>
  <c r="BB181" i="100"/>
  <c r="BA294" i="100"/>
  <c r="BA542" i="100" s="1"/>
  <c r="BA301" i="100"/>
  <c r="BB185" i="100" l="1"/>
  <c r="BC284" i="100"/>
  <c r="BC285" i="100"/>
  <c r="BA333" i="100"/>
  <c r="BA506" i="100"/>
  <c r="BA505" i="100"/>
  <c r="BA338" i="100"/>
  <c r="BB182" i="100"/>
  <c r="AY38" i="108"/>
  <c r="AY69" i="108" s="1"/>
  <c r="BB294" i="100"/>
  <c r="BB542" i="100" s="1"/>
  <c r="AW144" i="108"/>
  <c r="AW123" i="108"/>
  <c r="BB302" i="100"/>
  <c r="BD198" i="100"/>
  <c r="BD229" i="100" s="1"/>
  <c r="BD152" i="100"/>
  <c r="BD184" i="100" s="1"/>
  <c r="AX123" i="108"/>
  <c r="AX144" i="108"/>
  <c r="BB293" i="100"/>
  <c r="BC181" i="100"/>
  <c r="BC276" i="100"/>
  <c r="BC277" i="100"/>
  <c r="BC183" i="100"/>
  <c r="BC282" i="100" s="1"/>
  <c r="BC306" i="100"/>
  <c r="BB301" i="100"/>
  <c r="BF161" i="100"/>
  <c r="BE153" i="100"/>
  <c r="BC294" i="100" l="1"/>
  <c r="BC542" i="100" s="1"/>
  <c r="BD284" i="100"/>
  <c r="BD285" i="100"/>
  <c r="BC182" i="100"/>
  <c r="BC302" i="100"/>
  <c r="BF153" i="100"/>
  <c r="BG161" i="100"/>
  <c r="BC293" i="100"/>
  <c r="BC301" i="100"/>
  <c r="BD181" i="100"/>
  <c r="BD183" i="100"/>
  <c r="BD282" i="100" s="1"/>
  <c r="BD306" i="100"/>
  <c r="BD277" i="100"/>
  <c r="BD276" i="100"/>
  <c r="BE198" i="100"/>
  <c r="BE229" i="100" s="1"/>
  <c r="BE152" i="100"/>
  <c r="BE184" i="100" s="1"/>
  <c r="AZ38" i="108"/>
  <c r="AZ69" i="108" s="1"/>
  <c r="BB338" i="100"/>
  <c r="BB505" i="100"/>
  <c r="BC185" i="100"/>
  <c r="BB506" i="100"/>
  <c r="BB333" i="100"/>
  <c r="AY97" i="108"/>
  <c r="AY98" i="108"/>
  <c r="AY124" i="108" s="1"/>
  <c r="BD294" i="100" l="1"/>
  <c r="BD542" i="100" s="1"/>
  <c r="BB38" i="108" s="1"/>
  <c r="BB69" i="108" s="1"/>
  <c r="BA38" i="108"/>
  <c r="BA69" i="108" s="1"/>
  <c r="BD185" i="100"/>
  <c r="BD302" i="100"/>
  <c r="BD506" i="100" s="1"/>
  <c r="BE284" i="100"/>
  <c r="BE285" i="100"/>
  <c r="BF198" i="100"/>
  <c r="BF229" i="100" s="1"/>
  <c r="BF152" i="100"/>
  <c r="BF184" i="100" s="1"/>
  <c r="BC338" i="100"/>
  <c r="BC505" i="100"/>
  <c r="BC333" i="100"/>
  <c r="BC506" i="100"/>
  <c r="AY144" i="108"/>
  <c r="AY123" i="108"/>
  <c r="AZ97" i="108"/>
  <c r="BD301" i="100"/>
  <c r="BD293" i="100"/>
  <c r="AZ98" i="108"/>
  <c r="AZ124" i="108" s="1"/>
  <c r="BE306" i="100"/>
  <c r="BE181" i="100"/>
  <c r="BE277" i="100"/>
  <c r="BE183" i="100"/>
  <c r="BE282" i="100" s="1"/>
  <c r="BE276" i="100"/>
  <c r="BD182" i="100"/>
  <c r="BH161" i="100"/>
  <c r="BG153" i="100"/>
  <c r="BD333" i="100" l="1"/>
  <c r="BE294" i="100"/>
  <c r="BE542" i="100" s="1"/>
  <c r="BB98" i="108"/>
  <c r="BB124" i="108" s="1"/>
  <c r="BH153" i="100"/>
  <c r="BI161" i="100"/>
  <c r="BE185" i="100"/>
  <c r="AZ123" i="108"/>
  <c r="AZ144" i="108"/>
  <c r="BA98" i="108"/>
  <c r="BA124" i="108" s="1"/>
  <c r="BA97" i="108"/>
  <c r="BF306" i="100"/>
  <c r="BF181" i="100"/>
  <c r="BF276" i="100"/>
  <c r="BF183" i="100"/>
  <c r="BF282" i="100" s="1"/>
  <c r="BF277" i="100"/>
  <c r="BE182" i="100"/>
  <c r="BG198" i="100"/>
  <c r="BG229" i="100" s="1"/>
  <c r="BG152" i="100"/>
  <c r="BE293" i="100"/>
  <c r="BD505" i="100"/>
  <c r="BD338" i="100"/>
  <c r="BF284" i="100"/>
  <c r="BF285" i="100"/>
  <c r="BE302" i="100"/>
  <c r="BE301" i="100"/>
  <c r="BF294" i="100" l="1"/>
  <c r="BF542" i="100" s="1"/>
  <c r="BF302" i="100"/>
  <c r="BF506" i="100" s="1"/>
  <c r="BC38" i="108"/>
  <c r="BC69" i="108" s="1"/>
  <c r="BA123" i="108"/>
  <c r="BA144" i="108"/>
  <c r="BF301" i="100"/>
  <c r="BG306" i="100"/>
  <c r="BG181" i="100"/>
  <c r="BG276" i="100"/>
  <c r="BG183" i="100"/>
  <c r="BG282" i="100" s="1"/>
  <c r="BG277" i="100"/>
  <c r="BG294" i="100" s="1"/>
  <c r="BG542" i="100" s="1"/>
  <c r="BF293" i="100"/>
  <c r="BB97" i="108"/>
  <c r="BF185" i="100"/>
  <c r="BI153" i="100"/>
  <c r="BJ161" i="100"/>
  <c r="BE338" i="100"/>
  <c r="BE505" i="100"/>
  <c r="BD38" i="108"/>
  <c r="BD69" i="108" s="1"/>
  <c r="BH152" i="100"/>
  <c r="BH184" i="100" s="1"/>
  <c r="BH198" i="100"/>
  <c r="BH229" i="100" s="1"/>
  <c r="BE333" i="100"/>
  <c r="BE506" i="100"/>
  <c r="BG184" i="100"/>
  <c r="BF182" i="100"/>
  <c r="BF333" i="100" l="1"/>
  <c r="BG185" i="100"/>
  <c r="BG293" i="100"/>
  <c r="BF505" i="100"/>
  <c r="BF338" i="100"/>
  <c r="BH306" i="100"/>
  <c r="BH181" i="100"/>
  <c r="BH276" i="100"/>
  <c r="BH277" i="100"/>
  <c r="BH183" i="100"/>
  <c r="BH282" i="100" s="1"/>
  <c r="BE38" i="108"/>
  <c r="BE69" i="108" s="1"/>
  <c r="BC98" i="108"/>
  <c r="BC124" i="108" s="1"/>
  <c r="BH284" i="100"/>
  <c r="BH285" i="100"/>
  <c r="BC97" i="108"/>
  <c r="BI152" i="100"/>
  <c r="BI198" i="100"/>
  <c r="BI229" i="100" s="1"/>
  <c r="BB144" i="108"/>
  <c r="BB123" i="108"/>
  <c r="BG285" i="100"/>
  <c r="BG302" i="100" s="1"/>
  <c r="BG284" i="100"/>
  <c r="BG301" i="100" s="1"/>
  <c r="BJ153" i="100"/>
  <c r="BK161" i="100"/>
  <c r="BG182" i="100"/>
  <c r="BD98" i="108"/>
  <c r="BD124" i="108" s="1"/>
  <c r="BH302" i="100" l="1"/>
  <c r="BH506" i="100" s="1"/>
  <c r="BH294" i="100"/>
  <c r="BH542" i="100" s="1"/>
  <c r="BF38" i="108" s="1"/>
  <c r="BF69" i="108" s="1"/>
  <c r="BH301" i="100"/>
  <c r="BH505" i="100" s="1"/>
  <c r="BH185" i="100"/>
  <c r="BG333" i="100"/>
  <c r="BG506" i="100"/>
  <c r="BI276" i="100"/>
  <c r="BI306" i="100"/>
  <c r="BI181" i="100"/>
  <c r="BI277" i="100"/>
  <c r="BI183" i="100"/>
  <c r="BI282" i="100" s="1"/>
  <c r="BC144" i="108"/>
  <c r="BC123" i="108"/>
  <c r="BK153" i="100"/>
  <c r="BL161" i="100"/>
  <c r="BG338" i="100"/>
  <c r="BG505" i="100"/>
  <c r="BH293" i="100"/>
  <c r="BD97" i="108"/>
  <c r="BJ198" i="100"/>
  <c r="BJ229" i="100" s="1"/>
  <c r="BJ152" i="100"/>
  <c r="BI184" i="100"/>
  <c r="BH182" i="100"/>
  <c r="BH333" i="100" l="1"/>
  <c r="BH338" i="100"/>
  <c r="BI294" i="100"/>
  <c r="BI542" i="100" s="1"/>
  <c r="BJ306" i="100"/>
  <c r="BJ181" i="100"/>
  <c r="BJ276" i="100"/>
  <c r="BJ277" i="100"/>
  <c r="BJ183" i="100"/>
  <c r="BJ282" i="100" s="1"/>
  <c r="BD144" i="108"/>
  <c r="BD123" i="108"/>
  <c r="BF97" i="108"/>
  <c r="BL153" i="100"/>
  <c r="BM161" i="100"/>
  <c r="BI185" i="100"/>
  <c r="BK198" i="100"/>
  <c r="BK229" i="100" s="1"/>
  <c r="BK152" i="100"/>
  <c r="BI284" i="100"/>
  <c r="BI301" i="100" s="1"/>
  <c r="BI285" i="100"/>
  <c r="BI302" i="100" s="1"/>
  <c r="BJ184" i="100"/>
  <c r="BE97" i="108"/>
  <c r="BF98" i="108"/>
  <c r="BF124" i="108" s="1"/>
  <c r="BI182" i="100"/>
  <c r="BI293" i="100"/>
  <c r="BE98" i="108"/>
  <c r="BE124" i="108" s="1"/>
  <c r="BG38" i="108" l="1"/>
  <c r="BG69" i="108" s="1"/>
  <c r="BJ185" i="100"/>
  <c r="BJ182" i="100"/>
  <c r="BJ285" i="100"/>
  <c r="BJ302" i="100" s="1"/>
  <c r="BJ284" i="100"/>
  <c r="BJ301" i="100" s="1"/>
  <c r="BJ294" i="100"/>
  <c r="BJ542" i="100" s="1"/>
  <c r="BE144" i="108"/>
  <c r="BE123" i="108"/>
  <c r="BK306" i="100"/>
  <c r="BK181" i="100"/>
  <c r="BK276" i="100"/>
  <c r="BK277" i="100"/>
  <c r="BK183" i="100"/>
  <c r="BK282" i="100" s="1"/>
  <c r="BM153" i="100"/>
  <c r="BN161" i="100"/>
  <c r="BN153" i="100" s="1"/>
  <c r="BI505" i="100"/>
  <c r="BI338" i="100"/>
  <c r="BL198" i="100"/>
  <c r="BL229" i="100" s="1"/>
  <c r="BL152" i="100"/>
  <c r="BL184" i="100" s="1"/>
  <c r="BI333" i="100"/>
  <c r="BI506" i="100"/>
  <c r="BK184" i="100"/>
  <c r="BF144" i="108"/>
  <c r="BF123" i="108"/>
  <c r="BJ293" i="100"/>
  <c r="BK285" i="100" l="1"/>
  <c r="BK302" i="100" s="1"/>
  <c r="BK284" i="100"/>
  <c r="BK301" i="100" s="1"/>
  <c r="BK182" i="100"/>
  <c r="BH38" i="108"/>
  <c r="BH69" i="108" s="1"/>
  <c r="BJ505" i="100"/>
  <c r="BJ338" i="100"/>
  <c r="BL181" i="100"/>
  <c r="BL306" i="100"/>
  <c r="BL183" i="100"/>
  <c r="BL282" i="100" s="1"/>
  <c r="BL276" i="100"/>
  <c r="BL277" i="100"/>
  <c r="BG97" i="108"/>
  <c r="BN152" i="100"/>
  <c r="BN184" i="100" s="1"/>
  <c r="BN198" i="100"/>
  <c r="BN229" i="100" s="1"/>
  <c r="BK293" i="100"/>
  <c r="BG98" i="108"/>
  <c r="BG124" i="108" s="1"/>
  <c r="BK294" i="100"/>
  <c r="BK542" i="100" s="1"/>
  <c r="BL284" i="100"/>
  <c r="BL285" i="100"/>
  <c r="BM152" i="100"/>
  <c r="BM198" i="100"/>
  <c r="BM229" i="100" s="1"/>
  <c r="BK185" i="100"/>
  <c r="BJ506" i="100"/>
  <c r="BJ333" i="100"/>
  <c r="BM181" i="100" l="1"/>
  <c r="BM277" i="100"/>
  <c r="BM183" i="100"/>
  <c r="BM282" i="100" s="1"/>
  <c r="BM276" i="100"/>
  <c r="BM306" i="100"/>
  <c r="BN284" i="100"/>
  <c r="BN285" i="100"/>
  <c r="BI38" i="108"/>
  <c r="BI69" i="108" s="1"/>
  <c r="BN181" i="100"/>
  <c r="BN277" i="100"/>
  <c r="BN183" i="100"/>
  <c r="BN282" i="100" s="1"/>
  <c r="BN306" i="100"/>
  <c r="BN276" i="100"/>
  <c r="BH97" i="108"/>
  <c r="BH98" i="108"/>
  <c r="BH124" i="108" s="1"/>
  <c r="BM184" i="100"/>
  <c r="BL302" i="100"/>
  <c r="BL294" i="100"/>
  <c r="BL542" i="100" s="1"/>
  <c r="BL185" i="100"/>
  <c r="BK338" i="100"/>
  <c r="BK505" i="100"/>
  <c r="BL293" i="100"/>
  <c r="BL301" i="100"/>
  <c r="BG144" i="108"/>
  <c r="BG123" i="108"/>
  <c r="BL182" i="100"/>
  <c r="BK333" i="100"/>
  <c r="BK506" i="100"/>
  <c r="BM294" i="100" l="1"/>
  <c r="BM542" i="100" s="1"/>
  <c r="BK38" i="108" s="1"/>
  <c r="BK69" i="108" s="1"/>
  <c r="BN301" i="100"/>
  <c r="BN338" i="100" s="1"/>
  <c r="BN294" i="100"/>
  <c r="BN542" i="100" s="1"/>
  <c r="BN302" i="100"/>
  <c r="BN506" i="100" s="1"/>
  <c r="BN182" i="100"/>
  <c r="BL338" i="100"/>
  <c r="BL505" i="100"/>
  <c r="BL333" i="100"/>
  <c r="BL506" i="100"/>
  <c r="BN293" i="100"/>
  <c r="BN185" i="100"/>
  <c r="BM293" i="100"/>
  <c r="BM285" i="100"/>
  <c r="BM284" i="100"/>
  <c r="BM182" i="100"/>
  <c r="BI98" i="108"/>
  <c r="BI124" i="108" s="1"/>
  <c r="BI97" i="108"/>
  <c r="BJ38" i="108"/>
  <c r="BJ69" i="108" s="1"/>
  <c r="BH123" i="108"/>
  <c r="BH144" i="108"/>
  <c r="BM185" i="100"/>
  <c r="K185" i="100" s="1" a="1"/>
  <c r="K185" i="100" s="1"/>
  <c r="BN505" i="100" l="1"/>
  <c r="BN333" i="100"/>
  <c r="BI144" i="108"/>
  <c r="BI123" i="108"/>
  <c r="BM301" i="100"/>
  <c r="K284" i="100" a="1"/>
  <c r="K284" i="100" s="1"/>
  <c r="BM302" i="100"/>
  <c r="K285" i="100" a="1"/>
  <c r="K285" i="100" s="1"/>
  <c r="BJ97" i="108"/>
  <c r="BJ98" i="108"/>
  <c r="BJ124" i="108" s="1"/>
  <c r="BM333" i="100" l="1"/>
  <c r="BM506" i="100"/>
  <c r="BJ144" i="108"/>
  <c r="BJ123" i="108"/>
  <c r="BM338" i="100"/>
  <c r="BM505" i="100"/>
  <c r="BK97" i="108" l="1"/>
  <c r="BK98" i="108"/>
  <c r="BK124" i="108" s="1"/>
  <c r="BK144" i="108" l="1"/>
  <c r="BK123" i="108"/>
  <c r="W235" i="100" l="1"/>
  <c r="W286" i="100" s="1"/>
  <c r="W231" i="100"/>
  <c r="W230" i="100" s="1"/>
  <c r="X230" i="100" s="1"/>
  <c r="X231" i="100" s="1"/>
  <c r="X232" i="100" s="1"/>
  <c r="X235" i="100" l="1"/>
  <c r="X286" i="100" s="1"/>
  <c r="W303" i="100"/>
  <c r="Y230" i="100"/>
  <c r="Y231" i="100" l="1"/>
  <c r="Y232" i="100" s="1"/>
  <c r="Z230" i="100"/>
  <c r="W504" i="100"/>
  <c r="W327" i="100"/>
  <c r="W540" i="100"/>
  <c r="X303" i="100"/>
  <c r="X540" i="100" l="1"/>
  <c r="X504" i="100"/>
  <c r="X327" i="100"/>
  <c r="U96" i="108"/>
  <c r="U122" i="108" s="1"/>
  <c r="Z231" i="100"/>
  <c r="Z232" i="100" s="1"/>
  <c r="AA230" i="100"/>
  <c r="U39" i="108"/>
  <c r="U70" i="108" s="1"/>
  <c r="Y235" i="100"/>
  <c r="Y286" i="100" s="1"/>
  <c r="V39" i="108" l="1"/>
  <c r="V70" i="108" s="1"/>
  <c r="AA231" i="100"/>
  <c r="AA232" i="100" s="1"/>
  <c r="AB230" i="100"/>
  <c r="Y303" i="100"/>
  <c r="Z235" i="100"/>
  <c r="Z286" i="100" s="1"/>
  <c r="V96" i="108"/>
  <c r="V122" i="108" s="1"/>
  <c r="Z303" i="100" l="1"/>
  <c r="Y327" i="100"/>
  <c r="Y504" i="100"/>
  <c r="Y540" i="100"/>
  <c r="AC230" i="100"/>
  <c r="AB231" i="100"/>
  <c r="AB232" i="100" s="1"/>
  <c r="AA235" i="100"/>
  <c r="AA286" i="100" s="1"/>
  <c r="W39" i="108" l="1"/>
  <c r="W70" i="108" s="1"/>
  <c r="AC231" i="100"/>
  <c r="AC232" i="100" s="1"/>
  <c r="AD230" i="100"/>
  <c r="Z504" i="100"/>
  <c r="Z327" i="100"/>
  <c r="Z540" i="100"/>
  <c r="AA303" i="100"/>
  <c r="W96" i="108"/>
  <c r="W122" i="108" s="1"/>
  <c r="AB235" i="100"/>
  <c r="AB286" i="100" s="1"/>
  <c r="AE230" i="100" l="1"/>
  <c r="AD231" i="100"/>
  <c r="AD232" i="100" s="1"/>
  <c r="AB303" i="100"/>
  <c r="AC235" i="100"/>
  <c r="AC286" i="100" s="1"/>
  <c r="AA504" i="100"/>
  <c r="AA327" i="100"/>
  <c r="AA540" i="100"/>
  <c r="X39" i="108"/>
  <c r="X70" i="108" s="1"/>
  <c r="X96" i="108"/>
  <c r="X122" i="108" s="1"/>
  <c r="Y96" i="108" l="1"/>
  <c r="Y122" i="108" s="1"/>
  <c r="Y39" i="108"/>
  <c r="Y70" i="108" s="1"/>
  <c r="AC303" i="100"/>
  <c r="AD235" i="100"/>
  <c r="AD286" i="100" s="1"/>
  <c r="AE231" i="100"/>
  <c r="AE232" i="100" s="1"/>
  <c r="AF230" i="100"/>
  <c r="AB540" i="100"/>
  <c r="AB327" i="100"/>
  <c r="AB504" i="100"/>
  <c r="AF231" i="100" l="1"/>
  <c r="AF232" i="100" s="1"/>
  <c r="AG230" i="100"/>
  <c r="Z39" i="108"/>
  <c r="Z70" i="108" s="1"/>
  <c r="AE235" i="100"/>
  <c r="AE286" i="100" s="1"/>
  <c r="AD303" i="100"/>
  <c r="AC504" i="100"/>
  <c r="AC540" i="100"/>
  <c r="AC327" i="100"/>
  <c r="Z96" i="108"/>
  <c r="Z122" i="108" s="1"/>
  <c r="AA96" i="108" l="1"/>
  <c r="AA122" i="108" s="1"/>
  <c r="AF235" i="100"/>
  <c r="AF286" i="100" s="1"/>
  <c r="AD540" i="100"/>
  <c r="AD327" i="100"/>
  <c r="AD504" i="100"/>
  <c r="AA39" i="108"/>
  <c r="AA70" i="108" s="1"/>
  <c r="AE303" i="100"/>
  <c r="AG231" i="100"/>
  <c r="AG232" i="100" s="1"/>
  <c r="AH230" i="100"/>
  <c r="AI230" i="100" l="1"/>
  <c r="AH231" i="100"/>
  <c r="AH232" i="100" s="1"/>
  <c r="AG235" i="100"/>
  <c r="AG286" i="100" s="1"/>
  <c r="AE327" i="100"/>
  <c r="AE504" i="100"/>
  <c r="AE540" i="100"/>
  <c r="AB39" i="108"/>
  <c r="AB70" i="108" s="1"/>
  <c r="AF303" i="100"/>
  <c r="AB96" i="108"/>
  <c r="AB122" i="108" s="1"/>
  <c r="AF504" i="100" l="1"/>
  <c r="AF327" i="100"/>
  <c r="AF540" i="100"/>
  <c r="AH235" i="100"/>
  <c r="AH286" i="100" s="1"/>
  <c r="AJ230" i="100"/>
  <c r="AI231" i="100"/>
  <c r="AI232" i="100" s="1"/>
  <c r="AC39" i="108"/>
  <c r="AC70" i="108" s="1"/>
  <c r="AG303" i="100"/>
  <c r="AC96" i="108"/>
  <c r="AC122" i="108" s="1"/>
  <c r="AG327" i="100" l="1"/>
  <c r="AG504" i="100"/>
  <c r="AG540" i="100"/>
  <c r="AI235" i="100"/>
  <c r="AI286" i="100" s="1"/>
  <c r="AJ231" i="100"/>
  <c r="AJ232" i="100" s="1"/>
  <c r="AK230" i="100"/>
  <c r="AH303" i="100"/>
  <c r="AD39" i="108"/>
  <c r="AD70" i="108" s="1"/>
  <c r="AD96" i="108"/>
  <c r="AD122" i="108" s="1"/>
  <c r="AI303" i="100" l="1"/>
  <c r="AH540" i="100"/>
  <c r="AH327" i="100"/>
  <c r="AH504" i="100"/>
  <c r="AE39" i="108"/>
  <c r="AE70" i="108" s="1"/>
  <c r="AK231" i="100"/>
  <c r="AK232" i="100" s="1"/>
  <c r="AL230" i="100"/>
  <c r="AE96" i="108"/>
  <c r="AE122" i="108" s="1"/>
  <c r="AJ235" i="100"/>
  <c r="AJ286" i="100" s="1"/>
  <c r="AM230" i="100" l="1"/>
  <c r="AL231" i="100"/>
  <c r="AL232" i="100" s="1"/>
  <c r="AJ303" i="100"/>
  <c r="AK235" i="100"/>
  <c r="AK286" i="100" s="1"/>
  <c r="AF39" i="108"/>
  <c r="AF70" i="108" s="1"/>
  <c r="AI540" i="100"/>
  <c r="AI504" i="100"/>
  <c r="AI327" i="100"/>
  <c r="AF96" i="108"/>
  <c r="AF122" i="108" s="1"/>
  <c r="AL235" i="100" l="1"/>
  <c r="AL286" i="100" s="1"/>
  <c r="AN230" i="100"/>
  <c r="AM231" i="100"/>
  <c r="AM232" i="100" s="1"/>
  <c r="AG96" i="108"/>
  <c r="AG122" i="108" s="1"/>
  <c r="AJ540" i="100"/>
  <c r="AJ327" i="100"/>
  <c r="AJ504" i="100"/>
  <c r="AG39" i="108"/>
  <c r="AG70" i="108" s="1"/>
  <c r="AK303" i="100"/>
  <c r="AK327" i="100" l="1"/>
  <c r="AK540" i="100"/>
  <c r="AK504" i="100"/>
  <c r="AH96" i="108"/>
  <c r="AH122" i="108" s="1"/>
  <c r="AM235" i="100"/>
  <c r="AM286" i="100" s="1"/>
  <c r="AO230" i="100"/>
  <c r="AN231" i="100"/>
  <c r="AN232" i="100" s="1"/>
  <c r="AH39" i="108"/>
  <c r="AH70" i="108" s="1"/>
  <c r="AL303" i="100"/>
  <c r="AM303" i="100" l="1"/>
  <c r="AI96" i="108"/>
  <c r="AI122" i="108" s="1"/>
  <c r="AL327" i="100"/>
  <c r="AL504" i="100"/>
  <c r="AL540" i="100"/>
  <c r="AN235" i="100"/>
  <c r="AN286" i="100" s="1"/>
  <c r="AP230" i="100"/>
  <c r="AO231" i="100"/>
  <c r="AO232" i="100" s="1"/>
  <c r="AI39" i="108"/>
  <c r="AI70" i="108" s="1"/>
  <c r="AO235" i="100" l="1"/>
  <c r="AO286" i="100" s="1"/>
  <c r="AN303" i="100"/>
  <c r="AP231" i="100"/>
  <c r="AP232" i="100" s="1"/>
  <c r="AQ230" i="100"/>
  <c r="AM327" i="100"/>
  <c r="AM540" i="100"/>
  <c r="AM504" i="100"/>
  <c r="AJ39" i="108"/>
  <c r="AJ70" i="108" s="1"/>
  <c r="AJ96" i="108"/>
  <c r="AJ122" i="108" s="1"/>
  <c r="AK39" i="108" l="1"/>
  <c r="AK70" i="108" s="1"/>
  <c r="AP235" i="100"/>
  <c r="AP286" i="100" s="1"/>
  <c r="AN327" i="100"/>
  <c r="AN504" i="100"/>
  <c r="AN540" i="100"/>
  <c r="AK96" i="108"/>
  <c r="AK122" i="108" s="1"/>
  <c r="AR230" i="100"/>
  <c r="AQ231" i="100"/>
  <c r="AQ232" i="100" s="1"/>
  <c r="AO303" i="100"/>
  <c r="AQ235" i="100" l="1"/>
  <c r="AQ286" i="100" s="1"/>
  <c r="AO504" i="100"/>
  <c r="AO540" i="100"/>
  <c r="AO327" i="100"/>
  <c r="AS230" i="100"/>
  <c r="AR231" i="100"/>
  <c r="AR232" i="100" s="1"/>
  <c r="AL39" i="108"/>
  <c r="AL70" i="108" s="1"/>
  <c r="AP303" i="100"/>
  <c r="AL96" i="108"/>
  <c r="AL122" i="108" s="1"/>
  <c r="AT230" i="100" l="1"/>
  <c r="AS231" i="100"/>
  <c r="AS232" i="100" s="1"/>
  <c r="AM39" i="108"/>
  <c r="AM70" i="108" s="1"/>
  <c r="AQ303" i="100"/>
  <c r="AP327" i="100"/>
  <c r="AP540" i="100"/>
  <c r="AP504" i="100"/>
  <c r="AR235" i="100"/>
  <c r="AR286" i="100" s="1"/>
  <c r="AM96" i="108"/>
  <c r="AM122" i="108" s="1"/>
  <c r="AS235" i="100" l="1"/>
  <c r="AS286" i="100" s="1"/>
  <c r="AR303" i="100"/>
  <c r="AN96" i="108"/>
  <c r="AN122" i="108" s="1"/>
  <c r="AQ327" i="100"/>
  <c r="AQ540" i="100"/>
  <c r="AQ504" i="100"/>
  <c r="AU230" i="100"/>
  <c r="AT231" i="100"/>
  <c r="AT232" i="100" s="1"/>
  <c r="AN39" i="108"/>
  <c r="AN70" i="108" s="1"/>
  <c r="AU231" i="100" l="1"/>
  <c r="AU232" i="100" s="1"/>
  <c r="AV230" i="100"/>
  <c r="AO96" i="108"/>
  <c r="AO122" i="108" s="1"/>
  <c r="AT235" i="100"/>
  <c r="AT286" i="100" s="1"/>
  <c r="AO39" i="108"/>
  <c r="AO70" i="108" s="1"/>
  <c r="AR504" i="100"/>
  <c r="AR327" i="100"/>
  <c r="AR540" i="100"/>
  <c r="AS303" i="100"/>
  <c r="AP96" i="108" l="1"/>
  <c r="AP122" i="108" s="1"/>
  <c r="AT303" i="100"/>
  <c r="AV231" i="100"/>
  <c r="AV232" i="100" s="1"/>
  <c r="AW230" i="100"/>
  <c r="AU235" i="100"/>
  <c r="AU286" i="100" s="1"/>
  <c r="AS327" i="100"/>
  <c r="AS504" i="100"/>
  <c r="AS540" i="100"/>
  <c r="AP39" i="108"/>
  <c r="AP70" i="108" s="1"/>
  <c r="AQ96" i="108" l="1"/>
  <c r="AQ122" i="108" s="1"/>
  <c r="AU303" i="100"/>
  <c r="AW231" i="100"/>
  <c r="AW232" i="100" s="1"/>
  <c r="AX230" i="100"/>
  <c r="AQ39" i="108"/>
  <c r="AQ70" i="108" s="1"/>
  <c r="AV235" i="100"/>
  <c r="AV286" i="100" s="1"/>
  <c r="AT327" i="100"/>
  <c r="AT540" i="100"/>
  <c r="AT504" i="100"/>
  <c r="AR96" i="108" l="1"/>
  <c r="AR122" i="108" s="1"/>
  <c r="AR39" i="108"/>
  <c r="AR70" i="108" s="1"/>
  <c r="AY230" i="100"/>
  <c r="AX231" i="100"/>
  <c r="AX232" i="100" s="1"/>
  <c r="AV303" i="100"/>
  <c r="AW235" i="100"/>
  <c r="AW286" i="100" s="1"/>
  <c r="AU504" i="100"/>
  <c r="AU327" i="100"/>
  <c r="AU540" i="100"/>
  <c r="AX235" i="100" l="1"/>
  <c r="AX286" i="100" s="1"/>
  <c r="AS96" i="108"/>
  <c r="AS122" i="108" s="1"/>
  <c r="AW303" i="100"/>
  <c r="AZ230" i="100"/>
  <c r="AY231" i="100"/>
  <c r="AY232" i="100" s="1"/>
  <c r="AS39" i="108"/>
  <c r="AS70" i="108" s="1"/>
  <c r="AV327" i="100"/>
  <c r="AV540" i="100"/>
  <c r="AV504" i="100"/>
  <c r="AX303" i="100" l="1"/>
  <c r="AT39" i="108"/>
  <c r="AT70" i="108" s="1"/>
  <c r="AT96" i="108"/>
  <c r="AT122" i="108" s="1"/>
  <c r="AY235" i="100"/>
  <c r="AY286" i="100" s="1"/>
  <c r="AW540" i="100"/>
  <c r="AW504" i="100"/>
  <c r="AW327" i="100"/>
  <c r="AZ231" i="100"/>
  <c r="AZ232" i="100" s="1"/>
  <c r="BA230" i="100"/>
  <c r="AZ235" i="100" l="1"/>
  <c r="AZ286" i="100" s="1"/>
  <c r="AU96" i="108"/>
  <c r="AU122" i="108" s="1"/>
  <c r="AY303" i="100"/>
  <c r="BB230" i="100"/>
  <c r="BA231" i="100"/>
  <c r="BA232" i="100" s="1"/>
  <c r="AU39" i="108"/>
  <c r="AU70" i="108" s="1"/>
  <c r="AX327" i="100"/>
  <c r="AX504" i="100"/>
  <c r="AX540" i="100"/>
  <c r="AV39" i="108" l="1"/>
  <c r="AV70" i="108" s="1"/>
  <c r="AY504" i="100"/>
  <c r="AY540" i="100"/>
  <c r="AY327" i="100"/>
  <c r="AZ303" i="100"/>
  <c r="BA235" i="100"/>
  <c r="BA286" i="100" s="1"/>
  <c r="AV96" i="108"/>
  <c r="AV122" i="108" s="1"/>
  <c r="BB231" i="100"/>
  <c r="BB232" i="100" s="1"/>
  <c r="BC230" i="100"/>
  <c r="BB235" i="100" l="1"/>
  <c r="BB286" i="100" s="1"/>
  <c r="BA303" i="100"/>
  <c r="AZ327" i="100"/>
  <c r="AZ504" i="100"/>
  <c r="AZ540" i="100"/>
  <c r="AW39" i="108"/>
  <c r="AW70" i="108" s="1"/>
  <c r="BD230" i="100"/>
  <c r="BC231" i="100"/>
  <c r="BC232" i="100" s="1"/>
  <c r="AW96" i="108"/>
  <c r="AW122" i="108" s="1"/>
  <c r="BC235" i="100" l="1"/>
  <c r="BC286" i="100" s="1"/>
  <c r="BA327" i="100"/>
  <c r="BA540" i="100"/>
  <c r="BA504" i="100"/>
  <c r="BE230" i="100"/>
  <c r="BD231" i="100"/>
  <c r="BD232" i="100" s="1"/>
  <c r="AX96" i="108"/>
  <c r="AX122" i="108" s="1"/>
  <c r="AX39" i="108"/>
  <c r="AX70" i="108" s="1"/>
  <c r="BB303" i="100"/>
  <c r="AY96" i="108" l="1"/>
  <c r="AY122" i="108" s="1"/>
  <c r="BD235" i="100"/>
  <c r="BD286" i="100" s="1"/>
  <c r="AY39" i="108"/>
  <c r="AY70" i="108" s="1"/>
  <c r="BC303" i="100"/>
  <c r="BF230" i="100"/>
  <c r="BE231" i="100"/>
  <c r="BE232" i="100" s="1"/>
  <c r="BB540" i="100"/>
  <c r="BB504" i="100"/>
  <c r="BB327" i="100"/>
  <c r="BF231" i="100" l="1"/>
  <c r="BF232" i="100" s="1"/>
  <c r="BG230" i="100"/>
  <c r="AZ96" i="108"/>
  <c r="AZ122" i="108" s="1"/>
  <c r="BD303" i="100"/>
  <c r="AZ39" i="108"/>
  <c r="AZ70" i="108" s="1"/>
  <c r="BE235" i="100"/>
  <c r="BE286" i="100" s="1"/>
  <c r="BC327" i="100"/>
  <c r="BC540" i="100"/>
  <c r="BC504" i="100"/>
  <c r="BE303" i="100" l="1"/>
  <c r="BF235" i="100"/>
  <c r="BF286" i="100" s="1"/>
  <c r="BA96" i="108"/>
  <c r="BA122" i="108" s="1"/>
  <c r="BD540" i="100"/>
  <c r="BD327" i="100"/>
  <c r="BD504" i="100"/>
  <c r="BA39" i="108"/>
  <c r="BA70" i="108" s="1"/>
  <c r="BG231" i="100"/>
  <c r="BG232" i="100" s="1"/>
  <c r="BH230" i="100"/>
  <c r="BB96" i="108" l="1"/>
  <c r="BB122" i="108" s="1"/>
  <c r="BF303" i="100"/>
  <c r="BE540" i="100"/>
  <c r="BE327" i="100"/>
  <c r="BE504" i="100"/>
  <c r="BI230" i="100"/>
  <c r="BH231" i="100"/>
  <c r="BH232" i="100" s="1"/>
  <c r="BB39" i="108"/>
  <c r="BB70" i="108" s="1"/>
  <c r="BG235" i="100"/>
  <c r="BG286" i="100" s="1"/>
  <c r="BF540" i="100" l="1"/>
  <c r="BF327" i="100"/>
  <c r="BF504" i="100"/>
  <c r="BG303" i="100"/>
  <c r="BH235" i="100"/>
  <c r="BH286" i="100" s="1"/>
  <c r="BI231" i="100"/>
  <c r="BI232" i="100" s="1"/>
  <c r="BJ230" i="100"/>
  <c r="BC96" i="108"/>
  <c r="BC122" i="108" s="1"/>
  <c r="BC39" i="108"/>
  <c r="BC70" i="108" s="1"/>
  <c r="BK230" i="100" l="1"/>
  <c r="BJ231" i="100"/>
  <c r="BJ232" i="100" s="1"/>
  <c r="BG540" i="100"/>
  <c r="BG504" i="100"/>
  <c r="BG327" i="100"/>
  <c r="BI235" i="100"/>
  <c r="BI286" i="100" s="1"/>
  <c r="BD96" i="108"/>
  <c r="BD122" i="108" s="1"/>
  <c r="BD39" i="108"/>
  <c r="BD70" i="108" s="1"/>
  <c r="BH303" i="100"/>
  <c r="BL230" i="100" l="1"/>
  <c r="BK231" i="100"/>
  <c r="BK232" i="100" s="1"/>
  <c r="BH327" i="100"/>
  <c r="BH540" i="100"/>
  <c r="BH504" i="100"/>
  <c r="BI303" i="100"/>
  <c r="BE96" i="108"/>
  <c r="BE122" i="108" s="1"/>
  <c r="BE39" i="108"/>
  <c r="BE70" i="108" s="1"/>
  <c r="BJ235" i="100"/>
  <c r="BJ286" i="100" s="1"/>
  <c r="BJ303" i="100" l="1"/>
  <c r="BF39" i="108"/>
  <c r="BF70" i="108" s="1"/>
  <c r="BK235" i="100"/>
  <c r="BK286" i="100" s="1"/>
  <c r="BI540" i="100"/>
  <c r="BI327" i="100"/>
  <c r="BI504" i="100"/>
  <c r="BM230" i="100"/>
  <c r="BL231" i="100"/>
  <c r="BL232" i="100" s="1"/>
  <c r="BF96" i="108"/>
  <c r="BF122" i="108" s="1"/>
  <c r="BJ327" i="100" l="1"/>
  <c r="BJ540" i="100"/>
  <c r="BJ504" i="100"/>
  <c r="BL235" i="100"/>
  <c r="BL286" i="100" s="1"/>
  <c r="BG96" i="108"/>
  <c r="BG122" i="108" s="1"/>
  <c r="BG39" i="108"/>
  <c r="BG70" i="108" s="1"/>
  <c r="BN230" i="100"/>
  <c r="BN231" i="100" s="1"/>
  <c r="BN232" i="100" s="1"/>
  <c r="BM231" i="100"/>
  <c r="BM232" i="100" s="1"/>
  <c r="BK303" i="100"/>
  <c r="BH96" i="108" l="1"/>
  <c r="BH122" i="108" s="1"/>
  <c r="BM235" i="100"/>
  <c r="BM286" i="100" s="1"/>
  <c r="BH39" i="108"/>
  <c r="BH70" i="108" s="1"/>
  <c r="BK540" i="100"/>
  <c r="BK327" i="100"/>
  <c r="BK504" i="100"/>
  <c r="BN235" i="100"/>
  <c r="BN286" i="100" s="1"/>
  <c r="BL303" i="100"/>
  <c r="BI96" i="108" l="1"/>
  <c r="BI122" i="108" s="1"/>
  <c r="BL327" i="100"/>
  <c r="BL504" i="100"/>
  <c r="BL540" i="100"/>
  <c r="BM303" i="100"/>
  <c r="K286" i="100" a="1"/>
  <c r="K286" i="100" s="1"/>
  <c r="BI39" i="108"/>
  <c r="BI70" i="108" s="1"/>
  <c r="BN303" i="100"/>
  <c r="BJ96" i="108" l="1"/>
  <c r="BJ122" i="108" s="1"/>
  <c r="BJ39" i="108"/>
  <c r="BJ70" i="108" s="1"/>
  <c r="BN504" i="100"/>
  <c r="BN540" i="100"/>
  <c r="BN327" i="100"/>
  <c r="BM327" i="100"/>
  <c r="BM504" i="100"/>
  <c r="BM540" i="100"/>
  <c r="BK39" i="108" l="1"/>
  <c r="BK70" i="108" s="1"/>
  <c r="BK96" i="108"/>
  <c r="BK122" i="108" s="1"/>
  <c r="V245" i="100" l="1"/>
  <c r="V246" i="100" s="1"/>
  <c r="V247" i="100" s="1"/>
  <c r="BP244" i="100"/>
  <c r="V251" i="100"/>
  <c r="V252" i="100" s="1"/>
  <c r="V253" i="100" s="1"/>
  <c r="BP251" i="100" l="1"/>
  <c r="BQ251" i="100" s="1"/>
  <c r="BG251" i="100" s="1"/>
  <c r="BG252" i="100" s="1"/>
  <c r="BG253" i="100" s="1"/>
  <c r="V257" i="100"/>
  <c r="V259" i="100" s="1"/>
  <c r="BQ244" i="100"/>
  <c r="AU244" i="100" s="1"/>
  <c r="AU245" i="100" s="1"/>
  <c r="V254" i="100"/>
  <c r="BM251" i="100" l="1"/>
  <c r="BM252" i="100" s="1"/>
  <c r="BM253" i="100" s="1"/>
  <c r="BM254" i="100" s="1"/>
  <c r="AH251" i="100"/>
  <c r="AH252" i="100" s="1"/>
  <c r="AH253" i="100" s="1"/>
  <c r="AH254" i="100" s="1"/>
  <c r="AT251" i="100"/>
  <c r="AT252" i="100" s="1"/>
  <c r="AT253" i="100" s="1"/>
  <c r="AT254" i="100" s="1"/>
  <c r="AM251" i="100"/>
  <c r="AM252" i="100" s="1"/>
  <c r="AM253" i="100" s="1"/>
  <c r="AM254" i="100" s="1"/>
  <c r="AE251" i="100"/>
  <c r="AE252" i="100" s="1"/>
  <c r="AE253" i="100" s="1"/>
  <c r="AE254" i="100" s="1"/>
  <c r="V258" i="100"/>
  <c r="V260" i="100" s="1"/>
  <c r="Z251" i="100"/>
  <c r="Z252" i="100" s="1"/>
  <c r="Z253" i="100" s="1"/>
  <c r="Z254" i="100" s="1"/>
  <c r="AB251" i="100"/>
  <c r="AB252" i="100" s="1"/>
  <c r="AB253" i="100" s="1"/>
  <c r="AB254" i="100" s="1"/>
  <c r="S251" i="100"/>
  <c r="S252" i="100" s="1"/>
  <c r="S253" i="100" s="1"/>
  <c r="S254" i="100" s="1"/>
  <c r="R251" i="100"/>
  <c r="R252" i="100" s="1"/>
  <c r="R253" i="100" s="1"/>
  <c r="R254" i="100" s="1"/>
  <c r="AG251" i="100"/>
  <c r="AG252" i="100" s="1"/>
  <c r="AG253" i="100" s="1"/>
  <c r="AG254" i="100" s="1"/>
  <c r="BJ251" i="100"/>
  <c r="BJ252" i="100" s="1"/>
  <c r="BJ253" i="100" s="1"/>
  <c r="BJ254" i="100" s="1"/>
  <c r="BN251" i="100"/>
  <c r="BN252" i="100" s="1"/>
  <c r="BN253" i="100" s="1"/>
  <c r="BN254" i="100" s="1"/>
  <c r="BI251" i="100"/>
  <c r="BI252" i="100" s="1"/>
  <c r="BI253" i="100" s="1"/>
  <c r="BI254" i="100" s="1"/>
  <c r="AQ251" i="100"/>
  <c r="AQ252" i="100" s="1"/>
  <c r="AQ253" i="100" s="1"/>
  <c r="AQ254" i="100" s="1"/>
  <c r="BL251" i="100"/>
  <c r="BL252" i="100" s="1"/>
  <c r="BL253" i="100" s="1"/>
  <c r="BL254" i="100" s="1"/>
  <c r="U251" i="100"/>
  <c r="U252" i="100" s="1"/>
  <c r="U253" i="100" s="1"/>
  <c r="U254" i="100" s="1"/>
  <c r="W251" i="100"/>
  <c r="W252" i="100" s="1"/>
  <c r="W253" i="100" s="1"/>
  <c r="W254" i="100" s="1"/>
  <c r="BB251" i="100"/>
  <c r="BB252" i="100" s="1"/>
  <c r="BB253" i="100" s="1"/>
  <c r="BB254" i="100" s="1"/>
  <c r="AX251" i="100"/>
  <c r="AX252" i="100" s="1"/>
  <c r="AX253" i="100" s="1"/>
  <c r="AX254" i="100" s="1"/>
  <c r="AV251" i="100"/>
  <c r="AV252" i="100" s="1"/>
  <c r="AV253" i="100" s="1"/>
  <c r="AV254" i="100" s="1"/>
  <c r="BF251" i="100"/>
  <c r="BF252" i="100" s="1"/>
  <c r="BF253" i="100" s="1"/>
  <c r="BF254" i="100" s="1"/>
  <c r="AO251" i="100"/>
  <c r="AO252" i="100" s="1"/>
  <c r="AO253" i="100" s="1"/>
  <c r="AO254" i="100" s="1"/>
  <c r="BG254" i="100"/>
  <c r="AU246" i="100"/>
  <c r="AU247" i="100" s="1"/>
  <c r="AM244" i="100"/>
  <c r="AM245" i="100" s="1"/>
  <c r="BI244" i="100"/>
  <c r="BI245" i="100" s="1"/>
  <c r="BB244" i="100"/>
  <c r="BB245" i="100" s="1"/>
  <c r="S244" i="100"/>
  <c r="S245" i="100" s="1"/>
  <c r="AC244" i="100"/>
  <c r="AC245" i="100" s="1"/>
  <c r="BC244" i="100"/>
  <c r="BC245" i="100" s="1"/>
  <c r="AI244" i="100"/>
  <c r="AI245" i="100" s="1"/>
  <c r="AS244" i="100"/>
  <c r="AS245" i="100" s="1"/>
  <c r="AJ244" i="100"/>
  <c r="AJ245" i="100" s="1"/>
  <c r="BD244" i="100"/>
  <c r="BD245" i="100" s="1"/>
  <c r="U244" i="100"/>
  <c r="U245" i="100" s="1"/>
  <c r="Z244" i="100"/>
  <c r="Z245" i="100" s="1"/>
  <c r="AE244" i="100"/>
  <c r="AE245" i="100" s="1"/>
  <c r="BM244" i="100"/>
  <c r="BM245" i="100" s="1"/>
  <c r="AX244" i="100"/>
  <c r="AX245" i="100" s="1"/>
  <c r="AR244" i="100"/>
  <c r="AR245" i="100" s="1"/>
  <c r="AZ244" i="100"/>
  <c r="AZ245" i="100" s="1"/>
  <c r="T244" i="100"/>
  <c r="AK244" i="100"/>
  <c r="AK245" i="100" s="1"/>
  <c r="AF244" i="100"/>
  <c r="AF245" i="100" s="1"/>
  <c r="BK244" i="100"/>
  <c r="BK245" i="100" s="1"/>
  <c r="AN244" i="100"/>
  <c r="AN245" i="100" s="1"/>
  <c r="AQ244" i="100"/>
  <c r="AQ245" i="100" s="1"/>
  <c r="AT244" i="100"/>
  <c r="AT245" i="100" s="1"/>
  <c r="BH244" i="100"/>
  <c r="BH245" i="100" s="1"/>
  <c r="AB244" i="100"/>
  <c r="AB245" i="100" s="1"/>
  <c r="BL244" i="100"/>
  <c r="BL245" i="100" s="1"/>
  <c r="AD244" i="100"/>
  <c r="AD245" i="100" s="1"/>
  <c r="BA244" i="100"/>
  <c r="BA245" i="100" s="1"/>
  <c r="BF244" i="100"/>
  <c r="BF245" i="100" s="1"/>
  <c r="AV244" i="100"/>
  <c r="AV245" i="100" s="1"/>
  <c r="BN244" i="100"/>
  <c r="BN245" i="100" s="1"/>
  <c r="BJ244" i="100"/>
  <c r="BJ245" i="100" s="1"/>
  <c r="AO244" i="100"/>
  <c r="AO245" i="100" s="1"/>
  <c r="AY244" i="100"/>
  <c r="AY245" i="100" s="1"/>
  <c r="BE244" i="100"/>
  <c r="BE245" i="100" s="1"/>
  <c r="AW244" i="100"/>
  <c r="AW245" i="100" s="1"/>
  <c r="AS251" i="100"/>
  <c r="AS252" i="100" s="1"/>
  <c r="AS253" i="100" s="1"/>
  <c r="BA251" i="100"/>
  <c r="BA252" i="100" s="1"/>
  <c r="BA253" i="100" s="1"/>
  <c r="BD251" i="100"/>
  <c r="BD252" i="100" s="1"/>
  <c r="BD253" i="100" s="1"/>
  <c r="AK251" i="100"/>
  <c r="AK252" i="100" s="1"/>
  <c r="AK253" i="100" s="1"/>
  <c r="AA251" i="100"/>
  <c r="AA252" i="100" s="1"/>
  <c r="AA253" i="100" s="1"/>
  <c r="Y251" i="100"/>
  <c r="Y252" i="100" s="1"/>
  <c r="Y253" i="100" s="1"/>
  <c r="AU251" i="100"/>
  <c r="AU252" i="100" s="1"/>
  <c r="AU253" i="100" s="1"/>
  <c r="BH251" i="100"/>
  <c r="BH252" i="100" s="1"/>
  <c r="BH253" i="100" s="1"/>
  <c r="AL251" i="100"/>
  <c r="AL252" i="100" s="1"/>
  <c r="AL253" i="100" s="1"/>
  <c r="AR251" i="100"/>
  <c r="AR252" i="100" s="1"/>
  <c r="AR253" i="100" s="1"/>
  <c r="BE251" i="100"/>
  <c r="BE252" i="100" s="1"/>
  <c r="BE253" i="100" s="1"/>
  <c r="AC251" i="100"/>
  <c r="AC252" i="100" s="1"/>
  <c r="AC253" i="100" s="1"/>
  <c r="AJ251" i="100"/>
  <c r="AJ252" i="100" s="1"/>
  <c r="AJ253" i="100" s="1"/>
  <c r="AI251" i="100"/>
  <c r="AI252" i="100" s="1"/>
  <c r="AI253" i="100" s="1"/>
  <c r="AZ251" i="100"/>
  <c r="AZ252" i="100" s="1"/>
  <c r="AZ253" i="100" s="1"/>
  <c r="AW251" i="100"/>
  <c r="AW252" i="100" s="1"/>
  <c r="AW253" i="100" s="1"/>
  <c r="BK251" i="100"/>
  <c r="BK252" i="100" s="1"/>
  <c r="BK253" i="100" s="1"/>
  <c r="AN251" i="100"/>
  <c r="AN252" i="100" s="1"/>
  <c r="AN253" i="100" s="1"/>
  <c r="AY251" i="100"/>
  <c r="AY252" i="100" s="1"/>
  <c r="AY253" i="100" s="1"/>
  <c r="AF251" i="100"/>
  <c r="AF252" i="100" s="1"/>
  <c r="AF253" i="100" s="1"/>
  <c r="AP251" i="100"/>
  <c r="AP252" i="100" s="1"/>
  <c r="AP253" i="100" s="1"/>
  <c r="X251" i="100"/>
  <c r="X252" i="100" s="1"/>
  <c r="X253" i="100" s="1"/>
  <c r="AD251" i="100"/>
  <c r="AD252" i="100" s="1"/>
  <c r="AD253" i="100" s="1"/>
  <c r="BC251" i="100"/>
  <c r="BC252" i="100" s="1"/>
  <c r="BC253" i="100" s="1"/>
  <c r="BG244" i="100"/>
  <c r="BG245" i="100" s="1"/>
  <c r="AL244" i="100"/>
  <c r="AL245" i="100" s="1"/>
  <c r="AH244" i="100"/>
  <c r="AH245" i="100" s="1"/>
  <c r="R244" i="100"/>
  <c r="R245" i="100" s="1"/>
  <c r="X244" i="100"/>
  <c r="X245" i="100" s="1"/>
  <c r="Y244" i="100"/>
  <c r="Y245" i="100" s="1"/>
  <c r="AG244" i="100"/>
  <c r="AG245" i="100" s="1"/>
  <c r="W244" i="100"/>
  <c r="W245" i="100" s="1"/>
  <c r="AA244" i="100"/>
  <c r="AA245" i="100" s="1"/>
  <c r="V288" i="100"/>
  <c r="V305" i="100" s="1"/>
  <c r="V263" i="100"/>
  <c r="AP244" i="100"/>
  <c r="AP245" i="100" s="1"/>
  <c r="V319" i="100" l="1"/>
  <c r="V287" i="100"/>
  <c r="V264" i="100"/>
  <c r="AG246" i="100"/>
  <c r="AG247" i="100" s="1"/>
  <c r="AG257" i="100"/>
  <c r="AH257" i="100"/>
  <c r="AH246" i="100"/>
  <c r="AH247" i="100" s="1"/>
  <c r="AD254" i="100"/>
  <c r="AY254" i="100"/>
  <c r="AZ254" i="100"/>
  <c r="BE254" i="100"/>
  <c r="AU254" i="100"/>
  <c r="BD254" i="100"/>
  <c r="BJ246" i="100"/>
  <c r="BJ247" i="100" s="1"/>
  <c r="BJ257" i="100"/>
  <c r="BJ258" i="100" s="1"/>
  <c r="BK257" i="100"/>
  <c r="BK259" i="100" s="1"/>
  <c r="BK246" i="100"/>
  <c r="BK247" i="100" s="1"/>
  <c r="BD257" i="100"/>
  <c r="BD259" i="100" s="1"/>
  <c r="BD246" i="100"/>
  <c r="BD247" i="100" s="1"/>
  <c r="AA257" i="100"/>
  <c r="AA259" i="100" s="1"/>
  <c r="AA246" i="100"/>
  <c r="AA247" i="100" s="1"/>
  <c r="X257" i="100"/>
  <c r="X258" i="100" s="1"/>
  <c r="X246" i="100"/>
  <c r="X247" i="100" s="1"/>
  <c r="BG257" i="100"/>
  <c r="BG246" i="100"/>
  <c r="BG247" i="100" s="1"/>
  <c r="AP254" i="100"/>
  <c r="BK254" i="100"/>
  <c r="AJ254" i="100"/>
  <c r="AL254" i="100"/>
  <c r="AA254" i="100"/>
  <c r="AS254" i="100"/>
  <c r="AY257" i="100"/>
  <c r="AY259" i="100" s="1"/>
  <c r="AY246" i="100"/>
  <c r="AY247" i="100" s="1"/>
  <c r="AV246" i="100"/>
  <c r="AV247" i="100" s="1"/>
  <c r="AV257" i="100"/>
  <c r="BL257" i="100"/>
  <c r="BL246" i="100"/>
  <c r="BL247" i="100" s="1"/>
  <c r="AQ257" i="100"/>
  <c r="AQ258" i="100" s="1"/>
  <c r="AQ246" i="100"/>
  <c r="AQ247" i="100" s="1"/>
  <c r="V265" i="100"/>
  <c r="AR257" i="100"/>
  <c r="AR259" i="100" s="1"/>
  <c r="AR246" i="100"/>
  <c r="AR247" i="100" s="1"/>
  <c r="Z257" i="100"/>
  <c r="Z258" i="100" s="1"/>
  <c r="Z246" i="100"/>
  <c r="Z247" i="100" s="1"/>
  <c r="AS257" i="100"/>
  <c r="AS246" i="100"/>
  <c r="AS247" i="100" s="1"/>
  <c r="S257" i="100"/>
  <c r="S246" i="100"/>
  <c r="S247" i="100" s="1"/>
  <c r="AM246" i="100"/>
  <c r="AM247" i="100" s="1"/>
  <c r="AM257" i="100"/>
  <c r="AM258" i="100" s="1"/>
  <c r="AP257" i="100"/>
  <c r="AP259" i="100" s="1"/>
  <c r="AP246" i="100"/>
  <c r="AP247" i="100" s="1"/>
  <c r="W257" i="100"/>
  <c r="W258" i="100" s="1"/>
  <c r="W246" i="100"/>
  <c r="W247" i="100" s="1"/>
  <c r="R246" i="100"/>
  <c r="R257" i="100"/>
  <c r="R258" i="100" s="1"/>
  <c r="BC254" i="100"/>
  <c r="AF254" i="100"/>
  <c r="AW254" i="100"/>
  <c r="AC254" i="100"/>
  <c r="BH254" i="100"/>
  <c r="AK254" i="100"/>
  <c r="AO257" i="100"/>
  <c r="AO246" i="100"/>
  <c r="AO247" i="100" s="1"/>
  <c r="BF246" i="100"/>
  <c r="BF247" i="100" s="1"/>
  <c r="BF257" i="100"/>
  <c r="AB246" i="100"/>
  <c r="AB247" i="100" s="1"/>
  <c r="AB257" i="100"/>
  <c r="AB258" i="100" s="1"/>
  <c r="AN257" i="100"/>
  <c r="AN246" i="100"/>
  <c r="AN247" i="100" s="1"/>
  <c r="AK257" i="100"/>
  <c r="AK258" i="100" s="1"/>
  <c r="AK246" i="100"/>
  <c r="AK247" i="100" s="1"/>
  <c r="AX257" i="100"/>
  <c r="AX246" i="100"/>
  <c r="AX247" i="100" s="1"/>
  <c r="U246" i="100"/>
  <c r="U247" i="100" s="1"/>
  <c r="U257" i="100"/>
  <c r="AI257" i="100"/>
  <c r="AI258" i="100" s="1"/>
  <c r="AI246" i="100"/>
  <c r="AI247" i="100" s="1"/>
  <c r="AU257" i="100"/>
  <c r="AU259" i="100" s="1"/>
  <c r="AW257" i="100"/>
  <c r="AW258" i="100" s="1"/>
  <c r="AW246" i="100"/>
  <c r="AW247" i="100" s="1"/>
  <c r="BA257" i="100"/>
  <c r="BA259" i="100" s="1"/>
  <c r="BA246" i="100"/>
  <c r="BA247" i="100" s="1"/>
  <c r="BH257" i="100"/>
  <c r="BH246" i="100"/>
  <c r="BH247" i="100" s="1"/>
  <c r="T245" i="100"/>
  <c r="T251" i="100"/>
  <c r="T252" i="100" s="1"/>
  <c r="T253" i="100" s="1"/>
  <c r="BM257" i="100"/>
  <c r="BM258" i="100" s="1"/>
  <c r="BM246" i="100"/>
  <c r="BM247" i="100" s="1"/>
  <c r="BC257" i="100"/>
  <c r="BC246" i="100"/>
  <c r="BC247" i="100" s="1"/>
  <c r="BB246" i="100"/>
  <c r="BB247" i="100" s="1"/>
  <c r="BB257" i="100"/>
  <c r="V501" i="100"/>
  <c r="V335" i="100"/>
  <c r="V500" i="100"/>
  <c r="Y257" i="100"/>
  <c r="Y258" i="100" s="1"/>
  <c r="Y246" i="100"/>
  <c r="Y247" i="100" s="1"/>
  <c r="AL257" i="100"/>
  <c r="AL259" i="100" s="1"/>
  <c r="AL246" i="100"/>
  <c r="AL247" i="100" s="1"/>
  <c r="X254" i="100"/>
  <c r="AN254" i="100"/>
  <c r="AI254" i="100"/>
  <c r="AR254" i="100"/>
  <c r="Y254" i="100"/>
  <c r="BA254" i="100"/>
  <c r="BE257" i="100"/>
  <c r="BE258" i="100" s="1"/>
  <c r="BE246" i="100"/>
  <c r="BE247" i="100" s="1"/>
  <c r="BN257" i="100"/>
  <c r="BN258" i="100" s="1"/>
  <c r="BN246" i="100"/>
  <c r="BN247" i="100" s="1"/>
  <c r="AD246" i="100"/>
  <c r="AD247" i="100" s="1"/>
  <c r="AD257" i="100"/>
  <c r="AD259" i="100" s="1"/>
  <c r="AT257" i="100"/>
  <c r="AT258" i="100" s="1"/>
  <c r="AT246" i="100"/>
  <c r="AT247" i="100" s="1"/>
  <c r="AF246" i="100"/>
  <c r="AF247" i="100" s="1"/>
  <c r="AF257" i="100"/>
  <c r="AF259" i="100" s="1"/>
  <c r="AZ257" i="100"/>
  <c r="AZ259" i="100" s="1"/>
  <c r="AZ246" i="100"/>
  <c r="AZ247" i="100" s="1"/>
  <c r="AE257" i="100"/>
  <c r="AE258" i="100" s="1"/>
  <c r="AE246" i="100"/>
  <c r="AE247" i="100" s="1"/>
  <c r="AJ257" i="100"/>
  <c r="AJ246" i="100"/>
  <c r="AJ247" i="100" s="1"/>
  <c r="AC257" i="100"/>
  <c r="AC258" i="100" s="1"/>
  <c r="AC246" i="100"/>
  <c r="AC247" i="100" s="1"/>
  <c r="BI257" i="100"/>
  <c r="BI258" i="100" s="1"/>
  <c r="BI246" i="100"/>
  <c r="BI247" i="100" s="1"/>
  <c r="AI259" i="100" l="1"/>
  <c r="AR258" i="100"/>
  <c r="AR260" i="100" s="1"/>
  <c r="X259" i="100"/>
  <c r="X260" i="100" s="1"/>
  <c r="BK258" i="100"/>
  <c r="BK260" i="100" s="1"/>
  <c r="BA258" i="100"/>
  <c r="BA260" i="100" s="1"/>
  <c r="BD258" i="100"/>
  <c r="BD260" i="100" s="1"/>
  <c r="AZ258" i="100"/>
  <c r="AZ260" i="100" s="1"/>
  <c r="AL258" i="100"/>
  <c r="AL260" i="100" s="1"/>
  <c r="U263" i="100"/>
  <c r="U264" i="100" s="1"/>
  <c r="U288" i="100"/>
  <c r="U305" i="100" s="1"/>
  <c r="U259" i="100"/>
  <c r="AX263" i="100"/>
  <c r="AX288" i="100"/>
  <c r="AX305" i="100" s="1"/>
  <c r="AX259" i="100"/>
  <c r="AN288" i="100"/>
  <c r="AN305" i="100" s="1"/>
  <c r="AN263" i="100"/>
  <c r="AN265" i="100" s="1"/>
  <c r="AC259" i="100"/>
  <c r="AC260" i="100" s="1"/>
  <c r="S288" i="100"/>
  <c r="S305" i="100" s="1"/>
  <c r="S263" i="100"/>
  <c r="S264" i="100" s="1"/>
  <c r="S259" i="100"/>
  <c r="BL288" i="100"/>
  <c r="BL305" i="100" s="1"/>
  <c r="BL263" i="100"/>
  <c r="BL264" i="100" s="1"/>
  <c r="BL259" i="100"/>
  <c r="BE259" i="100"/>
  <c r="BE260" i="100" s="1"/>
  <c r="AD258" i="100"/>
  <c r="AD260" i="100" s="1"/>
  <c r="BN263" i="100"/>
  <c r="BN264" i="100" s="1"/>
  <c r="BN288" i="100"/>
  <c r="BN305" i="100" s="1"/>
  <c r="BN259" i="100"/>
  <c r="BN260" i="100" s="1"/>
  <c r="AN259" i="100"/>
  <c r="BB288" i="100"/>
  <c r="BB305" i="100" s="1"/>
  <c r="BB263" i="100"/>
  <c r="BB259" i="100"/>
  <c r="BM288" i="100"/>
  <c r="BM305" i="100" s="1"/>
  <c r="BM263" i="100"/>
  <c r="BM259" i="100"/>
  <c r="BM260" i="100" s="1"/>
  <c r="AW263" i="100"/>
  <c r="AW264" i="100" s="1"/>
  <c r="AW288" i="100"/>
  <c r="AW305" i="100" s="1"/>
  <c r="AU288" i="100"/>
  <c r="AU305" i="100" s="1"/>
  <c r="AU263" i="100"/>
  <c r="AU265" i="100" s="1"/>
  <c r="AU258" i="100"/>
  <c r="AU260" i="100" s="1"/>
  <c r="AI260" i="100"/>
  <c r="U258" i="100"/>
  <c r="AX258" i="100"/>
  <c r="AN258" i="100"/>
  <c r="AW259" i="100"/>
  <c r="AW260" i="100" s="1"/>
  <c r="R247" i="100"/>
  <c r="AM288" i="100"/>
  <c r="AM305" i="100" s="1"/>
  <c r="AM263" i="100"/>
  <c r="AM259" i="100"/>
  <c r="AM260" i="100" s="1"/>
  <c r="BL258" i="100"/>
  <c r="X288" i="100"/>
  <c r="X305" i="100" s="1"/>
  <c r="X263" i="100"/>
  <c r="AA288" i="100"/>
  <c r="AA305" i="100" s="1"/>
  <c r="AA263" i="100"/>
  <c r="BJ288" i="100"/>
  <c r="BJ305" i="100" s="1"/>
  <c r="BJ263" i="100"/>
  <c r="BJ264" i="100" s="1"/>
  <c r="BJ259" i="100"/>
  <c r="BJ260" i="100" s="1"/>
  <c r="AH288" i="100"/>
  <c r="AH305" i="100" s="1"/>
  <c r="AH263" i="100"/>
  <c r="AH259" i="100"/>
  <c r="V266" i="100"/>
  <c r="BI288" i="100"/>
  <c r="BI305" i="100" s="1"/>
  <c r="BI263" i="100"/>
  <c r="BI264" i="100" s="1"/>
  <c r="BI259" i="100"/>
  <c r="BI260" i="100" s="1"/>
  <c r="AC288" i="100"/>
  <c r="AC305" i="100" s="1"/>
  <c r="AC263" i="100"/>
  <c r="AC265" i="100" s="1"/>
  <c r="AJ263" i="100"/>
  <c r="AJ264" i="100" s="1"/>
  <c r="AJ288" i="100"/>
  <c r="AJ305" i="100" s="1"/>
  <c r="AD263" i="100"/>
  <c r="AD288" i="100"/>
  <c r="AD305" i="100" s="1"/>
  <c r="BE288" i="100"/>
  <c r="BE305" i="100" s="1"/>
  <c r="BE263" i="100"/>
  <c r="BE265" i="100" s="1"/>
  <c r="Y288" i="100"/>
  <c r="Y305" i="100" s="1"/>
  <c r="Y263" i="100"/>
  <c r="Y265" i="100" s="1"/>
  <c r="T93" i="108"/>
  <c r="T257" i="100"/>
  <c r="T258" i="100" s="1"/>
  <c r="T246" i="100"/>
  <c r="T247" i="100" s="1"/>
  <c r="BH263" i="100"/>
  <c r="BH264" i="100" s="1"/>
  <c r="BH288" i="100"/>
  <c r="BH305" i="100" s="1"/>
  <c r="AZ288" i="100"/>
  <c r="AZ305" i="100" s="1"/>
  <c r="AZ263" i="100"/>
  <c r="AZ265" i="100" s="1"/>
  <c r="AF288" i="100"/>
  <c r="AF305" i="100" s="1"/>
  <c r="AF263" i="100"/>
  <c r="AF264" i="100" s="1"/>
  <c r="Y259" i="100"/>
  <c r="Y260" i="100" s="1"/>
  <c r="AL288" i="100"/>
  <c r="AL305" i="100" s="1"/>
  <c r="AL263" i="100"/>
  <c r="AL264" i="100" s="1"/>
  <c r="T92" i="108"/>
  <c r="BC263" i="100"/>
  <c r="BC288" i="100"/>
  <c r="BC305" i="100" s="1"/>
  <c r="BH258" i="100"/>
  <c r="AB288" i="100"/>
  <c r="AB305" i="100" s="1"/>
  <c r="AB263" i="100"/>
  <c r="AB259" i="100"/>
  <c r="AB260" i="100" s="1"/>
  <c r="BF288" i="100"/>
  <c r="BF305" i="100" s="1"/>
  <c r="BF263" i="100"/>
  <c r="BF264" i="100" s="1"/>
  <c r="BF259" i="100"/>
  <c r="AO288" i="100"/>
  <c r="AO305" i="100" s="1"/>
  <c r="AO263" i="100"/>
  <c r="AO259" i="100"/>
  <c r="BH259" i="100"/>
  <c r="BC259" i="100"/>
  <c r="AP288" i="100"/>
  <c r="AP305" i="100" s="1"/>
  <c r="AP263" i="100"/>
  <c r="AP264" i="100" s="1"/>
  <c r="S258" i="100"/>
  <c r="AS288" i="100"/>
  <c r="AS305" i="100" s="1"/>
  <c r="AS263" i="100"/>
  <c r="AS265" i="100" s="1"/>
  <c r="Z263" i="100"/>
  <c r="Z288" i="100"/>
  <c r="Z305" i="100" s="1"/>
  <c r="Z259" i="100"/>
  <c r="Z260" i="100" s="1"/>
  <c r="AR263" i="100"/>
  <c r="AR264" i="100" s="1"/>
  <c r="AR288" i="100"/>
  <c r="AR305" i="100" s="1"/>
  <c r="AQ288" i="100"/>
  <c r="AQ305" i="100" s="1"/>
  <c r="AQ263" i="100"/>
  <c r="AQ259" i="100"/>
  <c r="AQ260" i="100" s="1"/>
  <c r="AV263" i="100"/>
  <c r="AV288" i="100"/>
  <c r="AV305" i="100" s="1"/>
  <c r="AV259" i="100"/>
  <c r="AY263" i="100"/>
  <c r="AY265" i="100" s="1"/>
  <c r="AY288" i="100"/>
  <c r="AY305" i="100" s="1"/>
  <c r="AS259" i="100"/>
  <c r="BG288" i="100"/>
  <c r="BG305" i="100" s="1"/>
  <c r="BG263" i="100"/>
  <c r="BG259" i="100"/>
  <c r="AG288" i="100"/>
  <c r="AG305" i="100" s="1"/>
  <c r="AG263" i="100"/>
  <c r="AG259" i="100"/>
  <c r="V304" i="100"/>
  <c r="AC264" i="100"/>
  <c r="AJ258" i="100"/>
  <c r="AE288" i="100"/>
  <c r="AE305" i="100" s="1"/>
  <c r="AE263" i="100"/>
  <c r="AE259" i="100"/>
  <c r="AE260" i="100" s="1"/>
  <c r="AF258" i="100"/>
  <c r="AF260" i="100" s="1"/>
  <c r="AT263" i="100"/>
  <c r="AT264" i="100" s="1"/>
  <c r="AT288" i="100"/>
  <c r="AT305" i="100" s="1"/>
  <c r="AT259" i="100"/>
  <c r="AT260" i="100" s="1"/>
  <c r="BB258" i="100"/>
  <c r="BC258" i="100"/>
  <c r="T254" i="100"/>
  <c r="K253" i="100" a="1"/>
  <c r="K253" i="100" s="1"/>
  <c r="BA263" i="100"/>
  <c r="BA264" i="100" s="1"/>
  <c r="BA288" i="100"/>
  <c r="BA305" i="100" s="1"/>
  <c r="AI263" i="100"/>
  <c r="AI265" i="100" s="1"/>
  <c r="AI288" i="100"/>
  <c r="AI305" i="100" s="1"/>
  <c r="AK288" i="100"/>
  <c r="AK305" i="100" s="1"/>
  <c r="AK263" i="100"/>
  <c r="AK265" i="100" s="1"/>
  <c r="BF258" i="100"/>
  <c r="AO258" i="100"/>
  <c r="AK259" i="100"/>
  <c r="AK260" i="100" s="1"/>
  <c r="R263" i="100"/>
  <c r="R288" i="100"/>
  <c r="R259" i="100"/>
  <c r="W263" i="100"/>
  <c r="W288" i="100"/>
  <c r="W305" i="100" s="1"/>
  <c r="W259" i="100"/>
  <c r="W260" i="100" s="1"/>
  <c r="AP258" i="100"/>
  <c r="AP260" i="100" s="1"/>
  <c r="AS258" i="100"/>
  <c r="AV258" i="100"/>
  <c r="AY258" i="100"/>
  <c r="AY260" i="100" s="1"/>
  <c r="AJ259" i="100"/>
  <c r="BG258" i="100"/>
  <c r="AA258" i="100"/>
  <c r="AA260" i="100" s="1"/>
  <c r="BD288" i="100"/>
  <c r="BD305" i="100" s="1"/>
  <c r="BD263" i="100"/>
  <c r="BD265" i="100" s="1"/>
  <c r="BK288" i="100"/>
  <c r="BK305" i="100" s="1"/>
  <c r="BK263" i="100"/>
  <c r="BK264" i="100" s="1"/>
  <c r="AH258" i="100"/>
  <c r="AG258" i="100"/>
  <c r="AS260" i="100" l="1"/>
  <c r="K257" i="100" a="1"/>
  <c r="K257" i="100" s="1"/>
  <c r="AO260" i="100"/>
  <c r="AP265" i="100"/>
  <c r="AP266" i="100" s="1"/>
  <c r="T259" i="100"/>
  <c r="T260" i="100" s="1"/>
  <c r="AH260" i="100"/>
  <c r="Y264" i="100"/>
  <c r="Y266" i="100" s="1"/>
  <c r="AX260" i="100"/>
  <c r="AS264" i="100"/>
  <c r="AS266" i="100" s="1"/>
  <c r="BF260" i="100"/>
  <c r="AF265" i="100"/>
  <c r="AF266" i="100" s="1"/>
  <c r="S260" i="100"/>
  <c r="BC260" i="100"/>
  <c r="AW265" i="100"/>
  <c r="AW266" i="100" s="1"/>
  <c r="BG260" i="100"/>
  <c r="AN264" i="100"/>
  <c r="AN266" i="100" s="1"/>
  <c r="U260" i="100"/>
  <c r="BB260" i="100"/>
  <c r="AL265" i="100"/>
  <c r="AL266" i="100" s="1"/>
  <c r="BL260" i="100"/>
  <c r="AG260" i="100"/>
  <c r="AI264" i="100"/>
  <c r="AI266" i="100" s="1"/>
  <c r="AK264" i="100"/>
  <c r="AK266" i="100" s="1"/>
  <c r="AR265" i="100"/>
  <c r="AR266" i="100" s="1"/>
  <c r="AN260" i="100"/>
  <c r="BK501" i="100"/>
  <c r="BK500" i="100"/>
  <c r="BK335" i="100"/>
  <c r="W500" i="100"/>
  <c r="W501" i="100"/>
  <c r="W335" i="100"/>
  <c r="R305" i="100"/>
  <c r="R335" i="100" s="1"/>
  <c r="AI501" i="100"/>
  <c r="AI335" i="100"/>
  <c r="AI500" i="100"/>
  <c r="AT500" i="100"/>
  <c r="AT335" i="100"/>
  <c r="AT501" i="100"/>
  <c r="AE287" i="100"/>
  <c r="AE319" i="100"/>
  <c r="AE265" i="100"/>
  <c r="AG287" i="100"/>
  <c r="AG319" i="100"/>
  <c r="AG265" i="100"/>
  <c r="BG319" i="100"/>
  <c r="BG287" i="100"/>
  <c r="BG265" i="100"/>
  <c r="AY335" i="100"/>
  <c r="AY500" i="100"/>
  <c r="AY501" i="100"/>
  <c r="AV319" i="100"/>
  <c r="AV287" i="100"/>
  <c r="AV265" i="100"/>
  <c r="AR335" i="100"/>
  <c r="AR500" i="100"/>
  <c r="AR501" i="100"/>
  <c r="Z287" i="100"/>
  <c r="Z319" i="100"/>
  <c r="Z265" i="100"/>
  <c r="AO287" i="100"/>
  <c r="AO319" i="100"/>
  <c r="AO265" i="100"/>
  <c r="BF501" i="100"/>
  <c r="BF335" i="100"/>
  <c r="BF500" i="100"/>
  <c r="BC287" i="100"/>
  <c r="BC319" i="100"/>
  <c r="AF335" i="100"/>
  <c r="AF500" i="100"/>
  <c r="AF501" i="100"/>
  <c r="T119" i="108"/>
  <c r="BE319" i="100"/>
  <c r="BE287" i="100"/>
  <c r="AD287" i="100"/>
  <c r="AD319" i="100"/>
  <c r="AJ287" i="100"/>
  <c r="AJ319" i="100"/>
  <c r="BI287" i="100"/>
  <c r="BI319" i="100"/>
  <c r="BI265" i="100"/>
  <c r="BI266" i="100" s="1"/>
  <c r="AH319" i="100"/>
  <c r="AH287" i="100"/>
  <c r="AH265" i="100"/>
  <c r="BJ319" i="100"/>
  <c r="BJ287" i="100"/>
  <c r="BJ265" i="100"/>
  <c r="BJ266" i="100" s="1"/>
  <c r="X287" i="100"/>
  <c r="X319" i="100"/>
  <c r="AM287" i="100"/>
  <c r="AM319" i="100"/>
  <c r="AM265" i="100"/>
  <c r="K246" i="100" a="1"/>
  <c r="K246" i="100" s="1"/>
  <c r="AO264" i="100"/>
  <c r="AW500" i="100"/>
  <c r="AW501" i="100"/>
  <c r="AW335" i="100"/>
  <c r="BM287" i="100"/>
  <c r="BM319" i="100"/>
  <c r="BM265" i="100"/>
  <c r="BB287" i="100"/>
  <c r="BB319" i="100"/>
  <c r="BB265" i="100"/>
  <c r="AH264" i="100"/>
  <c r="AH266" i="100" s="1"/>
  <c r="X264" i="100"/>
  <c r="BL319" i="100"/>
  <c r="BL287" i="100"/>
  <c r="BL265" i="100"/>
  <c r="BL266" i="100" s="1"/>
  <c r="AN335" i="100"/>
  <c r="AN501" i="100"/>
  <c r="AN500" i="100"/>
  <c r="AX287" i="100"/>
  <c r="AX319" i="100"/>
  <c r="AX265" i="100"/>
  <c r="BD319" i="100"/>
  <c r="BD287" i="100"/>
  <c r="AV260" i="100"/>
  <c r="AM264" i="100"/>
  <c r="W287" i="100"/>
  <c r="W319" i="100"/>
  <c r="W265" i="100"/>
  <c r="R287" i="100"/>
  <c r="AK287" i="100"/>
  <c r="AK319" i="100"/>
  <c r="AI287" i="100"/>
  <c r="AI319" i="100"/>
  <c r="AT319" i="100"/>
  <c r="AT287" i="100"/>
  <c r="AT265" i="100"/>
  <c r="AT266" i="100" s="1"/>
  <c r="AE501" i="100"/>
  <c r="AE335" i="100"/>
  <c r="AE500" i="100"/>
  <c r="V334" i="100"/>
  <c r="AG501" i="100"/>
  <c r="AG335" i="100"/>
  <c r="AG500" i="100"/>
  <c r="BD264" i="100"/>
  <c r="BD266" i="100" s="1"/>
  <c r="BG335" i="100"/>
  <c r="BG500" i="100"/>
  <c r="BG501" i="100"/>
  <c r="AY287" i="100"/>
  <c r="AY319" i="100"/>
  <c r="AR287" i="100"/>
  <c r="AR319" i="100"/>
  <c r="AS287" i="100"/>
  <c r="AS319" i="100"/>
  <c r="AP287" i="100"/>
  <c r="AP319" i="100"/>
  <c r="AO335" i="100"/>
  <c r="AO501" i="100"/>
  <c r="AO500" i="100"/>
  <c r="BH260" i="100"/>
  <c r="BB264" i="100"/>
  <c r="BB266" i="100" s="1"/>
  <c r="AL287" i="100"/>
  <c r="AL319" i="100"/>
  <c r="AD264" i="100"/>
  <c r="AZ287" i="100"/>
  <c r="AZ319" i="100"/>
  <c r="T288" i="100"/>
  <c r="T305" i="100" s="1"/>
  <c r="T263" i="100"/>
  <c r="K263" i="100" s="1" a="1"/>
  <c r="K263" i="100" s="1"/>
  <c r="BE501" i="100"/>
  <c r="BE500" i="100"/>
  <c r="BE335" i="100"/>
  <c r="AC287" i="100"/>
  <c r="AC319" i="100"/>
  <c r="BI501" i="100"/>
  <c r="BI500" i="100"/>
  <c r="BI335" i="100"/>
  <c r="AH335" i="100"/>
  <c r="AH501" i="100"/>
  <c r="AH500" i="100"/>
  <c r="BJ335" i="100"/>
  <c r="BJ501" i="100"/>
  <c r="BJ500" i="100"/>
  <c r="X501" i="100"/>
  <c r="X500" i="100"/>
  <c r="X335" i="100"/>
  <c r="AY264" i="100"/>
  <c r="AY266" i="100" s="1"/>
  <c r="Z264" i="100"/>
  <c r="AM335" i="100"/>
  <c r="AM500" i="100"/>
  <c r="AM501" i="100"/>
  <c r="BC265" i="100"/>
  <c r="AW287" i="100"/>
  <c r="AW319" i="100"/>
  <c r="BM500" i="100"/>
  <c r="BM335" i="100"/>
  <c r="BM501" i="100"/>
  <c r="BB500" i="100"/>
  <c r="BB335" i="100"/>
  <c r="BB501" i="100"/>
  <c r="BN500" i="100"/>
  <c r="BN501" i="100"/>
  <c r="BN335" i="100"/>
  <c r="AZ264" i="100"/>
  <c r="AZ266" i="100" s="1"/>
  <c r="AJ265" i="100"/>
  <c r="AJ266" i="100" s="1"/>
  <c r="BL335" i="100"/>
  <c r="BL500" i="100"/>
  <c r="BL501" i="100"/>
  <c r="K258" i="100" a="1"/>
  <c r="K258" i="100" s="1"/>
  <c r="BD335" i="100"/>
  <c r="BD501" i="100"/>
  <c r="BD500" i="100"/>
  <c r="AK335" i="100"/>
  <c r="AK500" i="100"/>
  <c r="AK501" i="100"/>
  <c r="BA500" i="100"/>
  <c r="BA335" i="100"/>
  <c r="BA501" i="100"/>
  <c r="BE264" i="100"/>
  <c r="BE266" i="100" s="1"/>
  <c r="AJ260" i="100"/>
  <c r="AD265" i="100"/>
  <c r="AQ287" i="100"/>
  <c r="AQ319" i="100"/>
  <c r="AQ265" i="100"/>
  <c r="AS501" i="100"/>
  <c r="AS500" i="100"/>
  <c r="AS335" i="100"/>
  <c r="AP500" i="100"/>
  <c r="AP501" i="100"/>
  <c r="AP335" i="100"/>
  <c r="AB287" i="100"/>
  <c r="AB319" i="100"/>
  <c r="AB265" i="100"/>
  <c r="AL335" i="100"/>
  <c r="AL501" i="100"/>
  <c r="AL500" i="100"/>
  <c r="AZ335" i="100"/>
  <c r="AZ500" i="100"/>
  <c r="AZ501" i="100"/>
  <c r="BH500" i="100"/>
  <c r="BH501" i="100"/>
  <c r="BH335" i="100"/>
  <c r="Y287" i="100"/>
  <c r="Y319" i="100"/>
  <c r="AC500" i="100"/>
  <c r="AC501" i="100"/>
  <c r="AC335" i="100"/>
  <c r="AA287" i="100"/>
  <c r="AA319" i="100"/>
  <c r="BG264" i="100"/>
  <c r="AU319" i="100"/>
  <c r="AU287" i="100"/>
  <c r="AU264" i="100"/>
  <c r="AU266" i="100" s="1"/>
  <c r="BC264" i="100"/>
  <c r="BN319" i="100"/>
  <c r="BN287" i="100"/>
  <c r="BN265" i="100"/>
  <c r="BN266" i="100" s="1"/>
  <c r="AV264" i="100"/>
  <c r="S287" i="100"/>
  <c r="S319" i="100"/>
  <c r="S265" i="100"/>
  <c r="S266" i="100" s="1"/>
  <c r="R260" i="100"/>
  <c r="U501" i="100"/>
  <c r="U500" i="100"/>
  <c r="U335" i="100"/>
  <c r="BK287" i="100"/>
  <c r="BK319" i="100"/>
  <c r="AA265" i="100"/>
  <c r="AB264" i="100"/>
  <c r="AX264" i="100"/>
  <c r="BA287" i="100"/>
  <c r="BA319" i="100"/>
  <c r="K254" i="100" a="1"/>
  <c r="K254" i="100" s="1"/>
  <c r="X265" i="100"/>
  <c r="AC266" i="100"/>
  <c r="AV501" i="100"/>
  <c r="AV500" i="100"/>
  <c r="AV335" i="100"/>
  <c r="AQ335" i="100"/>
  <c r="AQ500" i="100"/>
  <c r="AQ501" i="100"/>
  <c r="Z500" i="100"/>
  <c r="Z335" i="100"/>
  <c r="Z501" i="100"/>
  <c r="W264" i="100"/>
  <c r="BF319" i="100"/>
  <c r="BF287" i="100"/>
  <c r="BF265" i="100"/>
  <c r="BF266" i="100" s="1"/>
  <c r="AB501" i="100"/>
  <c r="AB335" i="100"/>
  <c r="AB500" i="100"/>
  <c r="BC500" i="100"/>
  <c r="BC501" i="100"/>
  <c r="BC335" i="100"/>
  <c r="T118" i="108"/>
  <c r="AF287" i="100"/>
  <c r="AF319" i="100"/>
  <c r="AE264" i="100"/>
  <c r="BH287" i="100"/>
  <c r="BH319" i="100"/>
  <c r="BM264" i="100"/>
  <c r="Y501" i="100"/>
  <c r="Y335" i="100"/>
  <c r="Y500" i="100"/>
  <c r="BA265" i="100"/>
  <c r="BA266" i="100" s="1"/>
  <c r="AD335" i="100"/>
  <c r="AD500" i="100"/>
  <c r="AD501" i="100"/>
  <c r="AJ335" i="100"/>
  <c r="AJ501" i="100"/>
  <c r="AJ500" i="100"/>
  <c r="AA501" i="100"/>
  <c r="AA500" i="100"/>
  <c r="AA335" i="100"/>
  <c r="BK265" i="100"/>
  <c r="BK266" i="100" s="1"/>
  <c r="AQ264" i="100"/>
  <c r="K247" i="100" a="1"/>
  <c r="K247" i="100" s="1"/>
  <c r="BH265" i="100"/>
  <c r="BH266" i="100" s="1"/>
  <c r="AU335" i="100"/>
  <c r="AU500" i="100"/>
  <c r="AU501" i="100"/>
  <c r="AG264" i="100"/>
  <c r="AA264" i="100"/>
  <c r="S335" i="100"/>
  <c r="S501" i="100"/>
  <c r="S500" i="100"/>
  <c r="AN287" i="100"/>
  <c r="AN319" i="100"/>
  <c r="AX501" i="100"/>
  <c r="AX335" i="100"/>
  <c r="AX500" i="100"/>
  <c r="U287" i="100"/>
  <c r="U319" i="100"/>
  <c r="U265" i="100"/>
  <c r="U266" i="100" s="1"/>
  <c r="K259" i="100" l="1" a="1"/>
  <c r="K259" i="100" s="1"/>
  <c r="BG266" i="100"/>
  <c r="Z266" i="100"/>
  <c r="AX266" i="100"/>
  <c r="AB266" i="100"/>
  <c r="K260" i="100" a="1"/>
  <c r="K260" i="100" s="1"/>
  <c r="AV266" i="100"/>
  <c r="AG266" i="100"/>
  <c r="AE266" i="100"/>
  <c r="BM266" i="100"/>
  <c r="W266" i="100"/>
  <c r="AM266" i="100"/>
  <c r="X266" i="100"/>
  <c r="AQ266" i="100"/>
  <c r="BC266" i="100"/>
  <c r="K288" i="100" a="1"/>
  <c r="K288" i="100" s="1"/>
  <c r="AJ304" i="100"/>
  <c r="AO304" i="100"/>
  <c r="AP93" i="108"/>
  <c r="AV304" i="100"/>
  <c r="AR93" i="108"/>
  <c r="AG92" i="108"/>
  <c r="AV92" i="108"/>
  <c r="AN304" i="100"/>
  <c r="AA266" i="100"/>
  <c r="AH92" i="108"/>
  <c r="AB92" i="108"/>
  <c r="BH304" i="100"/>
  <c r="BA92" i="108"/>
  <c r="X93" i="108"/>
  <c r="AO92" i="108"/>
  <c r="AT93" i="108"/>
  <c r="T265" i="100"/>
  <c r="K265" i="100" s="1" a="1"/>
  <c r="K265" i="100" s="1"/>
  <c r="BF93" i="108"/>
  <c r="AB304" i="100"/>
  <c r="AI93" i="108"/>
  <c r="BJ93" i="108"/>
  <c r="AZ93" i="108"/>
  <c r="V93" i="108"/>
  <c r="AF92" i="108"/>
  <c r="BG92" i="108"/>
  <c r="T335" i="100"/>
  <c r="T501" i="100"/>
  <c r="T500" i="100"/>
  <c r="AD266" i="100"/>
  <c r="AS304" i="100"/>
  <c r="AY304" i="100"/>
  <c r="AK304" i="100"/>
  <c r="BD304" i="100"/>
  <c r="AX304" i="100"/>
  <c r="AU93" i="108"/>
  <c r="X304" i="100"/>
  <c r="AD93" i="108"/>
  <c r="BC304" i="100"/>
  <c r="BD93" i="108"/>
  <c r="AP92" i="108"/>
  <c r="BI92" i="108"/>
  <c r="U304" i="100"/>
  <c r="AS92" i="108"/>
  <c r="Y93" i="108"/>
  <c r="AB93" i="108"/>
  <c r="W92" i="108"/>
  <c r="AF304" i="100"/>
  <c r="BA93" i="108"/>
  <c r="Z93" i="108"/>
  <c r="AO93" i="108"/>
  <c r="AT92" i="108"/>
  <c r="AA304" i="100"/>
  <c r="BK93" i="108"/>
  <c r="AZ304" i="100"/>
  <c r="BN304" i="100"/>
  <c r="AA93" i="108"/>
  <c r="Y304" i="100"/>
  <c r="BF92" i="108"/>
  <c r="AQ92" i="108"/>
  <c r="AQ304" i="100"/>
  <c r="AY93" i="108"/>
  <c r="AI92" i="108"/>
  <c r="BB92" i="108"/>
  <c r="W304" i="100"/>
  <c r="AL92" i="108"/>
  <c r="BL304" i="100"/>
  <c r="AU92" i="108"/>
  <c r="AH304" i="100"/>
  <c r="BI304" i="100"/>
  <c r="AD304" i="100"/>
  <c r="AD92" i="108"/>
  <c r="AW93" i="108"/>
  <c r="BG304" i="100"/>
  <c r="AR92" i="108"/>
  <c r="AG93" i="108"/>
  <c r="U93" i="108"/>
  <c r="BI93" i="108"/>
  <c r="BK304" i="100"/>
  <c r="AX92" i="108"/>
  <c r="AJ93" i="108"/>
  <c r="AN92" i="108"/>
  <c r="AY92" i="108"/>
  <c r="AW304" i="100"/>
  <c r="V92" i="108"/>
  <c r="AC304" i="100"/>
  <c r="T287" i="100"/>
  <c r="K287" i="100" s="1" a="1"/>
  <c r="K287" i="100" s="1"/>
  <c r="T319" i="100"/>
  <c r="K319" i="100" s="1" a="1"/>
  <c r="K319" i="100" s="1"/>
  <c r="AM93" i="108"/>
  <c r="AE93" i="108"/>
  <c r="AC92" i="108"/>
  <c r="AT304" i="100"/>
  <c r="BB304" i="100"/>
  <c r="Q92" i="108"/>
  <c r="AH93" i="108"/>
  <c r="W93" i="108"/>
  <c r="Z92" i="108"/>
  <c r="BF304" i="100"/>
  <c r="S92" i="108"/>
  <c r="BJ92" i="108"/>
  <c r="BK92" i="108"/>
  <c r="AK93" i="108"/>
  <c r="BH92" i="108"/>
  <c r="AF93" i="108"/>
  <c r="BG93" i="108"/>
  <c r="BC92" i="108"/>
  <c r="BE93" i="108"/>
  <c r="AE92" i="108"/>
  <c r="AC93" i="108"/>
  <c r="AV93" i="108"/>
  <c r="Q93" i="108"/>
  <c r="AS93" i="108"/>
  <c r="Y92" i="108"/>
  <c r="X92" i="108"/>
  <c r="BA304" i="100"/>
  <c r="S93" i="108"/>
  <c r="S304" i="100"/>
  <c r="AU304" i="100"/>
  <c r="AA92" i="108"/>
  <c r="AX93" i="108"/>
  <c r="AJ92" i="108"/>
  <c r="AN93" i="108"/>
  <c r="AQ93" i="108"/>
  <c r="BB93" i="108"/>
  <c r="AZ92" i="108"/>
  <c r="AK92" i="108"/>
  <c r="BH93" i="108"/>
  <c r="BC93" i="108"/>
  <c r="AL304" i="100"/>
  <c r="AM92" i="108"/>
  <c r="AP304" i="100"/>
  <c r="AR304" i="100"/>
  <c r="BE92" i="108"/>
  <c r="V352" i="100"/>
  <c r="AI304" i="100"/>
  <c r="R304" i="100"/>
  <c r="AL93" i="108"/>
  <c r="BM304" i="100"/>
  <c r="AO266" i="100"/>
  <c r="AM304" i="100"/>
  <c r="BJ304" i="100"/>
  <c r="BE304" i="100"/>
  <c r="T264" i="100"/>
  <c r="BD92" i="108"/>
  <c r="Z304" i="100"/>
  <c r="AW92" i="108"/>
  <c r="AG304" i="100"/>
  <c r="AE304" i="100"/>
  <c r="U92" i="108"/>
  <c r="AL334" i="100" l="1"/>
  <c r="Y118" i="108"/>
  <c r="AC119" i="108"/>
  <c r="BF334" i="100"/>
  <c r="AJ119" i="108"/>
  <c r="AM334" i="100"/>
  <c r="BE118" i="108"/>
  <c r="S119" i="108"/>
  <c r="Q119" i="108"/>
  <c r="BG119" i="108"/>
  <c r="W119" i="108"/>
  <c r="AC118" i="108"/>
  <c r="V118" i="108"/>
  <c r="AG118" i="108"/>
  <c r="AG334" i="100"/>
  <c r="T266" i="100"/>
  <c r="K266" i="100" s="1" a="1"/>
  <c r="K266" i="100" s="1"/>
  <c r="K264" i="100" a="1"/>
  <c r="K264" i="100" s="1"/>
  <c r="AP334" i="100"/>
  <c r="AU334" i="100"/>
  <c r="BH118" i="108"/>
  <c r="AE119" i="108"/>
  <c r="U119" i="108"/>
  <c r="BE334" i="100"/>
  <c r="BM334" i="100"/>
  <c r="R334" i="100"/>
  <c r="AZ118" i="108"/>
  <c r="AD119" i="108"/>
  <c r="AS334" i="100"/>
  <c r="R93" i="108"/>
  <c r="AZ119" i="108"/>
  <c r="AB334" i="100"/>
  <c r="AE334" i="100"/>
  <c r="AW118" i="108"/>
  <c r="AL119" i="108"/>
  <c r="V354" i="100"/>
  <c r="V353" i="100"/>
  <c r="BC119" i="108"/>
  <c r="BB119" i="108"/>
  <c r="AQ119" i="108"/>
  <c r="AJ118" i="108"/>
  <c r="AA118" i="108"/>
  <c r="AV119" i="108"/>
  <c r="BC118" i="108"/>
  <c r="AK119" i="108"/>
  <c r="S118" i="108"/>
  <c r="Q118" i="108"/>
  <c r="AT334" i="100"/>
  <c r="AW334" i="100"/>
  <c r="AX118" i="108"/>
  <c r="AG119" i="108"/>
  <c r="BG334" i="100"/>
  <c r="W334" i="100"/>
  <c r="AI118" i="108"/>
  <c r="AQ334" i="100"/>
  <c r="BF118" i="108"/>
  <c r="AZ334" i="100"/>
  <c r="AO119" i="108"/>
  <c r="BA119" i="108"/>
  <c r="AS118" i="108"/>
  <c r="BI118" i="108"/>
  <c r="BD119" i="108"/>
  <c r="AF118" i="108"/>
  <c r="AO118" i="108"/>
  <c r="BA118" i="108"/>
  <c r="AH118" i="108"/>
  <c r="AR119" i="108"/>
  <c r="AJ334" i="100"/>
  <c r="U118" i="108"/>
  <c r="Z334" i="100"/>
  <c r="BH119" i="108"/>
  <c r="BE119" i="108"/>
  <c r="X118" i="108"/>
  <c r="BK118" i="108"/>
  <c r="BB334" i="100"/>
  <c r="AM119" i="108"/>
  <c r="AC334" i="100"/>
  <c r="AY118" i="108"/>
  <c r="AW119" i="108"/>
  <c r="AD334" i="100"/>
  <c r="AH334" i="100"/>
  <c r="BL334" i="100"/>
  <c r="AA119" i="108"/>
  <c r="AB119" i="108"/>
  <c r="AU119" i="108"/>
  <c r="BD334" i="100"/>
  <c r="AI119" i="108"/>
  <c r="AR334" i="100"/>
  <c r="BD118" i="108"/>
  <c r="BJ334" i="100"/>
  <c r="AI334" i="100"/>
  <c r="AM118" i="108"/>
  <c r="AK118" i="108"/>
  <c r="AN119" i="108"/>
  <c r="AX119" i="108"/>
  <c r="S334" i="100"/>
  <c r="BA334" i="100"/>
  <c r="AS119" i="108"/>
  <c r="AE118" i="108"/>
  <c r="AF119" i="108"/>
  <c r="BJ118" i="108"/>
  <c r="Z118" i="108"/>
  <c r="AH119" i="108"/>
  <c r="AN118" i="108"/>
  <c r="BI119" i="108"/>
  <c r="BB118" i="108"/>
  <c r="AY119" i="108"/>
  <c r="Y334" i="100"/>
  <c r="AA334" i="100"/>
  <c r="W118" i="108"/>
  <c r="Y119" i="108"/>
  <c r="U334" i="100"/>
  <c r="X334" i="100"/>
  <c r="AX334" i="100"/>
  <c r="AK334" i="100"/>
  <c r="AY334" i="100"/>
  <c r="BG118" i="108"/>
  <c r="AV118" i="108"/>
  <c r="AP119" i="108"/>
  <c r="T304" i="100"/>
  <c r="BK334" i="100"/>
  <c r="AR118" i="108"/>
  <c r="AD118" i="108"/>
  <c r="BI334" i="100"/>
  <c r="AU118" i="108"/>
  <c r="AL118" i="108"/>
  <c r="AQ118" i="108"/>
  <c r="BN334" i="100"/>
  <c r="BK119" i="108"/>
  <c r="AT118" i="108"/>
  <c r="Z119" i="108"/>
  <c r="AF334" i="100"/>
  <c r="AP118" i="108"/>
  <c r="BC334" i="100"/>
  <c r="R92" i="108"/>
  <c r="V119" i="108"/>
  <c r="BJ119" i="108"/>
  <c r="BF119" i="108"/>
  <c r="AT119" i="108"/>
  <c r="X119" i="108"/>
  <c r="BH334" i="100"/>
  <c r="AB118" i="108"/>
  <c r="AN334" i="100"/>
  <c r="AV334" i="100"/>
  <c r="AO334" i="100"/>
  <c r="BF352" i="100" l="1"/>
  <c r="AV352" i="100"/>
  <c r="Z352" i="100"/>
  <c r="AU352" i="100"/>
  <c r="AQ352" i="100"/>
  <c r="AT352" i="100"/>
  <c r="V509" i="100"/>
  <c r="V503" i="100"/>
  <c r="AH352" i="100"/>
  <c r="AJ352" i="100"/>
  <c r="BG352" i="100"/>
  <c r="V502" i="100"/>
  <c r="V508" i="100"/>
  <c r="AO352" i="100"/>
  <c r="R118" i="108"/>
  <c r="AF352" i="100"/>
  <c r="BN352" i="100"/>
  <c r="AK352" i="100"/>
  <c r="AA352" i="100"/>
  <c r="BA352" i="100"/>
  <c r="S352" i="100"/>
  <c r="BD352" i="100"/>
  <c r="BL352" i="100"/>
  <c r="AZ352" i="100"/>
  <c r="W352" i="100"/>
  <c r="AW352" i="100"/>
  <c r="AE352" i="100"/>
  <c r="AB352" i="100"/>
  <c r="AS352" i="100"/>
  <c r="BM352" i="100"/>
  <c r="BE352" i="100"/>
  <c r="AG352" i="100"/>
  <c r="AL352" i="100"/>
  <c r="BH352" i="100"/>
  <c r="BC352" i="100"/>
  <c r="T334" i="100"/>
  <c r="AR352" i="100"/>
  <c r="BB352" i="100"/>
  <c r="R352" i="100"/>
  <c r="AY352" i="100"/>
  <c r="AI352" i="100"/>
  <c r="AN352" i="100"/>
  <c r="BI352" i="100"/>
  <c r="BK352" i="100"/>
  <c r="AX352" i="100"/>
  <c r="X352" i="100"/>
  <c r="U352" i="100"/>
  <c r="Y352" i="100"/>
  <c r="BJ352" i="100"/>
  <c r="AD352" i="100"/>
  <c r="AC352" i="100"/>
  <c r="R119" i="108"/>
  <c r="AP352" i="100"/>
  <c r="AM352" i="100"/>
  <c r="W354" i="100" l="1"/>
  <c r="W353" i="100"/>
  <c r="AJ354" i="100"/>
  <c r="AJ353" i="100"/>
  <c r="AX354" i="100"/>
  <c r="AX353" i="100"/>
  <c r="BI353" i="100"/>
  <c r="BI354" i="100"/>
  <c r="T352" i="100"/>
  <c r="BM354" i="100"/>
  <c r="BM353" i="100"/>
  <c r="AE353" i="100"/>
  <c r="AE354" i="100"/>
  <c r="BA354" i="100"/>
  <c r="BA353" i="100"/>
  <c r="BG354" i="100"/>
  <c r="BG353" i="100"/>
  <c r="AT353" i="100"/>
  <c r="AT354" i="100"/>
  <c r="BF354" i="100"/>
  <c r="BF353" i="100"/>
  <c r="BC354" i="100"/>
  <c r="BC353" i="100"/>
  <c r="AG354" i="100"/>
  <c r="AG353" i="100"/>
  <c r="AC354" i="100"/>
  <c r="AC353" i="100"/>
  <c r="BJ353" i="100"/>
  <c r="BJ354" i="100"/>
  <c r="AY353" i="100"/>
  <c r="AY354" i="100"/>
  <c r="AL354" i="100"/>
  <c r="AL353" i="100"/>
  <c r="AA353" i="100"/>
  <c r="AA354" i="100"/>
  <c r="BN354" i="100"/>
  <c r="BN353" i="100"/>
  <c r="AO354" i="100"/>
  <c r="AO353" i="100"/>
  <c r="T101" i="108"/>
  <c r="T128" i="108" s="1"/>
  <c r="T95" i="108"/>
  <c r="AN353" i="100"/>
  <c r="AN354" i="100"/>
  <c r="R353" i="100"/>
  <c r="R354" i="100"/>
  <c r="AS353" i="100"/>
  <c r="AS354" i="100"/>
  <c r="BL353" i="100"/>
  <c r="BL354" i="100"/>
  <c r="AM353" i="100"/>
  <c r="AM354" i="100"/>
  <c r="AP353" i="100"/>
  <c r="AP354" i="100"/>
  <c r="AD353" i="100"/>
  <c r="AD354" i="100"/>
  <c r="Y354" i="100"/>
  <c r="Y353" i="100"/>
  <c r="U353" i="100"/>
  <c r="U354" i="100"/>
  <c r="X353" i="100"/>
  <c r="X354" i="100"/>
  <c r="AI353" i="100"/>
  <c r="AI354" i="100"/>
  <c r="BB354" i="100"/>
  <c r="BB353" i="100"/>
  <c r="AR353" i="100"/>
  <c r="AR354" i="100"/>
  <c r="BH353" i="100"/>
  <c r="BH354" i="100"/>
  <c r="BE353" i="100"/>
  <c r="BE354" i="100"/>
  <c r="AB353" i="100"/>
  <c r="AB354" i="100"/>
  <c r="AW354" i="100"/>
  <c r="AW353" i="100"/>
  <c r="AZ353" i="100"/>
  <c r="AZ354" i="100"/>
  <c r="AK353" i="100"/>
  <c r="AK354" i="100"/>
  <c r="T94" i="108"/>
  <c r="AH354" i="100"/>
  <c r="AH353" i="100"/>
  <c r="T102" i="108"/>
  <c r="T129" i="108" s="1"/>
  <c r="AQ354" i="100"/>
  <c r="AQ353" i="100"/>
  <c r="AU354" i="100"/>
  <c r="AU353" i="100"/>
  <c r="Z353" i="100"/>
  <c r="Z354" i="100"/>
  <c r="AV353" i="100"/>
  <c r="AV354" i="100"/>
  <c r="BK353" i="100"/>
  <c r="BK354" i="100"/>
  <c r="BD354" i="100"/>
  <c r="BD353" i="100"/>
  <c r="S354" i="100"/>
  <c r="S353" i="100"/>
  <c r="AF353" i="100"/>
  <c r="AF354" i="100"/>
  <c r="S508" i="100" l="1"/>
  <c r="S502" i="100"/>
  <c r="Z509" i="100"/>
  <c r="Z503" i="100"/>
  <c r="AZ509" i="100"/>
  <c r="AZ503" i="100"/>
  <c r="AR509" i="100"/>
  <c r="AR503" i="100"/>
  <c r="AL508" i="100"/>
  <c r="AL502" i="100"/>
  <c r="AG502" i="100"/>
  <c r="AG508" i="100"/>
  <c r="AE503" i="100"/>
  <c r="AE509" i="100"/>
  <c r="AJ502" i="100"/>
  <c r="AJ508" i="100"/>
  <c r="S503" i="100"/>
  <c r="S509" i="100"/>
  <c r="BK508" i="100"/>
  <c r="BK502" i="100"/>
  <c r="Z502" i="100"/>
  <c r="Z508" i="100"/>
  <c r="AQ509" i="100"/>
  <c r="AQ503" i="100"/>
  <c r="AH509" i="100"/>
  <c r="AH503" i="100"/>
  <c r="AZ502" i="100"/>
  <c r="AZ508" i="100"/>
  <c r="AB502" i="100"/>
  <c r="AB508" i="100"/>
  <c r="BH502" i="100"/>
  <c r="BH508" i="100"/>
  <c r="AR508" i="100"/>
  <c r="AR502" i="100"/>
  <c r="AI508" i="100"/>
  <c r="AI502" i="100"/>
  <c r="U508" i="100"/>
  <c r="U502" i="100"/>
  <c r="AD502" i="100"/>
  <c r="AD508" i="100"/>
  <c r="AM502" i="100"/>
  <c r="AM508" i="100"/>
  <c r="AS508" i="100"/>
  <c r="AS502" i="100"/>
  <c r="AN508" i="100"/>
  <c r="AN502" i="100"/>
  <c r="BN509" i="100"/>
  <c r="BN503" i="100"/>
  <c r="AL509" i="100"/>
  <c r="AL503" i="100"/>
  <c r="BJ508" i="100"/>
  <c r="BJ502" i="100"/>
  <c r="AG509" i="100"/>
  <c r="AG503" i="100"/>
  <c r="BF503" i="100"/>
  <c r="BF509" i="100"/>
  <c r="BG509" i="100"/>
  <c r="BG503" i="100"/>
  <c r="AE502" i="100"/>
  <c r="AE508" i="100"/>
  <c r="BI508" i="100"/>
  <c r="BI502" i="100"/>
  <c r="AJ509" i="100"/>
  <c r="AJ503" i="100"/>
  <c r="BK509" i="100"/>
  <c r="BK503" i="100"/>
  <c r="AQ502" i="100"/>
  <c r="AQ508" i="100"/>
  <c r="AH508" i="100"/>
  <c r="AH502" i="100"/>
  <c r="AB509" i="100"/>
  <c r="AB503" i="100"/>
  <c r="AI503" i="100"/>
  <c r="AI509" i="100"/>
  <c r="AD503" i="100"/>
  <c r="AD509" i="100"/>
  <c r="AS509" i="100"/>
  <c r="AS503" i="100"/>
  <c r="AN503" i="100"/>
  <c r="AN509" i="100"/>
  <c r="BN502" i="100"/>
  <c r="BN508" i="100"/>
  <c r="BJ509" i="100"/>
  <c r="BJ503" i="100"/>
  <c r="BF508" i="100"/>
  <c r="BF502" i="100"/>
  <c r="BI503" i="100"/>
  <c r="BI509" i="100"/>
  <c r="AF509" i="100"/>
  <c r="AF503" i="100"/>
  <c r="BD502" i="100"/>
  <c r="BD508" i="100"/>
  <c r="AV509" i="100"/>
  <c r="AV503" i="100"/>
  <c r="AU502" i="100"/>
  <c r="AU508" i="100"/>
  <c r="AK503" i="100"/>
  <c r="AK509" i="100"/>
  <c r="AW502" i="100"/>
  <c r="AW508" i="100"/>
  <c r="BE503" i="100"/>
  <c r="BE509" i="100"/>
  <c r="BB502" i="100"/>
  <c r="BB508" i="100"/>
  <c r="X509" i="100"/>
  <c r="X503" i="100"/>
  <c r="Y502" i="100"/>
  <c r="Y508" i="100"/>
  <c r="AP503" i="100"/>
  <c r="AP509" i="100"/>
  <c r="BL509" i="100"/>
  <c r="BL503" i="100"/>
  <c r="AO502" i="100"/>
  <c r="AO508" i="100"/>
  <c r="AA509" i="100"/>
  <c r="AA503" i="100"/>
  <c r="AY509" i="100"/>
  <c r="AY503" i="100"/>
  <c r="AC508" i="100"/>
  <c r="AC502" i="100"/>
  <c r="BC508" i="100"/>
  <c r="BC502" i="100"/>
  <c r="AT509" i="100"/>
  <c r="AT503" i="100"/>
  <c r="BA508" i="100"/>
  <c r="BA502" i="100"/>
  <c r="BM502" i="100"/>
  <c r="BM508" i="100"/>
  <c r="T353" i="100"/>
  <c r="T354" i="100"/>
  <c r="AX508" i="100"/>
  <c r="AX502" i="100"/>
  <c r="W508" i="100"/>
  <c r="W502" i="100"/>
  <c r="T120" i="108"/>
  <c r="T142" i="108"/>
  <c r="BH509" i="100"/>
  <c r="BH503" i="100"/>
  <c r="U503" i="100"/>
  <c r="U509" i="100"/>
  <c r="AM503" i="100"/>
  <c r="AM509" i="100"/>
  <c r="BG502" i="100"/>
  <c r="BG508" i="100"/>
  <c r="AF508" i="100"/>
  <c r="AF502" i="100"/>
  <c r="BD509" i="100"/>
  <c r="BD503" i="100"/>
  <c r="AV508" i="100"/>
  <c r="AV502" i="100"/>
  <c r="AU509" i="100"/>
  <c r="AU503" i="100"/>
  <c r="AK508" i="100"/>
  <c r="AK502" i="100"/>
  <c r="AW503" i="100"/>
  <c r="AW509" i="100"/>
  <c r="BE502" i="100"/>
  <c r="BE508" i="100"/>
  <c r="BB503" i="100"/>
  <c r="BB509" i="100"/>
  <c r="X508" i="100"/>
  <c r="X502" i="100"/>
  <c r="Y509" i="100"/>
  <c r="Y503" i="100"/>
  <c r="AP502" i="100"/>
  <c r="AP508" i="100"/>
  <c r="BL508" i="100"/>
  <c r="BL502" i="100"/>
  <c r="T121" i="108"/>
  <c r="T143" i="108"/>
  <c r="AO509" i="100"/>
  <c r="AO503" i="100"/>
  <c r="AA508" i="100"/>
  <c r="AA502" i="100"/>
  <c r="AY502" i="100"/>
  <c r="AY508" i="100"/>
  <c r="AC509" i="100"/>
  <c r="AC503" i="100"/>
  <c r="BC503" i="100"/>
  <c r="BC509" i="100"/>
  <c r="AT502" i="100"/>
  <c r="AT508" i="100"/>
  <c r="BA503" i="100"/>
  <c r="BA509" i="100"/>
  <c r="BM509" i="100"/>
  <c r="BM503" i="100"/>
  <c r="AX503" i="100"/>
  <c r="AX509" i="100"/>
  <c r="W503" i="100"/>
  <c r="W509" i="100"/>
  <c r="T125" i="108" l="1"/>
  <c r="BA95" i="108"/>
  <c r="BJ101" i="108"/>
  <c r="BJ128" i="108" s="1"/>
  <c r="W102" i="108"/>
  <c r="W129" i="108" s="1"/>
  <c r="AZ95" i="108"/>
  <c r="AU95" i="108"/>
  <c r="AS102" i="108"/>
  <c r="AS129" i="108" s="1"/>
  <c r="BB102" i="108"/>
  <c r="BB129" i="108" s="1"/>
  <c r="BE94" i="108"/>
  <c r="S95" i="108"/>
  <c r="AV101" i="108"/>
  <c r="AV128" i="108" s="1"/>
  <c r="BK94" i="108"/>
  <c r="AR102" i="108"/>
  <c r="AR129" i="108" s="1"/>
  <c r="AA101" i="108"/>
  <c r="AA128" i="108" s="1"/>
  <c r="Y102" i="108"/>
  <c r="Y129" i="108" s="1"/>
  <c r="BJ102" i="108"/>
  <c r="BJ129" i="108" s="1"/>
  <c r="W94" i="108"/>
  <c r="AZ94" i="108"/>
  <c r="AU94" i="108"/>
  <c r="AS94" i="108"/>
  <c r="BB94" i="108"/>
  <c r="BG95" i="108"/>
  <c r="BH102" i="108"/>
  <c r="BH129" i="108" s="1"/>
  <c r="AL95" i="108"/>
  <c r="AB95" i="108"/>
  <c r="Z102" i="108"/>
  <c r="Z129" i="108" s="1"/>
  <c r="AO94" i="108"/>
  <c r="AH102" i="108"/>
  <c r="AH129" i="108" s="1"/>
  <c r="AC94" i="108"/>
  <c r="BD95" i="108"/>
  <c r="BH101" i="108"/>
  <c r="BH128" i="108" s="1"/>
  <c r="AQ94" i="108"/>
  <c r="AB101" i="108"/>
  <c r="AB128" i="108" s="1"/>
  <c r="AG94" i="108"/>
  <c r="BF101" i="108"/>
  <c r="BF128" i="108" s="1"/>
  <c r="AX101" i="108"/>
  <c r="AX128" i="108" s="1"/>
  <c r="AO95" i="108"/>
  <c r="BI94" i="108"/>
  <c r="AH101" i="108"/>
  <c r="AH128" i="108" s="1"/>
  <c r="AE101" i="108"/>
  <c r="AE128" i="108" s="1"/>
  <c r="AP95" i="108"/>
  <c r="X95" i="108"/>
  <c r="AN101" i="108"/>
  <c r="AN128" i="108" s="1"/>
  <c r="V94" i="108"/>
  <c r="BC101" i="108"/>
  <c r="BC128" i="108" s="1"/>
  <c r="AI94" i="108"/>
  <c r="AT94" i="108"/>
  <c r="AD94" i="108"/>
  <c r="AK102" i="108"/>
  <c r="AK129" i="108" s="1"/>
  <c r="BF95" i="108"/>
  <c r="U94" i="108"/>
  <c r="T509" i="100"/>
  <c r="T503" i="100"/>
  <c r="AY94" i="108"/>
  <c r="BA94" i="108"/>
  <c r="AW95" i="108"/>
  <c r="AM101" i="108"/>
  <c r="AM128" i="108" s="1"/>
  <c r="AN102" i="108"/>
  <c r="AN129" i="108" s="1"/>
  <c r="V95" i="108"/>
  <c r="BC102" i="108"/>
  <c r="BC129" i="108" s="1"/>
  <c r="AI102" i="108"/>
  <c r="AI129" i="108" s="1"/>
  <c r="AT95" i="108"/>
  <c r="AD95" i="108"/>
  <c r="BD94" i="108"/>
  <c r="AQ95" i="108"/>
  <c r="AG102" i="108"/>
  <c r="AG129" i="108" s="1"/>
  <c r="AF94" i="108"/>
  <c r="BI95" i="108"/>
  <c r="BG94" i="108"/>
  <c r="BE95" i="108"/>
  <c r="AE95" i="108"/>
  <c r="AJ95" i="108"/>
  <c r="AQ101" i="108"/>
  <c r="AQ128" i="108" s="1"/>
  <c r="AB94" i="108"/>
  <c r="AG101" i="108"/>
  <c r="AG128" i="108" s="1"/>
  <c r="BF94" i="108"/>
  <c r="AX94" i="108"/>
  <c r="AO102" i="108"/>
  <c r="AO129" i="108" s="1"/>
  <c r="BI101" i="108"/>
  <c r="BI128" i="108" s="1"/>
  <c r="AH94" i="108"/>
  <c r="AE94" i="108"/>
  <c r="AP102" i="108"/>
  <c r="AP129" i="108" s="1"/>
  <c r="X102" i="108"/>
  <c r="X129" i="108" s="1"/>
  <c r="AV95" i="108"/>
  <c r="AW94" i="108"/>
  <c r="U102" i="108"/>
  <c r="U129" i="108" s="1"/>
  <c r="AR101" i="108"/>
  <c r="AR128" i="108" s="1"/>
  <c r="Y94" i="108"/>
  <c r="U95" i="108"/>
  <c r="BK102" i="108"/>
  <c r="BK129" i="108" s="1"/>
  <c r="AR94" i="108"/>
  <c r="AA102" i="108"/>
  <c r="AA129" i="108" s="1"/>
  <c r="Y101" i="108"/>
  <c r="Y128" i="108" s="1"/>
  <c r="AN94" i="108"/>
  <c r="V101" i="108"/>
  <c r="V128" i="108" s="1"/>
  <c r="BC94" i="108"/>
  <c r="AI101" i="108"/>
  <c r="AI128" i="108" s="1"/>
  <c r="AT101" i="108"/>
  <c r="AT128" i="108" s="1"/>
  <c r="AD101" i="108"/>
  <c r="AD128" i="108" s="1"/>
  <c r="AK95" i="108"/>
  <c r="BF102" i="108"/>
  <c r="BF129" i="108" s="1"/>
  <c r="U101" i="108"/>
  <c r="U128" i="108" s="1"/>
  <c r="T502" i="100"/>
  <c r="T508" i="100"/>
  <c r="AY101" i="108"/>
  <c r="AY128" i="108" s="1"/>
  <c r="BA101" i="108"/>
  <c r="BA128" i="108" s="1"/>
  <c r="AW102" i="108"/>
  <c r="AW129" i="108" s="1"/>
  <c r="AM94" i="108"/>
  <c r="AN95" i="108"/>
  <c r="V102" i="108"/>
  <c r="V129" i="108" s="1"/>
  <c r="BC95" i="108"/>
  <c r="AI95" i="108"/>
  <c r="AT102" i="108"/>
  <c r="AT129" i="108" s="1"/>
  <c r="AD102" i="108"/>
  <c r="AD129" i="108" s="1"/>
  <c r="BD101" i="108"/>
  <c r="BD128" i="108" s="1"/>
  <c r="AQ102" i="108"/>
  <c r="AQ129" i="108" s="1"/>
  <c r="AG95" i="108"/>
  <c r="AF101" i="108"/>
  <c r="AF128" i="108" s="1"/>
  <c r="BI102" i="108"/>
  <c r="BI129" i="108" s="1"/>
  <c r="BG101" i="108"/>
  <c r="BG128" i="108" s="1"/>
  <c r="BE102" i="108"/>
  <c r="BE129" i="108" s="1"/>
  <c r="AE102" i="108"/>
  <c r="AE129" i="108" s="1"/>
  <c r="AJ102" i="108"/>
  <c r="AJ129" i="108" s="1"/>
  <c r="AL94" i="108"/>
  <c r="AK101" i="108"/>
  <c r="AK128" i="108" s="1"/>
  <c r="S94" i="108"/>
  <c r="AP94" i="108"/>
  <c r="Z101" i="108"/>
  <c r="Z128" i="108" s="1"/>
  <c r="AF95" i="108"/>
  <c r="X101" i="108"/>
  <c r="X128" i="108" s="1"/>
  <c r="Q102" i="108"/>
  <c r="Q129" i="108" s="1"/>
  <c r="AC102" i="108"/>
  <c r="AC129" i="108" s="1"/>
  <c r="AJ94" i="108"/>
  <c r="AX95" i="108"/>
  <c r="Q94" i="108"/>
  <c r="AY95" i="108"/>
  <c r="AM102" i="108"/>
  <c r="AM129" i="108" s="1"/>
  <c r="BK95" i="108"/>
  <c r="AA95" i="108"/>
  <c r="AV102" i="108"/>
  <c r="AV129" i="108" s="1"/>
  <c r="AY102" i="108"/>
  <c r="AY129" i="108" s="1"/>
  <c r="BA102" i="108"/>
  <c r="BA129" i="108" s="1"/>
  <c r="AW101" i="108"/>
  <c r="AW128" i="108" s="1"/>
  <c r="AM95" i="108"/>
  <c r="BJ94" i="108"/>
  <c r="W95" i="108"/>
  <c r="AZ102" i="108"/>
  <c r="AZ129" i="108" s="1"/>
  <c r="AU102" i="108"/>
  <c r="AU129" i="108" s="1"/>
  <c r="AS95" i="108"/>
  <c r="BB95" i="108"/>
  <c r="BE101" i="108"/>
  <c r="BE128" i="108" s="1"/>
  <c r="S102" i="108"/>
  <c r="S129" i="108" s="1"/>
  <c r="AV94" i="108"/>
  <c r="BK101" i="108"/>
  <c r="BK128" i="108" s="1"/>
  <c r="AR95" i="108"/>
  <c r="AA94" i="108"/>
  <c r="Y95" i="108"/>
  <c r="BJ95" i="108"/>
  <c r="W101" i="108"/>
  <c r="W128" i="108" s="1"/>
  <c r="AZ101" i="108"/>
  <c r="AZ128" i="108" s="1"/>
  <c r="AU101" i="108"/>
  <c r="AU128" i="108" s="1"/>
  <c r="AS101" i="108"/>
  <c r="AS128" i="108" s="1"/>
  <c r="BB101" i="108"/>
  <c r="BB128" i="108" s="1"/>
  <c r="BG102" i="108"/>
  <c r="BG129" i="108" s="1"/>
  <c r="BH95" i="108"/>
  <c r="AL102" i="108"/>
  <c r="AL129" i="108" s="1"/>
  <c r="AB102" i="108"/>
  <c r="AB129" i="108" s="1"/>
  <c r="Z95" i="108"/>
  <c r="AO101" i="108"/>
  <c r="AO128" i="108" s="1"/>
  <c r="AH95" i="108"/>
  <c r="AC101" i="108"/>
  <c r="AC128" i="108" s="1"/>
  <c r="BD102" i="108"/>
  <c r="BD129" i="108" s="1"/>
  <c r="BH94" i="108"/>
  <c r="AL101" i="108"/>
  <c r="AL128" i="108" s="1"/>
  <c r="AK94" i="108"/>
  <c r="S101" i="108"/>
  <c r="S128" i="108" s="1"/>
  <c r="AP101" i="108"/>
  <c r="AP128" i="108" s="1"/>
  <c r="Z94" i="108"/>
  <c r="AF102" i="108"/>
  <c r="AF129" i="108" s="1"/>
  <c r="X94" i="108"/>
  <c r="Q95" i="108"/>
  <c r="AC95" i="108"/>
  <c r="AJ101" i="108"/>
  <c r="AJ128" i="108" s="1"/>
  <c r="AX102" i="108"/>
  <c r="AX129" i="108" s="1"/>
  <c r="Q101" i="108"/>
  <c r="Q128" i="108" s="1"/>
  <c r="Q121" i="108" l="1"/>
  <c r="Q143" i="108"/>
  <c r="Z120" i="108"/>
  <c r="Z142" i="108"/>
  <c r="AH121" i="108"/>
  <c r="AH143" i="108"/>
  <c r="Z121" i="108"/>
  <c r="Z143" i="108"/>
  <c r="BJ121" i="108"/>
  <c r="BJ143" i="108"/>
  <c r="AR121" i="108"/>
  <c r="AR143" i="108"/>
  <c r="AS121" i="108"/>
  <c r="AS143" i="108"/>
  <c r="BJ120" i="108"/>
  <c r="BJ142" i="108"/>
  <c r="AA121" i="108"/>
  <c r="AA143" i="108"/>
  <c r="AJ120" i="108"/>
  <c r="AJ142" i="108"/>
  <c r="AF121" i="108"/>
  <c r="AF143" i="108"/>
  <c r="AI121" i="108"/>
  <c r="AI143" i="108"/>
  <c r="AM120" i="108"/>
  <c r="AM142" i="108"/>
  <c r="R94" i="108"/>
  <c r="AR120" i="108"/>
  <c r="AR142" i="108"/>
  <c r="U121" i="108"/>
  <c r="U143" i="108"/>
  <c r="AE120" i="108"/>
  <c r="AE142" i="108"/>
  <c r="AJ121" i="108"/>
  <c r="AJ143" i="108"/>
  <c r="BE121" i="108"/>
  <c r="BE143" i="108"/>
  <c r="AT121" i="108"/>
  <c r="AT143" i="108"/>
  <c r="AW121" i="108"/>
  <c r="AW143" i="108"/>
  <c r="AY120" i="108"/>
  <c r="AY142" i="108"/>
  <c r="AD120" i="108"/>
  <c r="AD142" i="108"/>
  <c r="AI120" i="108"/>
  <c r="AI142" i="108"/>
  <c r="X121" i="108"/>
  <c r="X143" i="108"/>
  <c r="AG120" i="108"/>
  <c r="AG142" i="108"/>
  <c r="AC120" i="108"/>
  <c r="AC142" i="108"/>
  <c r="AB121" i="108"/>
  <c r="AB143" i="108"/>
  <c r="BB120" i="108"/>
  <c r="BB142" i="108"/>
  <c r="AU120" i="108"/>
  <c r="AU142" i="108"/>
  <c r="BB121" i="108"/>
  <c r="BB143" i="108"/>
  <c r="AY121" i="108"/>
  <c r="AY143" i="108"/>
  <c r="Q120" i="108"/>
  <c r="Q142" i="108"/>
  <c r="AP120" i="108"/>
  <c r="AP142" i="108"/>
  <c r="AG121" i="108"/>
  <c r="AG143" i="108"/>
  <c r="BC121" i="108"/>
  <c r="BC143" i="108"/>
  <c r="AK121" i="108"/>
  <c r="AK143" i="108"/>
  <c r="BC120" i="108"/>
  <c r="BC142" i="108"/>
  <c r="AN120" i="108"/>
  <c r="AN142" i="108"/>
  <c r="AW120" i="108"/>
  <c r="AW142" i="108"/>
  <c r="AX120" i="108"/>
  <c r="AX142" i="108"/>
  <c r="R95" i="108"/>
  <c r="U120" i="108"/>
  <c r="U142" i="108"/>
  <c r="AT120" i="108"/>
  <c r="AT142" i="108"/>
  <c r="V120" i="108"/>
  <c r="V142" i="108"/>
  <c r="BI120" i="108"/>
  <c r="BI142" i="108"/>
  <c r="AQ120" i="108"/>
  <c r="AQ142" i="108"/>
  <c r="BD121" i="108"/>
  <c r="BD143" i="108"/>
  <c r="AL121" i="108"/>
  <c r="AL143" i="108"/>
  <c r="AS120" i="108"/>
  <c r="AS142" i="108"/>
  <c r="AZ120" i="108"/>
  <c r="AZ142" i="108"/>
  <c r="W120" i="108"/>
  <c r="W142" i="108"/>
  <c r="BE120" i="108"/>
  <c r="BE142" i="108"/>
  <c r="AZ121" i="108"/>
  <c r="AZ143" i="108"/>
  <c r="AK120" i="108"/>
  <c r="AK142" i="108"/>
  <c r="Y121" i="108"/>
  <c r="Y143" i="108"/>
  <c r="AA120" i="108"/>
  <c r="AA142" i="108"/>
  <c r="W121" i="108"/>
  <c r="W143" i="108"/>
  <c r="AM121" i="108"/>
  <c r="AM143" i="108"/>
  <c r="BK121" i="108"/>
  <c r="BK143" i="108"/>
  <c r="AN121" i="108"/>
  <c r="AN143" i="108"/>
  <c r="AH120" i="108"/>
  <c r="AH142" i="108"/>
  <c r="AE121" i="108"/>
  <c r="AE143" i="108"/>
  <c r="BG120" i="108"/>
  <c r="BG142" i="108"/>
  <c r="AF120" i="108"/>
  <c r="AF142" i="108"/>
  <c r="AQ121" i="108"/>
  <c r="AQ143" i="108"/>
  <c r="AD121" i="108"/>
  <c r="AD143" i="108"/>
  <c r="V121" i="108"/>
  <c r="V143" i="108"/>
  <c r="BA120" i="108"/>
  <c r="BA142" i="108"/>
  <c r="R102" i="108"/>
  <c r="R129" i="108" s="1"/>
  <c r="BG121" i="108"/>
  <c r="BG143" i="108"/>
  <c r="BK120" i="108"/>
  <c r="BK142" i="108"/>
  <c r="AU121" i="108"/>
  <c r="AU143" i="108"/>
  <c r="BA121" i="108"/>
  <c r="BA143" i="108"/>
  <c r="X120" i="108"/>
  <c r="X142" i="108"/>
  <c r="BH120" i="108"/>
  <c r="BH142" i="108"/>
  <c r="AC121" i="108"/>
  <c r="AC143" i="108"/>
  <c r="BH121" i="108"/>
  <c r="BH143" i="108"/>
  <c r="AV120" i="108"/>
  <c r="AV142" i="108"/>
  <c r="AX121" i="108"/>
  <c r="AX143" i="108"/>
  <c r="S120" i="108"/>
  <c r="S142" i="108"/>
  <c r="AL120" i="108"/>
  <c r="AL142" i="108"/>
  <c r="R101" i="108"/>
  <c r="R128" i="108" s="1"/>
  <c r="Y120" i="108"/>
  <c r="Y142" i="108"/>
  <c r="AV121" i="108"/>
  <c r="AV143" i="108"/>
  <c r="BF120" i="108"/>
  <c r="BF142" i="108"/>
  <c r="AB120" i="108"/>
  <c r="AB142" i="108"/>
  <c r="BI121" i="108"/>
  <c r="BI143" i="108"/>
  <c r="BD120" i="108"/>
  <c r="BD142" i="108"/>
  <c r="BF121" i="108"/>
  <c r="BF143" i="108"/>
  <c r="AP121" i="108"/>
  <c r="AP143" i="108"/>
  <c r="AO121" i="108"/>
  <c r="AO143" i="108"/>
  <c r="AO120" i="108"/>
  <c r="AO142" i="108"/>
  <c r="S121" i="108"/>
  <c r="S143" i="108"/>
  <c r="AW125" i="108" l="1"/>
  <c r="AH125" i="108"/>
  <c r="AA125" i="108"/>
  <c r="BK125" i="108"/>
  <c r="U125" i="108"/>
  <c r="AR125" i="108"/>
  <c r="Y125" i="108"/>
  <c r="AI125" i="108"/>
  <c r="BE125" i="108"/>
  <c r="X125" i="108"/>
  <c r="AB125" i="108"/>
  <c r="AS125" i="108"/>
  <c r="Q125" i="108"/>
  <c r="AZ125" i="108"/>
  <c r="AT125" i="108"/>
  <c r="AF125" i="108"/>
  <c r="AL125" i="108"/>
  <c r="BJ125" i="108"/>
  <c r="BD125" i="108"/>
  <c r="AK125" i="108"/>
  <c r="AQ125" i="108"/>
  <c r="AX125" i="108"/>
  <c r="AP125" i="108"/>
  <c r="R120" i="108"/>
  <c r="R142" i="108"/>
  <c r="AO125" i="108"/>
  <c r="BF125" i="108"/>
  <c r="BH125" i="108"/>
  <c r="BA125" i="108"/>
  <c r="AN125" i="108"/>
  <c r="AU125" i="108"/>
  <c r="AG125" i="108"/>
  <c r="AE125" i="108"/>
  <c r="AJ125" i="108"/>
  <c r="Z125" i="108"/>
  <c r="W125" i="108"/>
  <c r="V125" i="108"/>
  <c r="S125" i="108"/>
  <c r="AV125" i="108"/>
  <c r="BG125" i="108"/>
  <c r="BI125" i="108"/>
  <c r="R121" i="108"/>
  <c r="R143" i="108"/>
  <c r="BC125" i="108"/>
  <c r="BB125" i="108"/>
  <c r="AC125" i="108"/>
  <c r="AD125" i="108"/>
  <c r="AY125" i="108"/>
  <c r="AM125" i="108"/>
  <c r="R125" i="108" l="1"/>
  <c r="K16" i="107" l="1"/>
  <c r="L16" i="107" l="1"/>
  <c r="M16" i="107" l="1"/>
  <c r="N16" i="107" l="1"/>
  <c r="O16" i="107" l="1"/>
  <c r="P16" i="107" l="1"/>
  <c r="Q16" i="107" l="1"/>
  <c r="R16" i="107" l="1"/>
  <c r="S16" i="107" l="1"/>
  <c r="T16" i="107" l="1"/>
  <c r="U16" i="107" l="1"/>
  <c r="V16" i="107" l="1"/>
  <c r="W16" i="107" l="1"/>
  <c r="X16" i="107" l="1"/>
  <c r="Y16" i="107" l="1"/>
  <c r="Z16" i="107" l="1"/>
  <c r="AA16" i="107" l="1"/>
  <c r="AB16" i="107" l="1"/>
  <c r="AC16" i="107" l="1"/>
  <c r="AD16" i="107" l="1"/>
  <c r="AE16" i="107" l="1"/>
  <c r="AF16" i="107" l="1"/>
  <c r="AG16" i="107" l="1"/>
  <c r="AH16" i="107" l="1"/>
  <c r="AI16" i="107" l="1"/>
  <c r="AJ16" i="107" l="1"/>
  <c r="AK16" i="107" l="1"/>
  <c r="AL16" i="107" l="1"/>
  <c r="AM16" i="107" l="1"/>
  <c r="AN16" i="107" l="1"/>
  <c r="AO16" i="107" l="1"/>
  <c r="AP16" i="107" l="1"/>
  <c r="AQ16" i="107" l="1"/>
  <c r="AR16" i="107" l="1"/>
  <c r="AS16" i="107" l="1"/>
  <c r="AT16" i="107" l="1"/>
  <c r="AU16" i="107" l="1"/>
  <c r="AV16" i="107" l="1"/>
  <c r="AW16" i="107" l="1"/>
  <c r="AX16" i="107" l="1"/>
  <c r="AY16" i="107" l="1"/>
  <c r="AZ16" i="107" l="1"/>
  <c r="BA16" i="107" l="1"/>
  <c r="Q383" i="100" l="1" a="1"/>
  <c r="BN383" i="100" s="1"/>
  <c r="N48" i="104" a="1"/>
  <c r="BK48" i="104" s="1"/>
  <c r="BK60" i="104" l="1"/>
  <c r="BK61" i="104"/>
  <c r="BK50" i="104"/>
  <c r="BK51" i="104"/>
  <c r="O48" i="104"/>
  <c r="N48" i="104"/>
  <c r="T48" i="104"/>
  <c r="Q48" i="104"/>
  <c r="P48" i="104"/>
  <c r="U48" i="104"/>
  <c r="R48" i="104"/>
  <c r="V48" i="104"/>
  <c r="S48" i="104"/>
  <c r="W48" i="104"/>
  <c r="X48" i="104"/>
  <c r="Y48" i="104"/>
  <c r="Z48" i="104"/>
  <c r="AA48" i="104"/>
  <c r="AB48" i="104"/>
  <c r="AC48" i="104"/>
  <c r="AD48" i="104"/>
  <c r="AE48" i="104"/>
  <c r="AF48" i="104"/>
  <c r="AG48" i="104"/>
  <c r="AH48" i="104"/>
  <c r="AI48" i="104"/>
  <c r="AJ48" i="104"/>
  <c r="AK48" i="104"/>
  <c r="AL48" i="104"/>
  <c r="AM48" i="104"/>
  <c r="AN48" i="104"/>
  <c r="AO48" i="104"/>
  <c r="AP48" i="104"/>
  <c r="AQ48" i="104"/>
  <c r="AR48" i="104"/>
  <c r="AS48" i="104"/>
  <c r="AT48" i="104"/>
  <c r="AU48" i="104"/>
  <c r="AV48" i="104"/>
  <c r="AW48" i="104"/>
  <c r="AX48" i="104"/>
  <c r="AY48" i="104"/>
  <c r="AZ48" i="104"/>
  <c r="BA48" i="104"/>
  <c r="BB48" i="104"/>
  <c r="BC48" i="104"/>
  <c r="BD48" i="104"/>
  <c r="BE48" i="104"/>
  <c r="BF48" i="104"/>
  <c r="BG48" i="104"/>
  <c r="BH48" i="104"/>
  <c r="BI48" i="104"/>
  <c r="BJ48" i="104"/>
  <c r="R383" i="100"/>
  <c r="R385" i="100" s="1"/>
  <c r="Q383" i="100"/>
  <c r="W383" i="100"/>
  <c r="X383" i="100"/>
  <c r="T383" i="100"/>
  <c r="S383" i="100"/>
  <c r="Y383" i="100"/>
  <c r="U383" i="100"/>
  <c r="V383" i="100"/>
  <c r="Z383" i="100"/>
  <c r="AA383" i="100"/>
  <c r="AB383" i="100"/>
  <c r="AC383" i="100"/>
  <c r="AD383" i="100"/>
  <c r="AE383" i="100"/>
  <c r="AF383" i="100"/>
  <c r="AG383" i="100"/>
  <c r="AH383" i="100"/>
  <c r="AI383" i="100"/>
  <c r="AJ383" i="100"/>
  <c r="AK383" i="100"/>
  <c r="AL383" i="100"/>
  <c r="AM383" i="100"/>
  <c r="AN383" i="100"/>
  <c r="AO383" i="100"/>
  <c r="AP383" i="100"/>
  <c r="AQ383" i="100"/>
  <c r="AR383" i="100"/>
  <c r="AS383" i="100"/>
  <c r="AT383" i="100"/>
  <c r="AU383" i="100"/>
  <c r="AV383" i="100"/>
  <c r="AW383" i="100"/>
  <c r="AX383" i="100"/>
  <c r="AY383" i="100"/>
  <c r="AZ383" i="100"/>
  <c r="BA383" i="100"/>
  <c r="BB383" i="100"/>
  <c r="BC383" i="100"/>
  <c r="BD383" i="100"/>
  <c r="BE383" i="100"/>
  <c r="BF383" i="100"/>
  <c r="BG383" i="100"/>
  <c r="BH383" i="100"/>
  <c r="BI383" i="100"/>
  <c r="BJ383" i="100"/>
  <c r="BK383" i="100"/>
  <c r="BL383" i="100"/>
  <c r="BM383" i="100"/>
  <c r="BN390" i="100"/>
  <c r="BN385" i="100"/>
  <c r="BK69" i="104"/>
  <c r="BJ61" i="104" l="1"/>
  <c r="BJ60" i="104"/>
  <c r="BF61" i="104"/>
  <c r="BF60" i="104"/>
  <c r="BB61" i="104"/>
  <c r="BB60" i="104"/>
  <c r="AX61" i="104"/>
  <c r="AX60" i="104"/>
  <c r="AT61" i="104"/>
  <c r="AT60" i="104"/>
  <c r="AP61" i="104"/>
  <c r="AP60" i="104"/>
  <c r="AL61" i="104"/>
  <c r="AL60" i="104"/>
  <c r="AH61" i="104"/>
  <c r="AH60" i="104"/>
  <c r="AD61" i="104"/>
  <c r="AD60" i="104"/>
  <c r="Z61" i="104"/>
  <c r="Z60" i="104"/>
  <c r="S60" i="104"/>
  <c r="S61" i="104"/>
  <c r="BH60" i="104"/>
  <c r="BH61" i="104"/>
  <c r="BD60" i="104"/>
  <c r="BD61" i="104"/>
  <c r="AZ60" i="104"/>
  <c r="AZ61" i="104"/>
  <c r="AV60" i="104"/>
  <c r="AV61" i="104"/>
  <c r="AR60" i="104"/>
  <c r="AR61" i="104"/>
  <c r="AN60" i="104"/>
  <c r="AN61" i="104"/>
  <c r="AJ60" i="104"/>
  <c r="AJ61" i="104"/>
  <c r="AF60" i="104"/>
  <c r="AF61" i="104"/>
  <c r="AB60" i="104"/>
  <c r="AB61" i="104"/>
  <c r="X60" i="104"/>
  <c r="X61" i="104"/>
  <c r="R61" i="104"/>
  <c r="R60" i="104"/>
  <c r="T60" i="104"/>
  <c r="T61" i="104"/>
  <c r="BG60" i="104"/>
  <c r="BG61" i="104"/>
  <c r="BC60" i="104"/>
  <c r="BC61" i="104"/>
  <c r="AY60" i="104"/>
  <c r="AY61" i="104"/>
  <c r="AU60" i="104"/>
  <c r="AU61" i="104"/>
  <c r="AQ60" i="104"/>
  <c r="AQ61" i="104"/>
  <c r="AM60" i="104"/>
  <c r="AM61" i="104"/>
  <c r="AI60" i="104"/>
  <c r="AI61" i="104"/>
  <c r="AE60" i="104"/>
  <c r="AE61" i="104"/>
  <c r="AA60" i="104"/>
  <c r="AA61" i="104"/>
  <c r="W60" i="104"/>
  <c r="W61" i="104"/>
  <c r="U60" i="104"/>
  <c r="U61" i="104"/>
  <c r="N51" i="104"/>
  <c r="N61" i="104"/>
  <c r="N60" i="104"/>
  <c r="N50" i="104"/>
  <c r="P60" i="104"/>
  <c r="P61" i="104"/>
  <c r="O60" i="104"/>
  <c r="O61" i="104"/>
  <c r="BI60" i="104"/>
  <c r="BI61" i="104"/>
  <c r="BE60" i="104"/>
  <c r="BE61" i="104"/>
  <c r="BA60" i="104"/>
  <c r="BA61" i="104"/>
  <c r="AW60" i="104"/>
  <c r="AW61" i="104"/>
  <c r="AS60" i="104"/>
  <c r="AS61" i="104"/>
  <c r="AO60" i="104"/>
  <c r="AO61" i="104"/>
  <c r="AK60" i="104"/>
  <c r="AK61" i="104"/>
  <c r="AG60" i="104"/>
  <c r="AG61" i="104"/>
  <c r="AC60" i="104"/>
  <c r="AC61" i="104"/>
  <c r="Y60" i="104"/>
  <c r="Y61" i="104"/>
  <c r="V61" i="104"/>
  <c r="V60" i="104"/>
  <c r="Q60" i="104"/>
  <c r="Q61" i="104"/>
  <c r="BJ51" i="104"/>
  <c r="BJ50" i="104"/>
  <c r="BI50" i="104"/>
  <c r="BI51" i="104"/>
  <c r="BH50" i="104"/>
  <c r="BH51" i="104"/>
  <c r="BG50" i="104"/>
  <c r="BG51" i="104"/>
  <c r="BF51" i="104"/>
  <c r="BF50" i="104"/>
  <c r="BE50" i="104"/>
  <c r="BE51" i="104"/>
  <c r="BD50" i="104"/>
  <c r="BD51" i="104"/>
  <c r="BC50" i="104"/>
  <c r="BC51" i="104"/>
  <c r="BB51" i="104"/>
  <c r="BB50" i="104"/>
  <c r="BA50" i="104"/>
  <c r="BA51" i="104"/>
  <c r="AZ50" i="104"/>
  <c r="AZ51" i="104"/>
  <c r="AY50" i="104"/>
  <c r="AY51" i="104"/>
  <c r="AX51" i="104"/>
  <c r="AX50" i="104"/>
  <c r="AW50" i="104"/>
  <c r="AW51" i="104"/>
  <c r="AV50" i="104"/>
  <c r="AV51" i="104"/>
  <c r="AU50" i="104"/>
  <c r="AU51" i="104"/>
  <c r="AT51" i="104"/>
  <c r="AT50" i="104"/>
  <c r="AS50" i="104"/>
  <c r="AS51" i="104"/>
  <c r="AR50" i="104"/>
  <c r="AR51" i="104"/>
  <c r="AQ50" i="104"/>
  <c r="AQ51" i="104"/>
  <c r="AP51" i="104"/>
  <c r="AP50" i="104"/>
  <c r="AO50" i="104"/>
  <c r="AO51" i="104"/>
  <c r="AN50" i="104"/>
  <c r="AN51" i="104"/>
  <c r="AM50" i="104"/>
  <c r="AM51" i="104"/>
  <c r="AL51" i="104"/>
  <c r="AL50" i="104"/>
  <c r="AK50" i="104"/>
  <c r="AK51" i="104"/>
  <c r="AJ50" i="104"/>
  <c r="AJ51" i="104"/>
  <c r="AI50" i="104"/>
  <c r="AI51" i="104"/>
  <c r="AH51" i="104"/>
  <c r="AH50" i="104"/>
  <c r="AG50" i="104"/>
  <c r="AG51" i="104"/>
  <c r="AF50" i="104"/>
  <c r="AF51" i="104"/>
  <c r="AE50" i="104"/>
  <c r="AE51" i="104"/>
  <c r="AD51" i="104"/>
  <c r="AD50" i="104"/>
  <c r="AC50" i="104"/>
  <c r="AC51" i="104"/>
  <c r="AB50" i="104"/>
  <c r="AB51" i="104"/>
  <c r="AA50" i="104"/>
  <c r="AA51" i="104"/>
  <c r="Z51" i="104"/>
  <c r="Z50" i="104"/>
  <c r="Y50" i="104"/>
  <c r="Y51" i="104"/>
  <c r="X50" i="104"/>
  <c r="X51" i="104"/>
  <c r="W50" i="104"/>
  <c r="W51" i="104"/>
  <c r="S50" i="104"/>
  <c r="S51" i="104"/>
  <c r="V51" i="104"/>
  <c r="V50" i="104"/>
  <c r="R51" i="104"/>
  <c r="R50" i="104"/>
  <c r="U50" i="104"/>
  <c r="U51" i="104"/>
  <c r="P50" i="104"/>
  <c r="P51" i="104"/>
  <c r="Q50" i="104"/>
  <c r="Q51" i="104"/>
  <c r="T50" i="104"/>
  <c r="T51" i="104"/>
  <c r="O50" i="104"/>
  <c r="O51" i="104"/>
  <c r="K383" i="100" a="1"/>
  <c r="K383" i="100" s="1"/>
  <c r="AZ69" i="104"/>
  <c r="AN69" i="104"/>
  <c r="AB69" i="104"/>
  <c r="R69" i="104"/>
  <c r="BM385" i="100"/>
  <c r="BM386" i="100" s="1"/>
  <c r="BM387" i="100" s="1"/>
  <c r="BM390" i="100"/>
  <c r="BE390" i="100"/>
  <c r="BE385" i="100"/>
  <c r="AW385" i="100"/>
  <c r="AW390" i="100"/>
  <c r="AS390" i="100"/>
  <c r="AS385" i="100"/>
  <c r="AO385" i="100"/>
  <c r="AO390" i="100"/>
  <c r="AG390" i="100"/>
  <c r="AG385" i="100"/>
  <c r="V390" i="100"/>
  <c r="V385" i="100"/>
  <c r="R390" i="100"/>
  <c r="BC69" i="104"/>
  <c r="AU69" i="104"/>
  <c r="AM69" i="104"/>
  <c r="AE69" i="104"/>
  <c r="W69" i="104"/>
  <c r="U69" i="104"/>
  <c r="BL385" i="100"/>
  <c r="BL390" i="100"/>
  <c r="BH390" i="100"/>
  <c r="BH385" i="100"/>
  <c r="BD390" i="100"/>
  <c r="BD385" i="100"/>
  <c r="AZ385" i="100"/>
  <c r="AZ390" i="100"/>
  <c r="AV390" i="100"/>
  <c r="AV385" i="100"/>
  <c r="AR385" i="100"/>
  <c r="AR390" i="100"/>
  <c r="AN390" i="100"/>
  <c r="AN385" i="100"/>
  <c r="AJ385" i="100"/>
  <c r="AJ390" i="100"/>
  <c r="AF390" i="100"/>
  <c r="AF385" i="100"/>
  <c r="AB390" i="100"/>
  <c r="AB385" i="100"/>
  <c r="U390" i="100"/>
  <c r="U385" i="100"/>
  <c r="X390" i="100"/>
  <c r="X385" i="100"/>
  <c r="BJ69" i="104"/>
  <c r="BF69" i="104"/>
  <c r="BB69" i="104"/>
  <c r="AX69" i="104"/>
  <c r="AT69" i="104"/>
  <c r="AP69" i="104"/>
  <c r="AL69" i="104"/>
  <c r="AH69" i="104"/>
  <c r="AD69" i="104"/>
  <c r="Z69" i="104"/>
  <c r="S69" i="104"/>
  <c r="P69" i="104"/>
  <c r="O69" i="104"/>
  <c r="BJ385" i="100"/>
  <c r="BJ390" i="100"/>
  <c r="BF390" i="100"/>
  <c r="BF385" i="100"/>
  <c r="BB385" i="100"/>
  <c r="BB390" i="100"/>
  <c r="AX390" i="100"/>
  <c r="AX385" i="100"/>
  <c r="AT385" i="100"/>
  <c r="AT390" i="100"/>
  <c r="AP385" i="100"/>
  <c r="AP390" i="100"/>
  <c r="AL385" i="100"/>
  <c r="AL390" i="100"/>
  <c r="AH390" i="100"/>
  <c r="AH385" i="100"/>
  <c r="AD385" i="100"/>
  <c r="AD390" i="100"/>
  <c r="Z390" i="100"/>
  <c r="Z385" i="100"/>
  <c r="S390" i="100"/>
  <c r="S385" i="100"/>
  <c r="BH69" i="104"/>
  <c r="BD69" i="104"/>
  <c r="AV69" i="104"/>
  <c r="AR69" i="104"/>
  <c r="AJ69" i="104"/>
  <c r="AF69" i="104"/>
  <c r="X69" i="104"/>
  <c r="T69" i="104"/>
  <c r="BI390" i="100"/>
  <c r="BI385" i="100"/>
  <c r="BA385" i="100"/>
  <c r="BA390" i="100"/>
  <c r="AK390" i="100"/>
  <c r="AK385" i="100"/>
  <c r="AC390" i="100"/>
  <c r="AC385" i="100"/>
  <c r="T390" i="100"/>
  <c r="T385" i="100"/>
  <c r="BG69" i="104"/>
  <c r="AY69" i="104"/>
  <c r="AQ69" i="104"/>
  <c r="AI69" i="104"/>
  <c r="AA69" i="104"/>
  <c r="N69" i="104"/>
  <c r="BK390" i="100"/>
  <c r="BK385" i="100"/>
  <c r="BG390" i="100"/>
  <c r="BG385" i="100"/>
  <c r="BC385" i="100"/>
  <c r="BC390" i="100"/>
  <c r="AY385" i="100"/>
  <c r="AY390" i="100"/>
  <c r="AU385" i="100"/>
  <c r="AU390" i="100"/>
  <c r="AQ385" i="100"/>
  <c r="AQ390" i="100"/>
  <c r="AM385" i="100"/>
  <c r="AM390" i="100"/>
  <c r="AI385" i="100"/>
  <c r="AI390" i="100"/>
  <c r="AE385" i="100"/>
  <c r="AE390" i="100"/>
  <c r="AA385" i="100"/>
  <c r="AA390" i="100"/>
  <c r="Y390" i="100"/>
  <c r="Y385" i="100"/>
  <c r="W385" i="100"/>
  <c r="W390" i="100"/>
  <c r="BI69" i="104"/>
  <c r="BE69" i="104"/>
  <c r="BA69" i="104"/>
  <c r="AW69" i="104"/>
  <c r="AS69" i="104"/>
  <c r="AO69" i="104"/>
  <c r="AK69" i="104"/>
  <c r="AG69" i="104"/>
  <c r="AC69" i="104"/>
  <c r="Y69" i="104"/>
  <c r="V69" i="104"/>
  <c r="Q69" i="104"/>
  <c r="BN386" i="100"/>
  <c r="BN387" i="100" s="1"/>
  <c r="BN392" i="100"/>
  <c r="BN393" i="100" s="1"/>
  <c r="BN394" i="100" s="1"/>
  <c r="BN412" i="100"/>
  <c r="BN413" i="100"/>
  <c r="X386" i="100" l="1"/>
  <c r="X387" i="100" s="1"/>
  <c r="AB386" i="100"/>
  <c r="AB387" i="100" s="1"/>
  <c r="AJ392" i="100"/>
  <c r="AJ393" i="100" s="1"/>
  <c r="AJ413" i="100"/>
  <c r="AJ412" i="100"/>
  <c r="AR413" i="100"/>
  <c r="AR392" i="100"/>
  <c r="AR393" i="100" s="1"/>
  <c r="AR394" i="100" s="1"/>
  <c r="AR412" i="100"/>
  <c r="AZ392" i="100"/>
  <c r="AZ393" i="100" s="1"/>
  <c r="AZ394" i="100" s="1"/>
  <c r="AZ412" i="100"/>
  <c r="AZ413" i="100"/>
  <c r="BH386" i="100"/>
  <c r="BH387" i="100" s="1"/>
  <c r="V386" i="100"/>
  <c r="V387" i="100" s="1"/>
  <c r="AO413" i="100"/>
  <c r="AO392" i="100"/>
  <c r="AO393" i="100" s="1"/>
  <c r="AO412" i="100"/>
  <c r="AW413" i="100"/>
  <c r="AW392" i="100"/>
  <c r="AW393" i="100" s="1"/>
  <c r="AW412" i="100"/>
  <c r="BM392" i="100"/>
  <c r="BM412" i="100"/>
  <c r="BM413" i="100"/>
  <c r="Y413" i="100"/>
  <c r="Y412" i="100"/>
  <c r="Y392" i="100"/>
  <c r="Y393" i="100" s="1"/>
  <c r="AE386" i="100"/>
  <c r="AE387" i="100" s="1"/>
  <c r="AM386" i="100"/>
  <c r="AM387" i="100" s="1"/>
  <c r="AU386" i="100"/>
  <c r="AU387" i="100" s="1"/>
  <c r="BC386" i="100"/>
  <c r="BC387" i="100" s="1"/>
  <c r="BK413" i="100"/>
  <c r="BK392" i="100"/>
  <c r="BK393" i="100" s="1"/>
  <c r="BK412" i="100"/>
  <c r="T412" i="100"/>
  <c r="T413" i="100"/>
  <c r="T392" i="100"/>
  <c r="T393" i="100" s="1"/>
  <c r="AK392" i="100"/>
  <c r="AK393" i="100" s="1"/>
  <c r="AK394" i="100" s="1"/>
  <c r="AK413" i="100"/>
  <c r="AK412" i="100"/>
  <c r="BI392" i="100"/>
  <c r="BI393" i="100" s="1"/>
  <c r="BI412" i="100"/>
  <c r="BI413" i="100"/>
  <c r="Z392" i="100"/>
  <c r="Z393" i="100" s="1"/>
  <c r="Z413" i="100"/>
  <c r="Z412" i="100"/>
  <c r="AH413" i="100"/>
  <c r="AH412" i="100"/>
  <c r="AH392" i="100"/>
  <c r="AH393" i="100" s="1"/>
  <c r="AP386" i="100"/>
  <c r="AP387" i="100" s="1"/>
  <c r="AX412" i="100"/>
  <c r="AX392" i="100"/>
  <c r="AX393" i="100" s="1"/>
  <c r="AX413" i="100"/>
  <c r="BF392" i="100"/>
  <c r="BF393" i="100" s="1"/>
  <c r="BF413" i="100"/>
  <c r="BF412" i="100"/>
  <c r="U386" i="100"/>
  <c r="U387" i="100" s="1"/>
  <c r="AF386" i="100"/>
  <c r="AF387" i="100" s="1"/>
  <c r="AN386" i="100"/>
  <c r="AN387" i="100" s="1"/>
  <c r="AV386" i="100"/>
  <c r="AV387" i="100" s="1"/>
  <c r="BD386" i="100"/>
  <c r="BD387" i="100" s="1"/>
  <c r="BL413" i="100"/>
  <c r="BL412" i="100"/>
  <c r="BL392" i="100"/>
  <c r="BL393" i="100" s="1"/>
  <c r="R386" i="100"/>
  <c r="AG386" i="100"/>
  <c r="AG387" i="100" s="1"/>
  <c r="AS386" i="100"/>
  <c r="AS387" i="100" s="1"/>
  <c r="BE386" i="100"/>
  <c r="BE387" i="100" s="1"/>
  <c r="W413" i="100"/>
  <c r="W392" i="100"/>
  <c r="W393" i="100" s="1"/>
  <c r="W412" i="100"/>
  <c r="AA392" i="100"/>
  <c r="AA393" i="100" s="1"/>
  <c r="AA394" i="100" s="1"/>
  <c r="AA413" i="100"/>
  <c r="AA412" i="100"/>
  <c r="AI413" i="100"/>
  <c r="AI412" i="100"/>
  <c r="AI392" i="100"/>
  <c r="AI393" i="100" s="1"/>
  <c r="AQ412" i="100"/>
  <c r="AQ392" i="100"/>
  <c r="AQ393" i="100" s="1"/>
  <c r="AQ413" i="100"/>
  <c r="AY392" i="100"/>
  <c r="AY393" i="100" s="1"/>
  <c r="AY394" i="100" s="1"/>
  <c r="AY412" i="100"/>
  <c r="AY413" i="100"/>
  <c r="BG386" i="100"/>
  <c r="BG387" i="100" s="1"/>
  <c r="AC386" i="100"/>
  <c r="AC387" i="100" s="1"/>
  <c r="BA392" i="100"/>
  <c r="BA393" i="100" s="1"/>
  <c r="BA394" i="100" s="1"/>
  <c r="BA412" i="100"/>
  <c r="BA413" i="100"/>
  <c r="S386" i="100"/>
  <c r="S387" i="100" s="1"/>
  <c r="AD392" i="100"/>
  <c r="AD393" i="100" s="1"/>
  <c r="AD413" i="100"/>
  <c r="AD412" i="100"/>
  <c r="AL412" i="100"/>
  <c r="AL392" i="100"/>
  <c r="AL393" i="100" s="1"/>
  <c r="AL413" i="100"/>
  <c r="AT412" i="100"/>
  <c r="AT392" i="100"/>
  <c r="AT393" i="100" s="1"/>
  <c r="AT413" i="100"/>
  <c r="BB412" i="100"/>
  <c r="BB413" i="100"/>
  <c r="BB392" i="100"/>
  <c r="BB393" i="100" s="1"/>
  <c r="BJ392" i="100"/>
  <c r="BJ393" i="100" s="1"/>
  <c r="BJ413" i="100"/>
  <c r="BJ412" i="100"/>
  <c r="U392" i="100"/>
  <c r="U393" i="100" s="1"/>
  <c r="U413" i="100"/>
  <c r="U412" i="100"/>
  <c r="AF392" i="100"/>
  <c r="AF393" i="100" s="1"/>
  <c r="AF413" i="100"/>
  <c r="AF412" i="100"/>
  <c r="AN413" i="100"/>
  <c r="AN392" i="100"/>
  <c r="AN393" i="100" s="1"/>
  <c r="AN412" i="100"/>
  <c r="AV412" i="100"/>
  <c r="AV413" i="100"/>
  <c r="AV392" i="100"/>
  <c r="AV393" i="100" s="1"/>
  <c r="BD413" i="100"/>
  <c r="BD392" i="100"/>
  <c r="BD393" i="100" s="1"/>
  <c r="BD394" i="100" s="1"/>
  <c r="BD412" i="100"/>
  <c r="BL386" i="100"/>
  <c r="BL387" i="100" s="1"/>
  <c r="R412" i="100"/>
  <c r="R392" i="100"/>
  <c r="R393" i="100" s="1"/>
  <c r="R413" i="100"/>
  <c r="K390" i="100" a="1"/>
  <c r="K390" i="100" s="1"/>
  <c r="AG392" i="100"/>
  <c r="AG393" i="100" s="1"/>
  <c r="AG413" i="100"/>
  <c r="AG412" i="100"/>
  <c r="AS413" i="100"/>
  <c r="AS392" i="100"/>
  <c r="AS393" i="100" s="1"/>
  <c r="AS394" i="100" s="1"/>
  <c r="AS412" i="100"/>
  <c r="BE392" i="100"/>
  <c r="BE393" i="100" s="1"/>
  <c r="BE412" i="100"/>
  <c r="BE413" i="100"/>
  <c r="W386" i="100"/>
  <c r="W387" i="100" s="1"/>
  <c r="AA386" i="100"/>
  <c r="AA387" i="100" s="1"/>
  <c r="AI386" i="100"/>
  <c r="AI387" i="100" s="1"/>
  <c r="AQ386" i="100"/>
  <c r="AQ387" i="100" s="1"/>
  <c r="AY386" i="100"/>
  <c r="AY387" i="100" s="1"/>
  <c r="BG413" i="100"/>
  <c r="BG412" i="100"/>
  <c r="BG392" i="100"/>
  <c r="BG393" i="100" s="1"/>
  <c r="BG394" i="100" s="1"/>
  <c r="AC392" i="100"/>
  <c r="AC393" i="100" s="1"/>
  <c r="AC412" i="100"/>
  <c r="AC413" i="100"/>
  <c r="BA386" i="100"/>
  <c r="BA387" i="100" s="1"/>
  <c r="S392" i="100"/>
  <c r="S393" i="100" s="1"/>
  <c r="S412" i="100"/>
  <c r="S413" i="100"/>
  <c r="AD386" i="100"/>
  <c r="AD387" i="100" s="1"/>
  <c r="AL386" i="100"/>
  <c r="AL387" i="100" s="1"/>
  <c r="AT386" i="100"/>
  <c r="AT387" i="100" s="1"/>
  <c r="BB386" i="100"/>
  <c r="BB387" i="100" s="1"/>
  <c r="BJ386" i="100"/>
  <c r="BJ387" i="100" s="1"/>
  <c r="Y386" i="100"/>
  <c r="Y387" i="100" s="1"/>
  <c r="AE413" i="100"/>
  <c r="AE392" i="100"/>
  <c r="AE393" i="100" s="1"/>
  <c r="AE394" i="100" s="1"/>
  <c r="AE412" i="100"/>
  <c r="AM392" i="100"/>
  <c r="AM393" i="100" s="1"/>
  <c r="AM394" i="100" s="1"/>
  <c r="AM413" i="100"/>
  <c r="AM412" i="100"/>
  <c r="AU412" i="100"/>
  <c r="AU413" i="100"/>
  <c r="AU392" i="100"/>
  <c r="AU393" i="100" s="1"/>
  <c r="BC392" i="100"/>
  <c r="BC393" i="100" s="1"/>
  <c r="BC412" i="100"/>
  <c r="BC413" i="100"/>
  <c r="BK386" i="100"/>
  <c r="BK387" i="100" s="1"/>
  <c r="T386" i="100"/>
  <c r="T387" i="100" s="1"/>
  <c r="AK386" i="100"/>
  <c r="AK387" i="100" s="1"/>
  <c r="BI386" i="100"/>
  <c r="BI387" i="100" s="1"/>
  <c r="Z386" i="100"/>
  <c r="Z387" i="100" s="1"/>
  <c r="AH386" i="100"/>
  <c r="AH387" i="100" s="1"/>
  <c r="AP413" i="100"/>
  <c r="AP392" i="100"/>
  <c r="AP393" i="100" s="1"/>
  <c r="AP412" i="100"/>
  <c r="AX386" i="100"/>
  <c r="AX387" i="100" s="1"/>
  <c r="BF386" i="100"/>
  <c r="BF387" i="100" s="1"/>
  <c r="X392" i="100"/>
  <c r="X393" i="100" s="1"/>
  <c r="X413" i="100"/>
  <c r="X412" i="100"/>
  <c r="AB392" i="100"/>
  <c r="AB393" i="100" s="1"/>
  <c r="AB413" i="100"/>
  <c r="AB412" i="100"/>
  <c r="AJ386" i="100"/>
  <c r="AJ387" i="100" s="1"/>
  <c r="AR386" i="100"/>
  <c r="AR387" i="100" s="1"/>
  <c r="AZ386" i="100"/>
  <c r="AZ387" i="100" s="1"/>
  <c r="BH412" i="100"/>
  <c r="BH392" i="100"/>
  <c r="BH393" i="100" s="1"/>
  <c r="BH394" i="100" s="1"/>
  <c r="BH413" i="100"/>
  <c r="V392" i="100"/>
  <c r="V393" i="100" s="1"/>
  <c r="V394" i="100" s="1"/>
  <c r="V412" i="100"/>
  <c r="V413" i="100"/>
  <c r="AO386" i="100"/>
  <c r="AO387" i="100" s="1"/>
  <c r="AW386" i="100"/>
  <c r="AW387" i="100" s="1"/>
  <c r="BN397" i="100"/>
  <c r="BN210" i="100"/>
  <c r="BN299" i="100"/>
  <c r="BN414" i="100"/>
  <c r="W397" i="100" l="1"/>
  <c r="W398" i="100" s="1"/>
  <c r="Z397" i="100"/>
  <c r="Z403" i="100" s="1"/>
  <c r="BN280" i="100"/>
  <c r="BN297" i="100" s="1"/>
  <c r="BN279" i="100"/>
  <c r="BN296" i="100" s="1"/>
  <c r="BN281" i="100"/>
  <c r="AZ299" i="100"/>
  <c r="BK397" i="100"/>
  <c r="BK403" i="100" s="1"/>
  <c r="AM414" i="100"/>
  <c r="X414" i="100"/>
  <c r="AB414" i="100"/>
  <c r="AF299" i="100"/>
  <c r="AD397" i="100"/>
  <c r="AD403" i="100" s="1"/>
  <c r="BD299" i="100"/>
  <c r="AX210" i="100"/>
  <c r="AV414" i="100"/>
  <c r="BA414" i="100"/>
  <c r="AA210" i="100"/>
  <c r="AY210" i="100"/>
  <c r="AW397" i="100"/>
  <c r="AW398" i="100" s="1"/>
  <c r="AY397" i="100"/>
  <c r="AY403" i="100" s="1"/>
  <c r="AY405" i="100" s="1"/>
  <c r="BL397" i="100"/>
  <c r="BL417" i="100" s="1"/>
  <c r="AN414" i="100"/>
  <c r="AR397" i="100"/>
  <c r="AR403" i="100" s="1"/>
  <c r="AO210" i="100"/>
  <c r="BL210" i="100"/>
  <c r="AW414" i="100"/>
  <c r="AL299" i="100"/>
  <c r="AI414" i="100"/>
  <c r="BE397" i="100"/>
  <c r="BE399" i="100" s="1"/>
  <c r="T414" i="100"/>
  <c r="AM397" i="100"/>
  <c r="AM398" i="100" s="1"/>
  <c r="AG397" i="100"/>
  <c r="AG398" i="100" s="1"/>
  <c r="W299" i="100"/>
  <c r="AK397" i="100"/>
  <c r="AK398" i="100" s="1"/>
  <c r="BA397" i="100"/>
  <c r="BA417" i="100" s="1"/>
  <c r="AG414" i="100"/>
  <c r="BB414" i="100"/>
  <c r="U299" i="100"/>
  <c r="BF414" i="100"/>
  <c r="AH414" i="100"/>
  <c r="BH397" i="100"/>
  <c r="BH417" i="100" s="1"/>
  <c r="AJ414" i="100"/>
  <c r="AB397" i="100"/>
  <c r="AB399" i="100" s="1"/>
  <c r="BB299" i="100"/>
  <c r="AT397" i="100"/>
  <c r="AT403" i="100" s="1"/>
  <c r="AA397" i="100"/>
  <c r="AA399" i="100" s="1"/>
  <c r="BI299" i="100"/>
  <c r="BE414" i="100"/>
  <c r="BE299" i="100"/>
  <c r="AO397" i="100"/>
  <c r="AO417" i="100" s="1"/>
  <c r="AU210" i="100"/>
  <c r="AJ397" i="100"/>
  <c r="AJ398" i="100" s="1"/>
  <c r="BI397" i="100"/>
  <c r="BI398" i="100" s="1"/>
  <c r="BB397" i="100"/>
  <c r="BB398" i="100" s="1"/>
  <c r="BG414" i="100"/>
  <c r="S210" i="100"/>
  <c r="AF414" i="100"/>
  <c r="AK299" i="100"/>
  <c r="R397" i="100"/>
  <c r="R398" i="100" s="1"/>
  <c r="AV397" i="100"/>
  <c r="AV398" i="100" s="1"/>
  <c r="AF397" i="100"/>
  <c r="AF398" i="100" s="1"/>
  <c r="AX414" i="100"/>
  <c r="AO414" i="100"/>
  <c r="AR414" i="100"/>
  <c r="AP210" i="100"/>
  <c r="AP299" i="100"/>
  <c r="R210" i="100"/>
  <c r="R299" i="100"/>
  <c r="BG397" i="100"/>
  <c r="AA299" i="100"/>
  <c r="AX394" i="100"/>
  <c r="AE397" i="100"/>
  <c r="BE210" i="100"/>
  <c r="AO299" i="100"/>
  <c r="BM393" i="100"/>
  <c r="BM394" i="100" s="1"/>
  <c r="BM397" i="100"/>
  <c r="V397" i="100"/>
  <c r="AZ397" i="100"/>
  <c r="AX397" i="100"/>
  <c r="AZ210" i="100"/>
  <c r="BE394" i="100"/>
  <c r="BJ394" i="100"/>
  <c r="AL394" i="100"/>
  <c r="Z299" i="100"/>
  <c r="Z210" i="100"/>
  <c r="AO394" i="100"/>
  <c r="AM210" i="100"/>
  <c r="AM299" i="100"/>
  <c r="AX299" i="100"/>
  <c r="AL397" i="100"/>
  <c r="AL399" i="100" s="1"/>
  <c r="W403" i="100"/>
  <c r="W404" i="100" s="1"/>
  <c r="AN394" i="100"/>
  <c r="BB394" i="100"/>
  <c r="AL414" i="100"/>
  <c r="AF210" i="100"/>
  <c r="BL394" i="100"/>
  <c r="BD397" i="100"/>
  <c r="BF394" i="100"/>
  <c r="BI394" i="100"/>
  <c r="T394" i="100"/>
  <c r="AU397" i="100"/>
  <c r="AU399" i="100" s="1"/>
  <c r="Y394" i="100"/>
  <c r="K413" i="100" a="1"/>
  <c r="K413" i="100" s="1"/>
  <c r="AW394" i="100"/>
  <c r="AJ394" i="100"/>
  <c r="X397" i="100"/>
  <c r="AP394" i="100"/>
  <c r="BC394" i="100"/>
  <c r="X210" i="100"/>
  <c r="S394" i="100"/>
  <c r="AC394" i="100"/>
  <c r="AI394" i="100"/>
  <c r="AH394" i="100"/>
  <c r="BK394" i="100"/>
  <c r="AU394" i="100"/>
  <c r="AI397" i="100"/>
  <c r="AI399" i="100" s="1"/>
  <c r="U394" i="100"/>
  <c r="AD394" i="100"/>
  <c r="R387" i="100"/>
  <c r="K387" i="100" s="1" a="1"/>
  <c r="K387" i="100" s="1"/>
  <c r="K386" i="100" a="1"/>
  <c r="K386" i="100" s="1"/>
  <c r="Z394" i="100"/>
  <c r="BI414" i="100"/>
  <c r="X394" i="100"/>
  <c r="AS414" i="100"/>
  <c r="R394" i="100"/>
  <c r="AV394" i="100"/>
  <c r="AF394" i="100"/>
  <c r="AT394" i="100"/>
  <c r="AQ394" i="100"/>
  <c r="W414" i="100"/>
  <c r="AP397" i="100"/>
  <c r="V414" i="100"/>
  <c r="BH414" i="100"/>
  <c r="AB394" i="100"/>
  <c r="BF397" i="100"/>
  <c r="AP414" i="100"/>
  <c r="AH397" i="100"/>
  <c r="AH399" i="100" s="1"/>
  <c r="T397" i="100"/>
  <c r="T399" i="100" s="1"/>
  <c r="BC414" i="100"/>
  <c r="AU414" i="100"/>
  <c r="AE414" i="100"/>
  <c r="Y397" i="100"/>
  <c r="BJ397" i="100"/>
  <c r="S414" i="100"/>
  <c r="AC414" i="100"/>
  <c r="AQ397" i="100"/>
  <c r="BD210" i="100"/>
  <c r="AG394" i="100"/>
  <c r="R414" i="100"/>
  <c r="K412" i="100" a="1"/>
  <c r="K412" i="100" s="1"/>
  <c r="BD414" i="100"/>
  <c r="U414" i="100"/>
  <c r="BJ414" i="100"/>
  <c r="AT414" i="100"/>
  <c r="AD414" i="100"/>
  <c r="S397" i="100"/>
  <c r="AC397" i="100"/>
  <c r="AC399" i="100" s="1"/>
  <c r="AY414" i="100"/>
  <c r="AQ414" i="100"/>
  <c r="AA414" i="100"/>
  <c r="W394" i="100"/>
  <c r="AS397" i="100"/>
  <c r="BL414" i="100"/>
  <c r="AN397" i="100"/>
  <c r="U397" i="100"/>
  <c r="U399" i="100" s="1"/>
  <c r="Z414" i="100"/>
  <c r="AK414" i="100"/>
  <c r="BK414" i="100"/>
  <c r="BC397" i="100"/>
  <c r="BC399" i="100" s="1"/>
  <c r="Y414" i="100"/>
  <c r="Q210" i="100"/>
  <c r="BM414" i="100"/>
  <c r="AZ414" i="100"/>
  <c r="BN329" i="100"/>
  <c r="BN536" i="100"/>
  <c r="BN399" i="100"/>
  <c r="BN403" i="100"/>
  <c r="BN417" i="100"/>
  <c r="BN398" i="100"/>
  <c r="BN314" i="100"/>
  <c r="W417" i="100" l="1"/>
  <c r="W399" i="100"/>
  <c r="W400" i="100" s="1"/>
  <c r="AD417" i="100"/>
  <c r="AD545" i="100" s="1"/>
  <c r="AY417" i="100"/>
  <c r="AY545" i="100" s="1"/>
  <c r="AY399" i="100"/>
  <c r="AR417" i="100"/>
  <c r="AR545" i="100" s="1"/>
  <c r="AD399" i="100"/>
  <c r="AR398" i="100"/>
  <c r="Z417" i="100"/>
  <c r="Z423" i="100" s="1"/>
  <c r="Z517" i="100" s="1"/>
  <c r="AD398" i="100"/>
  <c r="BK417" i="100"/>
  <c r="BK423" i="100" s="1"/>
  <c r="BK517" i="100" s="1"/>
  <c r="AR399" i="100"/>
  <c r="Z398" i="100"/>
  <c r="R280" i="100"/>
  <c r="R297" i="100" s="1"/>
  <c r="R279" i="100"/>
  <c r="R296" i="100" s="1"/>
  <c r="R281" i="100"/>
  <c r="S281" i="100"/>
  <c r="S279" i="100"/>
  <c r="S296" i="100" s="1"/>
  <c r="S280" i="100"/>
  <c r="S297" i="100" s="1"/>
  <c r="AY398" i="100"/>
  <c r="Z399" i="100"/>
  <c r="R399" i="100"/>
  <c r="R400" i="100" s="1"/>
  <c r="AT417" i="100"/>
  <c r="AT545" i="100" s="1"/>
  <c r="AT399" i="100"/>
  <c r="BH399" i="100"/>
  <c r="AK399" i="100"/>
  <c r="AK400" i="100" s="1"/>
  <c r="AV399" i="100"/>
  <c r="AV400" i="100" s="1"/>
  <c r="AM399" i="100"/>
  <c r="AM400" i="100" s="1"/>
  <c r="BD280" i="100"/>
  <c r="BD297" i="100" s="1"/>
  <c r="BD279" i="100"/>
  <c r="BD296" i="100" s="1"/>
  <c r="BD281" i="100"/>
  <c r="AM281" i="100"/>
  <c r="AM280" i="100"/>
  <c r="AM297" i="100" s="1"/>
  <c r="AM279" i="100"/>
  <c r="AM296" i="100" s="1"/>
  <c r="BE279" i="100"/>
  <c r="BE296" i="100" s="1"/>
  <c r="BE281" i="100"/>
  <c r="BE280" i="100"/>
  <c r="BE297" i="100" s="1"/>
  <c r="AA281" i="100"/>
  <c r="AA280" i="100"/>
  <c r="AA297" i="100" s="1"/>
  <c r="AA279" i="100"/>
  <c r="AA296" i="100" s="1"/>
  <c r="AX280" i="100"/>
  <c r="AX297" i="100" s="1"/>
  <c r="AX279" i="100"/>
  <c r="AX296" i="100" s="1"/>
  <c r="AX281" i="100"/>
  <c r="AF281" i="100"/>
  <c r="AF280" i="100"/>
  <c r="AF297" i="100" s="1"/>
  <c r="AF279" i="100"/>
  <c r="AF296" i="100" s="1"/>
  <c r="AZ280" i="100"/>
  <c r="AZ297" i="100" s="1"/>
  <c r="AZ279" i="100"/>
  <c r="AZ296" i="100" s="1"/>
  <c r="AZ281" i="100"/>
  <c r="AP280" i="100"/>
  <c r="AP297" i="100" s="1"/>
  <c r="AP279" i="100"/>
  <c r="AP296" i="100" s="1"/>
  <c r="AP281" i="100"/>
  <c r="BL280" i="100"/>
  <c r="BL297" i="100" s="1"/>
  <c r="BL279" i="100"/>
  <c r="BL296" i="100" s="1"/>
  <c r="BL281" i="100"/>
  <c r="BN337" i="100"/>
  <c r="BN539" i="100"/>
  <c r="Z280" i="100"/>
  <c r="Z297" i="100" s="1"/>
  <c r="Z279" i="100"/>
  <c r="Z296" i="100" s="1"/>
  <c r="Z281" i="100"/>
  <c r="AU281" i="100"/>
  <c r="AU280" i="100"/>
  <c r="AU297" i="100" s="1"/>
  <c r="AU279" i="100"/>
  <c r="AU296" i="100" s="1"/>
  <c r="AO279" i="100"/>
  <c r="AO296" i="100" s="1"/>
  <c r="AO281" i="100"/>
  <c r="AO280" i="100"/>
  <c r="AO297" i="100" s="1"/>
  <c r="AY281" i="100"/>
  <c r="AY280" i="100"/>
  <c r="AY297" i="100" s="1"/>
  <c r="AY279" i="100"/>
  <c r="AY296" i="100" s="1"/>
  <c r="BN332" i="100"/>
  <c r="BN537" i="100"/>
  <c r="X279" i="100"/>
  <c r="X280" i="100"/>
  <c r="X281" i="100"/>
  <c r="BL403" i="100"/>
  <c r="BL405" i="100" s="1"/>
  <c r="BL399" i="100"/>
  <c r="AM403" i="100"/>
  <c r="AM405" i="100" s="1"/>
  <c r="AA398" i="100"/>
  <c r="AA400" i="100" s="1"/>
  <c r="BL398" i="100"/>
  <c r="BE403" i="100"/>
  <c r="BE404" i="100" s="1"/>
  <c r="BA403" i="100"/>
  <c r="BA404" i="100" s="1"/>
  <c r="BI210" i="100"/>
  <c r="BK398" i="100"/>
  <c r="BE398" i="100"/>
  <c r="BE400" i="100" s="1"/>
  <c r="AY299" i="100"/>
  <c r="AY329" i="100" s="1"/>
  <c r="BK399" i="100"/>
  <c r="BL299" i="100"/>
  <c r="BL536" i="100" s="1"/>
  <c r="AU299" i="100"/>
  <c r="AU536" i="100" s="1"/>
  <c r="AB398" i="100"/>
  <c r="AB400" i="100" s="1"/>
  <c r="AW403" i="100"/>
  <c r="AW411" i="100" s="1"/>
  <c r="AW419" i="100" s="1"/>
  <c r="AY404" i="100"/>
  <c r="AY406" i="100" s="1"/>
  <c r="R417" i="100"/>
  <c r="R423" i="100" s="1"/>
  <c r="BB399" i="100"/>
  <c r="BB400" i="100" s="1"/>
  <c r="AB403" i="100"/>
  <c r="AB411" i="100" s="1"/>
  <c r="AB419" i="100" s="1"/>
  <c r="U210" i="100"/>
  <c r="U314" i="100" s="1"/>
  <c r="W210" i="100"/>
  <c r="AW417" i="100"/>
  <c r="AW545" i="100" s="1"/>
  <c r="AK210" i="100"/>
  <c r="BB417" i="100"/>
  <c r="BB423" i="100" s="1"/>
  <c r="BB517" i="100" s="1"/>
  <c r="R403" i="100"/>
  <c r="R404" i="100" s="1"/>
  <c r="AA417" i="100"/>
  <c r="AA423" i="100" s="1"/>
  <c r="AA517" i="100" s="1"/>
  <c r="AB417" i="100"/>
  <c r="AB545" i="100" s="1"/>
  <c r="AO403" i="100"/>
  <c r="AO404" i="100" s="1"/>
  <c r="BA398" i="100"/>
  <c r="BA399" i="100"/>
  <c r="AG403" i="100"/>
  <c r="AG404" i="100" s="1"/>
  <c r="AF403" i="100"/>
  <c r="AF404" i="100" s="1"/>
  <c r="BB403" i="100"/>
  <c r="BB405" i="100" s="1"/>
  <c r="S299" i="100"/>
  <c r="S536" i="100" s="1"/>
  <c r="AW399" i="100"/>
  <c r="AW400" i="100" s="1"/>
  <c r="AO398" i="100"/>
  <c r="W405" i="100"/>
  <c r="W406" i="100" s="1"/>
  <c r="AF399" i="100"/>
  <c r="AF400" i="100" s="1"/>
  <c r="AM417" i="100"/>
  <c r="AM423" i="100" s="1"/>
  <c r="AM517" i="100" s="1"/>
  <c r="AF417" i="100"/>
  <c r="AF545" i="100" s="1"/>
  <c r="AD405" i="100"/>
  <c r="BE417" i="100"/>
  <c r="BE423" i="100" s="1"/>
  <c r="BE517" i="100" s="1"/>
  <c r="AA403" i="100"/>
  <c r="AA411" i="100" s="1"/>
  <c r="AA419" i="100" s="1"/>
  <c r="AL210" i="100"/>
  <c r="AG399" i="100"/>
  <c r="AG400" i="100" s="1"/>
  <c r="AG417" i="100"/>
  <c r="AG423" i="100" s="1"/>
  <c r="AG517" i="100" s="1"/>
  <c r="AO399" i="100"/>
  <c r="AV403" i="100"/>
  <c r="AV405" i="100" s="1"/>
  <c r="AJ417" i="100"/>
  <c r="AJ545" i="100" s="1"/>
  <c r="BI417" i="100"/>
  <c r="BI545" i="100" s="1"/>
  <c r="Z405" i="100"/>
  <c r="BH403" i="100"/>
  <c r="BH404" i="100" s="1"/>
  <c r="BB210" i="100"/>
  <c r="AJ399" i="100"/>
  <c r="AJ400" i="100" s="1"/>
  <c r="AK403" i="100"/>
  <c r="AK405" i="100" s="1"/>
  <c r="AV417" i="100"/>
  <c r="AV423" i="100" s="1"/>
  <c r="AV517" i="100" s="1"/>
  <c r="BH398" i="100"/>
  <c r="AT398" i="100"/>
  <c r="AJ403" i="100"/>
  <c r="AJ405" i="100" s="1"/>
  <c r="BI403" i="100"/>
  <c r="BI405" i="100" s="1"/>
  <c r="BI399" i="100"/>
  <c r="BI400" i="100" s="1"/>
  <c r="AK417" i="100"/>
  <c r="AK423" i="100" s="1"/>
  <c r="AK517" i="100" s="1"/>
  <c r="S417" i="100"/>
  <c r="S403" i="100"/>
  <c r="S398" i="100"/>
  <c r="K397" i="100" a="1"/>
  <c r="K397" i="100" s="1"/>
  <c r="BC299" i="100"/>
  <c r="BC210" i="100"/>
  <c r="BJ398" i="100"/>
  <c r="BJ403" i="100"/>
  <c r="BJ405" i="100" s="1"/>
  <c r="BJ417" i="100"/>
  <c r="AB299" i="100"/>
  <c r="AB210" i="100"/>
  <c r="AV210" i="100"/>
  <c r="AV299" i="100"/>
  <c r="K394" i="100" a="1"/>
  <c r="K394" i="100" s="1"/>
  <c r="AY314" i="100"/>
  <c r="AH210" i="100"/>
  <c r="AH299" i="100"/>
  <c r="BI536" i="100"/>
  <c r="BI329" i="100"/>
  <c r="AL536" i="100"/>
  <c r="AL329" i="100"/>
  <c r="AR411" i="100"/>
  <c r="AR419" i="100" s="1"/>
  <c r="AR418" i="100"/>
  <c r="X398" i="100"/>
  <c r="X417" i="100"/>
  <c r="X403" i="100"/>
  <c r="X405" i="100" s="1"/>
  <c r="AE299" i="100"/>
  <c r="AE210" i="100"/>
  <c r="AZ329" i="100"/>
  <c r="AZ536" i="100"/>
  <c r="BG399" i="100"/>
  <c r="BG417" i="100"/>
  <c r="BG403" i="100"/>
  <c r="BG398" i="100"/>
  <c r="R314" i="100"/>
  <c r="AU314" i="100"/>
  <c r="BD329" i="100"/>
  <c r="BD536" i="100"/>
  <c r="AQ398" i="100"/>
  <c r="AQ417" i="100"/>
  <c r="AQ403" i="100"/>
  <c r="AQ405" i="100" s="1"/>
  <c r="BH210" i="100"/>
  <c r="BH299" i="100"/>
  <c r="AP398" i="100"/>
  <c r="AP417" i="100"/>
  <c r="AP403" i="100"/>
  <c r="AP405" i="100" s="1"/>
  <c r="AQ399" i="100"/>
  <c r="X399" i="100"/>
  <c r="BF299" i="100"/>
  <c r="BF210" i="100"/>
  <c r="BH423" i="100"/>
  <c r="BH517" i="100" s="1"/>
  <c r="BH545" i="100"/>
  <c r="AR423" i="100"/>
  <c r="AR517" i="100" s="1"/>
  <c r="BG210" i="100"/>
  <c r="BG299" i="100"/>
  <c r="BA210" i="100"/>
  <c r="BA299" i="100"/>
  <c r="AM536" i="100"/>
  <c r="AM329" i="100"/>
  <c r="AE399" i="100"/>
  <c r="AE417" i="100"/>
  <c r="AE403" i="100"/>
  <c r="AE398" i="100"/>
  <c r="T398" i="100"/>
  <c r="T403" i="100"/>
  <c r="T405" i="100" s="1"/>
  <c r="T417" i="100"/>
  <c r="K393" i="100" a="1"/>
  <c r="K393" i="100" s="1"/>
  <c r="AG299" i="100"/>
  <c r="AG210" i="100"/>
  <c r="BL423" i="100"/>
  <c r="BL517" i="100" s="1"/>
  <c r="BL545" i="100"/>
  <c r="BA545" i="100"/>
  <c r="BA423" i="100"/>
  <c r="BA517" i="100" s="1"/>
  <c r="AT411" i="100"/>
  <c r="AT419" i="100" s="1"/>
  <c r="AT418" i="100"/>
  <c r="X329" i="100"/>
  <c r="BB329" i="100"/>
  <c r="BB536" i="100"/>
  <c r="BK418" i="100"/>
  <c r="BK411" i="100"/>
  <c r="BK419" i="100" s="1"/>
  <c r="AU403" i="100"/>
  <c r="AU405" i="100" s="1"/>
  <c r="AU417" i="100"/>
  <c r="AU398" i="100"/>
  <c r="AU400" i="100" s="1"/>
  <c r="BD399" i="100"/>
  <c r="BD403" i="100"/>
  <c r="BD417" i="100"/>
  <c r="BD398" i="100"/>
  <c r="BK299" i="100"/>
  <c r="BK210" i="100"/>
  <c r="W411" i="100"/>
  <c r="W419" i="100" s="1"/>
  <c r="W418" i="100"/>
  <c r="AX536" i="100"/>
  <c r="AX329" i="100"/>
  <c r="AM314" i="100"/>
  <c r="Z314" i="100"/>
  <c r="AT404" i="100"/>
  <c r="AX398" i="100"/>
  <c r="AX417" i="100"/>
  <c r="AX403" i="100"/>
  <c r="V399" i="100"/>
  <c r="V417" i="100"/>
  <c r="V403" i="100"/>
  <c r="V398" i="100"/>
  <c r="AO314" i="100"/>
  <c r="AA314" i="100"/>
  <c r="AP314" i="100"/>
  <c r="AO545" i="100"/>
  <c r="AO423" i="100"/>
  <c r="AO517" i="100" s="1"/>
  <c r="U398" i="100"/>
  <c r="U400" i="100" s="1"/>
  <c r="U403" i="100"/>
  <c r="U417" i="100"/>
  <c r="BF417" i="100"/>
  <c r="BF403" i="100"/>
  <c r="BF405" i="100" s="1"/>
  <c r="BF398" i="100"/>
  <c r="AK329" i="100"/>
  <c r="AK536" i="100"/>
  <c r="AF329" i="100"/>
  <c r="AF536" i="100"/>
  <c r="BJ299" i="100"/>
  <c r="BJ210" i="100"/>
  <c r="AC299" i="100"/>
  <c r="AC210" i="100"/>
  <c r="AT210" i="100"/>
  <c r="AT299" i="100"/>
  <c r="U536" i="100"/>
  <c r="U329" i="100"/>
  <c r="BE329" i="100"/>
  <c r="BE536" i="100"/>
  <c r="AJ210" i="100"/>
  <c r="AJ299" i="100"/>
  <c r="AN398" i="100"/>
  <c r="AN403" i="100"/>
  <c r="AN405" i="100" s="1"/>
  <c r="AN417" i="100"/>
  <c r="AS399" i="100"/>
  <c r="AS403" i="100"/>
  <c r="AS417" i="100"/>
  <c r="AS398" i="100"/>
  <c r="Y299" i="100"/>
  <c r="Y210" i="100"/>
  <c r="S314" i="100"/>
  <c r="AY411" i="100"/>
  <c r="AY419" i="100" s="1"/>
  <c r="AY418" i="100"/>
  <c r="S399" i="100"/>
  <c r="X314" i="100"/>
  <c r="AP399" i="100"/>
  <c r="AW299" i="100"/>
  <c r="AW210" i="100"/>
  <c r="AI210" i="100"/>
  <c r="AI299" i="100"/>
  <c r="AN399" i="100"/>
  <c r="AL398" i="100"/>
  <c r="AL400" i="100" s="1"/>
  <c r="AL417" i="100"/>
  <c r="AL403" i="100"/>
  <c r="BL314" i="100"/>
  <c r="AQ299" i="100"/>
  <c r="AQ210" i="100"/>
  <c r="AZ314" i="100"/>
  <c r="AO329" i="100"/>
  <c r="AO536" i="100"/>
  <c r="AA536" i="100"/>
  <c r="AA329" i="100"/>
  <c r="AP329" i="100"/>
  <c r="AP536" i="100"/>
  <c r="BC403" i="100"/>
  <c r="BC405" i="100" s="1"/>
  <c r="BC417" i="100"/>
  <c r="BC398" i="100"/>
  <c r="BC400" i="100" s="1"/>
  <c r="AC417" i="100"/>
  <c r="AC403" i="100"/>
  <c r="AC398" i="100"/>
  <c r="AC400" i="100" s="1"/>
  <c r="BD314" i="100"/>
  <c r="Y403" i="100"/>
  <c r="Y417" i="100"/>
  <c r="Y398" i="100"/>
  <c r="AH417" i="100"/>
  <c r="AH403" i="100"/>
  <c r="AH405" i="100" s="1"/>
  <c r="AH398" i="100"/>
  <c r="AH400" i="100" s="1"/>
  <c r="W329" i="100"/>
  <c r="W536" i="100"/>
  <c r="K414" i="100" a="1"/>
  <c r="K414" i="100" s="1"/>
  <c r="BM299" i="100"/>
  <c r="BM536" i="100" s="1"/>
  <c r="BM210" i="100"/>
  <c r="V299" i="100"/>
  <c r="V210" i="100"/>
  <c r="AS210" i="100"/>
  <c r="AS299" i="100"/>
  <c r="AT405" i="100"/>
  <c r="AR299" i="100"/>
  <c r="AR210" i="100"/>
  <c r="AI403" i="100"/>
  <c r="AI417" i="100"/>
  <c r="AI398" i="100"/>
  <c r="AI400" i="100" s="1"/>
  <c r="AR404" i="100"/>
  <c r="BK405" i="100"/>
  <c r="AN299" i="100"/>
  <c r="AN210" i="100"/>
  <c r="AD404" i="100"/>
  <c r="AD418" i="100"/>
  <c r="AD411" i="100"/>
  <c r="AD419" i="100" s="1"/>
  <c r="AR405" i="100"/>
  <c r="Y399" i="100"/>
  <c r="BF399" i="100"/>
  <c r="AF314" i="100"/>
  <c r="W545" i="100"/>
  <c r="W423" i="100"/>
  <c r="W517" i="100" s="1"/>
  <c r="AD210" i="100"/>
  <c r="AD299" i="100"/>
  <c r="AX314" i="100"/>
  <c r="Z329" i="100"/>
  <c r="Z536" i="100"/>
  <c r="BJ399" i="100"/>
  <c r="T210" i="100"/>
  <c r="BK404" i="100"/>
  <c r="Z404" i="100"/>
  <c r="Z411" i="100"/>
  <c r="Z419" i="100" s="1"/>
  <c r="Z418" i="100"/>
  <c r="AZ399" i="100"/>
  <c r="AZ417" i="100"/>
  <c r="AZ403" i="100"/>
  <c r="AZ398" i="100"/>
  <c r="BM399" i="100"/>
  <c r="BM398" i="100"/>
  <c r="BM417" i="100"/>
  <c r="BM403" i="100"/>
  <c r="BE314" i="100"/>
  <c r="AX399" i="100"/>
  <c r="R329" i="100"/>
  <c r="R536" i="100"/>
  <c r="BN423" i="100"/>
  <c r="BN517" i="100" s="1"/>
  <c r="BN545" i="100"/>
  <c r="BN418" i="100"/>
  <c r="BN411" i="100"/>
  <c r="BN419" i="100" s="1"/>
  <c r="BN404" i="100"/>
  <c r="BN405" i="100"/>
  <c r="BN298" i="100"/>
  <c r="BN289" i="100"/>
  <c r="BN400" i="100"/>
  <c r="AT423" i="100" l="1"/>
  <c r="AT517" i="100" s="1"/>
  <c r="AR400" i="100"/>
  <c r="AD423" i="100"/>
  <c r="AD517" i="100" s="1"/>
  <c r="BK545" i="100"/>
  <c r="BI51" i="108" s="1"/>
  <c r="BI86" i="108" s="1"/>
  <c r="AD400" i="100"/>
  <c r="AY423" i="100"/>
  <c r="AY517" i="100" s="1"/>
  <c r="Z545" i="100"/>
  <c r="X51" i="108" s="1"/>
  <c r="X86" i="108" s="1"/>
  <c r="AY400" i="100"/>
  <c r="Z400" i="100"/>
  <c r="W314" i="100"/>
  <c r="W281" i="100"/>
  <c r="W298" i="100" s="1"/>
  <c r="W279" i="100"/>
  <c r="W296" i="100" s="1"/>
  <c r="W280" i="100"/>
  <c r="W297" i="100" s="1"/>
  <c r="U279" i="100"/>
  <c r="U296" i="100" s="1"/>
  <c r="U281" i="100"/>
  <c r="U298" i="100" s="1"/>
  <c r="U280" i="100"/>
  <c r="U297" i="100" s="1"/>
  <c r="S537" i="100"/>
  <c r="Q33" i="108" s="1"/>
  <c r="Q63" i="108" s="1"/>
  <c r="S332" i="100"/>
  <c r="R539" i="100"/>
  <c r="P31" i="108" s="1"/>
  <c r="R337" i="100"/>
  <c r="T280" i="100"/>
  <c r="T297" i="100" s="1"/>
  <c r="T279" i="100"/>
  <c r="T296" i="100" s="1"/>
  <c r="T281" i="100"/>
  <c r="V279" i="100"/>
  <c r="V296" i="100" s="1"/>
  <c r="V281" i="100"/>
  <c r="V280" i="100"/>
  <c r="V297" i="100" s="1"/>
  <c r="S539" i="100"/>
  <c r="Q31" i="108" s="1"/>
  <c r="Q61" i="108" s="1"/>
  <c r="S337" i="100"/>
  <c r="R537" i="100"/>
  <c r="P33" i="108" s="1"/>
  <c r="R332" i="100"/>
  <c r="R169" i="100" s="1"/>
  <c r="BL329" i="100"/>
  <c r="AV418" i="100"/>
  <c r="AV546" i="100" s="1"/>
  <c r="BE405" i="100"/>
  <c r="BE406" i="100" s="1"/>
  <c r="AG545" i="100"/>
  <c r="AE51" i="108" s="1"/>
  <c r="AE86" i="108" s="1"/>
  <c r="AV411" i="100"/>
  <c r="AV419" i="100" s="1"/>
  <c r="AV547" i="100" s="1"/>
  <c r="R411" i="100"/>
  <c r="R419" i="100" s="1"/>
  <c r="R425" i="100" s="1"/>
  <c r="AM411" i="100"/>
  <c r="AM419" i="100" s="1"/>
  <c r="AM547" i="100" s="1"/>
  <c r="BH400" i="100"/>
  <c r="BL400" i="100"/>
  <c r="AJ411" i="100"/>
  <c r="AJ419" i="100" s="1"/>
  <c r="AJ425" i="100" s="1"/>
  <c r="AJ519" i="100" s="1"/>
  <c r="AF423" i="100"/>
  <c r="AF517" i="100" s="1"/>
  <c r="BL418" i="100"/>
  <c r="BL424" i="100" s="1"/>
  <c r="BL518" i="100" s="1"/>
  <c r="AM404" i="100"/>
  <c r="AM406" i="100" s="1"/>
  <c r="BL404" i="100"/>
  <c r="BL406" i="100" s="1"/>
  <c r="BB411" i="100"/>
  <c r="BB419" i="100" s="1"/>
  <c r="BB425" i="100" s="1"/>
  <c r="BB519" i="100" s="1"/>
  <c r="AM418" i="100"/>
  <c r="AM546" i="100" s="1"/>
  <c r="AT400" i="100"/>
  <c r="BA411" i="100"/>
  <c r="BA419" i="100" s="1"/>
  <c r="BA425" i="100" s="1"/>
  <c r="BA519" i="100" s="1"/>
  <c r="BL411" i="100"/>
  <c r="BL419" i="100" s="1"/>
  <c r="BL547" i="100" s="1"/>
  <c r="BK400" i="100"/>
  <c r="AB404" i="100"/>
  <c r="AD280" i="100"/>
  <c r="AD297" i="100" s="1"/>
  <c r="AD279" i="100"/>
  <c r="AD296" i="100" s="1"/>
  <c r="AD281" i="100"/>
  <c r="AN280" i="100"/>
  <c r="AN297" i="100" s="1"/>
  <c r="AN279" i="100"/>
  <c r="AN296" i="100" s="1"/>
  <c r="AN281" i="100"/>
  <c r="AC279" i="100"/>
  <c r="AC296" i="100" s="1"/>
  <c r="AC281" i="100"/>
  <c r="AC280" i="100"/>
  <c r="AC297" i="100" s="1"/>
  <c r="AO337" i="100"/>
  <c r="AO539" i="100"/>
  <c r="AM31" i="108" s="1"/>
  <c r="AM61" i="108" s="1"/>
  <c r="AZ337" i="100"/>
  <c r="AZ539" i="100"/>
  <c r="AX31" i="108" s="1"/>
  <c r="AX61" i="108" s="1"/>
  <c r="AA539" i="100"/>
  <c r="Y31" i="108" s="1"/>
  <c r="Y61" i="108" s="1"/>
  <c r="AA337" i="100"/>
  <c r="AI281" i="100"/>
  <c r="AI280" i="100"/>
  <c r="AI297" i="100" s="1"/>
  <c r="AI279" i="100"/>
  <c r="AI296" i="100" s="1"/>
  <c r="BG281" i="100"/>
  <c r="BG280" i="100"/>
  <c r="BG297" i="100" s="1"/>
  <c r="BG279" i="100"/>
  <c r="BG296" i="100" s="1"/>
  <c r="AL314" i="100"/>
  <c r="AL280" i="100"/>
  <c r="AL297" i="100" s="1"/>
  <c r="AL279" i="100"/>
  <c r="AL296" i="100" s="1"/>
  <c r="AL281" i="100"/>
  <c r="AL298" i="100" s="1"/>
  <c r="Z337" i="100"/>
  <c r="Z539" i="100"/>
  <c r="X31" i="108" s="1"/>
  <c r="X61" i="108" s="1"/>
  <c r="AP539" i="100"/>
  <c r="AN31" i="108" s="1"/>
  <c r="AN61" i="108" s="1"/>
  <c r="AP337" i="100"/>
  <c r="AZ332" i="100"/>
  <c r="AZ537" i="100"/>
  <c r="AX33" i="108" s="1"/>
  <c r="AX63" i="108" s="1"/>
  <c r="AA537" i="100"/>
  <c r="Y33" i="108" s="1"/>
  <c r="Y63" i="108" s="1"/>
  <c r="AA332" i="100"/>
  <c r="AR280" i="100"/>
  <c r="AR297" i="100" s="1"/>
  <c r="AR279" i="100"/>
  <c r="AR296" i="100" s="1"/>
  <c r="AR281" i="100"/>
  <c r="AW279" i="100"/>
  <c r="AW296" i="100" s="1"/>
  <c r="AW281" i="100"/>
  <c r="AW280" i="100"/>
  <c r="AW297" i="100" s="1"/>
  <c r="Y279" i="100"/>
  <c r="Y296" i="100" s="1"/>
  <c r="Y281" i="100"/>
  <c r="Y280" i="100"/>
  <c r="Y297" i="100" s="1"/>
  <c r="BJ280" i="100"/>
  <c r="BJ297" i="100" s="1"/>
  <c r="BJ279" i="100"/>
  <c r="BJ296" i="100" s="1"/>
  <c r="BJ281" i="100"/>
  <c r="BA279" i="100"/>
  <c r="BA296" i="100" s="1"/>
  <c r="BA281" i="100"/>
  <c r="BA280" i="100"/>
  <c r="BA297" i="100" s="1"/>
  <c r="BF280" i="100"/>
  <c r="BF297" i="100" s="1"/>
  <c r="BF279" i="100"/>
  <c r="BF296" i="100" s="1"/>
  <c r="BF281" i="100"/>
  <c r="BH280" i="100"/>
  <c r="BH297" i="100" s="1"/>
  <c r="BH279" i="100"/>
  <c r="BH296" i="100" s="1"/>
  <c r="BH281" i="100"/>
  <c r="AV280" i="100"/>
  <c r="AV297" i="100" s="1"/>
  <c r="AV279" i="100"/>
  <c r="AV296" i="100" s="1"/>
  <c r="AV281" i="100"/>
  <c r="AK279" i="100"/>
  <c r="AK296" i="100" s="1"/>
  <c r="AK281" i="100"/>
  <c r="AK298" i="100" s="1"/>
  <c r="AK280" i="100"/>
  <c r="AK297" i="100" s="1"/>
  <c r="BI314" i="100"/>
  <c r="BI279" i="100"/>
  <c r="BI296" i="100" s="1"/>
  <c r="BI281" i="100"/>
  <c r="BI298" i="100" s="1"/>
  <c r="BI280" i="100"/>
  <c r="BI297" i="100" s="1"/>
  <c r="BN510" i="100"/>
  <c r="BN169" i="100"/>
  <c r="AO537" i="100"/>
  <c r="AM33" i="108" s="1"/>
  <c r="AM63" i="108" s="1"/>
  <c r="AO332" i="100"/>
  <c r="AU537" i="100"/>
  <c r="AS33" i="108" s="1"/>
  <c r="AS63" i="108" s="1"/>
  <c r="AU332" i="100"/>
  <c r="Z537" i="100"/>
  <c r="X33" i="108" s="1"/>
  <c r="X63" i="108" s="1"/>
  <c r="Z332" i="100"/>
  <c r="BL337" i="100"/>
  <c r="BL539" i="100"/>
  <c r="BJ31" i="108" s="1"/>
  <c r="BJ61" i="108" s="1"/>
  <c r="AP332" i="100"/>
  <c r="AP537" i="100"/>
  <c r="AN33" i="108" s="1"/>
  <c r="AN63" i="108" s="1"/>
  <c r="AF337" i="100"/>
  <c r="AF539" i="100"/>
  <c r="AD31" i="108" s="1"/>
  <c r="AD61" i="108" s="1"/>
  <c r="AX539" i="100"/>
  <c r="AV31" i="108" s="1"/>
  <c r="AV61" i="108" s="1"/>
  <c r="AX337" i="100"/>
  <c r="AM337" i="100"/>
  <c r="AM539" i="100"/>
  <c r="AK31" i="108" s="1"/>
  <c r="AK61" i="108" s="1"/>
  <c r="BD337" i="100"/>
  <c r="BD539" i="100"/>
  <c r="BB31" i="108" s="1"/>
  <c r="BB61" i="108" s="1"/>
  <c r="AS279" i="100"/>
  <c r="AS296" i="100" s="1"/>
  <c r="AS281" i="100"/>
  <c r="AS280" i="100"/>
  <c r="AS297" i="100" s="1"/>
  <c r="AJ280" i="100"/>
  <c r="AJ297" i="100" s="1"/>
  <c r="AJ279" i="100"/>
  <c r="AJ296" i="100" s="1"/>
  <c r="AJ281" i="100"/>
  <c r="AH280" i="100"/>
  <c r="AH297" i="100" s="1"/>
  <c r="AH279" i="100"/>
  <c r="AH296" i="100" s="1"/>
  <c r="AH281" i="100"/>
  <c r="BC281" i="100"/>
  <c r="BC280" i="100"/>
  <c r="BC297" i="100" s="1"/>
  <c r="BC279" i="100"/>
  <c r="BC296" i="100" s="1"/>
  <c r="AY537" i="100"/>
  <c r="AW33" i="108" s="1"/>
  <c r="AW63" i="108" s="1"/>
  <c r="AY332" i="100"/>
  <c r="AQ281" i="100"/>
  <c r="AQ280" i="100"/>
  <c r="AQ297" i="100" s="1"/>
  <c r="AQ279" i="100"/>
  <c r="AQ296" i="100" s="1"/>
  <c r="BK281" i="100"/>
  <c r="BK280" i="100"/>
  <c r="BK297" i="100" s="1"/>
  <c r="BK279" i="100"/>
  <c r="BK296" i="100" s="1"/>
  <c r="AU337" i="100"/>
  <c r="AU539" i="100"/>
  <c r="AS31" i="108" s="1"/>
  <c r="AS61" i="108" s="1"/>
  <c r="BE539" i="100"/>
  <c r="BC31" i="108" s="1"/>
  <c r="BC61" i="108" s="1"/>
  <c r="BE337" i="100"/>
  <c r="BM279" i="100"/>
  <c r="BM296" i="100" s="1"/>
  <c r="BM281" i="100"/>
  <c r="BM280" i="100"/>
  <c r="BM297" i="100" s="1"/>
  <c r="AT280" i="100"/>
  <c r="AT297" i="100" s="1"/>
  <c r="AT279" i="100"/>
  <c r="AT296" i="100" s="1"/>
  <c r="AT281" i="100"/>
  <c r="AG279" i="100"/>
  <c r="AG296" i="100" s="1"/>
  <c r="AG281" i="100"/>
  <c r="AG280" i="100"/>
  <c r="AG297" i="100" s="1"/>
  <c r="AE281" i="100"/>
  <c r="AE280" i="100"/>
  <c r="AE297" i="100" s="1"/>
  <c r="AE279" i="100"/>
  <c r="AE296" i="100" s="1"/>
  <c r="AB281" i="100"/>
  <c r="AB280" i="100"/>
  <c r="AB297" i="100" s="1"/>
  <c r="AB279" i="100"/>
  <c r="AB296" i="100" s="1"/>
  <c r="BB280" i="100"/>
  <c r="BB297" i="100" s="1"/>
  <c r="BB279" i="100"/>
  <c r="BB296" i="100" s="1"/>
  <c r="BB281" i="100"/>
  <c r="BB298" i="100" s="1"/>
  <c r="AY337" i="100"/>
  <c r="AY539" i="100"/>
  <c r="AW31" i="108" s="1"/>
  <c r="AW61" i="108" s="1"/>
  <c r="BL537" i="100"/>
  <c r="BJ33" i="108" s="1"/>
  <c r="BJ63" i="108" s="1"/>
  <c r="BL332" i="100"/>
  <c r="AF332" i="100"/>
  <c r="AF537" i="100"/>
  <c r="AD33" i="108" s="1"/>
  <c r="AD63" i="108" s="1"/>
  <c r="AX537" i="100"/>
  <c r="AV33" i="108" s="1"/>
  <c r="AV63" i="108" s="1"/>
  <c r="AX332" i="100"/>
  <c r="BE537" i="100"/>
  <c r="BC33" i="108" s="1"/>
  <c r="BC63" i="108" s="1"/>
  <c r="BE332" i="100"/>
  <c r="AM332" i="100"/>
  <c r="AM537" i="100"/>
  <c r="AK33" i="108" s="1"/>
  <c r="AK63" i="108" s="1"/>
  <c r="BD332" i="100"/>
  <c r="BD537" i="100"/>
  <c r="BB33" i="108" s="1"/>
  <c r="BB63" i="108" s="1"/>
  <c r="X297" i="100"/>
  <c r="X296" i="100"/>
  <c r="AB405" i="100"/>
  <c r="AK314" i="100"/>
  <c r="AB423" i="100"/>
  <c r="AB517" i="100" s="1"/>
  <c r="BB404" i="100"/>
  <c r="BB406" i="100" s="1"/>
  <c r="AA545" i="100"/>
  <c r="Y51" i="108" s="1"/>
  <c r="Y86" i="108" s="1"/>
  <c r="BB418" i="100"/>
  <c r="BB546" i="100" s="1"/>
  <c r="AW423" i="100"/>
  <c r="AW517" i="100" s="1"/>
  <c r="AV545" i="100"/>
  <c r="AT51" i="108" s="1"/>
  <c r="AT86" i="108" s="1"/>
  <c r="AB418" i="100"/>
  <c r="AB424" i="100" s="1"/>
  <c r="AB518" i="100" s="1"/>
  <c r="BH411" i="100"/>
  <c r="BH419" i="100" s="1"/>
  <c r="BH547" i="100" s="1"/>
  <c r="S329" i="100"/>
  <c r="AW418" i="100"/>
  <c r="AW546" i="100" s="1"/>
  <c r="AU329" i="100"/>
  <c r="AY536" i="100"/>
  <c r="AW35" i="108" s="1"/>
  <c r="AW65" i="108" s="1"/>
  <c r="BA405" i="100"/>
  <c r="BA406" i="100" s="1"/>
  <c r="AA405" i="100"/>
  <c r="R418" i="100"/>
  <c r="R424" i="100" s="1"/>
  <c r="R405" i="100"/>
  <c r="R406" i="100" s="1"/>
  <c r="AG405" i="100"/>
  <c r="AG406" i="100" s="1"/>
  <c r="BE545" i="100"/>
  <c r="BC51" i="108" s="1"/>
  <c r="BC86" i="108" s="1"/>
  <c r="BE411" i="100"/>
  <c r="BE419" i="100" s="1"/>
  <c r="BE425" i="100" s="1"/>
  <c r="BE519" i="100" s="1"/>
  <c r="AA418" i="100"/>
  <c r="AA424" i="100" s="1"/>
  <c r="AA518" i="100" s="1"/>
  <c r="AK411" i="100"/>
  <c r="AK419" i="100" s="1"/>
  <c r="AK547" i="100" s="1"/>
  <c r="AF405" i="100"/>
  <c r="AF406" i="100" s="1"/>
  <c r="AF418" i="100"/>
  <c r="AF424" i="100" s="1"/>
  <c r="AF518" i="100" s="1"/>
  <c r="Z406" i="100"/>
  <c r="BA418" i="100"/>
  <c r="BA424" i="100" s="1"/>
  <c r="BA518" i="100" s="1"/>
  <c r="BE418" i="100"/>
  <c r="BE424" i="100" s="1"/>
  <c r="BE518" i="100" s="1"/>
  <c r="AM545" i="100"/>
  <c r="AK51" i="108" s="1"/>
  <c r="AK86" i="108" s="1"/>
  <c r="BI418" i="100"/>
  <c r="BI546" i="100" s="1"/>
  <c r="R545" i="100"/>
  <c r="P51" i="108" s="1"/>
  <c r="BI404" i="100"/>
  <c r="BI406" i="100" s="1"/>
  <c r="AG418" i="100"/>
  <c r="AG424" i="100" s="1"/>
  <c r="AG518" i="100" s="1"/>
  <c r="BB545" i="100"/>
  <c r="AZ51" i="108" s="1"/>
  <c r="AZ86" i="108" s="1"/>
  <c r="BI411" i="100"/>
  <c r="BI419" i="100" s="1"/>
  <c r="BI547" i="100" s="1"/>
  <c r="AG411" i="100"/>
  <c r="AG419" i="100" s="1"/>
  <c r="AG425" i="100" s="1"/>
  <c r="AG519" i="100" s="1"/>
  <c r="AO411" i="100"/>
  <c r="AO419" i="100" s="1"/>
  <c r="AO425" i="100" s="1"/>
  <c r="AO519" i="100" s="1"/>
  <c r="AO400" i="100"/>
  <c r="BK406" i="100"/>
  <c r="AF411" i="100"/>
  <c r="AF419" i="100" s="1"/>
  <c r="AF547" i="100" s="1"/>
  <c r="AK404" i="100"/>
  <c r="AK406" i="100" s="1"/>
  <c r="AO405" i="100"/>
  <c r="AO406" i="100" s="1"/>
  <c r="AO418" i="100"/>
  <c r="AO546" i="100" s="1"/>
  <c r="AA404" i="100"/>
  <c r="AK418" i="100"/>
  <c r="AK546" i="100" s="1"/>
  <c r="AW404" i="100"/>
  <c r="AX400" i="100"/>
  <c r="AW405" i="100"/>
  <c r="BA400" i="100"/>
  <c r="BJ400" i="100"/>
  <c r="AJ418" i="100"/>
  <c r="AJ424" i="100" s="1"/>
  <c r="AJ518" i="100" s="1"/>
  <c r="V400" i="100"/>
  <c r="AD406" i="100"/>
  <c r="BB314" i="100"/>
  <c r="BH418" i="100"/>
  <c r="BH546" i="100" s="1"/>
  <c r="AV404" i="100"/>
  <c r="AV406" i="100" s="1"/>
  <c r="AJ423" i="100"/>
  <c r="AJ517" i="100" s="1"/>
  <c r="BG400" i="100"/>
  <c r="AR406" i="100"/>
  <c r="BH405" i="100"/>
  <c r="BH406" i="100" s="1"/>
  <c r="BI423" i="100"/>
  <c r="BI517" i="100" s="1"/>
  <c r="AK545" i="100"/>
  <c r="AI51" i="108" s="1"/>
  <c r="AI86" i="108" s="1"/>
  <c r="K398" i="100" a="1"/>
  <c r="K398" i="100" s="1"/>
  <c r="AJ404" i="100"/>
  <c r="AJ406" i="100" s="1"/>
  <c r="Y400" i="100"/>
  <c r="BF400" i="100"/>
  <c r="BD400" i="100"/>
  <c r="AE400" i="100"/>
  <c r="BM329" i="100"/>
  <c r="AN400" i="100"/>
  <c r="T400" i="100"/>
  <c r="X400" i="100"/>
  <c r="P35" i="108"/>
  <c r="AZ418" i="100"/>
  <c r="AZ411" i="100"/>
  <c r="AZ419" i="100" s="1"/>
  <c r="AZ404" i="100"/>
  <c r="AZ405" i="100"/>
  <c r="T299" i="100"/>
  <c r="K282" i="100" a="1"/>
  <c r="K282" i="100" s="1"/>
  <c r="AD536" i="100"/>
  <c r="AD329" i="100"/>
  <c r="AR314" i="100"/>
  <c r="BG51" i="108"/>
  <c r="BG86" i="108" s="1"/>
  <c r="K403" i="100" a="1"/>
  <c r="K403" i="100" s="1"/>
  <c r="S35" i="108"/>
  <c r="S65" i="108" s="1"/>
  <c r="AC536" i="100"/>
  <c r="AC329" i="100"/>
  <c r="AI35" i="108"/>
  <c r="AI65" i="108" s="1"/>
  <c r="BF545" i="100"/>
  <c r="BF423" i="100"/>
  <c r="BF517" i="100" s="1"/>
  <c r="AV424" i="100"/>
  <c r="AV518" i="100" s="1"/>
  <c r="AX404" i="100"/>
  <c r="AX411" i="100"/>
  <c r="AX419" i="100" s="1"/>
  <c r="AX418" i="100"/>
  <c r="W425" i="100"/>
  <c r="W519" i="100" s="1"/>
  <c r="W547" i="100"/>
  <c r="BK546" i="100"/>
  <c r="BK424" i="100"/>
  <c r="BK518" i="100" s="1"/>
  <c r="Q35" i="108"/>
  <c r="Q65" i="108" s="1"/>
  <c r="BJ51" i="108"/>
  <c r="BJ86" i="108" s="1"/>
  <c r="AK35" i="108"/>
  <c r="AK65" i="108" s="1"/>
  <c r="BG329" i="100"/>
  <c r="BG536" i="100"/>
  <c r="BF51" i="108"/>
  <c r="BF86" i="108" s="1"/>
  <c r="BF314" i="100"/>
  <c r="AQ423" i="100"/>
  <c r="AQ517" i="100" s="1"/>
  <c r="AQ545" i="100"/>
  <c r="X545" i="100"/>
  <c r="X423" i="100"/>
  <c r="X517" i="100" s="1"/>
  <c r="AW51" i="108"/>
  <c r="AW86" i="108" s="1"/>
  <c r="R547" i="100"/>
  <c r="AH314" i="100"/>
  <c r="AV314" i="100"/>
  <c r="BJ404" i="100"/>
  <c r="BJ406" i="100" s="1"/>
  <c r="BJ411" i="100"/>
  <c r="BJ419" i="100" s="1"/>
  <c r="BJ418" i="100"/>
  <c r="BM400" i="100"/>
  <c r="AZ545" i="100"/>
  <c r="AZ423" i="100"/>
  <c r="AZ517" i="100" s="1"/>
  <c r="X35" i="108"/>
  <c r="X65" i="108" s="1"/>
  <c r="AD314" i="100"/>
  <c r="AF289" i="100"/>
  <c r="AF298" i="100"/>
  <c r="AD547" i="100"/>
  <c r="AD425" i="100"/>
  <c r="AD519" i="100" s="1"/>
  <c r="AN314" i="100"/>
  <c r="AR536" i="100"/>
  <c r="AR329" i="100"/>
  <c r="AS329" i="100"/>
  <c r="AS536" i="100"/>
  <c r="BM314" i="100"/>
  <c r="AH411" i="100"/>
  <c r="AH419" i="100" s="1"/>
  <c r="AH418" i="100"/>
  <c r="AH404" i="100"/>
  <c r="AH406" i="100" s="1"/>
  <c r="Y405" i="100"/>
  <c r="Y411" i="100"/>
  <c r="Y419" i="100" s="1"/>
  <c r="Y418" i="100"/>
  <c r="Y404" i="100"/>
  <c r="AC405" i="100"/>
  <c r="AC411" i="100"/>
  <c r="AC419" i="100" s="1"/>
  <c r="AC418" i="100"/>
  <c r="AC404" i="100"/>
  <c r="BC418" i="100"/>
  <c r="BC411" i="100"/>
  <c r="BC419" i="100" s="1"/>
  <c r="BC404" i="100"/>
  <c r="BC406" i="100" s="1"/>
  <c r="Y35" i="108"/>
  <c r="Y65" i="108" s="1"/>
  <c r="AQ536" i="100"/>
  <c r="AQ329" i="100"/>
  <c r="AL404" i="100"/>
  <c r="AL418" i="100"/>
  <c r="AL411" i="100"/>
  <c r="AL419" i="100" s="1"/>
  <c r="AI536" i="100"/>
  <c r="AI329" i="100"/>
  <c r="AP400" i="100"/>
  <c r="Y314" i="100"/>
  <c r="AS405" i="100"/>
  <c r="AS418" i="100"/>
  <c r="AS411" i="100"/>
  <c r="AS419" i="100" s="1"/>
  <c r="AS404" i="100"/>
  <c r="BC35" i="108"/>
  <c r="BC65" i="108" s="1"/>
  <c r="BJ35" i="108"/>
  <c r="BJ65" i="108" s="1"/>
  <c r="AT329" i="100"/>
  <c r="AT536" i="100"/>
  <c r="BJ314" i="100"/>
  <c r="U545" i="100"/>
  <c r="U423" i="100"/>
  <c r="U517" i="100" s="1"/>
  <c r="AM51" i="108"/>
  <c r="AM86" i="108" s="1"/>
  <c r="AA298" i="100"/>
  <c r="AA289" i="100"/>
  <c r="V418" i="100"/>
  <c r="V411" i="100"/>
  <c r="V419" i="100" s="1"/>
  <c r="V405" i="100"/>
  <c r="V404" i="100"/>
  <c r="AX545" i="100"/>
  <c r="AX423" i="100"/>
  <c r="AX517" i="100" s="1"/>
  <c r="AL405" i="100"/>
  <c r="AV35" i="108"/>
  <c r="AV65" i="108" s="1"/>
  <c r="BD423" i="100"/>
  <c r="BD517" i="100" s="1"/>
  <c r="BD545" i="100"/>
  <c r="AU423" i="100"/>
  <c r="AU517" i="100" s="1"/>
  <c r="AU545" i="100"/>
  <c r="AZ35" i="108"/>
  <c r="AZ65" i="108" s="1"/>
  <c r="AT546" i="100"/>
  <c r="AT424" i="100"/>
  <c r="AT518" i="100" s="1"/>
  <c r="AY51" i="108"/>
  <c r="AY86" i="108" s="1"/>
  <c r="T423" i="100"/>
  <c r="T517" i="100" s="1"/>
  <c r="T545" i="100"/>
  <c r="AE411" i="100"/>
  <c r="AE419" i="100" s="1"/>
  <c r="AE418" i="100"/>
  <c r="AE405" i="100"/>
  <c r="AE404" i="100"/>
  <c r="BA536" i="100"/>
  <c r="BA329" i="100"/>
  <c r="BG314" i="100"/>
  <c r="AA547" i="100"/>
  <c r="AA425" i="100"/>
  <c r="AA519" i="100" s="1"/>
  <c r="BF329" i="100"/>
  <c r="BF536" i="100"/>
  <c r="BH536" i="100"/>
  <c r="BH329" i="100"/>
  <c r="AQ400" i="100"/>
  <c r="AU298" i="100"/>
  <c r="AU289" i="100"/>
  <c r="BG411" i="100"/>
  <c r="BG419" i="100" s="1"/>
  <c r="BG418" i="100"/>
  <c r="BG405" i="100"/>
  <c r="BG404" i="100"/>
  <c r="AX405" i="100"/>
  <c r="AE314" i="100"/>
  <c r="AJ35" i="108"/>
  <c r="AJ65" i="108" s="1"/>
  <c r="AB314" i="100"/>
  <c r="S400" i="100"/>
  <c r="BM423" i="100"/>
  <c r="BM517" i="100" s="1"/>
  <c r="BM545" i="100"/>
  <c r="Z547" i="100"/>
  <c r="Z425" i="100"/>
  <c r="Z519" i="100" s="1"/>
  <c r="AB547" i="100"/>
  <c r="AB425" i="100"/>
  <c r="AB519" i="100" s="1"/>
  <c r="V536" i="100"/>
  <c r="V329" i="100"/>
  <c r="Y423" i="100"/>
  <c r="Y517" i="100" s="1"/>
  <c r="Y545" i="100"/>
  <c r="BC545" i="100"/>
  <c r="BC423" i="100"/>
  <c r="BC517" i="100" s="1"/>
  <c r="AQ314" i="100"/>
  <c r="AW329" i="100"/>
  <c r="AW536" i="100"/>
  <c r="X289" i="100"/>
  <c r="X298" i="100"/>
  <c r="AY547" i="100"/>
  <c r="AY425" i="100"/>
  <c r="AY519" i="100" s="1"/>
  <c r="AS545" i="100"/>
  <c r="AS423" i="100"/>
  <c r="AS517" i="100" s="1"/>
  <c r="AN404" i="100"/>
  <c r="AN406" i="100" s="1"/>
  <c r="AN411" i="100"/>
  <c r="AN419" i="100" s="1"/>
  <c r="AN418" i="100"/>
  <c r="Z51" i="108"/>
  <c r="Z86" i="108" s="1"/>
  <c r="BE298" i="100"/>
  <c r="BE289" i="100"/>
  <c r="K399" i="100" a="1"/>
  <c r="K399" i="100" s="1"/>
  <c r="AD424" i="100"/>
  <c r="AD518" i="100" s="1"/>
  <c r="AD546" i="100"/>
  <c r="AN536" i="100"/>
  <c r="AN329" i="100"/>
  <c r="AI423" i="100"/>
  <c r="AI517" i="100" s="1"/>
  <c r="AI545" i="100"/>
  <c r="AS314" i="100"/>
  <c r="AH423" i="100"/>
  <c r="AH517" i="100" s="1"/>
  <c r="AH545" i="100"/>
  <c r="BD289" i="100"/>
  <c r="BD298" i="100"/>
  <c r="AC423" i="100"/>
  <c r="AC517" i="100" s="1"/>
  <c r="AC545" i="100"/>
  <c r="AN35" i="108"/>
  <c r="AN65" i="108" s="1"/>
  <c r="AM35" i="108"/>
  <c r="AM65" i="108" s="1"/>
  <c r="AZ298" i="100"/>
  <c r="AZ289" i="100"/>
  <c r="AL423" i="100"/>
  <c r="AL517" i="100" s="1"/>
  <c r="AL545" i="100"/>
  <c r="AI314" i="100"/>
  <c r="S298" i="100"/>
  <c r="S289" i="100"/>
  <c r="Y329" i="100"/>
  <c r="Y536" i="100"/>
  <c r="AJ536" i="100"/>
  <c r="AJ329" i="100"/>
  <c r="AT314" i="100"/>
  <c r="BJ536" i="100"/>
  <c r="BJ329" i="100"/>
  <c r="U411" i="100"/>
  <c r="U419" i="100" s="1"/>
  <c r="U418" i="100"/>
  <c r="U404" i="100"/>
  <c r="V423" i="100"/>
  <c r="V517" i="100" s="1"/>
  <c r="V545" i="100"/>
  <c r="AM298" i="100"/>
  <c r="AM289" i="100"/>
  <c r="BK314" i="100"/>
  <c r="BD411" i="100"/>
  <c r="BD419" i="100" s="1"/>
  <c r="BD418" i="100"/>
  <c r="BD405" i="100"/>
  <c r="BD404" i="100"/>
  <c r="AU404" i="100"/>
  <c r="AU406" i="100" s="1"/>
  <c r="AU411" i="100"/>
  <c r="AU419" i="100" s="1"/>
  <c r="AU418" i="100"/>
  <c r="AT425" i="100"/>
  <c r="AT519" i="100" s="1"/>
  <c r="AT547" i="100"/>
  <c r="AG314" i="100"/>
  <c r="T404" i="100"/>
  <c r="T406" i="100" s="1"/>
  <c r="T418" i="100"/>
  <c r="T411" i="100"/>
  <c r="T419" i="100" s="1"/>
  <c r="AE423" i="100"/>
  <c r="AE517" i="100" s="1"/>
  <c r="AE545" i="100"/>
  <c r="BA314" i="100"/>
  <c r="AU51" i="108"/>
  <c r="AU86" i="108" s="1"/>
  <c r="AP404" i="100"/>
  <c r="AP406" i="100" s="1"/>
  <c r="AP418" i="100"/>
  <c r="AP411" i="100"/>
  <c r="AP419" i="100" s="1"/>
  <c r="BH314" i="100"/>
  <c r="BB35" i="108"/>
  <c r="BB65" i="108" s="1"/>
  <c r="R298" i="100"/>
  <c r="R289" i="100"/>
  <c r="BG423" i="100"/>
  <c r="BG517" i="100" s="1"/>
  <c r="BG545" i="100"/>
  <c r="AX35" i="108"/>
  <c r="AX65" i="108" s="1"/>
  <c r="AE329" i="100"/>
  <c r="AE536" i="100"/>
  <c r="AR424" i="100"/>
  <c r="AR518" i="100" s="1"/>
  <c r="AR546" i="100"/>
  <c r="AB51" i="108"/>
  <c r="AB86" i="108" s="1"/>
  <c r="AB329" i="100"/>
  <c r="AB536" i="100"/>
  <c r="BC314" i="100"/>
  <c r="S404" i="100"/>
  <c r="S411" i="100"/>
  <c r="S418" i="100"/>
  <c r="AS35" i="108"/>
  <c r="AS65" i="108" s="1"/>
  <c r="BM405" i="100"/>
  <c r="BM404" i="100"/>
  <c r="BM411" i="100"/>
  <c r="BM419" i="100" s="1"/>
  <c r="BM547" i="100" s="1"/>
  <c r="BM418" i="100"/>
  <c r="AZ400" i="100"/>
  <c r="Z424" i="100"/>
  <c r="Z518" i="100" s="1"/>
  <c r="Z546" i="100"/>
  <c r="T314" i="100"/>
  <c r="AX289" i="100"/>
  <c r="AX298" i="100"/>
  <c r="U51" i="108"/>
  <c r="U86" i="108" s="1"/>
  <c r="AR51" i="108"/>
  <c r="AR86" i="108" s="1"/>
  <c r="AI404" i="100"/>
  <c r="AI418" i="100"/>
  <c r="AI411" i="100"/>
  <c r="AI419" i="100" s="1"/>
  <c r="V314" i="100"/>
  <c r="U35" i="108"/>
  <c r="U65" i="108" s="1"/>
  <c r="BL289" i="100"/>
  <c r="BL298" i="100"/>
  <c r="AW314" i="100"/>
  <c r="AY546" i="100"/>
  <c r="AY424" i="100"/>
  <c r="AY518" i="100" s="1"/>
  <c r="AS400" i="100"/>
  <c r="AN545" i="100"/>
  <c r="AN423" i="100"/>
  <c r="AN517" i="100" s="1"/>
  <c r="AJ314" i="100"/>
  <c r="AC314" i="100"/>
  <c r="AD35" i="108"/>
  <c r="AD65" i="108" s="1"/>
  <c r="U405" i="100"/>
  <c r="BF411" i="100"/>
  <c r="BF419" i="100" s="1"/>
  <c r="BF418" i="100"/>
  <c r="BF404" i="100"/>
  <c r="BF406" i="100" s="1"/>
  <c r="AP298" i="100"/>
  <c r="AP289" i="100"/>
  <c r="AO289" i="100"/>
  <c r="AO298" i="100"/>
  <c r="AT406" i="100"/>
  <c r="Z298" i="100"/>
  <c r="Z289" i="100"/>
  <c r="W546" i="100"/>
  <c r="W424" i="100"/>
  <c r="W518" i="100" s="1"/>
  <c r="BK536" i="100"/>
  <c r="BK329" i="100"/>
  <c r="BK425" i="100"/>
  <c r="BK519" i="100" s="1"/>
  <c r="BK547" i="100"/>
  <c r="V35" i="108"/>
  <c r="V65" i="108" s="1"/>
  <c r="S405" i="100"/>
  <c r="AD51" i="108"/>
  <c r="AD86" i="108" s="1"/>
  <c r="AG329" i="100"/>
  <c r="AG536" i="100"/>
  <c r="AP51" i="108"/>
  <c r="AP86" i="108" s="1"/>
  <c r="AI405" i="100"/>
  <c r="AP423" i="100"/>
  <c r="AP517" i="100" s="1"/>
  <c r="AP545" i="100"/>
  <c r="AH51" i="108"/>
  <c r="AH86" i="108" s="1"/>
  <c r="AQ404" i="100"/>
  <c r="AQ406" i="100" s="1"/>
  <c r="AQ411" i="100"/>
  <c r="AQ419" i="100" s="1"/>
  <c r="AQ418" i="100"/>
  <c r="X404" i="100"/>
  <c r="X406" i="100" s="1"/>
  <c r="X418" i="100"/>
  <c r="X411" i="100"/>
  <c r="X419" i="100" s="1"/>
  <c r="AR425" i="100"/>
  <c r="AR519" i="100" s="1"/>
  <c r="AR547" i="100"/>
  <c r="BG35" i="108"/>
  <c r="BG65" i="108" s="1"/>
  <c r="AH536" i="100"/>
  <c r="AH329" i="100"/>
  <c r="AY298" i="100"/>
  <c r="AY289" i="100"/>
  <c r="AW425" i="100"/>
  <c r="AW519" i="100" s="1"/>
  <c r="AW547" i="100"/>
  <c r="AV536" i="100"/>
  <c r="AV329" i="100"/>
  <c r="BJ545" i="100"/>
  <c r="BJ423" i="100"/>
  <c r="BJ517" i="100" s="1"/>
  <c r="BC329" i="100"/>
  <c r="BC536" i="100"/>
  <c r="S423" i="100"/>
  <c r="S517" i="100" s="1"/>
  <c r="S545" i="100"/>
  <c r="BN406" i="100"/>
  <c r="BK35" i="108"/>
  <c r="BK65" i="108" s="1"/>
  <c r="BN425" i="100"/>
  <c r="BN519" i="100" s="1"/>
  <c r="BN547" i="100"/>
  <c r="BN328" i="100"/>
  <c r="BN541" i="100"/>
  <c r="BN538" i="100"/>
  <c r="BN307" i="100"/>
  <c r="BN358" i="100"/>
  <c r="BN364" i="100" s="1"/>
  <c r="BN546" i="100"/>
  <c r="BN424" i="100"/>
  <c r="BN518" i="100" s="1"/>
  <c r="U289" i="100" l="1"/>
  <c r="AO547" i="100"/>
  <c r="AA546" i="100"/>
  <c r="Y52" i="108" s="1"/>
  <c r="Y87" i="108" s="1"/>
  <c r="AM425" i="100"/>
  <c r="AM519" i="100" s="1"/>
  <c r="T537" i="100"/>
  <c r="R33" i="108" s="1"/>
  <c r="R63" i="108" s="1"/>
  <c r="T332" i="100"/>
  <c r="W332" i="100"/>
  <c r="W537" i="100"/>
  <c r="U33" i="108" s="1"/>
  <c r="U63" i="108" s="1"/>
  <c r="V539" i="100"/>
  <c r="T31" i="108" s="1"/>
  <c r="T61" i="108" s="1"/>
  <c r="V337" i="100"/>
  <c r="U537" i="100"/>
  <c r="S33" i="108" s="1"/>
  <c r="S63" i="108" s="1"/>
  <c r="U332" i="100"/>
  <c r="W337" i="100"/>
  <c r="W539" i="100"/>
  <c r="U31" i="108" s="1"/>
  <c r="U61" i="108" s="1"/>
  <c r="AB406" i="100"/>
  <c r="V332" i="100"/>
  <c r="V537" i="100"/>
  <c r="T33" i="108" s="1"/>
  <c r="T63" i="108" s="1"/>
  <c r="T337" i="100"/>
  <c r="T539" i="100"/>
  <c r="R31" i="108" s="1"/>
  <c r="R61" i="108" s="1"/>
  <c r="S510" i="100"/>
  <c r="Q103" i="108" s="1"/>
  <c r="Q130" i="108" s="1"/>
  <c r="Q132" i="108" s="1"/>
  <c r="S169" i="100"/>
  <c r="U337" i="100"/>
  <c r="U539" i="100"/>
  <c r="S31" i="108" s="1"/>
  <c r="S61" i="108" s="1"/>
  <c r="AM424" i="100"/>
  <c r="AM518" i="100" s="1"/>
  <c r="K279" i="100" a="1"/>
  <c r="K279" i="100" s="1"/>
  <c r="AV425" i="100"/>
  <c r="AV519" i="100" s="1"/>
  <c r="BI424" i="100"/>
  <c r="BI518" i="100" s="1"/>
  <c r="BA547" i="100"/>
  <c r="AW424" i="100"/>
  <c r="AW518" i="100" s="1"/>
  <c r="BL546" i="100"/>
  <c r="BJ52" i="108" s="1"/>
  <c r="BJ87" i="108" s="1"/>
  <c r="AJ547" i="100"/>
  <c r="BL425" i="100"/>
  <c r="BL519" i="100" s="1"/>
  <c r="BA546" i="100"/>
  <c r="AY52" i="108" s="1"/>
  <c r="AY87" i="108" s="1"/>
  <c r="AK425" i="100"/>
  <c r="AK519" i="100" s="1"/>
  <c r="BB547" i="100"/>
  <c r="BI425" i="100"/>
  <c r="BI519" i="100" s="1"/>
  <c r="AA406" i="100"/>
  <c r="AB546" i="100"/>
  <c r="Z52" i="108" s="1"/>
  <c r="Z87" i="108" s="1"/>
  <c r="AK424" i="100"/>
  <c r="AK518" i="100" s="1"/>
  <c r="AF546" i="100"/>
  <c r="AD52" i="108" s="1"/>
  <c r="AD87" i="108" s="1"/>
  <c r="AG546" i="100"/>
  <c r="AE52" i="108" s="1"/>
  <c r="AE87" i="108" s="1"/>
  <c r="BE510" i="100"/>
  <c r="BC103" i="108" s="1"/>
  <c r="BC130" i="108" s="1"/>
  <c r="BC132" i="108" s="1"/>
  <c r="BE169" i="100"/>
  <c r="AE337" i="100"/>
  <c r="AE539" i="100"/>
  <c r="AC31" i="108" s="1"/>
  <c r="AC61" i="108" s="1"/>
  <c r="AT332" i="100"/>
  <c r="AT537" i="100"/>
  <c r="AR33" i="108" s="1"/>
  <c r="AR63" i="108" s="1"/>
  <c r="BK337" i="100"/>
  <c r="BK539" i="100"/>
  <c r="BI31" i="108" s="1"/>
  <c r="BI61" i="108" s="1"/>
  <c r="AQ537" i="100"/>
  <c r="AO33" i="108" s="1"/>
  <c r="AO63" i="108" s="1"/>
  <c r="AQ332" i="100"/>
  <c r="AH337" i="100"/>
  <c r="AH539" i="100"/>
  <c r="AF31" i="108" s="1"/>
  <c r="AF61" i="108" s="1"/>
  <c r="AJ537" i="100"/>
  <c r="AH33" i="108" s="1"/>
  <c r="AH63" i="108" s="1"/>
  <c r="AJ332" i="100"/>
  <c r="BI332" i="100"/>
  <c r="BI537" i="100"/>
  <c r="BG33" i="108" s="1"/>
  <c r="BG63" i="108" s="1"/>
  <c r="AV337" i="100"/>
  <c r="AV539" i="100"/>
  <c r="AT31" i="108" s="1"/>
  <c r="AT61" i="108" s="1"/>
  <c r="BA537" i="100"/>
  <c r="AY33" i="108" s="1"/>
  <c r="AY63" i="108" s="1"/>
  <c r="BA332" i="100"/>
  <c r="Y539" i="100"/>
  <c r="W31" i="108" s="1"/>
  <c r="W61" i="108" s="1"/>
  <c r="Y337" i="100"/>
  <c r="AL337" i="100"/>
  <c r="AL539" i="100"/>
  <c r="AJ31" i="108" s="1"/>
  <c r="AJ61" i="108" s="1"/>
  <c r="BG537" i="100"/>
  <c r="BE33" i="108" s="1"/>
  <c r="BE63" i="108" s="1"/>
  <c r="BG332" i="100"/>
  <c r="AE537" i="100"/>
  <c r="AC33" i="108" s="1"/>
  <c r="AC63" i="108" s="1"/>
  <c r="AE332" i="100"/>
  <c r="BC332" i="100"/>
  <c r="BC537" i="100"/>
  <c r="BA33" i="108" s="1"/>
  <c r="BA63" i="108" s="1"/>
  <c r="AH537" i="100"/>
  <c r="AF33" i="108" s="1"/>
  <c r="AF63" i="108" s="1"/>
  <c r="AH332" i="100"/>
  <c r="AS332" i="100"/>
  <c r="AS537" i="100"/>
  <c r="AQ33" i="108" s="1"/>
  <c r="AQ63" i="108" s="1"/>
  <c r="AP510" i="100"/>
  <c r="AN103" i="108" s="1"/>
  <c r="AN130" i="108" s="1"/>
  <c r="AN132" i="108" s="1"/>
  <c r="AP169" i="100"/>
  <c r="BJ332" i="100"/>
  <c r="BJ537" i="100"/>
  <c r="BH33" i="108" s="1"/>
  <c r="BH63" i="108" s="1"/>
  <c r="AW537" i="100"/>
  <c r="AU33" i="108" s="1"/>
  <c r="AU63" i="108" s="1"/>
  <c r="AW332" i="100"/>
  <c r="AR337" i="100"/>
  <c r="AR539" i="100"/>
  <c r="AP31" i="108" s="1"/>
  <c r="AP61" i="108" s="1"/>
  <c r="AC539" i="100"/>
  <c r="AA31" i="108" s="1"/>
  <c r="AA61" i="108" s="1"/>
  <c r="AC337" i="100"/>
  <c r="BB289" i="100"/>
  <c r="AK289" i="100"/>
  <c r="K280" i="100" a="1"/>
  <c r="K280" i="100" s="1"/>
  <c r="AX510" i="100"/>
  <c r="AV103" i="108" s="1"/>
  <c r="AV130" i="108" s="1"/>
  <c r="AV132" i="108" s="1"/>
  <c r="AX169" i="100"/>
  <c r="BL510" i="100"/>
  <c r="BJ103" i="108" s="1"/>
  <c r="BJ130" i="108" s="1"/>
  <c r="BJ132" i="108" s="1"/>
  <c r="BL169" i="100"/>
  <c r="AB537" i="100"/>
  <c r="Z33" i="108" s="1"/>
  <c r="Z63" i="108" s="1"/>
  <c r="AB332" i="100"/>
  <c r="AY510" i="100"/>
  <c r="AW103" i="108" s="1"/>
  <c r="AW130" i="108" s="1"/>
  <c r="AW132" i="108" s="1"/>
  <c r="AY169" i="100"/>
  <c r="AU510" i="100"/>
  <c r="AS103" i="108" s="1"/>
  <c r="AS130" i="108" s="1"/>
  <c r="AS132" i="108" s="1"/>
  <c r="AU169" i="100"/>
  <c r="BI539" i="100"/>
  <c r="BG31" i="108" s="1"/>
  <c r="BG61" i="108" s="1"/>
  <c r="BI337" i="100"/>
  <c r="AK539" i="100"/>
  <c r="AI31" i="108" s="1"/>
  <c r="AI61" i="108" s="1"/>
  <c r="AK337" i="100"/>
  <c r="BF337" i="100"/>
  <c r="BF539" i="100"/>
  <c r="BD31" i="108" s="1"/>
  <c r="BD61" i="108" s="1"/>
  <c r="BA539" i="100"/>
  <c r="AY31" i="108" s="1"/>
  <c r="AY61" i="108" s="1"/>
  <c r="BA337" i="100"/>
  <c r="Y537" i="100"/>
  <c r="W33" i="108" s="1"/>
  <c r="W63" i="108" s="1"/>
  <c r="Y332" i="100"/>
  <c r="AR537" i="100"/>
  <c r="AP33" i="108" s="1"/>
  <c r="AP63" i="108" s="1"/>
  <c r="AR332" i="100"/>
  <c r="AZ510" i="100"/>
  <c r="AX103" i="108" s="1"/>
  <c r="AX130" i="108" s="1"/>
  <c r="AX132" i="108" s="1"/>
  <c r="AZ169" i="100"/>
  <c r="AI337" i="100"/>
  <c r="AI539" i="100"/>
  <c r="AG31" i="108" s="1"/>
  <c r="AG61" i="108" s="1"/>
  <c r="AD539" i="100"/>
  <c r="AB31" i="108" s="1"/>
  <c r="AB61" i="108" s="1"/>
  <c r="AD337" i="100"/>
  <c r="BB537" i="100"/>
  <c r="AZ33" i="108" s="1"/>
  <c r="AZ63" i="108" s="1"/>
  <c r="BB332" i="100"/>
  <c r="BC539" i="100"/>
  <c r="BA31" i="108" s="1"/>
  <c r="BA61" i="108" s="1"/>
  <c r="BC337" i="100"/>
  <c r="Z510" i="100"/>
  <c r="X103" i="108" s="1"/>
  <c r="X130" i="108" s="1"/>
  <c r="X132" i="108" s="1"/>
  <c r="Z169" i="100"/>
  <c r="AO510" i="100"/>
  <c r="AM103" i="108" s="1"/>
  <c r="AM130" i="108" s="1"/>
  <c r="AM132" i="108" s="1"/>
  <c r="AO169" i="100"/>
  <c r="AK537" i="100"/>
  <c r="AI33" i="108" s="1"/>
  <c r="AI63" i="108" s="1"/>
  <c r="AK332" i="100"/>
  <c r="BH537" i="100"/>
  <c r="BF33" i="108" s="1"/>
  <c r="BF63" i="108" s="1"/>
  <c r="BH332" i="100"/>
  <c r="BJ337" i="100"/>
  <c r="BJ539" i="100"/>
  <c r="BH31" i="108" s="1"/>
  <c r="BH61" i="108" s="1"/>
  <c r="AN537" i="100"/>
  <c r="AL33" i="108" s="1"/>
  <c r="AL63" i="108" s="1"/>
  <c r="AN332" i="100"/>
  <c r="BD510" i="100"/>
  <c r="BB103" i="108" s="1"/>
  <c r="BB130" i="108" s="1"/>
  <c r="BB132" i="108" s="1"/>
  <c r="BD169" i="100"/>
  <c r="AF510" i="100"/>
  <c r="AD103" i="108" s="1"/>
  <c r="AD130" i="108" s="1"/>
  <c r="AD132" i="108" s="1"/>
  <c r="AF169" i="100"/>
  <c r="AB337" i="100"/>
  <c r="AB539" i="100"/>
  <c r="Z31" i="108" s="1"/>
  <c r="Z61" i="108" s="1"/>
  <c r="AG337" i="100"/>
  <c r="AG539" i="100"/>
  <c r="AE31" i="108" s="1"/>
  <c r="AE61" i="108" s="1"/>
  <c r="BM332" i="100"/>
  <c r="BM537" i="100"/>
  <c r="BK33" i="108" s="1"/>
  <c r="BK63" i="108" s="1"/>
  <c r="BK537" i="100"/>
  <c r="BI33" i="108" s="1"/>
  <c r="BI63" i="108" s="1"/>
  <c r="BK332" i="100"/>
  <c r="AV537" i="100"/>
  <c r="AT33" i="108" s="1"/>
  <c r="AT63" i="108" s="1"/>
  <c r="AV332" i="100"/>
  <c r="AL332" i="100"/>
  <c r="AL537" i="100"/>
  <c r="AJ33" i="108" s="1"/>
  <c r="AJ63" i="108" s="1"/>
  <c r="BI289" i="100"/>
  <c r="AM510" i="100"/>
  <c r="AK103" i="108" s="1"/>
  <c r="AK130" i="108" s="1"/>
  <c r="AK132" i="108" s="1"/>
  <c r="AM169" i="100"/>
  <c r="BB539" i="100"/>
  <c r="AZ31" i="108" s="1"/>
  <c r="AZ61" i="108" s="1"/>
  <c r="BB337" i="100"/>
  <c r="AG537" i="100"/>
  <c r="AE33" i="108" s="1"/>
  <c r="AE63" i="108" s="1"/>
  <c r="AG332" i="100"/>
  <c r="AT337" i="100"/>
  <c r="AT539" i="100"/>
  <c r="AR31" i="108" s="1"/>
  <c r="AR61" i="108" s="1"/>
  <c r="BM337" i="100"/>
  <c r="BM539" i="100"/>
  <c r="BK31" i="108" s="1"/>
  <c r="BK61" i="108" s="1"/>
  <c r="AQ539" i="100"/>
  <c r="AO31" i="108" s="1"/>
  <c r="AO61" i="108" s="1"/>
  <c r="AQ337" i="100"/>
  <c r="AJ539" i="100"/>
  <c r="AH31" i="108" s="1"/>
  <c r="AH61" i="108" s="1"/>
  <c r="AJ337" i="100"/>
  <c r="AS337" i="100"/>
  <c r="AS539" i="100"/>
  <c r="AQ31" i="108" s="1"/>
  <c r="AQ61" i="108" s="1"/>
  <c r="BH337" i="100"/>
  <c r="BH539" i="100"/>
  <c r="BF31" i="108" s="1"/>
  <c r="BF61" i="108" s="1"/>
  <c r="BF537" i="100"/>
  <c r="BD33" i="108" s="1"/>
  <c r="BD63" i="108" s="1"/>
  <c r="BF332" i="100"/>
  <c r="AW337" i="100"/>
  <c r="AW539" i="100"/>
  <c r="AU31" i="108" s="1"/>
  <c r="AU61" i="108" s="1"/>
  <c r="AA510" i="100"/>
  <c r="Y103" i="108" s="1"/>
  <c r="Y130" i="108" s="1"/>
  <c r="Y132" i="108" s="1"/>
  <c r="AA169" i="100"/>
  <c r="BG337" i="100"/>
  <c r="BG539" i="100"/>
  <c r="BE31" i="108" s="1"/>
  <c r="BE61" i="108" s="1"/>
  <c r="AI537" i="100"/>
  <c r="AG33" i="108" s="1"/>
  <c r="AG63" i="108" s="1"/>
  <c r="AI332" i="100"/>
  <c r="AC332" i="100"/>
  <c r="AC537" i="100"/>
  <c r="AA33" i="108" s="1"/>
  <c r="AA63" i="108" s="1"/>
  <c r="AN337" i="100"/>
  <c r="AN539" i="100"/>
  <c r="AL31" i="108" s="1"/>
  <c r="AL61" i="108" s="1"/>
  <c r="AD332" i="100"/>
  <c r="AD537" i="100"/>
  <c r="AB33" i="108" s="1"/>
  <c r="AB63" i="108" s="1"/>
  <c r="X337" i="100"/>
  <c r="X539" i="100"/>
  <c r="V31" i="108" s="1"/>
  <c r="V61" i="108" s="1"/>
  <c r="X332" i="100"/>
  <c r="X537" i="100"/>
  <c r="V33" i="108" s="1"/>
  <c r="V63" i="108" s="1"/>
  <c r="BH425" i="100"/>
  <c r="BH519" i="100" s="1"/>
  <c r="BB424" i="100"/>
  <c r="BB518" i="100" s="1"/>
  <c r="AG547" i="100"/>
  <c r="BE546" i="100"/>
  <c r="BC52" i="108" s="1"/>
  <c r="BC87" i="108" s="1"/>
  <c r="AF425" i="100"/>
  <c r="AF519" i="100" s="1"/>
  <c r="R546" i="100"/>
  <c r="P52" i="108" s="1"/>
  <c r="AO424" i="100"/>
  <c r="AO518" i="100" s="1"/>
  <c r="W289" i="100"/>
  <c r="AL289" i="100"/>
  <c r="BE547" i="100"/>
  <c r="AJ546" i="100"/>
  <c r="AH52" i="108" s="1"/>
  <c r="AH87" i="108" s="1"/>
  <c r="AW406" i="100"/>
  <c r="BH424" i="100"/>
  <c r="BH518" i="100" s="1"/>
  <c r="AS406" i="100"/>
  <c r="V406" i="100"/>
  <c r="BD406" i="100"/>
  <c r="BM425" i="100"/>
  <c r="BM519" i="100" s="1"/>
  <c r="AI406" i="100"/>
  <c r="S406" i="100"/>
  <c r="BG406" i="100"/>
  <c r="AE406" i="100"/>
  <c r="BA35" i="108"/>
  <c r="BA65" i="108" s="1"/>
  <c r="AE35" i="108"/>
  <c r="AE65" i="108" s="1"/>
  <c r="AO358" i="100"/>
  <c r="AO364" i="100" s="1"/>
  <c r="AO538" i="100"/>
  <c r="AO541" i="100"/>
  <c r="AO307" i="100"/>
  <c r="AO328" i="100"/>
  <c r="BF425" i="100"/>
  <c r="BF519" i="100" s="1"/>
  <c r="BF547" i="100"/>
  <c r="AJ298" i="100"/>
  <c r="AJ289" i="100"/>
  <c r="V298" i="100"/>
  <c r="V289" i="100"/>
  <c r="AI424" i="100"/>
  <c r="AI518" i="100" s="1"/>
  <c r="AI546" i="100"/>
  <c r="AX328" i="100"/>
  <c r="AX307" i="100"/>
  <c r="AX538" i="100"/>
  <c r="AX541" i="100"/>
  <c r="AX358" i="100"/>
  <c r="AX364" i="100" s="1"/>
  <c r="T298" i="100"/>
  <c r="T289" i="100"/>
  <c r="Q51" i="108"/>
  <c r="Q86" i="108" s="1"/>
  <c r="X425" i="100"/>
  <c r="X519" i="100" s="1"/>
  <c r="X547" i="100"/>
  <c r="AQ547" i="100"/>
  <c r="AQ425" i="100"/>
  <c r="AQ519" i="100" s="1"/>
  <c r="AN51" i="108"/>
  <c r="AN86" i="108" s="1"/>
  <c r="BI35" i="108"/>
  <c r="BI65" i="108" s="1"/>
  <c r="Z541" i="100"/>
  <c r="Z328" i="100"/>
  <c r="Z358" i="100"/>
  <c r="Z364" i="100" s="1"/>
  <c r="Z538" i="100"/>
  <c r="Z307" i="100"/>
  <c r="AW52" i="108"/>
  <c r="AW87" i="108" s="1"/>
  <c r="AW298" i="100"/>
  <c r="AW289" i="100"/>
  <c r="BI541" i="100"/>
  <c r="BI358" i="100"/>
  <c r="BI364" i="100" s="1"/>
  <c r="BI538" i="100"/>
  <c r="BI307" i="100"/>
  <c r="BI328" i="100"/>
  <c r="X52" i="108"/>
  <c r="X87" i="108" s="1"/>
  <c r="BC289" i="100"/>
  <c r="BC298" i="100"/>
  <c r="BG52" i="108"/>
  <c r="BG87" i="108" s="1"/>
  <c r="AC35" i="108"/>
  <c r="AC65" i="108" s="1"/>
  <c r="BH298" i="100"/>
  <c r="BH289" i="100"/>
  <c r="T546" i="100"/>
  <c r="T424" i="100"/>
  <c r="T518" i="100" s="1"/>
  <c r="AU425" i="100"/>
  <c r="AU519" i="100" s="1"/>
  <c r="AU547" i="100"/>
  <c r="BD546" i="100"/>
  <c r="BD424" i="100"/>
  <c r="BD518" i="100" s="1"/>
  <c r="BH35" i="108"/>
  <c r="BH65" i="108" s="1"/>
  <c r="AH35" i="108"/>
  <c r="AH65" i="108" s="1"/>
  <c r="S328" i="100"/>
  <c r="S307" i="100"/>
  <c r="S541" i="100"/>
  <c r="S538" i="100"/>
  <c r="S358" i="100"/>
  <c r="S364" i="100" s="1"/>
  <c r="AN546" i="100"/>
  <c r="AN424" i="100"/>
  <c r="AN518" i="100" s="1"/>
  <c r="AQ51" i="108"/>
  <c r="AQ86" i="108" s="1"/>
  <c r="U328" i="100"/>
  <c r="U541" i="100"/>
  <c r="U307" i="100"/>
  <c r="U538" i="100"/>
  <c r="U358" i="100"/>
  <c r="U364" i="100" s="1"/>
  <c r="BF35" i="108"/>
  <c r="BF65" i="108" s="1"/>
  <c r="BG289" i="100"/>
  <c r="BG298" i="100"/>
  <c r="AM52" i="108"/>
  <c r="AM87" i="108" s="1"/>
  <c r="V425" i="100"/>
  <c r="V519" i="100" s="1"/>
  <c r="V547" i="100"/>
  <c r="BJ298" i="100"/>
  <c r="BJ289" i="100"/>
  <c r="Y298" i="100"/>
  <c r="Y289" i="100"/>
  <c r="AG35" i="108"/>
  <c r="AG65" i="108" s="1"/>
  <c r="BC424" i="100"/>
  <c r="BC518" i="100" s="1"/>
  <c r="BC546" i="100"/>
  <c r="K314" i="100" a="1"/>
  <c r="K314" i="100" s="1"/>
  <c r="AL328" i="100"/>
  <c r="AL358" i="100"/>
  <c r="AL364" i="100" s="1"/>
  <c r="AL541" i="100"/>
  <c r="AL538" i="100"/>
  <c r="AL307" i="100"/>
  <c r="AD289" i="100"/>
  <c r="AD298" i="100"/>
  <c r="BJ547" i="100"/>
  <c r="BJ425" i="100"/>
  <c r="BJ519" i="100" s="1"/>
  <c r="AU52" i="108"/>
  <c r="AU87" i="108" s="1"/>
  <c r="AI52" i="108"/>
  <c r="AI87" i="108" s="1"/>
  <c r="BE35" i="108"/>
  <c r="BE65" i="108" s="1"/>
  <c r="AX546" i="100"/>
  <c r="AX424" i="100"/>
  <c r="AX518" i="100" s="1"/>
  <c r="AT52" i="108"/>
  <c r="AT87" i="108" s="1"/>
  <c r="AA35" i="108"/>
  <c r="AA65" i="108" s="1"/>
  <c r="BH51" i="108"/>
  <c r="BH86" i="108" s="1"/>
  <c r="AY328" i="100"/>
  <c r="AY358" i="100"/>
  <c r="AY364" i="100" s="1"/>
  <c r="AY541" i="100"/>
  <c r="AY307" i="100"/>
  <c r="AY538" i="100"/>
  <c r="X424" i="100"/>
  <c r="X518" i="100" s="1"/>
  <c r="X546" i="100"/>
  <c r="BF424" i="100"/>
  <c r="BF518" i="100" s="1"/>
  <c r="BF546" i="100"/>
  <c r="AC289" i="100"/>
  <c r="AC298" i="100"/>
  <c r="AL51" i="108"/>
  <c r="AL86" i="108" s="1"/>
  <c r="BB358" i="100"/>
  <c r="BB364" i="100" s="1"/>
  <c r="BB328" i="100"/>
  <c r="BB538" i="100"/>
  <c r="BB541" i="100"/>
  <c r="BB307" i="100"/>
  <c r="BL358" i="100"/>
  <c r="BL364" i="100" s="1"/>
  <c r="BL328" i="100"/>
  <c r="BL307" i="100"/>
  <c r="BL538" i="100"/>
  <c r="BL541" i="100"/>
  <c r="AI425" i="100"/>
  <c r="AI519" i="100" s="1"/>
  <c r="AI547" i="100"/>
  <c r="BM406" i="100"/>
  <c r="S424" i="100"/>
  <c r="S518" i="100" s="1"/>
  <c r="S546" i="100"/>
  <c r="R328" i="100"/>
  <c r="R541" i="100"/>
  <c r="R538" i="100"/>
  <c r="R358" i="100"/>
  <c r="R364" i="100" s="1"/>
  <c r="R307" i="100"/>
  <c r="AZ52" i="108"/>
  <c r="AZ87" i="108" s="1"/>
  <c r="BD547" i="100"/>
  <c r="BD425" i="100"/>
  <c r="BD519" i="100" s="1"/>
  <c r="AM307" i="100"/>
  <c r="AM328" i="100"/>
  <c r="AM358" i="100"/>
  <c r="AM364" i="100" s="1"/>
  <c r="AM541" i="100"/>
  <c r="AM538" i="100"/>
  <c r="U546" i="100"/>
  <c r="U424" i="100"/>
  <c r="U518" i="100" s="1"/>
  <c r="W35" i="108"/>
  <c r="W65" i="108" s="1"/>
  <c r="BD538" i="100"/>
  <c r="BD541" i="100"/>
  <c r="BD328" i="100"/>
  <c r="BD307" i="100"/>
  <c r="BD358" i="100"/>
  <c r="BD364" i="100" s="1"/>
  <c r="AN547" i="100"/>
  <c r="AN425" i="100"/>
  <c r="AN519" i="100" s="1"/>
  <c r="AU35" i="108"/>
  <c r="AU65" i="108" s="1"/>
  <c r="AU358" i="100"/>
  <c r="AU364" i="100" s="1"/>
  <c r="AU328" i="100"/>
  <c r="AU541" i="100"/>
  <c r="AU307" i="100"/>
  <c r="AU538" i="100"/>
  <c r="W541" i="100"/>
  <c r="W307" i="100"/>
  <c r="W328" i="100"/>
  <c r="W358" i="100"/>
  <c r="W364" i="100" s="1"/>
  <c r="W538" i="100"/>
  <c r="AR52" i="108"/>
  <c r="AR87" i="108" s="1"/>
  <c r="AS51" i="108"/>
  <c r="AS86" i="108" s="1"/>
  <c r="AV51" i="108"/>
  <c r="AV86" i="108" s="1"/>
  <c r="V546" i="100"/>
  <c r="V424" i="100"/>
  <c r="V518" i="100" s="1"/>
  <c r="AS425" i="100"/>
  <c r="AS519" i="100" s="1"/>
  <c r="AS547" i="100"/>
  <c r="AL547" i="100"/>
  <c r="AL425" i="100"/>
  <c r="AL519" i="100" s="1"/>
  <c r="AO35" i="108"/>
  <c r="AO65" i="108" s="1"/>
  <c r="AC406" i="100"/>
  <c r="Y406" i="100"/>
  <c r="BM298" i="100"/>
  <c r="BM289" i="100"/>
  <c r="AK541" i="100"/>
  <c r="AK307" i="100"/>
  <c r="AK358" i="100"/>
  <c r="AK364" i="100" s="1"/>
  <c r="AK538" i="100"/>
  <c r="AK328" i="100"/>
  <c r="AX51" i="108"/>
  <c r="AX86" i="108" s="1"/>
  <c r="AH298" i="100"/>
  <c r="AH289" i="100"/>
  <c r="BF289" i="100"/>
  <c r="BF298" i="100"/>
  <c r="BI52" i="108"/>
  <c r="BI87" i="108" s="1"/>
  <c r="AX425" i="100"/>
  <c r="AX519" i="100" s="1"/>
  <c r="AX547" i="100"/>
  <c r="AB35" i="108"/>
  <c r="AB65" i="108" s="1"/>
  <c r="AZ406" i="100"/>
  <c r="U52" i="108"/>
  <c r="U87" i="108" s="1"/>
  <c r="K405" i="100" a="1"/>
  <c r="K405" i="100" s="1"/>
  <c r="S419" i="100"/>
  <c r="K411" i="100" a="1"/>
  <c r="K411" i="100" s="1"/>
  <c r="Z35" i="108"/>
  <c r="Z65" i="108" s="1"/>
  <c r="K404" i="100" a="1"/>
  <c r="K404" i="100" s="1"/>
  <c r="AP52" i="108"/>
  <c r="AP87" i="108" s="1"/>
  <c r="BE51" i="108"/>
  <c r="BE86" i="108" s="1"/>
  <c r="AP425" i="100"/>
  <c r="AP519" i="100" s="1"/>
  <c r="AP547" i="100"/>
  <c r="BA298" i="100"/>
  <c r="BA289" i="100"/>
  <c r="AG298" i="100"/>
  <c r="AG289" i="100"/>
  <c r="BK298" i="100"/>
  <c r="BK289" i="100"/>
  <c r="T51" i="108"/>
  <c r="T86" i="108" s="1"/>
  <c r="U425" i="100"/>
  <c r="U519" i="100" s="1"/>
  <c r="U547" i="100"/>
  <c r="AT298" i="100"/>
  <c r="AT289" i="100"/>
  <c r="AI298" i="100"/>
  <c r="AI289" i="100"/>
  <c r="AZ541" i="100"/>
  <c r="AZ328" i="100"/>
  <c r="AZ358" i="100"/>
  <c r="AZ364" i="100" s="1"/>
  <c r="AZ538" i="100"/>
  <c r="AZ307" i="100"/>
  <c r="AS298" i="100"/>
  <c r="AS289" i="100"/>
  <c r="AL35" i="108"/>
  <c r="AL65" i="108" s="1"/>
  <c r="BA51" i="108"/>
  <c r="BA86" i="108" s="1"/>
  <c r="BG424" i="100"/>
  <c r="BG518" i="100" s="1"/>
  <c r="BG546" i="100"/>
  <c r="AY35" i="108"/>
  <c r="AY65" i="108" s="1"/>
  <c r="AE546" i="100"/>
  <c r="AE424" i="100"/>
  <c r="AE518" i="100" s="1"/>
  <c r="R51" i="108"/>
  <c r="R86" i="108" s="1"/>
  <c r="AR35" i="108"/>
  <c r="AR65" i="108" s="1"/>
  <c r="AS424" i="100"/>
  <c r="AS518" i="100" s="1"/>
  <c r="AS546" i="100"/>
  <c r="AL546" i="100"/>
  <c r="AL424" i="100"/>
  <c r="AL518" i="100" s="1"/>
  <c r="AC424" i="100"/>
  <c r="AC518" i="100" s="1"/>
  <c r="AC546" i="100"/>
  <c r="Y424" i="100"/>
  <c r="Y518" i="100" s="1"/>
  <c r="Y546" i="100"/>
  <c r="AH424" i="100"/>
  <c r="AH518" i="100" s="1"/>
  <c r="AH546" i="100"/>
  <c r="AQ35" i="108"/>
  <c r="AQ65" i="108" s="1"/>
  <c r="AF541" i="100"/>
  <c r="AF358" i="100"/>
  <c r="AF364" i="100" s="1"/>
  <c r="AF307" i="100"/>
  <c r="AF328" i="100"/>
  <c r="AF538" i="100"/>
  <c r="K400" i="100" a="1"/>
  <c r="K400" i="100" s="1"/>
  <c r="AV289" i="100"/>
  <c r="AV298" i="100"/>
  <c r="AO51" i="108"/>
  <c r="AO86" i="108" s="1"/>
  <c r="BD51" i="108"/>
  <c r="BD86" i="108" s="1"/>
  <c r="BF52" i="108"/>
  <c r="BF87" i="108" s="1"/>
  <c r="AZ547" i="100"/>
  <c r="AZ425" i="100"/>
  <c r="AZ519" i="100" s="1"/>
  <c r="AT35" i="108"/>
  <c r="AT65" i="108" s="1"/>
  <c r="AF35" i="108"/>
  <c r="AF65" i="108" s="1"/>
  <c r="AQ546" i="100"/>
  <c r="AQ424" i="100"/>
  <c r="AQ518" i="100" s="1"/>
  <c r="AP328" i="100"/>
  <c r="AP538" i="100"/>
  <c r="AP541" i="100"/>
  <c r="AP358" i="100"/>
  <c r="AP364" i="100" s="1"/>
  <c r="AP307" i="100"/>
  <c r="U406" i="100"/>
  <c r="BM424" i="100"/>
  <c r="BM518" i="100" s="1"/>
  <c r="BM546" i="100"/>
  <c r="AP424" i="100"/>
  <c r="AP518" i="100" s="1"/>
  <c r="AP546" i="100"/>
  <c r="AC51" i="108"/>
  <c r="AC86" i="108" s="1"/>
  <c r="T425" i="100"/>
  <c r="T519" i="100" s="1"/>
  <c r="T547" i="100"/>
  <c r="AU546" i="100"/>
  <c r="AU424" i="100"/>
  <c r="AU518" i="100" s="1"/>
  <c r="AJ51" i="108"/>
  <c r="AJ86" i="108" s="1"/>
  <c r="AA51" i="108"/>
  <c r="AA86" i="108" s="1"/>
  <c r="AF51" i="108"/>
  <c r="AF86" i="108" s="1"/>
  <c r="AG51" i="108"/>
  <c r="AG86" i="108" s="1"/>
  <c r="AB52" i="108"/>
  <c r="AB87" i="108" s="1"/>
  <c r="BE328" i="100"/>
  <c r="BE307" i="100"/>
  <c r="BE541" i="100"/>
  <c r="BE538" i="100"/>
  <c r="BE358" i="100"/>
  <c r="BE364" i="100" s="1"/>
  <c r="X358" i="100"/>
  <c r="X364" i="100" s="1"/>
  <c r="X538" i="100"/>
  <c r="X328" i="100"/>
  <c r="X541" i="100"/>
  <c r="X307" i="100"/>
  <c r="AQ289" i="100"/>
  <c r="AQ298" i="100"/>
  <c r="W51" i="108"/>
  <c r="W86" i="108" s="1"/>
  <c r="T35" i="108"/>
  <c r="T65" i="108" s="1"/>
  <c r="BK51" i="108"/>
  <c r="BK86" i="108" s="1"/>
  <c r="AB298" i="100"/>
  <c r="AB289" i="100"/>
  <c r="AE289" i="100"/>
  <c r="AE298" i="100"/>
  <c r="AX406" i="100"/>
  <c r="BG547" i="100"/>
  <c r="BG425" i="100"/>
  <c r="BG519" i="100" s="1"/>
  <c r="BD35" i="108"/>
  <c r="BD65" i="108" s="1"/>
  <c r="AE547" i="100"/>
  <c r="AE425" i="100"/>
  <c r="AE519" i="100" s="1"/>
  <c r="BB51" i="108"/>
  <c r="BB86" i="108" s="1"/>
  <c r="AA541" i="100"/>
  <c r="AA538" i="100"/>
  <c r="AA307" i="100"/>
  <c r="AA328" i="100"/>
  <c r="AA358" i="100"/>
  <c r="AA364" i="100" s="1"/>
  <c r="S51" i="108"/>
  <c r="S86" i="108" s="1"/>
  <c r="AL406" i="100"/>
  <c r="BC425" i="100"/>
  <c r="BC519" i="100" s="1"/>
  <c r="BC547" i="100"/>
  <c r="AC425" i="100"/>
  <c r="AC519" i="100" s="1"/>
  <c r="AC547" i="100"/>
  <c r="Y425" i="100"/>
  <c r="Y519" i="100" s="1"/>
  <c r="Y547" i="100"/>
  <c r="AH425" i="100"/>
  <c r="AH519" i="100" s="1"/>
  <c r="AH547" i="100"/>
  <c r="AP35" i="108"/>
  <c r="AP65" i="108" s="1"/>
  <c r="AN289" i="100"/>
  <c r="AN298" i="100"/>
  <c r="BJ546" i="100"/>
  <c r="BJ424" i="100"/>
  <c r="BJ518" i="100" s="1"/>
  <c r="AK52" i="108"/>
  <c r="AK87" i="108" s="1"/>
  <c r="V51" i="108"/>
  <c r="V86" i="108" s="1"/>
  <c r="AR289" i="100"/>
  <c r="AR298" i="100"/>
  <c r="T536" i="100"/>
  <c r="T329" i="100"/>
  <c r="AZ424" i="100"/>
  <c r="AZ518" i="100" s="1"/>
  <c r="AZ546" i="100"/>
  <c r="K281" i="100" a="1"/>
  <c r="K281" i="100" s="1"/>
  <c r="BN366" i="100"/>
  <c r="BN515" i="100" s="1"/>
  <c r="BN365" i="100"/>
  <c r="BN514" i="100" s="1"/>
  <c r="BN170" i="100"/>
  <c r="BN435" i="100"/>
  <c r="BN339" i="100"/>
  <c r="BN340" i="100" s="1"/>
  <c r="V510" i="100" l="1"/>
  <c r="T103" i="108" s="1"/>
  <c r="T130" i="108" s="1"/>
  <c r="T132" i="108" s="1"/>
  <c r="V169" i="100"/>
  <c r="U510" i="100"/>
  <c r="S103" i="108" s="1"/>
  <c r="S130" i="108" s="1"/>
  <c r="S132" i="108" s="1"/>
  <c r="U169" i="100"/>
  <c r="W510" i="100"/>
  <c r="U103" i="108" s="1"/>
  <c r="U130" i="108" s="1"/>
  <c r="U132" i="108" s="1"/>
  <c r="W169" i="100"/>
  <c r="T510" i="100"/>
  <c r="R103" i="108" s="1"/>
  <c r="R130" i="108" s="1"/>
  <c r="R132" i="108" s="1"/>
  <c r="T169" i="100"/>
  <c r="AI510" i="100"/>
  <c r="AG103" i="108" s="1"/>
  <c r="AG130" i="108" s="1"/>
  <c r="AG132" i="108" s="1"/>
  <c r="AI169" i="100"/>
  <c r="BF510" i="100"/>
  <c r="BD103" i="108" s="1"/>
  <c r="BD130" i="108" s="1"/>
  <c r="BD132" i="108" s="1"/>
  <c r="BF169" i="100"/>
  <c r="AW510" i="100"/>
  <c r="AU103" i="108" s="1"/>
  <c r="AU130" i="108" s="1"/>
  <c r="AU132" i="108" s="1"/>
  <c r="AW169" i="100"/>
  <c r="AH510" i="100"/>
  <c r="AF103" i="108" s="1"/>
  <c r="AF130" i="108" s="1"/>
  <c r="AF132" i="108" s="1"/>
  <c r="AH169" i="100"/>
  <c r="AE510" i="100"/>
  <c r="AC103" i="108" s="1"/>
  <c r="AC130" i="108" s="1"/>
  <c r="AC132" i="108" s="1"/>
  <c r="AE169" i="100"/>
  <c r="BA510" i="100"/>
  <c r="AY103" i="108" s="1"/>
  <c r="AY130" i="108" s="1"/>
  <c r="AY132" i="108" s="1"/>
  <c r="BA169" i="100"/>
  <c r="BK510" i="100"/>
  <c r="BI103" i="108" s="1"/>
  <c r="BI130" i="108" s="1"/>
  <c r="BI132" i="108" s="1"/>
  <c r="BK169" i="100"/>
  <c r="AN510" i="100"/>
  <c r="AL103" i="108" s="1"/>
  <c r="AL130" i="108" s="1"/>
  <c r="AL132" i="108" s="1"/>
  <c r="AN169" i="100"/>
  <c r="BH510" i="100"/>
  <c r="BF103" i="108" s="1"/>
  <c r="BF130" i="108" s="1"/>
  <c r="BF132" i="108" s="1"/>
  <c r="BH169" i="100"/>
  <c r="Y510" i="100"/>
  <c r="W103" i="108" s="1"/>
  <c r="W130" i="108" s="1"/>
  <c r="W132" i="108" s="1"/>
  <c r="Y169" i="100"/>
  <c r="BI510" i="100"/>
  <c r="BG103" i="108" s="1"/>
  <c r="BG130" i="108" s="1"/>
  <c r="BG132" i="108" s="1"/>
  <c r="BI169" i="100"/>
  <c r="AG510" i="100"/>
  <c r="AE103" i="108" s="1"/>
  <c r="AE130" i="108" s="1"/>
  <c r="AE132" i="108" s="1"/>
  <c r="AG169" i="100"/>
  <c r="AL510" i="100"/>
  <c r="AJ103" i="108" s="1"/>
  <c r="AJ130" i="108" s="1"/>
  <c r="AJ132" i="108" s="1"/>
  <c r="AL169" i="100"/>
  <c r="BG510" i="100"/>
  <c r="BE103" i="108" s="1"/>
  <c r="BE130" i="108" s="1"/>
  <c r="BE132" i="108" s="1"/>
  <c r="BG169" i="100"/>
  <c r="AJ510" i="100"/>
  <c r="AH103" i="108" s="1"/>
  <c r="AH130" i="108" s="1"/>
  <c r="AH132" i="108" s="1"/>
  <c r="AJ169" i="100"/>
  <c r="AQ510" i="100"/>
  <c r="AO103" i="108" s="1"/>
  <c r="AO130" i="108" s="1"/>
  <c r="AO132" i="108" s="1"/>
  <c r="AQ169" i="100"/>
  <c r="BM510" i="100"/>
  <c r="BK103" i="108" s="1"/>
  <c r="BK130" i="108" s="1"/>
  <c r="BK132" i="108" s="1"/>
  <c r="BM169" i="100"/>
  <c r="AD510" i="100"/>
  <c r="AB103" i="108" s="1"/>
  <c r="AB130" i="108" s="1"/>
  <c r="AB132" i="108" s="1"/>
  <c r="AD169" i="100"/>
  <c r="AC510" i="100"/>
  <c r="AA103" i="108" s="1"/>
  <c r="AA130" i="108" s="1"/>
  <c r="AA132" i="108" s="1"/>
  <c r="AC169" i="100"/>
  <c r="AV510" i="100"/>
  <c r="AT103" i="108" s="1"/>
  <c r="AT130" i="108" s="1"/>
  <c r="AT132" i="108" s="1"/>
  <c r="AV169" i="100"/>
  <c r="AK510" i="100"/>
  <c r="AI103" i="108" s="1"/>
  <c r="AI130" i="108" s="1"/>
  <c r="AI132" i="108" s="1"/>
  <c r="AK169" i="100"/>
  <c r="BB510" i="100"/>
  <c r="AZ103" i="108" s="1"/>
  <c r="AZ130" i="108" s="1"/>
  <c r="AZ132" i="108" s="1"/>
  <c r="BB169" i="100"/>
  <c r="AR510" i="100"/>
  <c r="AP103" i="108" s="1"/>
  <c r="AP130" i="108" s="1"/>
  <c r="AP132" i="108" s="1"/>
  <c r="AR169" i="100"/>
  <c r="AB510" i="100"/>
  <c r="Z103" i="108" s="1"/>
  <c r="Z130" i="108" s="1"/>
  <c r="Z132" i="108" s="1"/>
  <c r="AB169" i="100"/>
  <c r="BJ510" i="100"/>
  <c r="BH103" i="108" s="1"/>
  <c r="BH130" i="108" s="1"/>
  <c r="BH132" i="108" s="1"/>
  <c r="BJ169" i="100"/>
  <c r="AS510" i="100"/>
  <c r="AQ103" i="108" s="1"/>
  <c r="AQ130" i="108" s="1"/>
  <c r="AQ132" i="108" s="1"/>
  <c r="AS169" i="100"/>
  <c r="BC510" i="100"/>
  <c r="BA103" i="108" s="1"/>
  <c r="BA130" i="108" s="1"/>
  <c r="BA132" i="108" s="1"/>
  <c r="BC169" i="100"/>
  <c r="AT510" i="100"/>
  <c r="AR103" i="108" s="1"/>
  <c r="AR130" i="108" s="1"/>
  <c r="AR132" i="108" s="1"/>
  <c r="AT169" i="100"/>
  <c r="X510" i="100"/>
  <c r="V103" i="108" s="1"/>
  <c r="V130" i="108" s="1"/>
  <c r="V132" i="108" s="1"/>
  <c r="X169" i="100"/>
  <c r="AA365" i="100"/>
  <c r="AA514" i="100" s="1"/>
  <c r="AA366" i="100"/>
  <c r="AA515" i="100" s="1"/>
  <c r="AQ358" i="100"/>
  <c r="AQ364" i="100" s="1"/>
  <c r="AQ328" i="100"/>
  <c r="AQ307" i="100"/>
  <c r="AQ538" i="100"/>
  <c r="AQ541" i="100"/>
  <c r="AN52" i="108"/>
  <c r="AN87" i="108" s="1"/>
  <c r="AF366" i="100"/>
  <c r="AF515" i="100" s="1"/>
  <c r="AF365" i="100"/>
  <c r="AF514" i="100" s="1"/>
  <c r="W52" i="108"/>
  <c r="W87" i="108" s="1"/>
  <c r="BE52" i="108"/>
  <c r="BE87" i="108" s="1"/>
  <c r="AZ366" i="100"/>
  <c r="AZ515" i="100" s="1"/>
  <c r="AZ365" i="100"/>
  <c r="AZ514" i="100" s="1"/>
  <c r="AI541" i="100"/>
  <c r="AI328" i="100"/>
  <c r="AI358" i="100"/>
  <c r="AI364" i="100" s="1"/>
  <c r="AI538" i="100"/>
  <c r="AI307" i="100"/>
  <c r="BK307" i="100"/>
  <c r="BK538" i="100"/>
  <c r="BK328" i="100"/>
  <c r="BK358" i="100"/>
  <c r="BK364" i="100" s="1"/>
  <c r="BK541" i="100"/>
  <c r="BA307" i="100"/>
  <c r="BA541" i="100"/>
  <c r="BA358" i="100"/>
  <c r="BA364" i="100" s="1"/>
  <c r="BA538" i="100"/>
  <c r="BA328" i="100"/>
  <c r="AK435" i="100"/>
  <c r="AK339" i="100"/>
  <c r="AK340" i="100" s="1"/>
  <c r="AK170" i="100"/>
  <c r="AI40" i="108"/>
  <c r="AI71" i="108" s="1"/>
  <c r="AI73" i="108" s="1"/>
  <c r="T52" i="108"/>
  <c r="T87" i="108" s="1"/>
  <c r="W365" i="100"/>
  <c r="W514" i="100" s="1"/>
  <c r="W366" i="100"/>
  <c r="W515" i="100" s="1"/>
  <c r="AU366" i="100"/>
  <c r="AU515" i="100" s="1"/>
  <c r="AU365" i="100"/>
  <c r="AU514" i="100" s="1"/>
  <c r="Q52" i="108"/>
  <c r="Q87" i="108" s="1"/>
  <c r="AD538" i="100"/>
  <c r="AD328" i="100"/>
  <c r="AD307" i="100"/>
  <c r="AD541" i="100"/>
  <c r="AD358" i="100"/>
  <c r="AD364" i="100" s="1"/>
  <c r="BA52" i="108"/>
  <c r="BA87" i="108" s="1"/>
  <c r="BG538" i="100"/>
  <c r="BG307" i="100"/>
  <c r="BG541" i="100"/>
  <c r="BG328" i="100"/>
  <c r="BG358" i="100"/>
  <c r="BG364" i="100" s="1"/>
  <c r="BI339" i="100"/>
  <c r="BI340" i="100" s="1"/>
  <c r="BI435" i="100"/>
  <c r="BI170" i="100"/>
  <c r="BG40" i="108"/>
  <c r="BG71" i="108" s="1"/>
  <c r="BG73" i="108" s="1"/>
  <c r="Z170" i="100"/>
  <c r="Z435" i="100"/>
  <c r="Z339" i="100"/>
  <c r="Z340" i="100" s="1"/>
  <c r="AA170" i="100"/>
  <c r="AA339" i="100"/>
  <c r="AA340" i="100" s="1"/>
  <c r="AA435" i="100"/>
  <c r="AB538" i="100"/>
  <c r="AB307" i="100"/>
  <c r="AB358" i="100"/>
  <c r="AB364" i="100" s="1"/>
  <c r="AB541" i="100"/>
  <c r="AB328" i="100"/>
  <c r="V34" i="108"/>
  <c r="BC40" i="108"/>
  <c r="BC71" i="108" s="1"/>
  <c r="BC73" i="108" s="1"/>
  <c r="AP435" i="100"/>
  <c r="AP170" i="100"/>
  <c r="AP339" i="100"/>
  <c r="AP340" i="100" s="1"/>
  <c r="AD34" i="108"/>
  <c r="AJ52" i="108"/>
  <c r="AJ87" i="108" s="1"/>
  <c r="AC52" i="108"/>
  <c r="AC87" i="108" s="1"/>
  <c r="AZ435" i="100"/>
  <c r="AZ339" i="100"/>
  <c r="AZ340" i="100" s="1"/>
  <c r="AZ170" i="100"/>
  <c r="K289" i="100" a="1"/>
  <c r="K289" i="100" s="1"/>
  <c r="W170" i="100"/>
  <c r="W339" i="100"/>
  <c r="W340" i="100" s="1"/>
  <c r="W435" i="100"/>
  <c r="BD365" i="100"/>
  <c r="BD514" i="100" s="1"/>
  <c r="BD366" i="100"/>
  <c r="BD515" i="100" s="1"/>
  <c r="S52" i="108"/>
  <c r="S87" i="108" s="1"/>
  <c r="P34" i="108"/>
  <c r="BJ40" i="108"/>
  <c r="BJ71" i="108" s="1"/>
  <c r="BJ73" i="108" s="1"/>
  <c r="Y541" i="100"/>
  <c r="Y358" i="100"/>
  <c r="Y364" i="100" s="1"/>
  <c r="Y328" i="100"/>
  <c r="Y307" i="100"/>
  <c r="Y538" i="100"/>
  <c r="Q40" i="108"/>
  <c r="Q71" i="108" s="1"/>
  <c r="Q73" i="108" s="1"/>
  <c r="X40" i="108"/>
  <c r="X71" i="108" s="1"/>
  <c r="X73" i="108" s="1"/>
  <c r="T541" i="100"/>
  <c r="T358" i="100"/>
  <c r="T364" i="100" s="1"/>
  <c r="T307" i="100"/>
  <c r="T538" i="100"/>
  <c r="T328" i="100"/>
  <c r="AM40" i="108"/>
  <c r="AM71" i="108" s="1"/>
  <c r="AM73" i="108" s="1"/>
  <c r="R35" i="108"/>
  <c r="R65" i="108" s="1"/>
  <c r="BH52" i="108"/>
  <c r="BH87" i="108" s="1"/>
  <c r="AE328" i="100"/>
  <c r="AE358" i="100"/>
  <c r="AE364" i="100" s="1"/>
  <c r="AE541" i="100"/>
  <c r="AE538" i="100"/>
  <c r="AE307" i="100"/>
  <c r="X366" i="100"/>
  <c r="X515" i="100" s="1"/>
  <c r="X365" i="100"/>
  <c r="X514" i="100" s="1"/>
  <c r="BK52" i="108"/>
  <c r="BK87" i="108" s="1"/>
  <c r="AP366" i="100"/>
  <c r="AP515" i="100" s="1"/>
  <c r="AP365" i="100"/>
  <c r="AP514" i="100" s="1"/>
  <c r="AV328" i="100"/>
  <c r="AV358" i="100"/>
  <c r="AV364" i="100" s="1"/>
  <c r="AV541" i="100"/>
  <c r="AV538" i="100"/>
  <c r="AV307" i="100"/>
  <c r="AF435" i="100"/>
  <c r="AF339" i="100"/>
  <c r="AF340" i="100" s="1"/>
  <c r="AF170" i="100"/>
  <c r="AF52" i="108"/>
  <c r="AF87" i="108" s="1"/>
  <c r="AA52" i="108"/>
  <c r="AA87" i="108" s="1"/>
  <c r="AQ52" i="108"/>
  <c r="AQ87" i="108" s="1"/>
  <c r="AX40" i="108"/>
  <c r="AX71" i="108" s="1"/>
  <c r="AX73" i="108" s="1"/>
  <c r="AT538" i="100"/>
  <c r="AT328" i="100"/>
  <c r="AT307" i="100"/>
  <c r="AT541" i="100"/>
  <c r="AT358" i="100"/>
  <c r="AT364" i="100" s="1"/>
  <c r="AG307" i="100"/>
  <c r="AG538" i="100"/>
  <c r="AG328" i="100"/>
  <c r="AG541" i="100"/>
  <c r="AG358" i="100"/>
  <c r="AG364" i="100" s="1"/>
  <c r="BF328" i="100"/>
  <c r="BF358" i="100"/>
  <c r="BF364" i="100" s="1"/>
  <c r="BF541" i="100"/>
  <c r="BF307" i="100"/>
  <c r="BF538" i="100"/>
  <c r="AK366" i="100"/>
  <c r="AK515" i="100" s="1"/>
  <c r="AK365" i="100"/>
  <c r="AK514" i="100" s="1"/>
  <c r="BM328" i="100"/>
  <c r="BM541" i="100"/>
  <c r="BM358" i="100"/>
  <c r="BM364" i="100" s="1"/>
  <c r="BM538" i="100"/>
  <c r="BM307" i="100"/>
  <c r="AS40" i="108"/>
  <c r="AS71" i="108" s="1"/>
  <c r="AS73" i="108" s="1"/>
  <c r="AK34" i="108"/>
  <c r="P40" i="108"/>
  <c r="K406" i="100" a="1"/>
  <c r="K406" i="100" s="1"/>
  <c r="BJ34" i="108"/>
  <c r="BB365" i="100"/>
  <c r="BB514" i="100" s="1"/>
  <c r="BB366" i="100"/>
  <c r="BB515" i="100" s="1"/>
  <c r="AY366" i="100"/>
  <c r="AY515" i="100" s="1"/>
  <c r="AY365" i="100"/>
  <c r="AY514" i="100" s="1"/>
  <c r="AL339" i="100"/>
  <c r="AL340" i="100" s="1"/>
  <c r="AL435" i="100"/>
  <c r="AL170" i="100"/>
  <c r="U366" i="100"/>
  <c r="U515" i="100" s="1"/>
  <c r="U365" i="100"/>
  <c r="U514" i="100" s="1"/>
  <c r="U339" i="100"/>
  <c r="U340" i="100" s="1"/>
  <c r="U435" i="100"/>
  <c r="U170" i="100"/>
  <c r="AL52" i="108"/>
  <c r="AL87" i="108" s="1"/>
  <c r="BC358" i="100"/>
  <c r="BC364" i="100" s="1"/>
  <c r="BC538" i="100"/>
  <c r="BC307" i="100"/>
  <c r="BC328" i="100"/>
  <c r="BC541" i="100"/>
  <c r="BG34" i="108"/>
  <c r="AW541" i="100"/>
  <c r="AW358" i="100"/>
  <c r="AW364" i="100" s="1"/>
  <c r="AW328" i="100"/>
  <c r="AW538" i="100"/>
  <c r="AW307" i="100"/>
  <c r="X34" i="108"/>
  <c r="AX366" i="100"/>
  <c r="AX515" i="100" s="1"/>
  <c r="AX365" i="100"/>
  <c r="AX514" i="100" s="1"/>
  <c r="AX170" i="100"/>
  <c r="AX435" i="100"/>
  <c r="AX339" i="100"/>
  <c r="AX340" i="100" s="1"/>
  <c r="V307" i="100"/>
  <c r="V541" i="100"/>
  <c r="V538" i="100"/>
  <c r="V358" i="100"/>
  <c r="V364" i="100" s="1"/>
  <c r="V328" i="100"/>
  <c r="AM34" i="108"/>
  <c r="Y40" i="108"/>
  <c r="Y71" i="108" s="1"/>
  <c r="Y73" i="108" s="1"/>
  <c r="X170" i="100"/>
  <c r="X435" i="100"/>
  <c r="X339" i="100"/>
  <c r="X340" i="100" s="1"/>
  <c r="BC34" i="108"/>
  <c r="AN34" i="108"/>
  <c r="AS34" i="108"/>
  <c r="BB40" i="108"/>
  <c r="BB71" i="108" s="1"/>
  <c r="BB73" i="108" s="1"/>
  <c r="AM366" i="100"/>
  <c r="AM515" i="100" s="1"/>
  <c r="AM365" i="100"/>
  <c r="AM514" i="100" s="1"/>
  <c r="R365" i="100"/>
  <c r="R366" i="100"/>
  <c r="BL435" i="100"/>
  <c r="BL339" i="100"/>
  <c r="BL340" i="100" s="1"/>
  <c r="BL170" i="100"/>
  <c r="AZ34" i="108"/>
  <c r="AJ40" i="108"/>
  <c r="AJ71" i="108" s="1"/>
  <c r="AJ73" i="108" s="1"/>
  <c r="Q34" i="108"/>
  <c r="AV34" i="108"/>
  <c r="AJ541" i="100"/>
  <c r="AJ307" i="100"/>
  <c r="AJ328" i="100"/>
  <c r="AJ358" i="100"/>
  <c r="AJ364" i="100" s="1"/>
  <c r="AJ538" i="100"/>
  <c r="AO52" i="108"/>
  <c r="AO87" i="108" s="1"/>
  <c r="AD40" i="108"/>
  <c r="AD71" i="108" s="1"/>
  <c r="AD73" i="108" s="1"/>
  <c r="AH538" i="100"/>
  <c r="AH307" i="100"/>
  <c r="AH328" i="100"/>
  <c r="AH358" i="100"/>
  <c r="AH364" i="100" s="1"/>
  <c r="AH541" i="100"/>
  <c r="AI34" i="108"/>
  <c r="BB34" i="108"/>
  <c r="AM435" i="100"/>
  <c r="AM170" i="100"/>
  <c r="AM339" i="100"/>
  <c r="AM340" i="100" s="1"/>
  <c r="BL366" i="100"/>
  <c r="BL515" i="100" s="1"/>
  <c r="BL365" i="100"/>
  <c r="BL514" i="100" s="1"/>
  <c r="BB339" i="100"/>
  <c r="BB340" i="100" s="1"/>
  <c r="BB435" i="100"/>
  <c r="BB170" i="100"/>
  <c r="AC541" i="100"/>
  <c r="AC538" i="100"/>
  <c r="AC307" i="100"/>
  <c r="AC358" i="100"/>
  <c r="AC364" i="100" s="1"/>
  <c r="AC328" i="100"/>
  <c r="V52" i="108"/>
  <c r="V87" i="108" s="1"/>
  <c r="AW40" i="108"/>
  <c r="AW71" i="108" s="1"/>
  <c r="AW73" i="108" s="1"/>
  <c r="AL366" i="100"/>
  <c r="AL515" i="100" s="1"/>
  <c r="AL365" i="100"/>
  <c r="AL514" i="100" s="1"/>
  <c r="S40" i="108"/>
  <c r="S71" i="108" s="1"/>
  <c r="S73" i="108" s="1"/>
  <c r="BB52" i="108"/>
  <c r="BB87" i="108" s="1"/>
  <c r="R52" i="108"/>
  <c r="R87" i="108" s="1"/>
  <c r="BH328" i="100"/>
  <c r="BH541" i="100"/>
  <c r="BH307" i="100"/>
  <c r="BH538" i="100"/>
  <c r="BH358" i="100"/>
  <c r="BH364" i="100" s="1"/>
  <c r="AX52" i="108"/>
  <c r="AX87" i="108" s="1"/>
  <c r="AR541" i="100"/>
  <c r="AR307" i="100"/>
  <c r="AR328" i="100"/>
  <c r="AR538" i="100"/>
  <c r="AR358" i="100"/>
  <c r="AR364" i="100" s="1"/>
  <c r="AN541" i="100"/>
  <c r="AN307" i="100"/>
  <c r="AN328" i="100"/>
  <c r="AN358" i="100"/>
  <c r="AN364" i="100" s="1"/>
  <c r="AN538" i="100"/>
  <c r="Y34" i="108"/>
  <c r="V40" i="108"/>
  <c r="V71" i="108" s="1"/>
  <c r="V73" i="108" s="1"/>
  <c r="BE365" i="100"/>
  <c r="BE514" i="100" s="1"/>
  <c r="BE366" i="100"/>
  <c r="BE515" i="100" s="1"/>
  <c r="BE339" i="100"/>
  <c r="BE340" i="100" s="1"/>
  <c r="BE435" i="100"/>
  <c r="BE170" i="100"/>
  <c r="AS52" i="108"/>
  <c r="AS87" i="108" s="1"/>
  <c r="AN40" i="108"/>
  <c r="AN71" i="108" s="1"/>
  <c r="AN73" i="108" s="1"/>
  <c r="AS328" i="100"/>
  <c r="AS541" i="100"/>
  <c r="AS358" i="100"/>
  <c r="AS364" i="100" s="1"/>
  <c r="AS538" i="100"/>
  <c r="AS307" i="100"/>
  <c r="AX34" i="108"/>
  <c r="S547" i="100"/>
  <c r="S425" i="100"/>
  <c r="S519" i="100" s="1"/>
  <c r="U34" i="108"/>
  <c r="U40" i="108"/>
  <c r="U71" i="108" s="1"/>
  <c r="U73" i="108" s="1"/>
  <c r="AU339" i="100"/>
  <c r="AU340" i="100" s="1"/>
  <c r="AU435" i="100"/>
  <c r="AU170" i="100"/>
  <c r="BD339" i="100"/>
  <c r="BD340" i="100" s="1"/>
  <c r="BD435" i="100"/>
  <c r="BD170" i="100"/>
  <c r="AK40" i="108"/>
  <c r="AK71" i="108" s="1"/>
  <c r="AK73" i="108" s="1"/>
  <c r="R170" i="100"/>
  <c r="R435" i="100"/>
  <c r="R339" i="100"/>
  <c r="R340" i="100" s="1"/>
  <c r="AZ40" i="108"/>
  <c r="AZ71" i="108" s="1"/>
  <c r="AZ73" i="108" s="1"/>
  <c r="BD52" i="108"/>
  <c r="BD87" i="108" s="1"/>
  <c r="AW34" i="108"/>
  <c r="AY435" i="100"/>
  <c r="AY339" i="100"/>
  <c r="AY340" i="100" s="1"/>
  <c r="AY170" i="100"/>
  <c r="AV52" i="108"/>
  <c r="AV87" i="108" s="1"/>
  <c r="AJ34" i="108"/>
  <c r="BJ358" i="100"/>
  <c r="BJ364" i="100" s="1"/>
  <c r="BJ541" i="100"/>
  <c r="BJ307" i="100"/>
  <c r="BJ328" i="100"/>
  <c r="BJ538" i="100"/>
  <c r="S34" i="108"/>
  <c r="S366" i="100"/>
  <c r="S515" i="100" s="1"/>
  <c r="S365" i="100"/>
  <c r="S514" i="100" s="1"/>
  <c r="S435" i="100"/>
  <c r="S170" i="100"/>
  <c r="S339" i="100"/>
  <c r="S340" i="100" s="1"/>
  <c r="BI366" i="100"/>
  <c r="BI515" i="100" s="1"/>
  <c r="BI365" i="100"/>
  <c r="BI514" i="100" s="1"/>
  <c r="Z365" i="100"/>
  <c r="Z514" i="100" s="1"/>
  <c r="Z366" i="100"/>
  <c r="Z515" i="100" s="1"/>
  <c r="AV40" i="108"/>
  <c r="AV71" i="108" s="1"/>
  <c r="AV73" i="108" s="1"/>
  <c r="AG52" i="108"/>
  <c r="AG87" i="108" s="1"/>
  <c r="AO170" i="100"/>
  <c r="AO435" i="100"/>
  <c r="AO339" i="100"/>
  <c r="AO340" i="100" s="1"/>
  <c r="AO365" i="100"/>
  <c r="AO514" i="100" s="1"/>
  <c r="AO366" i="100"/>
  <c r="AO515" i="100" s="1"/>
  <c r="BN437" i="100"/>
  <c r="BN549" i="100" s="1"/>
  <c r="BN436" i="100"/>
  <c r="BN548" i="100" s="1"/>
  <c r="S141" i="108" l="1"/>
  <c r="S64" i="108"/>
  <c r="S66" i="108" s="1"/>
  <c r="AR435" i="100"/>
  <c r="AR170" i="100"/>
  <c r="AR339" i="100"/>
  <c r="AR340" i="100" s="1"/>
  <c r="BB437" i="100"/>
  <c r="BB549" i="100" s="1"/>
  <c r="BB436" i="100"/>
  <c r="BB548" i="100" s="1"/>
  <c r="BB64" i="108"/>
  <c r="BB66" i="108" s="1"/>
  <c r="BB141" i="108"/>
  <c r="AH366" i="100"/>
  <c r="AH515" i="100" s="1"/>
  <c r="AH365" i="100"/>
  <c r="AH514" i="100" s="1"/>
  <c r="Q64" i="108"/>
  <c r="Q66" i="108" s="1"/>
  <c r="Q141" i="108"/>
  <c r="AZ64" i="108"/>
  <c r="AZ66" i="108" s="1"/>
  <c r="AZ141" i="108"/>
  <c r="V365" i="100"/>
  <c r="V514" i="100" s="1"/>
  <c r="V366" i="100"/>
  <c r="V515" i="100" s="1"/>
  <c r="BM366" i="100"/>
  <c r="BM515" i="100" s="1"/>
  <c r="BM365" i="100"/>
  <c r="BM514" i="100" s="1"/>
  <c r="BF365" i="100"/>
  <c r="BF514" i="100" s="1"/>
  <c r="BF366" i="100"/>
  <c r="BF515" i="100" s="1"/>
  <c r="AR40" i="108"/>
  <c r="AR71" i="108" s="1"/>
  <c r="AR73" i="108" s="1"/>
  <c r="AT34" i="108"/>
  <c r="AC40" i="108"/>
  <c r="AC71" i="108" s="1"/>
  <c r="AC73" i="108" s="1"/>
  <c r="T366" i="100"/>
  <c r="T515" i="100" s="1"/>
  <c r="T365" i="100"/>
  <c r="T514" i="100" s="1"/>
  <c r="Y435" i="100"/>
  <c r="Y170" i="100"/>
  <c r="Y339" i="100"/>
  <c r="Y340" i="100" s="1"/>
  <c r="Z40" i="108"/>
  <c r="Z71" i="108" s="1"/>
  <c r="Z73" i="108" s="1"/>
  <c r="AA436" i="100"/>
  <c r="AA548" i="100" s="1"/>
  <c r="AA437" i="100"/>
  <c r="AA549" i="100" s="1"/>
  <c r="Z436" i="100"/>
  <c r="Z548" i="100" s="1"/>
  <c r="Z437" i="100"/>
  <c r="Z549" i="100" s="1"/>
  <c r="BG170" i="100"/>
  <c r="BG435" i="100"/>
  <c r="BG339" i="100"/>
  <c r="BG340" i="100" s="1"/>
  <c r="BA339" i="100"/>
  <c r="BA340" i="100" s="1"/>
  <c r="BA435" i="100"/>
  <c r="BA170" i="100"/>
  <c r="AI366" i="100"/>
  <c r="AI515" i="100" s="1"/>
  <c r="AI365" i="100"/>
  <c r="AI514" i="100" s="1"/>
  <c r="AO436" i="100"/>
  <c r="AO548" i="100" s="1"/>
  <c r="AO437" i="100"/>
  <c r="AO549" i="100" s="1"/>
  <c r="BH40" i="108"/>
  <c r="BH71" i="108" s="1"/>
  <c r="BH73" i="108" s="1"/>
  <c r="AU437" i="100"/>
  <c r="AU549" i="100" s="1"/>
  <c r="AU436" i="100"/>
  <c r="AU548" i="100" s="1"/>
  <c r="AS365" i="100"/>
  <c r="AS514" i="100" s="1"/>
  <c r="AS366" i="100"/>
  <c r="AS515" i="100" s="1"/>
  <c r="AL34" i="108"/>
  <c r="AL40" i="108"/>
  <c r="AL71" i="108" s="1"/>
  <c r="AL73" i="108" s="1"/>
  <c r="BH366" i="100"/>
  <c r="BH515" i="100" s="1"/>
  <c r="BH365" i="100"/>
  <c r="BH514" i="100" s="1"/>
  <c r="BH435" i="100"/>
  <c r="BH170" i="100"/>
  <c r="BH339" i="100"/>
  <c r="BH340" i="100" s="1"/>
  <c r="AJ365" i="100"/>
  <c r="AJ514" i="100" s="1"/>
  <c r="AJ366" i="100"/>
  <c r="AJ515" i="100" s="1"/>
  <c r="AM141" i="108"/>
  <c r="AM64" i="108"/>
  <c r="AM66" i="108" s="1"/>
  <c r="AX437" i="100"/>
  <c r="AX549" i="100" s="1"/>
  <c r="AX436" i="100"/>
  <c r="AX548" i="100" s="1"/>
  <c r="AW435" i="100"/>
  <c r="AW170" i="100"/>
  <c r="AW339" i="100"/>
  <c r="AW340" i="100" s="1"/>
  <c r="BA34" i="108"/>
  <c r="BD34" i="108"/>
  <c r="BF435" i="100"/>
  <c r="BF170" i="100"/>
  <c r="BF339" i="100"/>
  <c r="BF340" i="100" s="1"/>
  <c r="AE34" i="108"/>
  <c r="AT40" i="108"/>
  <c r="AT71" i="108" s="1"/>
  <c r="AT73" i="108" s="1"/>
  <c r="T170" i="100"/>
  <c r="T339" i="100"/>
  <c r="T340" i="100" s="1"/>
  <c r="T435" i="100"/>
  <c r="R40" i="108"/>
  <c r="R71" i="108" s="1"/>
  <c r="R73" i="108" s="1"/>
  <c r="Y365" i="100"/>
  <c r="Y514" i="100" s="1"/>
  <c r="Y366" i="100"/>
  <c r="Y515" i="100" s="1"/>
  <c r="AZ437" i="100"/>
  <c r="AZ549" i="100" s="1"/>
  <c r="AZ436" i="100"/>
  <c r="AZ548" i="100" s="1"/>
  <c r="AB365" i="100"/>
  <c r="AB514" i="100" s="1"/>
  <c r="AB366" i="100"/>
  <c r="AB515" i="100" s="1"/>
  <c r="AY34" i="108"/>
  <c r="BI40" i="108"/>
  <c r="BI71" i="108" s="1"/>
  <c r="BI73" i="108" s="1"/>
  <c r="AI339" i="100"/>
  <c r="AI340" i="100" s="1"/>
  <c r="AI170" i="100"/>
  <c r="AI435" i="100"/>
  <c r="AQ365" i="100"/>
  <c r="AQ514" i="100" s="1"/>
  <c r="AQ366" i="100"/>
  <c r="AQ515" i="100" s="1"/>
  <c r="BH34" i="108"/>
  <c r="BJ365" i="100"/>
  <c r="BJ514" i="100" s="1"/>
  <c r="BJ366" i="100"/>
  <c r="BJ515" i="100" s="1"/>
  <c r="BD436" i="100"/>
  <c r="BD548" i="100" s="1"/>
  <c r="BD437" i="100"/>
  <c r="BD549" i="100" s="1"/>
  <c r="AX141" i="108"/>
  <c r="AX64" i="108"/>
  <c r="AX66" i="108" s="1"/>
  <c r="AQ40" i="108"/>
  <c r="AQ71" i="108" s="1"/>
  <c r="AQ73" i="108" s="1"/>
  <c r="AN365" i="100"/>
  <c r="AN514" i="100" s="1"/>
  <c r="AN366" i="100"/>
  <c r="AN515" i="100" s="1"/>
  <c r="AR366" i="100"/>
  <c r="AR515" i="100" s="1"/>
  <c r="AR365" i="100"/>
  <c r="AR514" i="100" s="1"/>
  <c r="AP40" i="108"/>
  <c r="AP71" i="108" s="1"/>
  <c r="AP73" i="108" s="1"/>
  <c r="BF34" i="108"/>
  <c r="AC170" i="100"/>
  <c r="AC435" i="100"/>
  <c r="AC339" i="100"/>
  <c r="AC340" i="100" s="1"/>
  <c r="AA40" i="108"/>
  <c r="AA71" i="108" s="1"/>
  <c r="AA73" i="108" s="1"/>
  <c r="AM436" i="100"/>
  <c r="AM548" i="100" s="1"/>
  <c r="AM437" i="100"/>
  <c r="AM549" i="100" s="1"/>
  <c r="AJ339" i="100"/>
  <c r="AJ340" i="100" s="1"/>
  <c r="AJ170" i="100"/>
  <c r="AJ435" i="100"/>
  <c r="AV64" i="108"/>
  <c r="AV66" i="108" s="1"/>
  <c r="AV141" i="108"/>
  <c r="AS64" i="108"/>
  <c r="AS66" i="108" s="1"/>
  <c r="AS141" i="108"/>
  <c r="T40" i="108"/>
  <c r="T71" i="108" s="1"/>
  <c r="T73" i="108" s="1"/>
  <c r="X141" i="108"/>
  <c r="X64" i="108"/>
  <c r="X66" i="108" s="1"/>
  <c r="AW365" i="100"/>
  <c r="AW514" i="100" s="1"/>
  <c r="AW366" i="100"/>
  <c r="AW515" i="100" s="1"/>
  <c r="BA40" i="108"/>
  <c r="BA71" i="108" s="1"/>
  <c r="BA73" i="108" s="1"/>
  <c r="BC365" i="100"/>
  <c r="BC514" i="100" s="1"/>
  <c r="BC366" i="100"/>
  <c r="BC515" i="100" s="1"/>
  <c r="U436" i="100"/>
  <c r="U548" i="100" s="1"/>
  <c r="U437" i="100"/>
  <c r="U549" i="100" s="1"/>
  <c r="BJ64" i="108"/>
  <c r="BJ66" i="108" s="1"/>
  <c r="BJ141" i="108"/>
  <c r="K307" i="100"/>
  <c r="BM435" i="100"/>
  <c r="BM339" i="100"/>
  <c r="BM340" i="100" s="1"/>
  <c r="BM170" i="100"/>
  <c r="AG366" i="100"/>
  <c r="AG515" i="100" s="1"/>
  <c r="AG365" i="100"/>
  <c r="AG514" i="100" s="1"/>
  <c r="AT170" i="100"/>
  <c r="AT435" i="100"/>
  <c r="AT339" i="100"/>
  <c r="AT340" i="100" s="1"/>
  <c r="AF437" i="100"/>
  <c r="AF549" i="100" s="1"/>
  <c r="AF436" i="100"/>
  <c r="AF548" i="100" s="1"/>
  <c r="AV366" i="100"/>
  <c r="AV515" i="100" s="1"/>
  <c r="AV365" i="100"/>
  <c r="AV514" i="100" s="1"/>
  <c r="AE170" i="100"/>
  <c r="AE435" i="100"/>
  <c r="AE339" i="100"/>
  <c r="AE340" i="100" s="1"/>
  <c r="R34" i="108"/>
  <c r="W34" i="108"/>
  <c r="W40" i="108"/>
  <c r="W71" i="108" s="1"/>
  <c r="W73" i="108" s="1"/>
  <c r="AD64" i="108"/>
  <c r="AD66" i="108" s="1"/>
  <c r="AD141" i="108"/>
  <c r="AP437" i="100"/>
  <c r="AP549" i="100" s="1"/>
  <c r="AP436" i="100"/>
  <c r="AP548" i="100" s="1"/>
  <c r="V141" i="108"/>
  <c r="V64" i="108"/>
  <c r="V66" i="108" s="1"/>
  <c r="AD366" i="100"/>
  <c r="AD515" i="100" s="1"/>
  <c r="AD365" i="100"/>
  <c r="AD514" i="100" s="1"/>
  <c r="AB34" i="108"/>
  <c r="BA366" i="100"/>
  <c r="BA515" i="100" s="1"/>
  <c r="BA365" i="100"/>
  <c r="BA514" i="100" s="1"/>
  <c r="BK366" i="100"/>
  <c r="BK515" i="100" s="1"/>
  <c r="BK365" i="100"/>
  <c r="BK514" i="100" s="1"/>
  <c r="AG40" i="108"/>
  <c r="AG71" i="108" s="1"/>
  <c r="AG73" i="108" s="1"/>
  <c r="AO34" i="108"/>
  <c r="AQ34" i="108"/>
  <c r="Y141" i="108"/>
  <c r="Y64" i="108"/>
  <c r="Y66" i="108" s="1"/>
  <c r="BF40" i="108"/>
  <c r="BF71" i="108" s="1"/>
  <c r="BF73" i="108" s="1"/>
  <c r="AH34" i="108"/>
  <c r="AH40" i="108"/>
  <c r="AH71" i="108" s="1"/>
  <c r="AH73" i="108" s="1"/>
  <c r="AU34" i="108"/>
  <c r="AG339" i="100"/>
  <c r="AG340" i="100" s="1"/>
  <c r="AG170" i="100"/>
  <c r="AG435" i="100"/>
  <c r="BI34" i="108"/>
  <c r="AQ435" i="100"/>
  <c r="AQ170" i="100"/>
  <c r="AQ339" i="100"/>
  <c r="AQ340" i="100" s="1"/>
  <c r="S437" i="100"/>
  <c r="S549" i="100" s="1"/>
  <c r="S436" i="100"/>
  <c r="S548" i="100" s="1"/>
  <c r="AY436" i="100"/>
  <c r="AY548" i="100" s="1"/>
  <c r="AY437" i="100"/>
  <c r="AY549" i="100" s="1"/>
  <c r="R436" i="100"/>
  <c r="R548" i="100" s="1"/>
  <c r="R437" i="100"/>
  <c r="R549" i="100" s="1"/>
  <c r="U141" i="108"/>
  <c r="U64" i="108"/>
  <c r="U66" i="108" s="1"/>
  <c r="BE437" i="100"/>
  <c r="BE549" i="100" s="1"/>
  <c r="BE436" i="100"/>
  <c r="BE548" i="100" s="1"/>
  <c r="AA34" i="108"/>
  <c r="AI141" i="108"/>
  <c r="AI64" i="108"/>
  <c r="AI66" i="108" s="1"/>
  <c r="AH170" i="100"/>
  <c r="AH339" i="100"/>
  <c r="AH340" i="100" s="1"/>
  <c r="AH435" i="100"/>
  <c r="AN64" i="108"/>
  <c r="AN66" i="108" s="1"/>
  <c r="AN141" i="108"/>
  <c r="X437" i="100"/>
  <c r="X549" i="100" s="1"/>
  <c r="X436" i="100"/>
  <c r="X548" i="100" s="1"/>
  <c r="T34" i="108"/>
  <c r="BG64" i="108"/>
  <c r="BG66" i="108" s="1"/>
  <c r="BG141" i="108"/>
  <c r="BK40" i="108"/>
  <c r="BK71" i="108" s="1"/>
  <c r="BK73" i="108" s="1"/>
  <c r="AE365" i="100"/>
  <c r="AE514" i="100" s="1"/>
  <c r="AE366" i="100"/>
  <c r="AE515" i="100" s="1"/>
  <c r="BI437" i="100"/>
  <c r="BI549" i="100" s="1"/>
  <c r="BI436" i="100"/>
  <c r="BI548" i="100" s="1"/>
  <c r="BE40" i="108"/>
  <c r="BE71" i="108" s="1"/>
  <c r="BE73" i="108" s="1"/>
  <c r="AD435" i="100"/>
  <c r="AD170" i="100"/>
  <c r="AD339" i="100"/>
  <c r="AD340" i="100" s="1"/>
  <c r="AO40" i="108"/>
  <c r="AO71" i="108" s="1"/>
  <c r="AO73" i="108" s="1"/>
  <c r="BJ170" i="100"/>
  <c r="BJ435" i="100"/>
  <c r="BJ339" i="100"/>
  <c r="BJ340" i="100" s="1"/>
  <c r="AJ141" i="108"/>
  <c r="AJ64" i="108"/>
  <c r="AJ66" i="108" s="1"/>
  <c r="AW141" i="108"/>
  <c r="AW64" i="108"/>
  <c r="AW66" i="108" s="1"/>
  <c r="AS170" i="100"/>
  <c r="AS435" i="100"/>
  <c r="AS339" i="100"/>
  <c r="AS340" i="100" s="1"/>
  <c r="AN339" i="100"/>
  <c r="AN340" i="100" s="1"/>
  <c r="AN170" i="100"/>
  <c r="AN435" i="100"/>
  <c r="AP34" i="108"/>
  <c r="AC366" i="100"/>
  <c r="AC515" i="100" s="1"/>
  <c r="AC365" i="100"/>
  <c r="AC514" i="100" s="1"/>
  <c r="AF40" i="108"/>
  <c r="AF71" i="108" s="1"/>
  <c r="AF73" i="108" s="1"/>
  <c r="AF34" i="108"/>
  <c r="BL437" i="100"/>
  <c r="BL549" i="100" s="1"/>
  <c r="BL436" i="100"/>
  <c r="BL548" i="100" s="1"/>
  <c r="BC64" i="108"/>
  <c r="BC66" i="108" s="1"/>
  <c r="BC141" i="108"/>
  <c r="V435" i="100"/>
  <c r="V339" i="100"/>
  <c r="V340" i="100" s="1"/>
  <c r="V170" i="100"/>
  <c r="AU40" i="108"/>
  <c r="AU71" i="108" s="1"/>
  <c r="AU73" i="108" s="1"/>
  <c r="BC339" i="100"/>
  <c r="BC340" i="100" s="1"/>
  <c r="BC170" i="100"/>
  <c r="BC435" i="100"/>
  <c r="AL436" i="100"/>
  <c r="AL548" i="100" s="1"/>
  <c r="AL437" i="100"/>
  <c r="AL549" i="100" s="1"/>
  <c r="AK141" i="108"/>
  <c r="AK64" i="108"/>
  <c r="AK66" i="108" s="1"/>
  <c r="BK34" i="108"/>
  <c r="BD40" i="108"/>
  <c r="BD71" i="108" s="1"/>
  <c r="BD73" i="108" s="1"/>
  <c r="AE40" i="108"/>
  <c r="AE71" i="108" s="1"/>
  <c r="AE73" i="108" s="1"/>
  <c r="AT366" i="100"/>
  <c r="AT515" i="100" s="1"/>
  <c r="AT365" i="100"/>
  <c r="AT514" i="100" s="1"/>
  <c r="AR34" i="108"/>
  <c r="AV170" i="100"/>
  <c r="AV339" i="100"/>
  <c r="AV340" i="100" s="1"/>
  <c r="AV435" i="100"/>
  <c r="AC34" i="108"/>
  <c r="W436" i="100"/>
  <c r="W548" i="100" s="1"/>
  <c r="W437" i="100"/>
  <c r="W549" i="100" s="1"/>
  <c r="AB339" i="100"/>
  <c r="AB340" i="100" s="1"/>
  <c r="AB435" i="100"/>
  <c r="AB170" i="100"/>
  <c r="Z34" i="108"/>
  <c r="BG365" i="100"/>
  <c r="BG514" i="100" s="1"/>
  <c r="BG366" i="100"/>
  <c r="BG515" i="100" s="1"/>
  <c r="BE34" i="108"/>
  <c r="AB40" i="108"/>
  <c r="AB71" i="108" s="1"/>
  <c r="AB73" i="108" s="1"/>
  <c r="AK436" i="100"/>
  <c r="AK548" i="100" s="1"/>
  <c r="AK437" i="100"/>
  <c r="AK549" i="100" s="1"/>
  <c r="AY40" i="108"/>
  <c r="AY71" i="108" s="1"/>
  <c r="AY73" i="108" s="1"/>
  <c r="BK170" i="100"/>
  <c r="BK339" i="100"/>
  <c r="BK340" i="100" s="1"/>
  <c r="BK435" i="100"/>
  <c r="AG34" i="108"/>
  <c r="AG64" i="108" l="1"/>
  <c r="AG66" i="108" s="1"/>
  <c r="AG141" i="108"/>
  <c r="BC437" i="100"/>
  <c r="BC549" i="100" s="1"/>
  <c r="BC436" i="100"/>
  <c r="BC548" i="100" s="1"/>
  <c r="AN437" i="100"/>
  <c r="AN549" i="100" s="1"/>
  <c r="AN436" i="100"/>
  <c r="AN548" i="100" s="1"/>
  <c r="AS437" i="100"/>
  <c r="AS549" i="100" s="1"/>
  <c r="AS436" i="100"/>
  <c r="AS548" i="100" s="1"/>
  <c r="BG55" i="108"/>
  <c r="AW55" i="108"/>
  <c r="AG436" i="100"/>
  <c r="AG548" i="100" s="1"/>
  <c r="AG437" i="100"/>
  <c r="AG549" i="100" s="1"/>
  <c r="AH64" i="108"/>
  <c r="AH66" i="108" s="1"/>
  <c r="AH141" i="108"/>
  <c r="K340" i="100"/>
  <c r="K2" i="100" s="1" a="1"/>
  <c r="K2" i="100" s="1"/>
  <c r="BB55" i="108"/>
  <c r="AV56" i="108"/>
  <c r="AM56" i="108"/>
  <c r="BK436" i="100"/>
  <c r="BK548" i="100" s="1"/>
  <c r="BK437" i="100"/>
  <c r="BK549" i="100" s="1"/>
  <c r="AC141" i="108"/>
  <c r="AC64" i="108"/>
  <c r="AC66" i="108" s="1"/>
  <c r="AD436" i="100"/>
  <c r="AD548" i="100" s="1"/>
  <c r="AD437" i="100"/>
  <c r="AD549" i="100" s="1"/>
  <c r="BG56" i="108"/>
  <c r="T141" i="108"/>
  <c r="T64" i="108"/>
  <c r="T66" i="108" s="1"/>
  <c r="P56" i="108"/>
  <c r="BM436" i="100"/>
  <c r="BM548" i="100" s="1"/>
  <c r="BM437" i="100"/>
  <c r="BM549" i="100" s="1"/>
  <c r="S56" i="108"/>
  <c r="AX56" i="108"/>
  <c r="AS56" i="108"/>
  <c r="BA436" i="100"/>
  <c r="BA548" i="100" s="1"/>
  <c r="BA437" i="100"/>
  <c r="BA549" i="100" s="1"/>
  <c r="Y55" i="108"/>
  <c r="AR436" i="100"/>
  <c r="AR548" i="100" s="1"/>
  <c r="AR437" i="100"/>
  <c r="AR549" i="100" s="1"/>
  <c r="AI56" i="108"/>
  <c r="AR64" i="108"/>
  <c r="AR66" i="108" s="1"/>
  <c r="AR141" i="108"/>
  <c r="AJ56" i="108"/>
  <c r="BJ55" i="108"/>
  <c r="AP141" i="108"/>
  <c r="AP64" i="108"/>
  <c r="AP66" i="108" s="1"/>
  <c r="V55" i="108"/>
  <c r="AH437" i="100"/>
  <c r="AH549" i="100" s="1"/>
  <c r="AH436" i="100"/>
  <c r="AH548" i="100" s="1"/>
  <c r="BC56" i="108"/>
  <c r="P55" i="108"/>
  <c r="Q56" i="108"/>
  <c r="AN56" i="108"/>
  <c r="S55" i="108"/>
  <c r="T436" i="100"/>
  <c r="T548" i="100" s="1"/>
  <c r="T437" i="100"/>
  <c r="T549" i="100" s="1"/>
  <c r="AW437" i="100"/>
  <c r="AW549" i="100" s="1"/>
  <c r="AW436" i="100"/>
  <c r="AW548" i="100" s="1"/>
  <c r="X56" i="108"/>
  <c r="Y436" i="100"/>
  <c r="Y548" i="100" s="1"/>
  <c r="Y437" i="100"/>
  <c r="Y549" i="100" s="1"/>
  <c r="AZ56" i="108"/>
  <c r="U55" i="108"/>
  <c r="AA64" i="108"/>
  <c r="AA66" i="108" s="1"/>
  <c r="AA141" i="108"/>
  <c r="AO141" i="108"/>
  <c r="AO64" i="108"/>
  <c r="AO66" i="108" s="1"/>
  <c r="AB141" i="108"/>
  <c r="AB64" i="108"/>
  <c r="AB66" i="108" s="1"/>
  <c r="W64" i="108"/>
  <c r="W66" i="108" s="1"/>
  <c r="W141" i="108"/>
  <c r="AE436" i="100"/>
  <c r="AE548" i="100" s="1"/>
  <c r="AE437" i="100"/>
  <c r="AE549" i="100" s="1"/>
  <c r="AD55" i="108"/>
  <c r="AK56" i="108"/>
  <c r="BF64" i="108"/>
  <c r="BF66" i="108" s="1"/>
  <c r="BF141" i="108"/>
  <c r="BH64" i="108"/>
  <c r="BH66" i="108" s="1"/>
  <c r="BH141" i="108"/>
  <c r="AX55" i="108"/>
  <c r="BD141" i="108"/>
  <c r="BD64" i="108"/>
  <c r="BD66" i="108" s="1"/>
  <c r="AS55" i="108"/>
  <c r="BG437" i="100"/>
  <c r="BG549" i="100" s="1"/>
  <c r="BG436" i="100"/>
  <c r="BG548" i="100" s="1"/>
  <c r="Y56" i="108"/>
  <c r="AT141" i="108"/>
  <c r="AT64" i="108"/>
  <c r="AT66" i="108" s="1"/>
  <c r="AB437" i="100"/>
  <c r="AB549" i="100" s="1"/>
  <c r="AB436" i="100"/>
  <c r="AB548" i="100" s="1"/>
  <c r="AF64" i="108"/>
  <c r="AF66" i="108" s="1"/>
  <c r="AF141" i="108"/>
  <c r="BC55" i="108"/>
  <c r="Q55" i="108"/>
  <c r="AQ436" i="100"/>
  <c r="AQ548" i="100" s="1"/>
  <c r="AQ437" i="100"/>
  <c r="AQ549" i="100" s="1"/>
  <c r="AQ141" i="108"/>
  <c r="AQ64" i="108"/>
  <c r="AQ66" i="108" s="1"/>
  <c r="AN55" i="108"/>
  <c r="R64" i="108"/>
  <c r="R66" i="108" s="1"/>
  <c r="R141" i="108"/>
  <c r="AD56" i="108"/>
  <c r="AJ437" i="100"/>
  <c r="AJ549" i="100" s="1"/>
  <c r="AJ436" i="100"/>
  <c r="AJ548" i="100" s="1"/>
  <c r="AK55" i="108"/>
  <c r="AC437" i="100"/>
  <c r="AC549" i="100" s="1"/>
  <c r="AC436" i="100"/>
  <c r="AC548" i="100" s="1"/>
  <c r="AY64" i="108"/>
  <c r="AY66" i="108" s="1"/>
  <c r="AY141" i="108"/>
  <c r="AL64" i="108"/>
  <c r="AL66" i="108" s="1"/>
  <c r="AL141" i="108"/>
  <c r="AM55" i="108"/>
  <c r="AZ55" i="108"/>
  <c r="AI55" i="108"/>
  <c r="BE141" i="108"/>
  <c r="BE64" i="108"/>
  <c r="BE66" i="108" s="1"/>
  <c r="Z64" i="108"/>
  <c r="Z66" i="108" s="1"/>
  <c r="Z141" i="108"/>
  <c r="U56" i="108"/>
  <c r="AV437" i="100"/>
  <c r="AV549" i="100" s="1"/>
  <c r="AV436" i="100"/>
  <c r="AV548" i="100" s="1"/>
  <c r="BK64" i="108"/>
  <c r="BK66" i="108" s="1"/>
  <c r="BK141" i="108"/>
  <c r="AJ55" i="108"/>
  <c r="V436" i="100"/>
  <c r="V548" i="100" s="1"/>
  <c r="V437" i="100"/>
  <c r="V549" i="100" s="1"/>
  <c r="BJ56" i="108"/>
  <c r="BJ436" i="100"/>
  <c r="BJ548" i="100" s="1"/>
  <c r="BJ437" i="100"/>
  <c r="BJ549" i="100" s="1"/>
  <c r="V56" i="108"/>
  <c r="AW56" i="108"/>
  <c r="BI64" i="108"/>
  <c r="BI66" i="108" s="1"/>
  <c r="BI141" i="108"/>
  <c r="AU64" i="108"/>
  <c r="AU66" i="108" s="1"/>
  <c r="AU141" i="108"/>
  <c r="AT437" i="100"/>
  <c r="AT549" i="100" s="1"/>
  <c r="AT436" i="100"/>
  <c r="AT548" i="100" s="1"/>
  <c r="BB56" i="108"/>
  <c r="AI436" i="100"/>
  <c r="AI548" i="100" s="1"/>
  <c r="AI437" i="100"/>
  <c r="AI549" i="100" s="1"/>
  <c r="AE141" i="108"/>
  <c r="AE64" i="108"/>
  <c r="AE66" i="108" s="1"/>
  <c r="BF436" i="100"/>
  <c r="BF548" i="100" s="1"/>
  <c r="BF437" i="100"/>
  <c r="BF549" i="100" s="1"/>
  <c r="BA141" i="108"/>
  <c r="BA64" i="108"/>
  <c r="BA66" i="108" s="1"/>
  <c r="AV55" i="108"/>
  <c r="BH436" i="100"/>
  <c r="BH548" i="100" s="1"/>
  <c r="BH437" i="100"/>
  <c r="BH549" i="100" s="1"/>
  <c r="X55" i="108"/>
  <c r="N13" i="104" l="1" a="1"/>
  <c r="BD25" i="104" s="1"/>
  <c r="BD86" i="104" s="1"/>
  <c r="AG55" i="108"/>
  <c r="AR56" i="108"/>
  <c r="Z56" i="108"/>
  <c r="W55" i="108"/>
  <c r="BI55" i="108"/>
  <c r="AQ55" i="108"/>
  <c r="BF56" i="108"/>
  <c r="BH56" i="108"/>
  <c r="T56" i="108"/>
  <c r="AH55" i="108"/>
  <c r="BE55" i="108"/>
  <c r="AC56" i="108"/>
  <c r="R56" i="108"/>
  <c r="AF55" i="108"/>
  <c r="AQ56" i="108"/>
  <c r="BA56" i="108"/>
  <c r="BF55" i="108"/>
  <c r="BH55" i="108"/>
  <c r="T55" i="108"/>
  <c r="AA56" i="108"/>
  <c r="AH56" i="108"/>
  <c r="BE56" i="108"/>
  <c r="AC55" i="108"/>
  <c r="R55" i="108"/>
  <c r="AF56" i="108"/>
  <c r="AE56" i="108"/>
  <c r="AL55" i="108"/>
  <c r="BD55" i="108"/>
  <c r="AT56" i="108"/>
  <c r="AO55" i="108"/>
  <c r="AU56" i="108"/>
  <c r="AP55" i="108"/>
  <c r="AY55" i="108"/>
  <c r="BK55" i="108"/>
  <c r="AB55" i="108"/>
  <c r="BA55" i="108"/>
  <c r="AA55" i="108"/>
  <c r="BD56" i="108"/>
  <c r="AG56" i="108"/>
  <c r="AR55" i="108"/>
  <c r="AT55" i="108"/>
  <c r="AO56" i="108"/>
  <c r="Z55" i="108"/>
  <c r="W56" i="108"/>
  <c r="AU55" i="108"/>
  <c r="AP56" i="108"/>
  <c r="AY56" i="108"/>
  <c r="BK56" i="108"/>
  <c r="AB56" i="108"/>
  <c r="BI56" i="108"/>
  <c r="AE55" i="108"/>
  <c r="AL56" i="108"/>
  <c r="AQ25" i="104" l="1"/>
  <c r="AQ86" i="104" s="1"/>
  <c r="AO25" i="104"/>
  <c r="AO86" i="104" s="1"/>
  <c r="Q25" i="104"/>
  <c r="Q86" i="104" s="1"/>
  <c r="BG25" i="104"/>
  <c r="BG86" i="104" s="1"/>
  <c r="AN26" i="104"/>
  <c r="AN87" i="104" s="1"/>
  <c r="AD26" i="104"/>
  <c r="AD87" i="104" s="1"/>
  <c r="Z26" i="104"/>
  <c r="Z87" i="104" s="1"/>
  <c r="BG26" i="104"/>
  <c r="BG87" i="104" s="1"/>
  <c r="AQ26" i="104"/>
  <c r="AQ87" i="104" s="1"/>
  <c r="AK26" i="104"/>
  <c r="AK87" i="104" s="1"/>
  <c r="BH26" i="104"/>
  <c r="BH87" i="104" s="1"/>
  <c r="V26" i="104"/>
  <c r="V87" i="104" s="1"/>
  <c r="AZ25" i="104"/>
  <c r="AZ86" i="104" s="1"/>
  <c r="BJ25" i="104"/>
  <c r="BJ86" i="104" s="1"/>
  <c r="BC25" i="104"/>
  <c r="BC86" i="104" s="1"/>
  <c r="AE25" i="104"/>
  <c r="AE86" i="104" s="1"/>
  <c r="V25" i="104"/>
  <c r="V86" i="104" s="1"/>
  <c r="BJ26" i="104"/>
  <c r="BJ87" i="104" s="1"/>
  <c r="AO26" i="104"/>
  <c r="AO87" i="104" s="1"/>
  <c r="BC26" i="104"/>
  <c r="BC87" i="104" s="1"/>
  <c r="AN25" i="104"/>
  <c r="AN86" i="104" s="1"/>
  <c r="AZ26" i="104"/>
  <c r="AZ87" i="104" s="1"/>
  <c r="BD26" i="104"/>
  <c r="BD87" i="104" s="1"/>
  <c r="AB26" i="104"/>
  <c r="AB87" i="104" s="1"/>
  <c r="AG25" i="104"/>
  <c r="AG86" i="104" s="1"/>
  <c r="AP25" i="104"/>
  <c r="AP86" i="104" s="1"/>
  <c r="AX26" i="104"/>
  <c r="AX87" i="104" s="1"/>
  <c r="Y25" i="104"/>
  <c r="Y86" i="104" s="1"/>
  <c r="AF26" i="104"/>
  <c r="AF87" i="104" s="1"/>
  <c r="Z25" i="104"/>
  <c r="Z86" i="104" s="1"/>
  <c r="AX25" i="104"/>
  <c r="AX86" i="104" s="1"/>
  <c r="AT26" i="104"/>
  <c r="AT87" i="104" s="1"/>
  <c r="AE26" i="104"/>
  <c r="AE87" i="104" s="1"/>
  <c r="AB25" i="104"/>
  <c r="AB86" i="104" s="1"/>
  <c r="AG26" i="104"/>
  <c r="AG87" i="104" s="1"/>
  <c r="Q26" i="104"/>
  <c r="Q87" i="104" s="1"/>
  <c r="S26" i="104"/>
  <c r="S87" i="104" s="1"/>
  <c r="BE26" i="104"/>
  <c r="BE87" i="104" s="1"/>
  <c r="BH25" i="104"/>
  <c r="BH86" i="104" s="1"/>
  <c r="Y26" i="104"/>
  <c r="Y87" i="104" s="1"/>
  <c r="AF25" i="104"/>
  <c r="AF86" i="104" s="1"/>
  <c r="AD25" i="104"/>
  <c r="AD86" i="104" s="1"/>
  <c r="AA26" i="104"/>
  <c r="AA87" i="104" s="1"/>
  <c r="AT25" i="104"/>
  <c r="AT86" i="104" s="1"/>
  <c r="AS25" i="104"/>
  <c r="AS86" i="104" s="1"/>
  <c r="AA25" i="104"/>
  <c r="AA86" i="104" s="1"/>
  <c r="AS26" i="104"/>
  <c r="AS87" i="104" s="1"/>
  <c r="AK25" i="104"/>
  <c r="AK86" i="104" s="1"/>
  <c r="S25" i="104"/>
  <c r="S86" i="104" s="1"/>
  <c r="BE25" i="104"/>
  <c r="BE86" i="104" s="1"/>
  <c r="AP26" i="104"/>
  <c r="AP87" i="104" s="1"/>
  <c r="AU40" i="104"/>
  <c r="AU101" i="104" s="1"/>
  <c r="AA35" i="104"/>
  <c r="AA96" i="104" s="1"/>
  <c r="V33" i="104"/>
  <c r="V94" i="104" s="1"/>
  <c r="R37" i="104"/>
  <c r="R98" i="104" s="1"/>
  <c r="AT42" i="104"/>
  <c r="AT103" i="104" s="1"/>
  <c r="Q39" i="104"/>
  <c r="Q100" i="104" s="1"/>
  <c r="AD32" i="104"/>
  <c r="AD93" i="104" s="1"/>
  <c r="AZ42" i="104"/>
  <c r="AZ103" i="104" s="1"/>
  <c r="BK40" i="104"/>
  <c r="BK101" i="104" s="1"/>
  <c r="X29" i="104"/>
  <c r="X90" i="104" s="1"/>
  <c r="W27" i="104"/>
  <c r="W88" i="104" s="1"/>
  <c r="BD37" i="104"/>
  <c r="BD98" i="104" s="1"/>
  <c r="AL34" i="104"/>
  <c r="AL95" i="104" s="1"/>
  <c r="BH34" i="104"/>
  <c r="BH95" i="104" s="1"/>
  <c r="N24" i="104"/>
  <c r="N85" i="104" s="1"/>
  <c r="BJ34" i="104"/>
  <c r="BJ95" i="104" s="1"/>
  <c r="BC34" i="104"/>
  <c r="BC95" i="104" s="1"/>
  <c r="X33" i="104"/>
  <c r="X94" i="104" s="1"/>
  <c r="AY39" i="104"/>
  <c r="AY100" i="104" s="1"/>
  <c r="AQ36" i="104"/>
  <c r="AQ97" i="104" s="1"/>
  <c r="AP30" i="104"/>
  <c r="AP91" i="104" s="1"/>
  <c r="AK35" i="104"/>
  <c r="AK96" i="104" s="1"/>
  <c r="N21" i="104"/>
  <c r="N82" i="104" s="1"/>
  <c r="AB37" i="104"/>
  <c r="AB98" i="104" s="1"/>
  <c r="AG35" i="104"/>
  <c r="AG96" i="104" s="1"/>
  <c r="AG33" i="104"/>
  <c r="AG94" i="104" s="1"/>
  <c r="AP35" i="104"/>
  <c r="AP96" i="104" s="1"/>
  <c r="O28" i="104"/>
  <c r="O89" i="104" s="1"/>
  <c r="P40" i="104"/>
  <c r="P101" i="104" s="1"/>
  <c r="AD36" i="104"/>
  <c r="AD97" i="104" s="1"/>
  <c r="AJ41" i="104"/>
  <c r="AJ102" i="104" s="1"/>
  <c r="AK39" i="104"/>
  <c r="AK100" i="104" s="1"/>
  <c r="AO34" i="104"/>
  <c r="AO95" i="104" s="1"/>
  <c r="AA40" i="104"/>
  <c r="AA101" i="104" s="1"/>
  <c r="P42" i="104"/>
  <c r="P103" i="104" s="1"/>
  <c r="AS40" i="104"/>
  <c r="AS101" i="104" s="1"/>
  <c r="AR34" i="104"/>
  <c r="AR95" i="104" s="1"/>
  <c r="BF40" i="104"/>
  <c r="BF101" i="104" s="1"/>
  <c r="AS41" i="104"/>
  <c r="AS102" i="104" s="1"/>
  <c r="AC34" i="104"/>
  <c r="AC95" i="104" s="1"/>
  <c r="R31" i="104"/>
  <c r="R92" i="104" s="1"/>
  <c r="AF29" i="104"/>
  <c r="AF90" i="104" s="1"/>
  <c r="N25" i="104"/>
  <c r="N86" i="104" s="1"/>
  <c r="N31" i="104"/>
  <c r="N92" i="104" s="1"/>
  <c r="N37" i="104"/>
  <c r="N98" i="104" s="1"/>
  <c r="AR33" i="104"/>
  <c r="AR94" i="104" s="1"/>
  <c r="X42" i="104"/>
  <c r="X103" i="104" s="1"/>
  <c r="BD29" i="104"/>
  <c r="BD90" i="104" s="1"/>
  <c r="S27" i="104"/>
  <c r="S88" i="104" s="1"/>
  <c r="U40" i="104"/>
  <c r="U101" i="104" s="1"/>
  <c r="Q41" i="104"/>
  <c r="Q102" i="104" s="1"/>
  <c r="R20" i="104"/>
  <c r="R81" i="104" s="1"/>
  <c r="V27" i="104"/>
  <c r="V88" i="104" s="1"/>
  <c r="Z38" i="104"/>
  <c r="Z99" i="104" s="1"/>
  <c r="P31" i="104"/>
  <c r="P92" i="104" s="1"/>
  <c r="BE34" i="104"/>
  <c r="BE95" i="104" s="1"/>
  <c r="AM42" i="104"/>
  <c r="AM103" i="104" s="1"/>
  <c r="P32" i="104"/>
  <c r="P93" i="104" s="1"/>
  <c r="AE31" i="104"/>
  <c r="AE92" i="104" s="1"/>
  <c r="AE28" i="104"/>
  <c r="AE89" i="104" s="1"/>
  <c r="AE30" i="104"/>
  <c r="AE91" i="104" s="1"/>
  <c r="AY32" i="104"/>
  <c r="AY93" i="104" s="1"/>
  <c r="BG38" i="104"/>
  <c r="BG99" i="104" s="1"/>
  <c r="R17" i="104"/>
  <c r="AW35" i="104"/>
  <c r="AW96" i="104" s="1"/>
  <c r="AO41" i="104"/>
  <c r="AO102" i="104" s="1"/>
  <c r="AB27" i="104"/>
  <c r="AB88" i="104" s="1"/>
  <c r="AC29" i="104"/>
  <c r="AC90" i="104" s="1"/>
  <c r="AC30" i="104"/>
  <c r="AC91" i="104" s="1"/>
  <c r="S40" i="104"/>
  <c r="S101" i="104" s="1"/>
  <c r="BD36" i="104"/>
  <c r="BD97" i="104" s="1"/>
  <c r="S28" i="104"/>
  <c r="S89" i="104" s="1"/>
  <c r="AM41" i="104"/>
  <c r="AM102" i="104" s="1"/>
  <c r="AX42" i="104"/>
  <c r="AX103" i="104" s="1"/>
  <c r="AC31" i="104"/>
  <c r="AC92" i="104" s="1"/>
  <c r="AC27" i="104"/>
  <c r="AC88" i="104" s="1"/>
  <c r="AD28" i="104"/>
  <c r="AD89" i="104" s="1"/>
  <c r="P38" i="104"/>
  <c r="P99" i="104" s="1"/>
  <c r="O36" i="104"/>
  <c r="O97" i="104" s="1"/>
  <c r="BG35" i="104"/>
  <c r="BG96" i="104" s="1"/>
  <c r="W38" i="104"/>
  <c r="W99" i="104" s="1"/>
  <c r="BK41" i="104"/>
  <c r="BK102" i="104" s="1"/>
  <c r="AB39" i="104"/>
  <c r="AB100" i="104" s="1"/>
  <c r="BG27" i="104"/>
  <c r="BG88" i="104" s="1"/>
  <c r="AM34" i="104"/>
  <c r="AM95" i="104" s="1"/>
  <c r="AO37" i="104"/>
  <c r="AO98" i="104" s="1"/>
  <c r="AC42" i="104"/>
  <c r="AC103" i="104" s="1"/>
  <c r="O31" i="104"/>
  <c r="O92" i="104" s="1"/>
  <c r="R16" i="104"/>
  <c r="AD37" i="104"/>
  <c r="AD98" i="104" s="1"/>
  <c r="N36" i="104"/>
  <c r="N97" i="104" s="1"/>
  <c r="O16" i="104"/>
  <c r="AX30" i="104"/>
  <c r="AX91" i="104" s="1"/>
  <c r="O29" i="104"/>
  <c r="O90" i="104" s="1"/>
  <c r="AA34" i="104"/>
  <c r="AA95" i="104" s="1"/>
  <c r="AK37" i="104"/>
  <c r="AK98" i="104" s="1"/>
  <c r="O34" i="104"/>
  <c r="O95" i="104" s="1"/>
  <c r="AK36" i="104"/>
  <c r="AK97" i="104" s="1"/>
  <c r="BA32" i="104"/>
  <c r="BA93" i="104" s="1"/>
  <c r="U42" i="104"/>
  <c r="U103" i="104" s="1"/>
  <c r="BC30" i="104"/>
  <c r="BC91" i="104" s="1"/>
  <c r="Q33" i="104"/>
  <c r="Q94" i="104" s="1"/>
  <c r="AT39" i="104"/>
  <c r="AT100" i="104" s="1"/>
  <c r="Q27" i="104"/>
  <c r="Q88" i="104" s="1"/>
  <c r="T28" i="104"/>
  <c r="T89" i="104" s="1"/>
  <c r="N38" i="104"/>
  <c r="N99" i="104" s="1"/>
  <c r="BG32" i="104"/>
  <c r="BG93" i="104" s="1"/>
  <c r="BK36" i="104"/>
  <c r="BK97" i="104" s="1"/>
  <c r="AZ27" i="104"/>
  <c r="AZ88" i="104" s="1"/>
  <c r="BC37" i="104"/>
  <c r="BC98" i="104" s="1"/>
  <c r="AH39" i="104"/>
  <c r="AH100" i="104" s="1"/>
  <c r="AU34" i="104"/>
  <c r="AU95" i="104" s="1"/>
  <c r="AQ41" i="104"/>
  <c r="AQ102" i="104" s="1"/>
  <c r="BF33" i="104"/>
  <c r="BF94" i="104" s="1"/>
  <c r="AG36" i="104"/>
  <c r="AG97" i="104" s="1"/>
  <c r="AC35" i="104"/>
  <c r="AC96" i="104" s="1"/>
  <c r="BF31" i="104"/>
  <c r="BF92" i="104" s="1"/>
  <c r="U35" i="104"/>
  <c r="U96" i="104" s="1"/>
  <c r="AI42" i="104"/>
  <c r="AI103" i="104" s="1"/>
  <c r="BK34" i="104"/>
  <c r="BK95" i="104" s="1"/>
  <c r="AE29" i="104"/>
  <c r="AE90" i="104" s="1"/>
  <c r="BC40" i="104"/>
  <c r="BC101" i="104" s="1"/>
  <c r="BE42" i="104"/>
  <c r="BE103" i="104" s="1"/>
  <c r="X40" i="104"/>
  <c r="X101" i="104" s="1"/>
  <c r="AV30" i="104"/>
  <c r="AV91" i="104" s="1"/>
  <c r="AB42" i="104"/>
  <c r="AB103" i="104" s="1"/>
  <c r="Z37" i="104"/>
  <c r="Z98" i="104" s="1"/>
  <c r="AL37" i="104"/>
  <c r="AL98" i="104" s="1"/>
  <c r="AI30" i="104"/>
  <c r="AI91" i="104" s="1"/>
  <c r="AN34" i="104"/>
  <c r="AN95" i="104" s="1"/>
  <c r="AQ27" i="104"/>
  <c r="AQ88" i="104" s="1"/>
  <c r="AF36" i="104"/>
  <c r="AF97" i="104" s="1"/>
  <c r="AN32" i="104"/>
  <c r="AN93" i="104" s="1"/>
  <c r="BB35" i="104"/>
  <c r="BB96" i="104" s="1"/>
  <c r="AD31" i="104"/>
  <c r="AD92" i="104" s="1"/>
  <c r="AI41" i="104"/>
  <c r="AI102" i="104" s="1"/>
  <c r="AP31" i="104"/>
  <c r="AP92" i="104" s="1"/>
  <c r="O20" i="104"/>
  <c r="O81" i="104" s="1"/>
  <c r="BH35" i="104"/>
  <c r="BH96" i="104" s="1"/>
  <c r="N28" i="104"/>
  <c r="N89" i="104" s="1"/>
  <c r="AF30" i="104"/>
  <c r="AF91" i="104" s="1"/>
  <c r="Q36" i="104"/>
  <c r="Q97" i="104" s="1"/>
  <c r="AQ31" i="104"/>
  <c r="AQ92" i="104" s="1"/>
  <c r="P30" i="104"/>
  <c r="P91" i="104" s="1"/>
  <c r="S35" i="104"/>
  <c r="S96" i="104" s="1"/>
  <c r="N16" i="104"/>
  <c r="AV34" i="104"/>
  <c r="AV95" i="104" s="1"/>
  <c r="AH31" i="104"/>
  <c r="AH92" i="104" s="1"/>
  <c r="BF36" i="104"/>
  <c r="BF97" i="104" s="1"/>
  <c r="X34" i="104"/>
  <c r="X95" i="104" s="1"/>
  <c r="O17" i="104"/>
  <c r="Z32" i="104"/>
  <c r="Z93" i="104" s="1"/>
  <c r="Y31" i="104"/>
  <c r="Y92" i="104" s="1"/>
  <c r="AW40" i="104"/>
  <c r="AW101" i="104" s="1"/>
  <c r="BI41" i="104"/>
  <c r="BI102" i="104" s="1"/>
  <c r="AY35" i="104"/>
  <c r="AY96" i="104" s="1"/>
  <c r="BJ35" i="104"/>
  <c r="BJ96" i="104" s="1"/>
  <c r="BB40" i="104"/>
  <c r="BB101" i="104" s="1"/>
  <c r="U27" i="104"/>
  <c r="U88" i="104" s="1"/>
  <c r="V31" i="104"/>
  <c r="V92" i="104" s="1"/>
  <c r="T39" i="104"/>
  <c r="T100" i="104" s="1"/>
  <c r="AR40" i="104"/>
  <c r="AR101" i="104" s="1"/>
  <c r="AV42" i="104"/>
  <c r="AV103" i="104" s="1"/>
  <c r="P37" i="104"/>
  <c r="P98" i="104" s="1"/>
  <c r="AU37" i="104"/>
  <c r="AU98" i="104" s="1"/>
  <c r="AF28" i="104"/>
  <c r="AF89" i="104" s="1"/>
  <c r="AF31" i="104"/>
  <c r="AF92" i="104" s="1"/>
  <c r="AE27" i="104"/>
  <c r="AE88" i="104" s="1"/>
  <c r="AN39" i="104"/>
  <c r="AN100" i="104" s="1"/>
  <c r="Q29" i="104"/>
  <c r="Q90" i="104" s="1"/>
  <c r="BJ38" i="104"/>
  <c r="BJ99" i="104" s="1"/>
  <c r="AJ40" i="104"/>
  <c r="AJ101" i="104" s="1"/>
  <c r="Y39" i="104"/>
  <c r="Y100" i="104" s="1"/>
  <c r="AG31" i="104"/>
  <c r="AG92" i="104" s="1"/>
  <c r="AG30" i="104"/>
  <c r="AG91" i="104" s="1"/>
  <c r="AG28" i="104"/>
  <c r="AG89" i="104" s="1"/>
  <c r="BF39" i="104"/>
  <c r="BF100" i="104" s="1"/>
  <c r="BB37" i="104"/>
  <c r="BB98" i="104" s="1"/>
  <c r="AA39" i="104"/>
  <c r="AA100" i="104" s="1"/>
  <c r="S14" i="104"/>
  <c r="BC36" i="104"/>
  <c r="BC97" i="104" s="1"/>
  <c r="AG29" i="104"/>
  <c r="AG90" i="104" s="1"/>
  <c r="AH29" i="104"/>
  <c r="AH90" i="104" s="1"/>
  <c r="AH28" i="104"/>
  <c r="AH89" i="104" s="1"/>
  <c r="R42" i="104"/>
  <c r="R103" i="104" s="1"/>
  <c r="N35" i="104"/>
  <c r="N96" i="104" s="1"/>
  <c r="AU36" i="104"/>
  <c r="AU97" i="104" s="1"/>
  <c r="AR39" i="104"/>
  <c r="AR100" i="104" s="1"/>
  <c r="P20" i="104"/>
  <c r="P81" i="104" s="1"/>
  <c r="AZ34" i="104"/>
  <c r="AZ95" i="104" s="1"/>
  <c r="R29" i="104"/>
  <c r="R90" i="104" s="1"/>
  <c r="AV28" i="104"/>
  <c r="AV89" i="104" s="1"/>
  <c r="BJ30" i="104"/>
  <c r="BJ91" i="104" s="1"/>
  <c r="V35" i="104"/>
  <c r="V96" i="104" s="1"/>
  <c r="BD35" i="104"/>
  <c r="BD96" i="104" s="1"/>
  <c r="AQ29" i="104"/>
  <c r="AQ90" i="104" s="1"/>
  <c r="BI28" i="104"/>
  <c r="BI89" i="104" s="1"/>
  <c r="AH42" i="104"/>
  <c r="AH103" i="104" s="1"/>
  <c r="O27" i="104"/>
  <c r="O88" i="104" s="1"/>
  <c r="AR30" i="104"/>
  <c r="AR91" i="104" s="1"/>
  <c r="BK30" i="104"/>
  <c r="BK91" i="104" s="1"/>
  <c r="BD40" i="104"/>
  <c r="BD101" i="104" s="1"/>
  <c r="AX33" i="104"/>
  <c r="AX94" i="104" s="1"/>
  <c r="N40" i="104"/>
  <c r="N101" i="104" s="1"/>
  <c r="AZ30" i="104"/>
  <c r="AZ91" i="104" s="1"/>
  <c r="AD30" i="104"/>
  <c r="AD91" i="104" s="1"/>
  <c r="AW27" i="104"/>
  <c r="AW88" i="104" s="1"/>
  <c r="U21" i="104"/>
  <c r="U82" i="104" s="1"/>
  <c r="AH20" i="104"/>
  <c r="AH81" i="104" s="1"/>
  <c r="AQ21" i="104"/>
  <c r="AQ82" i="104" s="1"/>
  <c r="AX20" i="104"/>
  <c r="AX81" i="104" s="1"/>
  <c r="BF21" i="104"/>
  <c r="BF82" i="104" s="1"/>
  <c r="T14" i="104"/>
  <c r="Z16" i="104"/>
  <c r="AG19" i="104"/>
  <c r="AK16" i="104"/>
  <c r="AP16" i="104"/>
  <c r="AV14" i="104"/>
  <c r="BC19" i="104"/>
  <c r="BF16" i="104"/>
  <c r="W33" i="104"/>
  <c r="W94" i="104" s="1"/>
  <c r="T41" i="104"/>
  <c r="T102" i="104" s="1"/>
  <c r="AD33" i="104"/>
  <c r="AD94" i="104" s="1"/>
  <c r="AU42" i="104"/>
  <c r="AU103" i="104" s="1"/>
  <c r="AF40" i="104"/>
  <c r="AF101" i="104" s="1"/>
  <c r="AL27" i="104"/>
  <c r="AL88" i="104" s="1"/>
  <c r="S32" i="104"/>
  <c r="S93" i="104" s="1"/>
  <c r="BC42" i="104"/>
  <c r="BC103" i="104" s="1"/>
  <c r="V42" i="104"/>
  <c r="V103" i="104" s="1"/>
  <c r="AD41" i="104"/>
  <c r="AD102" i="104" s="1"/>
  <c r="AE33" i="104"/>
  <c r="AE94" i="104" s="1"/>
  <c r="Q14" i="104"/>
  <c r="AM37" i="104"/>
  <c r="AM98" i="104" s="1"/>
  <c r="N15" i="104"/>
  <c r="P21" i="104"/>
  <c r="P82" i="104" s="1"/>
  <c r="AZ40" i="104"/>
  <c r="AZ101" i="104" s="1"/>
  <c r="BE35" i="104"/>
  <c r="BE96" i="104" s="1"/>
  <c r="BC35" i="104"/>
  <c r="BC96" i="104" s="1"/>
  <c r="S39" i="104"/>
  <c r="S100" i="104" s="1"/>
  <c r="AL32" i="104"/>
  <c r="AL93" i="104" s="1"/>
  <c r="BB36" i="104"/>
  <c r="BB97" i="104" s="1"/>
  <c r="BA31" i="104"/>
  <c r="BA92" i="104" s="1"/>
  <c r="AR37" i="104"/>
  <c r="AR98" i="104" s="1"/>
  <c r="AB21" i="104"/>
  <c r="AB82" i="104" s="1"/>
  <c r="AE20" i="104"/>
  <c r="AE81" i="104" s="1"/>
  <c r="AM21" i="104"/>
  <c r="AM82" i="104" s="1"/>
  <c r="AU21" i="104"/>
  <c r="AU82" i="104" s="1"/>
  <c r="BC20" i="104"/>
  <c r="BC81" i="104" s="1"/>
  <c r="BK21" i="104"/>
  <c r="BK82" i="104" s="1"/>
  <c r="X16" i="104"/>
  <c r="AC16" i="104"/>
  <c r="AI16" i="104"/>
  <c r="AN16" i="104"/>
  <c r="AS14" i="104"/>
  <c r="AZ19" i="104"/>
  <c r="AM39" i="104"/>
  <c r="AM100" i="104" s="1"/>
  <c r="AH38" i="104"/>
  <c r="AH99" i="104" s="1"/>
  <c r="P27" i="104"/>
  <c r="P88" i="104" s="1"/>
  <c r="BD38" i="104"/>
  <c r="BD99" i="104" s="1"/>
  <c r="S17" i="104"/>
  <c r="AK28" i="104"/>
  <c r="AK89" i="104" s="1"/>
  <c r="AE39" i="104"/>
  <c r="AE100" i="104" s="1"/>
  <c r="P16" i="104"/>
  <c r="AY41" i="104"/>
  <c r="AY102" i="104" s="1"/>
  <c r="AY36" i="104"/>
  <c r="AY97" i="104" s="1"/>
  <c r="T29" i="104"/>
  <c r="T90" i="104" s="1"/>
  <c r="AC28" i="104"/>
  <c r="AC89" i="104" s="1"/>
  <c r="AQ39" i="104"/>
  <c r="AQ100" i="104" s="1"/>
  <c r="Z36" i="104"/>
  <c r="Z97" i="104" s="1"/>
  <c r="AD35" i="104"/>
  <c r="AD96" i="104" s="1"/>
  <c r="N27" i="104"/>
  <c r="N88" i="104" s="1"/>
  <c r="AD38" i="104"/>
  <c r="AD99" i="104" s="1"/>
  <c r="AM27" i="104"/>
  <c r="AM88" i="104" s="1"/>
  <c r="R30" i="104"/>
  <c r="R91" i="104" s="1"/>
  <c r="BB39" i="104"/>
  <c r="BB100" i="104" s="1"/>
  <c r="AR36" i="104"/>
  <c r="AR97" i="104" s="1"/>
  <c r="Y38" i="104"/>
  <c r="Y99" i="104" s="1"/>
  <c r="AX41" i="104"/>
  <c r="AX102" i="104" s="1"/>
  <c r="AS29" i="104"/>
  <c r="AS90" i="104" s="1"/>
  <c r="AY37" i="104"/>
  <c r="AY98" i="104" s="1"/>
  <c r="BG33" i="104"/>
  <c r="BG94" i="104" s="1"/>
  <c r="BE33" i="104"/>
  <c r="BE94" i="104" s="1"/>
  <c r="BG39" i="104"/>
  <c r="BG100" i="104" s="1"/>
  <c r="AZ39" i="104"/>
  <c r="AZ100" i="104" s="1"/>
  <c r="N20" i="104"/>
  <c r="N81" i="104" s="1"/>
  <c r="AJ42" i="104"/>
  <c r="AJ103" i="104" s="1"/>
  <c r="BI35" i="104"/>
  <c r="BI96" i="104" s="1"/>
  <c r="AK34" i="104"/>
  <c r="AK95" i="104" s="1"/>
  <c r="AR28" i="104"/>
  <c r="AR89" i="104" s="1"/>
  <c r="U41" i="104"/>
  <c r="U102" i="104" s="1"/>
  <c r="BH33" i="104"/>
  <c r="BH94" i="104" s="1"/>
  <c r="AL35" i="104"/>
  <c r="AL96" i="104" s="1"/>
  <c r="AN27" i="104"/>
  <c r="AN88" i="104" s="1"/>
  <c r="AK42" i="104"/>
  <c r="AK103" i="104" s="1"/>
  <c r="AG41" i="104"/>
  <c r="AG102" i="104" s="1"/>
  <c r="Q19" i="104"/>
  <c r="W35" i="104"/>
  <c r="W96" i="104" s="1"/>
  <c r="AP29" i="104"/>
  <c r="AP90" i="104" s="1"/>
  <c r="BB34" i="104"/>
  <c r="BB95" i="104" s="1"/>
  <c r="R14" i="104"/>
  <c r="N30" i="104"/>
  <c r="N91" i="104" s="1"/>
  <c r="AH32" i="104"/>
  <c r="AH93" i="104" s="1"/>
  <c r="AS36" i="104"/>
  <c r="AS97" i="104" s="1"/>
  <c r="BA42" i="104"/>
  <c r="BA103" i="104" s="1"/>
  <c r="AW32" i="104"/>
  <c r="AW93" i="104" s="1"/>
  <c r="AZ31" i="104"/>
  <c r="AZ92" i="104" s="1"/>
  <c r="AY34" i="104"/>
  <c r="AY95" i="104" s="1"/>
  <c r="BA36" i="104"/>
  <c r="BA97" i="104" s="1"/>
  <c r="BB38" i="104"/>
  <c r="BB99" i="104" s="1"/>
  <c r="AH30" i="104"/>
  <c r="AH91" i="104" s="1"/>
  <c r="AU31" i="104"/>
  <c r="AU92" i="104" s="1"/>
  <c r="BH28" i="104"/>
  <c r="BH89" i="104" s="1"/>
  <c r="BH41" i="104"/>
  <c r="BH102" i="104" s="1"/>
  <c r="AE37" i="104"/>
  <c r="AE98" i="104" s="1"/>
  <c r="AM40" i="104"/>
  <c r="AM101" i="104" s="1"/>
  <c r="AS31" i="104"/>
  <c r="AS92" i="104" s="1"/>
  <c r="BF30" i="104"/>
  <c r="BF91" i="104" s="1"/>
  <c r="AG40" i="104"/>
  <c r="AG101" i="104" s="1"/>
  <c r="BJ40" i="104"/>
  <c r="BJ101" i="104" s="1"/>
  <c r="O40" i="104"/>
  <c r="O101" i="104" s="1"/>
  <c r="AC40" i="104"/>
  <c r="AC101" i="104" s="1"/>
  <c r="AS30" i="104"/>
  <c r="AS91" i="104" s="1"/>
  <c r="BE27" i="104"/>
  <c r="BE88" i="104" s="1"/>
  <c r="P28" i="104"/>
  <c r="P89" i="104" s="1"/>
  <c r="AO35" i="104"/>
  <c r="AO96" i="104" s="1"/>
  <c r="AG42" i="104"/>
  <c r="AG103" i="104" s="1"/>
  <c r="S34" i="104"/>
  <c r="S95" i="104" s="1"/>
  <c r="AT30" i="104"/>
  <c r="AT91" i="104" s="1"/>
  <c r="BG30" i="104"/>
  <c r="BG91" i="104" s="1"/>
  <c r="AW33" i="104"/>
  <c r="AW94" i="104" s="1"/>
  <c r="AB36" i="104"/>
  <c r="AB97" i="104" s="1"/>
  <c r="AL41" i="104"/>
  <c r="AL102" i="104" s="1"/>
  <c r="AS33" i="104"/>
  <c r="AS94" i="104" s="1"/>
  <c r="BK39" i="104"/>
  <c r="BK100" i="104" s="1"/>
  <c r="BH32" i="104"/>
  <c r="BH93" i="104" s="1"/>
  <c r="AL29" i="104"/>
  <c r="AL90" i="104" s="1"/>
  <c r="S20" i="104"/>
  <c r="S81" i="104" s="1"/>
  <c r="S41" i="104"/>
  <c r="S102" i="104" s="1"/>
  <c r="AI29" i="104"/>
  <c r="AI90" i="104" s="1"/>
  <c r="Q20" i="104"/>
  <c r="Q81" i="104" s="1"/>
  <c r="BF32" i="104"/>
  <c r="BF93" i="104" s="1"/>
  <c r="AJ29" i="104"/>
  <c r="AJ90" i="104" s="1"/>
  <c r="AC37" i="104"/>
  <c r="AC98" i="104" s="1"/>
  <c r="AQ33" i="104"/>
  <c r="AQ94" i="104" s="1"/>
  <c r="BD32" i="104"/>
  <c r="BD93" i="104" s="1"/>
  <c r="AX28" i="104"/>
  <c r="AX89" i="104" s="1"/>
  <c r="AD20" i="104"/>
  <c r="AD81" i="104" s="1"/>
  <c r="AG21" i="104"/>
  <c r="AG82" i="104" s="1"/>
  <c r="AR21" i="104"/>
  <c r="AR82" i="104" s="1"/>
  <c r="BB20" i="104"/>
  <c r="BB81" i="104" s="1"/>
  <c r="T19" i="104"/>
  <c r="AB14" i="104"/>
  <c r="AI19" i="104"/>
  <c r="AO14" i="104"/>
  <c r="AW16" i="104"/>
  <c r="BC16" i="104"/>
  <c r="BK16" i="104"/>
  <c r="U32" i="104"/>
  <c r="U93" i="104" s="1"/>
  <c r="T20" i="104"/>
  <c r="T81" i="104" s="1"/>
  <c r="X32" i="104"/>
  <c r="X93" i="104" s="1"/>
  <c r="AQ35" i="104"/>
  <c r="AQ96" i="104" s="1"/>
  <c r="BI39" i="104"/>
  <c r="BI100" i="104" s="1"/>
  <c r="AO31" i="104"/>
  <c r="AO92" i="104" s="1"/>
  <c r="AC32" i="104"/>
  <c r="AC93" i="104" s="1"/>
  <c r="S42" i="104"/>
  <c r="S103" i="104" s="1"/>
  <c r="AL31" i="104"/>
  <c r="AL92" i="104" s="1"/>
  <c r="AC38" i="104"/>
  <c r="AC99" i="104" s="1"/>
  <c r="AH34" i="104"/>
  <c r="AH95" i="104" s="1"/>
  <c r="AM31" i="104"/>
  <c r="AM92" i="104" s="1"/>
  <c r="AC33" i="104"/>
  <c r="AC94" i="104" s="1"/>
  <c r="AQ38" i="104"/>
  <c r="AQ99" i="104" s="1"/>
  <c r="T37" i="104"/>
  <c r="T98" i="104" s="1"/>
  <c r="O38" i="104"/>
  <c r="O99" i="104" s="1"/>
  <c r="BA30" i="104"/>
  <c r="BA91" i="104" s="1"/>
  <c r="AC21" i="104"/>
  <c r="AC82" i="104" s="1"/>
  <c r="AN21" i="104"/>
  <c r="AN82" i="104" s="1"/>
  <c r="AY20" i="104"/>
  <c r="AY81" i="104" s="1"/>
  <c r="BI21" i="104"/>
  <c r="BI82" i="104" s="1"/>
  <c r="AA19" i="104"/>
  <c r="AF16" i="104"/>
  <c r="AM19" i="104"/>
  <c r="AU14" i="104"/>
  <c r="BA16" i="104"/>
  <c r="BH19" i="104"/>
  <c r="AP38" i="104"/>
  <c r="AP99" i="104" s="1"/>
  <c r="AL42" i="104"/>
  <c r="AL103" i="104" s="1"/>
  <c r="W40" i="104"/>
  <c r="W101" i="104" s="1"/>
  <c r="W32" i="104"/>
  <c r="W93" i="104" s="1"/>
  <c r="N22" i="104"/>
  <c r="N83" i="104" s="1"/>
  <c r="BH27" i="104"/>
  <c r="BH88" i="104" s="1"/>
  <c r="Q21" i="104"/>
  <c r="Q82" i="104" s="1"/>
  <c r="Q28" i="104"/>
  <c r="Q89" i="104" s="1"/>
  <c r="AX31" i="104"/>
  <c r="AX92" i="104" s="1"/>
  <c r="AY28" i="104"/>
  <c r="AY89" i="104" s="1"/>
  <c r="BK32" i="104"/>
  <c r="BK93" i="104" s="1"/>
  <c r="P29" i="104"/>
  <c r="P90" i="104" s="1"/>
  <c r="AV31" i="104"/>
  <c r="AV92" i="104" s="1"/>
  <c r="AV29" i="104"/>
  <c r="AV90" i="104" s="1"/>
  <c r="BG36" i="104"/>
  <c r="BG97" i="104" s="1"/>
  <c r="R33" i="104"/>
  <c r="R94" i="104" s="1"/>
  <c r="AW30" i="104"/>
  <c r="AW91" i="104" s="1"/>
  <c r="AW31" i="104"/>
  <c r="AW92" i="104" s="1"/>
  <c r="Y40" i="104"/>
  <c r="Y101" i="104" s="1"/>
  <c r="Y35" i="104"/>
  <c r="Y96" i="104" s="1"/>
  <c r="P39" i="104"/>
  <c r="P100" i="104" s="1"/>
  <c r="AN30" i="104"/>
  <c r="AN91" i="104" s="1"/>
  <c r="BD30" i="104"/>
  <c r="BD91" i="104" s="1"/>
  <c r="W21" i="104"/>
  <c r="W82" i="104" s="1"/>
  <c r="AA20" i="104"/>
  <c r="AA81" i="104" s="1"/>
  <c r="R27" i="104"/>
  <c r="R88" i="104" s="1"/>
  <c r="AG32" i="104"/>
  <c r="AG93" i="104" s="1"/>
  <c r="BA29" i="104"/>
  <c r="BA90" i="104" s="1"/>
  <c r="AX27" i="104"/>
  <c r="AX88" i="104" s="1"/>
  <c r="AZ29" i="104"/>
  <c r="AZ90" i="104" s="1"/>
  <c r="AJ37" i="104"/>
  <c r="AJ98" i="104" s="1"/>
  <c r="U20" i="104"/>
  <c r="U81" i="104" s="1"/>
  <c r="AW20" i="104"/>
  <c r="AW81" i="104" s="1"/>
  <c r="U16" i="104"/>
  <c r="AE16" i="104"/>
  <c r="AP14" i="104"/>
  <c r="AZ16" i="104"/>
  <c r="BJ16" i="104"/>
  <c r="O14" i="104"/>
  <c r="AB31" i="104"/>
  <c r="AB92" i="104" s="1"/>
  <c r="Z28" i="104"/>
  <c r="Z89" i="104" s="1"/>
  <c r="Z29" i="104"/>
  <c r="Z90" i="104" s="1"/>
  <c r="AI38" i="104"/>
  <c r="AI99" i="104" s="1"/>
  <c r="AF21" i="104"/>
  <c r="AF82" i="104" s="1"/>
  <c r="AX21" i="104"/>
  <c r="AX82" i="104" s="1"/>
  <c r="U14" i="104"/>
  <c r="AE14" i="104"/>
  <c r="AR19" i="104"/>
  <c r="BB19" i="104"/>
  <c r="S37" i="104"/>
  <c r="S98" i="104" s="1"/>
  <c r="AN38" i="104"/>
  <c r="AN99" i="104" s="1"/>
  <c r="BA27" i="104"/>
  <c r="BA88" i="104" s="1"/>
  <c r="AY31" i="104"/>
  <c r="AY92" i="104" s="1"/>
  <c r="AZ28" i="104"/>
  <c r="AZ89" i="104" s="1"/>
  <c r="AS27" i="104"/>
  <c r="AS88" i="104" s="1"/>
  <c r="AH21" i="104"/>
  <c r="AH82" i="104" s="1"/>
  <c r="AY21" i="104"/>
  <c r="AY82" i="104" s="1"/>
  <c r="V16" i="104"/>
  <c r="AF14" i="104"/>
  <c r="AQ14" i="104"/>
  <c r="BA14" i="104"/>
  <c r="AL40" i="104"/>
  <c r="AL101" i="104" s="1"/>
  <c r="Y32" i="104"/>
  <c r="Y93" i="104" s="1"/>
  <c r="AB28" i="104"/>
  <c r="AB89" i="104" s="1"/>
  <c r="W28" i="104"/>
  <c r="W89" i="104" s="1"/>
  <c r="Y29" i="104"/>
  <c r="Y90" i="104" s="1"/>
  <c r="AF35" i="104"/>
  <c r="AF96" i="104" s="1"/>
  <c r="V21" i="104"/>
  <c r="V82" i="104" s="1"/>
  <c r="AV21" i="104"/>
  <c r="AV82" i="104" s="1"/>
  <c r="U19" i="104"/>
  <c r="AD16" i="104"/>
  <c r="AP19" i="104"/>
  <c r="AY16" i="104"/>
  <c r="BK14" i="104"/>
  <c r="W17" i="104"/>
  <c r="AA17" i="104"/>
  <c r="AE17" i="104"/>
  <c r="AI17" i="104"/>
  <c r="AM17" i="104"/>
  <c r="AQ17" i="104"/>
  <c r="AU17" i="104"/>
  <c r="AY17" i="104"/>
  <c r="BC17" i="104"/>
  <c r="BG17" i="104"/>
  <c r="BJ17" i="104"/>
  <c r="AU35" i="104"/>
  <c r="AU96" i="104" s="1"/>
  <c r="N14" i="104"/>
  <c r="U36" i="104"/>
  <c r="U97" i="104" s="1"/>
  <c r="AD42" i="104"/>
  <c r="AD103" i="104" s="1"/>
  <c r="AS37" i="104"/>
  <c r="AS98" i="104" s="1"/>
  <c r="BK28" i="104"/>
  <c r="BK89" i="104" s="1"/>
  <c r="BB42" i="104"/>
  <c r="BB103" i="104" s="1"/>
  <c r="AT33" i="104"/>
  <c r="AT94" i="104" s="1"/>
  <c r="X41" i="104"/>
  <c r="X102" i="104" s="1"/>
  <c r="AG39" i="104"/>
  <c r="AG100" i="104" s="1"/>
  <c r="R41" i="104"/>
  <c r="R102" i="104" s="1"/>
  <c r="BG41" i="104"/>
  <c r="BG102" i="104" s="1"/>
  <c r="BK35" i="104"/>
  <c r="BK96" i="104" s="1"/>
  <c r="AM33" i="104"/>
  <c r="AM94" i="104" s="1"/>
  <c r="AN40" i="104"/>
  <c r="AN101" i="104" s="1"/>
  <c r="N41" i="104"/>
  <c r="N102" i="104" s="1"/>
  <c r="AR38" i="104"/>
  <c r="AR99" i="104" s="1"/>
  <c r="AA31" i="104"/>
  <c r="AA92" i="104" s="1"/>
  <c r="BK38" i="104"/>
  <c r="BK99" i="104" s="1"/>
  <c r="AV33" i="104"/>
  <c r="AV94" i="104" s="1"/>
  <c r="AW36" i="104"/>
  <c r="AW97" i="104" s="1"/>
  <c r="AA32" i="104"/>
  <c r="AA93" i="104" s="1"/>
  <c r="AT36" i="104"/>
  <c r="AT97" i="104" s="1"/>
  <c r="P35" i="104"/>
  <c r="P96" i="104" s="1"/>
  <c r="AQ37" i="104"/>
  <c r="AQ98" i="104" s="1"/>
  <c r="X35" i="104"/>
  <c r="X96" i="104" s="1"/>
  <c r="BE32" i="104"/>
  <c r="BE93" i="104" s="1"/>
  <c r="BE41" i="104"/>
  <c r="BE102" i="104" s="1"/>
  <c r="AG37" i="104"/>
  <c r="AG98" i="104" s="1"/>
  <c r="V28" i="104"/>
  <c r="V89" i="104" s="1"/>
  <c r="BI34" i="104"/>
  <c r="BI95" i="104" s="1"/>
  <c r="U33" i="104"/>
  <c r="U94" i="104" s="1"/>
  <c r="BH31" i="104"/>
  <c r="BH92" i="104" s="1"/>
  <c r="BE31" i="104"/>
  <c r="BE92" i="104" s="1"/>
  <c r="O42" i="104"/>
  <c r="O103" i="104" s="1"/>
  <c r="BC33" i="104"/>
  <c r="BC94" i="104" s="1"/>
  <c r="Z35" i="104"/>
  <c r="Z96" i="104" s="1"/>
  <c r="BB31" i="104"/>
  <c r="BB92" i="104" s="1"/>
  <c r="BB27" i="104"/>
  <c r="BB88" i="104" s="1"/>
  <c r="AM32" i="104"/>
  <c r="AM93" i="104" s="1"/>
  <c r="AP37" i="104"/>
  <c r="AP98" i="104" s="1"/>
  <c r="BE30" i="104"/>
  <c r="BE91" i="104" s="1"/>
  <c r="BC31" i="104"/>
  <c r="BC92" i="104" s="1"/>
  <c r="N34" i="104"/>
  <c r="N95" i="104" s="1"/>
  <c r="AA41" i="104"/>
  <c r="AA102" i="104" s="1"/>
  <c r="Z41" i="104"/>
  <c r="Z102" i="104" s="1"/>
  <c r="BE38" i="104"/>
  <c r="BE99" i="104" s="1"/>
  <c r="O35" i="104"/>
  <c r="O96" i="104" s="1"/>
  <c r="AZ35" i="104"/>
  <c r="AZ96" i="104" s="1"/>
  <c r="AK41" i="104"/>
  <c r="AK102" i="104" s="1"/>
  <c r="BH36" i="104"/>
  <c r="BH97" i="104" s="1"/>
  <c r="AH40" i="104"/>
  <c r="AH101" i="104" s="1"/>
  <c r="BJ36" i="104"/>
  <c r="BJ97" i="104" s="1"/>
  <c r="X39" i="104"/>
  <c r="X100" i="104" s="1"/>
  <c r="AU30" i="104"/>
  <c r="AU91" i="104" s="1"/>
  <c r="BH30" i="104"/>
  <c r="BH91" i="104" s="1"/>
  <c r="P19" i="104"/>
  <c r="O32" i="104"/>
  <c r="O93" i="104" s="1"/>
  <c r="S38" i="104"/>
  <c r="S99" i="104" s="1"/>
  <c r="BH40" i="104"/>
  <c r="BH101" i="104" s="1"/>
  <c r="BD27" i="104"/>
  <c r="BD88" i="104" s="1"/>
  <c r="BJ41" i="104"/>
  <c r="BJ102" i="104" s="1"/>
  <c r="AB35" i="104"/>
  <c r="AB96" i="104" s="1"/>
  <c r="P14" i="104"/>
  <c r="BJ39" i="104"/>
  <c r="BJ100" i="104" s="1"/>
  <c r="AK40" i="104"/>
  <c r="AK101" i="104" s="1"/>
  <c r="BF28" i="104"/>
  <c r="BF89" i="104" s="1"/>
  <c r="O33" i="104"/>
  <c r="O94" i="104" s="1"/>
  <c r="O41" i="104"/>
  <c r="O102" i="104" s="1"/>
  <c r="AE42" i="104"/>
  <c r="AE103" i="104" s="1"/>
  <c r="AU32" i="104"/>
  <c r="AU93" i="104" s="1"/>
  <c r="AV36" i="104"/>
  <c r="AV97" i="104" s="1"/>
  <c r="BF27" i="104"/>
  <c r="BF88" i="104" s="1"/>
  <c r="U30" i="104"/>
  <c r="U91" i="104" s="1"/>
  <c r="BG34" i="104"/>
  <c r="BG95" i="104" s="1"/>
  <c r="N17" i="104"/>
  <c r="P33" i="104"/>
  <c r="P94" i="104" s="1"/>
  <c r="AJ31" i="104"/>
  <c r="AJ92" i="104" s="1"/>
  <c r="S31" i="104"/>
  <c r="S92" i="104" s="1"/>
  <c r="AM36" i="104"/>
  <c r="AM97" i="104" s="1"/>
  <c r="AK27" i="104"/>
  <c r="AK88" i="104" s="1"/>
  <c r="AE41" i="104"/>
  <c r="AE102" i="104" s="1"/>
  <c r="U34" i="104"/>
  <c r="U95" i="104" s="1"/>
  <c r="AH27" i="104"/>
  <c r="AH88" i="104" s="1"/>
  <c r="W42" i="104"/>
  <c r="W103" i="104" s="1"/>
  <c r="P17" i="104"/>
  <c r="AJ30" i="104"/>
  <c r="AJ91" i="104" s="1"/>
  <c r="S29" i="104"/>
  <c r="S90" i="104" s="1"/>
  <c r="AE35" i="104"/>
  <c r="AE96" i="104" s="1"/>
  <c r="AD29" i="104"/>
  <c r="AD90" i="104" s="1"/>
  <c r="AN36" i="104"/>
  <c r="AN97" i="104" s="1"/>
  <c r="AD21" i="104"/>
  <c r="AD82" i="104" s="1"/>
  <c r="AJ20" i="104"/>
  <c r="AJ81" i="104" s="1"/>
  <c r="AS21" i="104"/>
  <c r="AS82" i="104" s="1"/>
  <c r="BD20" i="104"/>
  <c r="BD81" i="104" s="1"/>
  <c r="W19" i="104"/>
  <c r="AD19" i="104"/>
  <c r="AK19" i="104"/>
  <c r="AS19" i="104"/>
  <c r="AX16" i="104"/>
  <c r="BE16" i="104"/>
  <c r="AA37" i="104"/>
  <c r="AA98" i="104" s="1"/>
  <c r="AW38" i="104"/>
  <c r="AW99" i="104" s="1"/>
  <c r="AV38" i="104"/>
  <c r="AV99" i="104" s="1"/>
  <c r="X36" i="104"/>
  <c r="X97" i="104" s="1"/>
  <c r="AZ33" i="104"/>
  <c r="AZ94" i="104" s="1"/>
  <c r="AZ37" i="104"/>
  <c r="AZ98" i="104" s="1"/>
  <c r="AO30" i="104"/>
  <c r="AO91" i="104" s="1"/>
  <c r="AT37" i="104"/>
  <c r="AT98" i="104" s="1"/>
  <c r="AE36" i="104"/>
  <c r="AE97" i="104" s="1"/>
  <c r="AL30" i="104"/>
  <c r="AL91" i="104" s="1"/>
  <c r="AL39" i="104"/>
  <c r="AL100" i="104" s="1"/>
  <c r="BJ33" i="104"/>
  <c r="BJ94" i="104" s="1"/>
  <c r="AM30" i="104"/>
  <c r="AM91" i="104" s="1"/>
  <c r="AP42" i="104"/>
  <c r="AP103" i="104" s="1"/>
  <c r="AX40" i="104"/>
  <c r="AX101" i="104" s="1"/>
  <c r="Z27" i="104"/>
  <c r="Z88" i="104" s="1"/>
  <c r="AK31" i="104"/>
  <c r="AK92" i="104" s="1"/>
  <c r="X20" i="104"/>
  <c r="X81" i="104" s="1"/>
  <c r="AG20" i="104"/>
  <c r="AG81" i="104" s="1"/>
  <c r="AP20" i="104"/>
  <c r="AP81" i="104" s="1"/>
  <c r="BA20" i="104"/>
  <c r="BA81" i="104" s="1"/>
  <c r="V19" i="104"/>
  <c r="AA16" i="104"/>
  <c r="AG14" i="104"/>
  <c r="AO16" i="104"/>
  <c r="AW19" i="104"/>
  <c r="Q17" i="104"/>
  <c r="AI40" i="104"/>
  <c r="AI101" i="104" s="1"/>
  <c r="AZ36" i="104"/>
  <c r="AZ97" i="104" s="1"/>
  <c r="N18" i="104"/>
  <c r="AB32" i="104"/>
  <c r="AB93" i="104" s="1"/>
  <c r="AD34" i="104"/>
  <c r="AD95" i="104" s="1"/>
  <c r="Q40" i="104"/>
  <c r="Q101" i="104" s="1"/>
  <c r="BH39" i="104"/>
  <c r="BH100" i="104" s="1"/>
  <c r="R19" i="104"/>
  <c r="S21" i="104"/>
  <c r="S82" i="104" s="1"/>
  <c r="BA39" i="104"/>
  <c r="BA100" i="104" s="1"/>
  <c r="AM35" i="104"/>
  <c r="AM96" i="104" s="1"/>
  <c r="BA41" i="104"/>
  <c r="BA102" i="104" s="1"/>
  <c r="AZ38" i="104"/>
  <c r="AZ99" i="104" s="1"/>
  <c r="Q32" i="104"/>
  <c r="Q93" i="104" s="1"/>
  <c r="AI33" i="104"/>
  <c r="AI94" i="104" s="1"/>
  <c r="AR29" i="104"/>
  <c r="AR90" i="104" s="1"/>
  <c r="N42" i="104"/>
  <c r="N103" i="104" s="1"/>
  <c r="O21" i="104"/>
  <c r="O82" i="104" s="1"/>
  <c r="N19" i="104"/>
  <c r="Z40" i="104"/>
  <c r="Z101" i="104" s="1"/>
  <c r="BI36" i="104"/>
  <c r="BI97" i="104" s="1"/>
  <c r="AS39" i="104"/>
  <c r="AS100" i="104" s="1"/>
  <c r="AQ40" i="104"/>
  <c r="AQ101" i="104" s="1"/>
  <c r="N23" i="104"/>
  <c r="N84" i="104" s="1"/>
  <c r="AB40" i="104"/>
  <c r="AB101" i="104" s="1"/>
  <c r="O39" i="104"/>
  <c r="O100" i="104" s="1"/>
  <c r="BH29" i="104"/>
  <c r="BH90" i="104" s="1"/>
  <c r="W41" i="104"/>
  <c r="W102" i="104" s="1"/>
  <c r="AO33" i="104"/>
  <c r="AO94" i="104" s="1"/>
  <c r="AN35" i="104"/>
  <c r="AN96" i="104" s="1"/>
  <c r="AU39" i="104"/>
  <c r="AU100" i="104" s="1"/>
  <c r="S16" i="104"/>
  <c r="BF38" i="104"/>
  <c r="BF99" i="104" s="1"/>
  <c r="S33" i="104"/>
  <c r="S94" i="104" s="1"/>
  <c r="Y37" i="104"/>
  <c r="Y98" i="104" s="1"/>
  <c r="U28" i="104"/>
  <c r="U89" i="104" s="1"/>
  <c r="AF42" i="104"/>
  <c r="AF103" i="104" s="1"/>
  <c r="AT40" i="104"/>
  <c r="AT101" i="104" s="1"/>
  <c r="AW39" i="104"/>
  <c r="AW100" i="104" s="1"/>
  <c r="BK27" i="104"/>
  <c r="BK88" i="104" s="1"/>
  <c r="AI31" i="104"/>
  <c r="AI92" i="104" s="1"/>
  <c r="AR35" i="104"/>
  <c r="AR96" i="104" s="1"/>
  <c r="BJ28" i="104"/>
  <c r="BJ89" i="104" s="1"/>
  <c r="Z42" i="104"/>
  <c r="Z103" i="104" s="1"/>
  <c r="AD27" i="104"/>
  <c r="AD88" i="104" s="1"/>
  <c r="AK21" i="104"/>
  <c r="AK82" i="104" s="1"/>
  <c r="BH21" i="104"/>
  <c r="BH82" i="104" s="1"/>
  <c r="AE19" i="104"/>
  <c r="AS16" i="104"/>
  <c r="BI19" i="104"/>
  <c r="BA37" i="104"/>
  <c r="BA98" i="104" s="1"/>
  <c r="N33" i="104"/>
  <c r="N94" i="104" s="1"/>
  <c r="BE39" i="104"/>
  <c r="BE100" i="104" s="1"/>
  <c r="AT41" i="104"/>
  <c r="AT102" i="104" s="1"/>
  <c r="BC41" i="104"/>
  <c r="BC102" i="104" s="1"/>
  <c r="AK33" i="104"/>
  <c r="AK94" i="104" s="1"/>
  <c r="N29" i="104"/>
  <c r="N90" i="104" s="1"/>
  <c r="BG29" i="104"/>
  <c r="BG90" i="104" s="1"/>
  <c r="V20" i="104"/>
  <c r="V81" i="104" s="1"/>
  <c r="AS20" i="104"/>
  <c r="AS81" i="104" s="1"/>
  <c r="T16" i="104"/>
  <c r="AJ16" i="104"/>
  <c r="AX19" i="104"/>
  <c r="BE14" i="104"/>
  <c r="AR32" i="104"/>
  <c r="AR93" i="104" s="1"/>
  <c r="BD42" i="104"/>
  <c r="BD103" i="104" s="1"/>
  <c r="BC38" i="104"/>
  <c r="BC99" i="104" s="1"/>
  <c r="AX34" i="104"/>
  <c r="AX95" i="104" s="1"/>
  <c r="O37" i="104"/>
  <c r="O98" i="104" s="1"/>
  <c r="BE37" i="104"/>
  <c r="BE98" i="104" s="1"/>
  <c r="Y28" i="104"/>
  <c r="Y89" i="104" s="1"/>
  <c r="AQ34" i="104"/>
  <c r="AQ95" i="104" s="1"/>
  <c r="AC36" i="104"/>
  <c r="AC97" i="104" s="1"/>
  <c r="V29" i="104"/>
  <c r="V90" i="104" s="1"/>
  <c r="V41" i="104"/>
  <c r="V102" i="104" s="1"/>
  <c r="BG40" i="104"/>
  <c r="BG101" i="104" s="1"/>
  <c r="W29" i="104"/>
  <c r="W90" i="104" s="1"/>
  <c r="BH38" i="104"/>
  <c r="BH99" i="104" s="1"/>
  <c r="AY42" i="104"/>
  <c r="AY103" i="104" s="1"/>
  <c r="AV35" i="104"/>
  <c r="AV96" i="104" s="1"/>
  <c r="X30" i="104"/>
  <c r="X91" i="104" s="1"/>
  <c r="BD31" i="104"/>
  <c r="BD92" i="104" s="1"/>
  <c r="AE21" i="104"/>
  <c r="AE82" i="104" s="1"/>
  <c r="V38" i="104"/>
  <c r="V99" i="104" s="1"/>
  <c r="BF42" i="104"/>
  <c r="BF103" i="104" s="1"/>
  <c r="AY30" i="104"/>
  <c r="AY91" i="104" s="1"/>
  <c r="T35" i="104"/>
  <c r="T96" i="104" s="1"/>
  <c r="W20" i="104"/>
  <c r="W81" i="104" s="1"/>
  <c r="BA21" i="104"/>
  <c r="BA82" i="104" s="1"/>
  <c r="Y16" i="104"/>
  <c r="AO19" i="104"/>
  <c r="BC14" i="104"/>
  <c r="AT27" i="104"/>
  <c r="AT88" i="104" s="1"/>
  <c r="AT32" i="104"/>
  <c r="AT93" i="104" s="1"/>
  <c r="V36" i="104"/>
  <c r="V97" i="104" s="1"/>
  <c r="S19" i="104"/>
  <c r="AA21" i="104"/>
  <c r="AA82" i="104" s="1"/>
  <c r="BB21" i="104"/>
  <c r="BB82" i="104" s="1"/>
  <c r="Z14" i="104"/>
  <c r="AM16" i="104"/>
  <c r="BE19" i="104"/>
  <c r="BG42" i="104"/>
  <c r="BG103" i="104" s="1"/>
  <c r="AB29" i="104"/>
  <c r="AB90" i="104" s="1"/>
  <c r="AD40" i="104"/>
  <c r="AD101" i="104" s="1"/>
  <c r="BA35" i="104"/>
  <c r="BA96" i="104" s="1"/>
  <c r="Y20" i="104"/>
  <c r="Y81" i="104" s="1"/>
  <c r="BC21" i="104"/>
  <c r="BC82" i="104" s="1"/>
  <c r="AB19" i="104"/>
  <c r="AN14" i="104"/>
  <c r="BD16" i="104"/>
  <c r="Z33" i="104"/>
  <c r="Z94" i="104" s="1"/>
  <c r="BD39" i="104"/>
  <c r="BD100" i="104" s="1"/>
  <c r="Z30" i="104"/>
  <c r="Z91" i="104" s="1"/>
  <c r="AF32" i="104"/>
  <c r="AF93" i="104" s="1"/>
  <c r="BG31" i="104"/>
  <c r="BG92" i="104" s="1"/>
  <c r="AZ20" i="104"/>
  <c r="AZ81" i="104" s="1"/>
  <c r="X14" i="104"/>
  <c r="AN19" i="104"/>
  <c r="BD19" i="104"/>
  <c r="U17" i="104"/>
  <c r="Z17" i="104"/>
  <c r="AF17" i="104"/>
  <c r="AK17" i="104"/>
  <c r="AP17" i="104"/>
  <c r="AV17" i="104"/>
  <c r="BA17" i="104"/>
  <c r="BF17" i="104"/>
  <c r="AG38" i="104"/>
  <c r="AG99" i="104" s="1"/>
  <c r="BA33" i="104"/>
  <c r="BA94" i="104" s="1"/>
  <c r="W34" i="104"/>
  <c r="W95" i="104" s="1"/>
  <c r="AO36" i="104"/>
  <c r="AO97" i="104" s="1"/>
  <c r="AP39" i="104"/>
  <c r="AP100" i="104" s="1"/>
  <c r="T27" i="104"/>
  <c r="T88" i="104" s="1"/>
  <c r="R21" i="104"/>
  <c r="R82" i="104" s="1"/>
  <c r="AM38" i="104"/>
  <c r="AM99" i="104" s="1"/>
  <c r="AA27" i="104"/>
  <c r="AA88" i="104" s="1"/>
  <c r="BB41" i="104"/>
  <c r="BB102" i="104" s="1"/>
  <c r="AV40" i="104"/>
  <c r="AV101" i="104" s="1"/>
  <c r="AE40" i="104"/>
  <c r="AE101" i="104" s="1"/>
  <c r="AE34" i="104"/>
  <c r="AE95" i="104" s="1"/>
  <c r="BH42" i="104"/>
  <c r="BH103" i="104" s="1"/>
  <c r="AN41" i="104"/>
  <c r="AN102" i="104" s="1"/>
  <c r="AN37" i="104"/>
  <c r="AN98" i="104" s="1"/>
  <c r="BE29" i="104"/>
  <c r="BE90" i="104" s="1"/>
  <c r="AJ36" i="104"/>
  <c r="AJ97" i="104" s="1"/>
  <c r="BD28" i="104"/>
  <c r="BD89" i="104" s="1"/>
  <c r="BF37" i="104"/>
  <c r="BF98" i="104" s="1"/>
  <c r="P36" i="104"/>
  <c r="P97" i="104" s="1"/>
  <c r="BC28" i="104"/>
  <c r="BC89" i="104" s="1"/>
  <c r="BD33" i="104"/>
  <c r="BD94" i="104" s="1"/>
  <c r="BD34" i="104"/>
  <c r="BD95" i="104" s="1"/>
  <c r="T33" i="104"/>
  <c r="T94" i="104" s="1"/>
  <c r="W36" i="104"/>
  <c r="W97" i="104" s="1"/>
  <c r="AU41" i="104"/>
  <c r="AU102" i="104" s="1"/>
  <c r="AG27" i="104"/>
  <c r="AG88" i="104" s="1"/>
  <c r="AQ32" i="104"/>
  <c r="AQ93" i="104" s="1"/>
  <c r="BE40" i="104"/>
  <c r="BE101" i="104" s="1"/>
  <c r="AR27" i="104"/>
  <c r="AR88" i="104" s="1"/>
  <c r="AS38" i="104"/>
  <c r="AS99" i="104" s="1"/>
  <c r="R36" i="104"/>
  <c r="R97" i="104" s="1"/>
  <c r="AT31" i="104"/>
  <c r="AT92" i="104" s="1"/>
  <c r="T31" i="104"/>
  <c r="T92" i="104" s="1"/>
  <c r="AF37" i="104"/>
  <c r="AF98" i="104" s="1"/>
  <c r="AT29" i="104"/>
  <c r="AT90" i="104" s="1"/>
  <c r="AK32" i="104"/>
  <c r="AK93" i="104" s="1"/>
  <c r="AP41" i="104"/>
  <c r="AP102" i="104" s="1"/>
  <c r="AB34" i="104"/>
  <c r="AB95" i="104" s="1"/>
  <c r="Q35" i="104"/>
  <c r="Q96" i="104" s="1"/>
  <c r="BI31" i="104"/>
  <c r="BI92" i="104" s="1"/>
  <c r="BK37" i="104"/>
  <c r="BK98" i="104" s="1"/>
  <c r="AK38" i="104"/>
  <c r="AK99" i="104" s="1"/>
  <c r="AI36" i="104"/>
  <c r="AI97" i="104" s="1"/>
  <c r="BJ29" i="104"/>
  <c r="BJ90" i="104" s="1"/>
  <c r="AO21" i="104"/>
  <c r="AO82" i="104" s="1"/>
  <c r="BK20" i="104"/>
  <c r="BK81" i="104" s="1"/>
  <c r="AG16" i="104"/>
  <c r="AT16" i="104"/>
  <c r="BK19" i="104"/>
  <c r="U31" i="104"/>
  <c r="U92" i="104" s="1"/>
  <c r="AD39" i="104"/>
  <c r="AD100" i="104" s="1"/>
  <c r="BB29" i="104"/>
  <c r="BB90" i="104" s="1"/>
  <c r="P41" i="104"/>
  <c r="P102" i="104" s="1"/>
  <c r="AM28" i="104"/>
  <c r="AM89" i="104" s="1"/>
  <c r="AY29" i="104"/>
  <c r="AY90" i="104" s="1"/>
  <c r="T30" i="104"/>
  <c r="T91" i="104" s="1"/>
  <c r="AK29" i="104"/>
  <c r="AK90" i="104" s="1"/>
  <c r="AB20" i="104"/>
  <c r="AB81" i="104" s="1"/>
  <c r="AW21" i="104"/>
  <c r="AW82" i="104" s="1"/>
  <c r="X19" i="104"/>
  <c r="AL19" i="104"/>
  <c r="AZ14" i="104"/>
  <c r="BH14" i="104"/>
  <c r="R38" i="104"/>
  <c r="R99" i="104" s="1"/>
  <c r="T32" i="104"/>
  <c r="T93" i="104" s="1"/>
  <c r="T38" i="104"/>
  <c r="T99" i="104" s="1"/>
  <c r="AO32" i="104"/>
  <c r="AO93" i="104" s="1"/>
  <c r="Q30" i="104"/>
  <c r="Q91" i="104" s="1"/>
  <c r="AS34" i="104"/>
  <c r="AS95" i="104" s="1"/>
  <c r="AX29" i="104"/>
  <c r="AX90" i="104" s="1"/>
  <c r="AY40" i="104"/>
  <c r="AY101" i="104" s="1"/>
  <c r="BB32" i="104"/>
  <c r="BB93" i="104" s="1"/>
  <c r="AU27" i="104"/>
  <c r="AU88" i="104" s="1"/>
  <c r="AA33" i="104"/>
  <c r="AA94" i="104" s="1"/>
  <c r="AR41" i="104"/>
  <c r="AR102" i="104" s="1"/>
  <c r="AW29" i="104"/>
  <c r="AW90" i="104" s="1"/>
  <c r="Y41" i="104"/>
  <c r="Y102" i="104" s="1"/>
  <c r="V40" i="104"/>
  <c r="V101" i="104" s="1"/>
  <c r="AF27" i="104"/>
  <c r="AF88" i="104" s="1"/>
  <c r="AN29" i="104"/>
  <c r="AN90" i="104" s="1"/>
  <c r="Z21" i="104"/>
  <c r="Z82" i="104" s="1"/>
  <c r="AF20" i="104"/>
  <c r="AF81" i="104" s="1"/>
  <c r="BI37" i="104"/>
  <c r="BI98" i="104" s="1"/>
  <c r="BB28" i="104"/>
  <c r="BB89" i="104" s="1"/>
  <c r="V34" i="104"/>
  <c r="V95" i="104" s="1"/>
  <c r="AI34" i="104"/>
  <c r="AI95" i="104" s="1"/>
  <c r="AL20" i="104"/>
  <c r="AL81" i="104" s="1"/>
  <c r="BE21" i="104"/>
  <c r="BE82" i="104" s="1"/>
  <c r="AB16" i="104"/>
  <c r="AT19" i="104"/>
  <c r="BG19" i="104"/>
  <c r="AF33" i="104"/>
  <c r="AF94" i="104" s="1"/>
  <c r="AS32" i="104"/>
  <c r="AS93" i="104" s="1"/>
  <c r="BI42" i="104"/>
  <c r="BI103" i="104" s="1"/>
  <c r="BJ37" i="104"/>
  <c r="BJ98" i="104" s="1"/>
  <c r="BF20" i="104"/>
  <c r="BF81" i="104" s="1"/>
  <c r="AC14" i="104"/>
  <c r="AR14" i="104"/>
  <c r="BF14" i="104"/>
  <c r="AA42" i="104"/>
  <c r="AA103" i="104" s="1"/>
  <c r="W39" i="104"/>
  <c r="W100" i="104" s="1"/>
  <c r="R35" i="104"/>
  <c r="R96" i="104" s="1"/>
  <c r="Q37" i="104"/>
  <c r="Q98" i="104" s="1"/>
  <c r="AM20" i="104"/>
  <c r="AM81" i="104" s="1"/>
  <c r="BG21" i="104"/>
  <c r="BG82" i="104" s="1"/>
  <c r="AD14" i="104"/>
  <c r="AU19" i="104"/>
  <c r="BG16" i="104"/>
  <c r="AJ39" i="104"/>
  <c r="AJ100" i="104" s="1"/>
  <c r="AB30" i="104"/>
  <c r="AB91" i="104" s="1"/>
  <c r="BA38" i="104"/>
  <c r="BA99" i="104" s="1"/>
  <c r="S30" i="104"/>
  <c r="S91" i="104" s="1"/>
  <c r="AJ21" i="104"/>
  <c r="AJ82" i="104" s="1"/>
  <c r="BD21" i="104"/>
  <c r="BD82" i="104" s="1"/>
  <c r="AA14" i="104"/>
  <c r="AQ16" i="104"/>
  <c r="BF19" i="104"/>
  <c r="V17" i="104"/>
  <c r="AB17" i="104"/>
  <c r="AG17" i="104"/>
  <c r="AL17" i="104"/>
  <c r="AR17" i="104"/>
  <c r="AW17" i="104"/>
  <c r="BB17" i="104"/>
  <c r="BH17" i="104"/>
  <c r="AF38" i="104"/>
  <c r="AF99" i="104" s="1"/>
  <c r="BF35" i="104"/>
  <c r="BF96" i="104" s="1"/>
  <c r="BA34" i="104"/>
  <c r="BA95" i="104" s="1"/>
  <c r="AE38" i="104"/>
  <c r="AE99" i="104" s="1"/>
  <c r="BJ32" i="104"/>
  <c r="BJ93" i="104" s="1"/>
  <c r="AH33" i="104"/>
  <c r="AH94" i="104" s="1"/>
  <c r="T36" i="104"/>
  <c r="T97" i="104" s="1"/>
  <c r="Y33" i="104"/>
  <c r="Y94" i="104" s="1"/>
  <c r="AJ38" i="104"/>
  <c r="AJ99" i="104" s="1"/>
  <c r="AL38" i="104"/>
  <c r="AL99" i="104" s="1"/>
  <c r="AZ32" i="104"/>
  <c r="AZ93" i="104" s="1"/>
  <c r="N39" i="104"/>
  <c r="N100" i="104" s="1"/>
  <c r="AP32" i="104"/>
  <c r="AP93" i="104" s="1"/>
  <c r="P34" i="104"/>
  <c r="P95" i="104" s="1"/>
  <c r="AO40" i="104"/>
  <c r="AO101" i="104" s="1"/>
  <c r="AP28" i="104"/>
  <c r="AP89" i="104" s="1"/>
  <c r="AN33" i="104"/>
  <c r="AN94" i="104" s="1"/>
  <c r="V32" i="104"/>
  <c r="V93" i="104" s="1"/>
  <c r="AO39" i="104"/>
  <c r="AO100" i="104" s="1"/>
  <c r="AP40" i="104"/>
  <c r="AP101" i="104" s="1"/>
  <c r="AI28" i="104"/>
  <c r="AI89" i="104" s="1"/>
  <c r="AI27" i="104"/>
  <c r="AI88" i="104" s="1"/>
  <c r="O19" i="104"/>
  <c r="AT28" i="104"/>
  <c r="AT89" i="104" s="1"/>
  <c r="AN31" i="104"/>
  <c r="AN92" i="104" s="1"/>
  <c r="BJ42" i="104"/>
  <c r="BJ103" i="104" s="1"/>
  <c r="AJ27" i="104"/>
  <c r="AJ88" i="104" s="1"/>
  <c r="BI29" i="104"/>
  <c r="BI90" i="104" s="1"/>
  <c r="BC39" i="104"/>
  <c r="BC100" i="104" s="1"/>
  <c r="Z20" i="104"/>
  <c r="Z81" i="104" s="1"/>
  <c r="AV20" i="104"/>
  <c r="AV81" i="104" s="1"/>
  <c r="AL14" i="104"/>
  <c r="AX36" i="104"/>
  <c r="AX97" i="104" s="1"/>
  <c r="AJ32" i="104"/>
  <c r="AJ93" i="104" s="1"/>
  <c r="AI32" i="104"/>
  <c r="AI93" i="104" s="1"/>
  <c r="R34" i="104"/>
  <c r="R95" i="104" s="1"/>
  <c r="BA28" i="104"/>
  <c r="BA89" i="104" s="1"/>
  <c r="BE20" i="104"/>
  <c r="BE81" i="104" s="1"/>
  <c r="AQ19" i="104"/>
  <c r="BI16" i="104"/>
  <c r="AR31" i="104"/>
  <c r="AR92" i="104" s="1"/>
  <c r="AZ41" i="104"/>
  <c r="AZ102" i="104" s="1"/>
  <c r="V30" i="104"/>
  <c r="V91" i="104" s="1"/>
  <c r="AW42" i="104"/>
  <c r="AW103" i="104" s="1"/>
  <c r="W30" i="104"/>
  <c r="W91" i="104" s="1"/>
  <c r="AF34" i="104"/>
  <c r="AF95" i="104" s="1"/>
  <c r="Q42" i="104"/>
  <c r="Q103" i="104" s="1"/>
  <c r="T40" i="104"/>
  <c r="T101" i="104" s="1"/>
  <c r="X21" i="104"/>
  <c r="X82" i="104" s="1"/>
  <c r="N26" i="104"/>
  <c r="N87" i="104" s="1"/>
  <c r="AQ28" i="104"/>
  <c r="AQ89" i="104" s="1"/>
  <c r="BI20" i="104"/>
  <c r="BI81" i="104" s="1"/>
  <c r="AV19" i="104"/>
  <c r="AC39" i="104"/>
  <c r="AC100" i="104" s="1"/>
  <c r="BA40" i="104"/>
  <c r="BA101" i="104" s="1"/>
  <c r="AP21" i="104"/>
  <c r="AP82" i="104" s="1"/>
  <c r="AH16" i="104"/>
  <c r="BH16" i="104"/>
  <c r="AH35" i="104"/>
  <c r="AH96" i="104" s="1"/>
  <c r="AA30" i="104"/>
  <c r="AA91" i="104" s="1"/>
  <c r="BJ20" i="104"/>
  <c r="BJ81" i="104" s="1"/>
  <c r="AV16" i="104"/>
  <c r="AE32" i="104"/>
  <c r="AE93" i="104" s="1"/>
  <c r="AV39" i="104"/>
  <c r="AV100" i="104" s="1"/>
  <c r="AN20" i="104"/>
  <c r="AN81" i="104" s="1"/>
  <c r="AH19" i="104"/>
  <c r="BG14" i="104"/>
  <c r="AC17" i="104"/>
  <c r="AN17" i="104"/>
  <c r="AX17" i="104"/>
  <c r="BI17" i="104"/>
  <c r="AB41" i="104"/>
  <c r="AB102" i="104" s="1"/>
  <c r="Z34" i="104"/>
  <c r="Z95" i="104" s="1"/>
  <c r="R40" i="104"/>
  <c r="R101" i="104" s="1"/>
  <c r="BI33" i="104"/>
  <c r="BI94" i="104" s="1"/>
  <c r="BI32" i="104"/>
  <c r="BI93" i="104" s="1"/>
  <c r="AX38" i="104"/>
  <c r="AX99" i="104" s="1"/>
  <c r="AF39" i="104"/>
  <c r="AF100" i="104" s="1"/>
  <c r="BB33" i="104"/>
  <c r="BB94" i="104" s="1"/>
  <c r="T21" i="104"/>
  <c r="T82" i="104" s="1"/>
  <c r="AH37" i="104"/>
  <c r="AH98" i="104" s="1"/>
  <c r="BI38" i="104"/>
  <c r="BI99" i="104" s="1"/>
  <c r="BF41" i="104"/>
  <c r="BF102" i="104" s="1"/>
  <c r="T34" i="104"/>
  <c r="T95" i="104" s="1"/>
  <c r="AU28" i="104"/>
  <c r="AU89" i="104" s="1"/>
  <c r="BJ31" i="104"/>
  <c r="BJ92" i="104" s="1"/>
  <c r="Z39" i="104"/>
  <c r="Z100" i="104" s="1"/>
  <c r="BG28" i="104"/>
  <c r="BG89" i="104" s="1"/>
  <c r="AG34" i="104"/>
  <c r="AG95" i="104" s="1"/>
  <c r="AJ34" i="104"/>
  <c r="AJ95" i="104" s="1"/>
  <c r="AX39" i="104"/>
  <c r="AX100" i="104" s="1"/>
  <c r="AQ42" i="104"/>
  <c r="AQ103" i="104" s="1"/>
  <c r="BI30" i="104"/>
  <c r="BI91" i="104" s="1"/>
  <c r="AJ33" i="104"/>
  <c r="AJ94" i="104" s="1"/>
  <c r="AZ21" i="104"/>
  <c r="AZ82" i="104" s="1"/>
  <c r="Z19" i="104"/>
  <c r="BB16" i="104"/>
  <c r="Y36" i="104"/>
  <c r="Y97" i="104" s="1"/>
  <c r="AO28" i="104"/>
  <c r="AO89" i="104" s="1"/>
  <c r="T42" i="104"/>
  <c r="T103" i="104" s="1"/>
  <c r="AL21" i="104"/>
  <c r="AL82" i="104" s="1"/>
  <c r="Y42" i="104"/>
  <c r="Y103" i="104" s="1"/>
  <c r="BF34" i="104"/>
  <c r="BF95" i="104" s="1"/>
  <c r="AO42" i="104"/>
  <c r="AO103" i="104" s="1"/>
  <c r="AO27" i="104"/>
  <c r="AO88" i="104" s="1"/>
  <c r="BG37" i="104"/>
  <c r="BG98" i="104" s="1"/>
  <c r="AA36" i="104"/>
  <c r="AA97" i="104" s="1"/>
  <c r="Q31" i="104"/>
  <c r="Q92" i="104" s="1"/>
  <c r="V37" i="104"/>
  <c r="V98" i="104" s="1"/>
  <c r="AS28" i="104"/>
  <c r="AS89" i="104" s="1"/>
  <c r="AL28" i="104"/>
  <c r="AL89" i="104" s="1"/>
  <c r="BC32" i="104"/>
  <c r="BC93" i="104" s="1"/>
  <c r="AU29" i="104"/>
  <c r="AU90" i="104" s="1"/>
  <c r="AT38" i="104"/>
  <c r="AT99" i="104" s="1"/>
  <c r="AU33" i="104"/>
  <c r="AU94" i="104" s="1"/>
  <c r="AJ28" i="104"/>
  <c r="AJ89" i="104" s="1"/>
  <c r="AW28" i="104"/>
  <c r="AW89" i="104" s="1"/>
  <c r="Y19" i="104"/>
  <c r="AY14" i="104"/>
  <c r="AW34" i="104"/>
  <c r="AW95" i="104" s="1"/>
  <c r="U39" i="104"/>
  <c r="U100" i="104" s="1"/>
  <c r="V39" i="104"/>
  <c r="V100" i="104" s="1"/>
  <c r="AR42" i="104"/>
  <c r="AR103" i="104" s="1"/>
  <c r="AI21" i="104"/>
  <c r="AI82" i="104" s="1"/>
  <c r="AC19" i="104"/>
  <c r="BB14" i="104"/>
  <c r="AS42" i="104"/>
  <c r="AS103" i="104" s="1"/>
  <c r="AL36" i="104"/>
  <c r="AL97" i="104" s="1"/>
  <c r="Q38" i="104"/>
  <c r="Q99" i="104" s="1"/>
  <c r="X27" i="104"/>
  <c r="X88" i="104" s="1"/>
  <c r="AI37" i="104"/>
  <c r="AI98" i="104" s="1"/>
  <c r="AS35" i="104"/>
  <c r="AS96" i="104" s="1"/>
  <c r="W31" i="104"/>
  <c r="W92" i="104" s="1"/>
  <c r="O30" i="104"/>
  <c r="O91" i="104" s="1"/>
  <c r="X31" i="104"/>
  <c r="X92" i="104" s="1"/>
  <c r="AI20" i="104"/>
  <c r="AI81" i="104" s="1"/>
  <c r="S36" i="104"/>
  <c r="S97" i="104" s="1"/>
  <c r="AI39" i="104"/>
  <c r="AI100" i="104" s="1"/>
  <c r="AO20" i="104"/>
  <c r="AO81" i="104" s="1"/>
  <c r="AH14" i="104"/>
  <c r="BJ19" i="104"/>
  <c r="W37" i="104"/>
  <c r="W98" i="104" s="1"/>
  <c r="BK29" i="104"/>
  <c r="BK90" i="104" s="1"/>
  <c r="BJ21" i="104"/>
  <c r="BJ82" i="104" s="1"/>
  <c r="AU16" i="104"/>
  <c r="BK33" i="104"/>
  <c r="BK94" i="104" s="1"/>
  <c r="Y30" i="104"/>
  <c r="Y91" i="104" s="1"/>
  <c r="AQ20" i="104"/>
  <c r="AQ81" i="104" s="1"/>
  <c r="AI14" i="104"/>
  <c r="BI14" i="104"/>
  <c r="Q16" i="104"/>
  <c r="Y27" i="104"/>
  <c r="Y88" i="104" s="1"/>
  <c r="BH20" i="104"/>
  <c r="BH81" i="104" s="1"/>
  <c r="AT14" i="104"/>
  <c r="X17" i="104"/>
  <c r="AH17" i="104"/>
  <c r="AS17" i="104"/>
  <c r="BD17" i="104"/>
  <c r="AN42" i="104"/>
  <c r="AN103" i="104" s="1"/>
  <c r="Q34" i="104"/>
  <c r="Q95" i="104" s="1"/>
  <c r="AT34" i="104"/>
  <c r="AT95" i="104" s="1"/>
  <c r="AP33" i="104"/>
  <c r="AP94" i="104" s="1"/>
  <c r="AP34" i="104"/>
  <c r="AP95" i="104" s="1"/>
  <c r="AF41" i="104"/>
  <c r="AF102" i="104" s="1"/>
  <c r="N32" i="104"/>
  <c r="N93" i="104" s="1"/>
  <c r="X37" i="104"/>
  <c r="X98" i="104" s="1"/>
  <c r="BE28" i="104"/>
  <c r="BE89" i="104" s="1"/>
  <c r="BB30" i="104"/>
  <c r="BB91" i="104" s="1"/>
  <c r="BC29" i="104"/>
  <c r="BC90" i="104" s="1"/>
  <c r="AY33" i="104"/>
  <c r="AY94" i="104" s="1"/>
  <c r="Z31" i="104"/>
  <c r="Z92" i="104" s="1"/>
  <c r="AO29" i="104"/>
  <c r="AO90" i="104" s="1"/>
  <c r="AW41" i="104"/>
  <c r="AW102" i="104" s="1"/>
  <c r="BF29" i="104"/>
  <c r="BF90" i="104" s="1"/>
  <c r="BJ27" i="104"/>
  <c r="BJ88" i="104" s="1"/>
  <c r="AX37" i="104"/>
  <c r="AX98" i="104" s="1"/>
  <c r="N13" i="104"/>
  <c r="BK31" i="104"/>
  <c r="BK92" i="104" s="1"/>
  <c r="U37" i="104"/>
  <c r="U98" i="104" s="1"/>
  <c r="BD41" i="104"/>
  <c r="BD102" i="104" s="1"/>
  <c r="AC20" i="104"/>
  <c r="AC81" i="104" s="1"/>
  <c r="AM14" i="104"/>
  <c r="AW37" i="104"/>
  <c r="AW98" i="104" s="1"/>
  <c r="BI40" i="104"/>
  <c r="BI101" i="104" s="1"/>
  <c r="AV27" i="104"/>
  <c r="AV88" i="104" s="1"/>
  <c r="AM29" i="104"/>
  <c r="AM90" i="104" s="1"/>
  <c r="BG20" i="104"/>
  <c r="BG81" i="104" s="1"/>
  <c r="BJ14" i="104"/>
  <c r="AV41" i="104"/>
  <c r="AV102" i="104" s="1"/>
  <c r="AV32" i="104"/>
  <c r="AV93" i="104" s="1"/>
  <c r="AB33" i="104"/>
  <c r="AB94" i="104" s="1"/>
  <c r="BC27" i="104"/>
  <c r="BC88" i="104" s="1"/>
  <c r="AX32" i="104"/>
  <c r="AX93" i="104" s="1"/>
  <c r="AT20" i="104"/>
  <c r="AT81" i="104" s="1"/>
  <c r="BK42" i="104"/>
  <c r="BK103" i="104" s="1"/>
  <c r="AA28" i="104"/>
  <c r="AA89" i="104" s="1"/>
  <c r="AX14" i="104"/>
  <c r="R32" i="104"/>
  <c r="R93" i="104" s="1"/>
  <c r="AL16" i="104"/>
  <c r="BE36" i="104"/>
  <c r="BE97" i="104" s="1"/>
  <c r="V14" i="104"/>
  <c r="Y17" i="104"/>
  <c r="AT17" i="104"/>
  <c r="AP36" i="104"/>
  <c r="AP97" i="104" s="1"/>
  <c r="AF19" i="104"/>
  <c r="BH37" i="104"/>
  <c r="BH98" i="104" s="1"/>
  <c r="X38" i="104"/>
  <c r="X99" i="104" s="1"/>
  <c r="R39" i="104"/>
  <c r="R100" i="104" s="1"/>
  <c r="Y34" i="104"/>
  <c r="Y95" i="104" s="1"/>
  <c r="AN28" i="104"/>
  <c r="AN89" i="104" s="1"/>
  <c r="AU38" i="104"/>
  <c r="AU99" i="104" s="1"/>
  <c r="W14" i="104"/>
  <c r="AY38" i="104"/>
  <c r="AY99" i="104" s="1"/>
  <c r="AT21" i="104"/>
  <c r="AT82" i="104" s="1"/>
  <c r="AH36" i="104"/>
  <c r="AH97" i="104" s="1"/>
  <c r="AQ30" i="104"/>
  <c r="AQ91" i="104" s="1"/>
  <c r="BA19" i="104"/>
  <c r="AA29" i="104"/>
  <c r="AA90" i="104" s="1"/>
  <c r="AJ19" i="104"/>
  <c r="AD17" i="104"/>
  <c r="AZ17" i="104"/>
  <c r="AK30" i="104"/>
  <c r="AK91" i="104" s="1"/>
  <c r="AR16" i="104"/>
  <c r="AO38" i="104"/>
  <c r="AO99" i="104" s="1"/>
  <c r="U29" i="104"/>
  <c r="U90" i="104" s="1"/>
  <c r="AV37" i="104"/>
  <c r="AV98" i="104" s="1"/>
  <c r="R28" i="104"/>
  <c r="R89" i="104" s="1"/>
  <c r="Y21" i="104"/>
  <c r="Y82" i="104" s="1"/>
  <c r="AY27" i="104"/>
  <c r="AY88" i="104" s="1"/>
  <c r="AJ14" i="104"/>
  <c r="U38" i="104"/>
  <c r="U99" i="104" s="1"/>
  <c r="W16" i="104"/>
  <c r="AL33" i="104"/>
  <c r="AL94" i="104" s="1"/>
  <c r="AU20" i="104"/>
  <c r="AU81" i="104" s="1"/>
  <c r="AA38" i="104"/>
  <c r="AA99" i="104" s="1"/>
  <c r="AP27" i="104"/>
  <c r="AP88" i="104" s="1"/>
  <c r="AW14" i="104"/>
  <c r="AJ17" i="104"/>
  <c r="BE17" i="104"/>
  <c r="AK20" i="104"/>
  <c r="AK81" i="104" s="1"/>
  <c r="BD14" i="104"/>
  <c r="AC41" i="104"/>
  <c r="AC102" i="104" s="1"/>
  <c r="AB38" i="104"/>
  <c r="AB99" i="104" s="1"/>
  <c r="AH41" i="104"/>
  <c r="AH102" i="104" s="1"/>
  <c r="AT35" i="104"/>
  <c r="AT96" i="104" s="1"/>
  <c r="AJ35" i="104"/>
  <c r="AJ96" i="104" s="1"/>
  <c r="BI27" i="104"/>
  <c r="BI88" i="104" s="1"/>
  <c r="AY19" i="104"/>
  <c r="AX35" i="104"/>
  <c r="AX96" i="104" s="1"/>
  <c r="AK14" i="104"/>
  <c r="X28" i="104"/>
  <c r="X89" i="104" s="1"/>
  <c r="Y14" i="104"/>
  <c r="AI35" i="104"/>
  <c r="AI96" i="104" s="1"/>
  <c r="AR20" i="104"/>
  <c r="AR81" i="104" s="1"/>
  <c r="T17" i="104"/>
  <c r="AO17" i="104"/>
  <c r="BK17" i="104"/>
  <c r="BK13" i="104"/>
  <c r="AH13" i="104"/>
  <c r="BI22" i="104"/>
  <c r="BI83" i="104" s="1"/>
  <c r="AV22" i="104"/>
  <c r="AV83" i="104" s="1"/>
  <c r="O22" i="104"/>
  <c r="O83" i="104" s="1"/>
  <c r="AD22" i="104"/>
  <c r="AD83" i="104" s="1"/>
  <c r="X13" i="104"/>
  <c r="BI13" i="104"/>
  <c r="AY13" i="104"/>
  <c r="AX22" i="104"/>
  <c r="AX83" i="104" s="1"/>
  <c r="AS22" i="104"/>
  <c r="AS83" i="104" s="1"/>
  <c r="AM13" i="104"/>
  <c r="AA22" i="104"/>
  <c r="AA83" i="104" s="1"/>
  <c r="T13" i="104"/>
  <c r="U13" i="104"/>
  <c r="AJ22" i="104"/>
  <c r="AJ83" i="104" s="1"/>
  <c r="O13" i="104"/>
  <c r="BF22" i="104"/>
  <c r="BF83" i="104" s="1"/>
  <c r="P13" i="104"/>
  <c r="AJ13" i="104"/>
  <c r="BE22" i="104"/>
  <c r="BE83" i="104" s="1"/>
  <c r="W13" i="104"/>
  <c r="Y22" i="104"/>
  <c r="Y83" i="104" s="1"/>
  <c r="AV13" i="104"/>
  <c r="BJ13" i="104"/>
  <c r="BH22" i="104"/>
  <c r="BH83" i="104" s="1"/>
  <c r="BB22" i="104"/>
  <c r="BB83" i="104" s="1"/>
  <c r="AR13" i="104"/>
  <c r="AO22" i="104"/>
  <c r="AO83" i="104" s="1"/>
  <c r="R13" i="104"/>
  <c r="AH22" i="104"/>
  <c r="AH83" i="104" s="1"/>
  <c r="BB13" i="104"/>
  <c r="AL13" i="104"/>
  <c r="AQ22" i="104"/>
  <c r="AQ83" i="104" s="1"/>
  <c r="AC13" i="104"/>
  <c r="AG22" i="104"/>
  <c r="AG83" i="104" s="1"/>
  <c r="BK22" i="104"/>
  <c r="BK83" i="104" s="1"/>
  <c r="AI13" i="104"/>
  <c r="AT22" i="104"/>
  <c r="AT83" i="104" s="1"/>
  <c r="BA13" i="104"/>
  <c r="AW13" i="104"/>
  <c r="X22" i="104"/>
  <c r="X83" i="104" s="1"/>
  <c r="AL22" i="104"/>
  <c r="AL83" i="104" s="1"/>
  <c r="AU13" i="104"/>
  <c r="W22" i="104"/>
  <c r="W83" i="104" s="1"/>
  <c r="T22" i="104"/>
  <c r="T83" i="104" s="1"/>
  <c r="AC22" i="104"/>
  <c r="AC83" i="104" s="1"/>
  <c r="AY22" i="104"/>
  <c r="AY83" i="104" s="1"/>
  <c r="BF13" i="104"/>
  <c r="AC24" i="104"/>
  <c r="AC85" i="104" s="1"/>
  <c r="AS24" i="104"/>
  <c r="AS85" i="104" s="1"/>
  <c r="AV24" i="104"/>
  <c r="AV85" i="104" s="1"/>
  <c r="BK23" i="104"/>
  <c r="BK84" i="104" s="1"/>
  <c r="BH24" i="104"/>
  <c r="BH85" i="104" s="1"/>
  <c r="AA24" i="104"/>
  <c r="AA85" i="104" s="1"/>
  <c r="BJ24" i="104"/>
  <c r="BJ85" i="104" s="1"/>
  <c r="O24" i="104"/>
  <c r="O85" i="104" s="1"/>
  <c r="AZ13" i="104"/>
  <c r="P22" i="104"/>
  <c r="P83" i="104" s="1"/>
  <c r="BH13" i="104"/>
  <c r="AB13" i="104"/>
  <c r="BE13" i="104"/>
  <c r="AH23" i="104"/>
  <c r="AH84" i="104" s="1"/>
  <c r="Z13" i="104"/>
  <c r="V13" i="104"/>
  <c r="AN13" i="104"/>
  <c r="AW22" i="104"/>
  <c r="AW83" i="104" s="1"/>
  <c r="AO23" i="104"/>
  <c r="AO84" i="104" s="1"/>
  <c r="S22" i="104"/>
  <c r="S83" i="104" s="1"/>
  <c r="AZ22" i="104"/>
  <c r="AZ83" i="104" s="1"/>
  <c r="BC22" i="104"/>
  <c r="BC83" i="104" s="1"/>
  <c r="AE13" i="104"/>
  <c r="BB23" i="104"/>
  <c r="BB84" i="104" s="1"/>
  <c r="AB22" i="104"/>
  <c r="AB83" i="104" s="1"/>
  <c r="V22" i="104"/>
  <c r="V83" i="104" s="1"/>
  <c r="AO13" i="104"/>
  <c r="BK15" i="104"/>
  <c r="AJ24" i="104"/>
  <c r="AJ85" i="104" s="1"/>
  <c r="BB24" i="104"/>
  <c r="BB85" i="104" s="1"/>
  <c r="AD24" i="104"/>
  <c r="AD85" i="104" s="1"/>
  <c r="BI24" i="104"/>
  <c r="BI85" i="104" s="1"/>
  <c r="AQ24" i="104"/>
  <c r="AQ85" i="104" s="1"/>
  <c r="AX24" i="104"/>
  <c r="AX85" i="104" s="1"/>
  <c r="AD13" i="104"/>
  <c r="AT23" i="104"/>
  <c r="AT84" i="104" s="1"/>
  <c r="AS23" i="104"/>
  <c r="AS84" i="104" s="1"/>
  <c r="AY23" i="104"/>
  <c r="AY84" i="104" s="1"/>
  <c r="AX23" i="104"/>
  <c r="AX84" i="104" s="1"/>
  <c r="AQ23" i="104"/>
  <c r="AQ84" i="104" s="1"/>
  <c r="AU22" i="104"/>
  <c r="AU83" i="104" s="1"/>
  <c r="BH23" i="104"/>
  <c r="BH84" i="104" s="1"/>
  <c r="AA13" i="104"/>
  <c r="T23" i="104"/>
  <c r="T84" i="104" s="1"/>
  <c r="AK13" i="104"/>
  <c r="AP13" i="104"/>
  <c r="BE23" i="104"/>
  <c r="BE84" i="104" s="1"/>
  <c r="AS13" i="104"/>
  <c r="AI22" i="104"/>
  <c r="AI83" i="104" s="1"/>
  <c r="AE22" i="104"/>
  <c r="AE83" i="104" s="1"/>
  <c r="BC13" i="104"/>
  <c r="BA22" i="104"/>
  <c r="BA83" i="104" s="1"/>
  <c r="U22" i="104"/>
  <c r="U83" i="104" s="1"/>
  <c r="AL24" i="104"/>
  <c r="AL85" i="104" s="1"/>
  <c r="AY24" i="104"/>
  <c r="AY85" i="104" s="1"/>
  <c r="AT24" i="104"/>
  <c r="AT85" i="104" s="1"/>
  <c r="Y24" i="104"/>
  <c r="Y85" i="104" s="1"/>
  <c r="X24" i="104"/>
  <c r="X85" i="104" s="1"/>
  <c r="AG24" i="104"/>
  <c r="AG85" i="104" s="1"/>
  <c r="BE24" i="104"/>
  <c r="BE85" i="104" s="1"/>
  <c r="T24" i="104"/>
  <c r="T85" i="104" s="1"/>
  <c r="AM22" i="104"/>
  <c r="AM83" i="104" s="1"/>
  <c r="W23" i="104"/>
  <c r="W84" i="104" s="1"/>
  <c r="BF23" i="104"/>
  <c r="BF84" i="104" s="1"/>
  <c r="AG13" i="104"/>
  <c r="O23" i="104"/>
  <c r="O84" i="104" s="1"/>
  <c r="BD13" i="104"/>
  <c r="BG22" i="104"/>
  <c r="BG83" i="104" s="1"/>
  <c r="AT13" i="104"/>
  <c r="Y13" i="104"/>
  <c r="BD22" i="104"/>
  <c r="BD83" i="104" s="1"/>
  <c r="AG23" i="104"/>
  <c r="AG84" i="104" s="1"/>
  <c r="AQ13" i="104"/>
  <c r="AN22" i="104"/>
  <c r="AN83" i="104" s="1"/>
  <c r="AA23" i="104"/>
  <c r="AA84" i="104" s="1"/>
  <c r="S13" i="104"/>
  <c r="AD23" i="104"/>
  <c r="AD84" i="104" s="1"/>
  <c r="AJ23" i="104"/>
  <c r="AJ84" i="104" s="1"/>
  <c r="BF24" i="104"/>
  <c r="BF85" i="104" s="1"/>
  <c r="AO24" i="104"/>
  <c r="AO85" i="104" s="1"/>
  <c r="W24" i="104"/>
  <c r="W85" i="104" s="1"/>
  <c r="BK18" i="104"/>
  <c r="AH24" i="104"/>
  <c r="AH85" i="104" s="1"/>
  <c r="BK24" i="104"/>
  <c r="BK85" i="104" s="1"/>
  <c r="AV23" i="104"/>
  <c r="AV84" i="104" s="1"/>
  <c r="Y23" i="104"/>
  <c r="Y84" i="104" s="1"/>
  <c r="X23" i="104"/>
  <c r="X84" i="104" s="1"/>
  <c r="BG13" i="104"/>
  <c r="AP22" i="104"/>
  <c r="AP83" i="104" s="1"/>
  <c r="AL23" i="104"/>
  <c r="AL84" i="104" s="1"/>
  <c r="AF13" i="104"/>
  <c r="AK22" i="104"/>
  <c r="AK83" i="104" s="1"/>
  <c r="AC23" i="104"/>
  <c r="AC84" i="104" s="1"/>
  <c r="AR22" i="104"/>
  <c r="AR83" i="104" s="1"/>
  <c r="AX13" i="104"/>
  <c r="Q22" i="104"/>
  <c r="Q83" i="104" s="1"/>
  <c r="BI23" i="104"/>
  <c r="BI84" i="104" s="1"/>
  <c r="Z22" i="104"/>
  <c r="Z83" i="104" s="1"/>
  <c r="AF22" i="104"/>
  <c r="AF83" i="104" s="1"/>
  <c r="BJ22" i="104"/>
  <c r="BJ83" i="104" s="1"/>
  <c r="R22" i="104"/>
  <c r="R83" i="104" s="1"/>
  <c r="V24" i="104"/>
  <c r="V85" i="104" s="1"/>
  <c r="Q24" i="104"/>
  <c r="Q85" i="104" s="1"/>
  <c r="Z24" i="104"/>
  <c r="Z85" i="104" s="1"/>
  <c r="AU24" i="104"/>
  <c r="AU85" i="104" s="1"/>
  <c r="AM23" i="104"/>
  <c r="AM84" i="104" s="1"/>
  <c r="AI23" i="104"/>
  <c r="AI84" i="104" s="1"/>
  <c r="BI18" i="104"/>
  <c r="AL18" i="104"/>
  <c r="BG23" i="104"/>
  <c r="BG84" i="104" s="1"/>
  <c r="Z23" i="104"/>
  <c r="Z84" i="104" s="1"/>
  <c r="AW18" i="104"/>
  <c r="AR18" i="104"/>
  <c r="O18" i="104"/>
  <c r="BF15" i="104"/>
  <c r="AM15" i="104"/>
  <c r="U23" i="104"/>
  <c r="U84" i="104" s="1"/>
  <c r="AM18" i="104"/>
  <c r="AI15" i="104"/>
  <c r="AI18" i="104"/>
  <c r="T15" i="104"/>
  <c r="BD23" i="104"/>
  <c r="BD84" i="104" s="1"/>
  <c r="U15" i="104"/>
  <c r="P18" i="104"/>
  <c r="AC18" i="104"/>
  <c r="BA23" i="104"/>
  <c r="BA84" i="104" s="1"/>
  <c r="AU23" i="104"/>
  <c r="AU84" i="104" s="1"/>
  <c r="AZ24" i="104"/>
  <c r="AZ85" i="104" s="1"/>
  <c r="AW24" i="104"/>
  <c r="AW85" i="104" s="1"/>
  <c r="R24" i="104"/>
  <c r="R85" i="104" s="1"/>
  <c r="AN24" i="104"/>
  <c r="AN85" i="104" s="1"/>
  <c r="AI24" i="104"/>
  <c r="AI85" i="104" s="1"/>
  <c r="U24" i="104"/>
  <c r="U85" i="104" s="1"/>
  <c r="AM24" i="104"/>
  <c r="AM85" i="104" s="1"/>
  <c r="BC24" i="104"/>
  <c r="BC85" i="104" s="1"/>
  <c r="V23" i="104"/>
  <c r="V84" i="104" s="1"/>
  <c r="AH18" i="104"/>
  <c r="P23" i="104"/>
  <c r="P84" i="104" s="1"/>
  <c r="BF18" i="104"/>
  <c r="BB18" i="104"/>
  <c r="AC15" i="104"/>
  <c r="AB23" i="104"/>
  <c r="AB84" i="104" s="1"/>
  <c r="R23" i="104"/>
  <c r="R84" i="104" s="1"/>
  <c r="W18" i="104"/>
  <c r="AE23" i="104"/>
  <c r="AE84" i="104" s="1"/>
  <c r="AK23" i="104"/>
  <c r="AK84" i="104" s="1"/>
  <c r="X18" i="104"/>
  <c r="AR15" i="104"/>
  <c r="AY15" i="104"/>
  <c r="P15" i="104"/>
  <c r="BA15" i="104"/>
  <c r="AV18" i="104"/>
  <c r="R18" i="104"/>
  <c r="AW23" i="104"/>
  <c r="AW84" i="104" s="1"/>
  <c r="X15" i="104"/>
  <c r="T18" i="104"/>
  <c r="AJ18" i="104"/>
  <c r="AF23" i="104"/>
  <c r="AF84" i="104" s="1"/>
  <c r="AF24" i="104"/>
  <c r="AF85" i="104" s="1"/>
  <c r="AB24" i="104"/>
  <c r="AB85" i="104" s="1"/>
  <c r="S24" i="104"/>
  <c r="S85" i="104" s="1"/>
  <c r="AP24" i="104"/>
  <c r="AP85" i="104" s="1"/>
  <c r="AK24" i="104"/>
  <c r="AK85" i="104" s="1"/>
  <c r="AR24" i="104"/>
  <c r="AR85" i="104" s="1"/>
  <c r="S23" i="104"/>
  <c r="S84" i="104" s="1"/>
  <c r="Q13" i="104"/>
  <c r="BJ23" i="104"/>
  <c r="BJ84" i="104" s="1"/>
  <c r="AP23" i="104"/>
  <c r="AP84" i="104" s="1"/>
  <c r="AJ15" i="104"/>
  <c r="AL15" i="104"/>
  <c r="BB15" i="104"/>
  <c r="AN23" i="104"/>
  <c r="AN84" i="104" s="1"/>
  <c r="AH15" i="104"/>
  <c r="AY18" i="104"/>
  <c r="AV15" i="104"/>
  <c r="O15" i="104"/>
  <c r="BI15" i="104"/>
  <c r="BA18" i="104"/>
  <c r="Q23" i="104"/>
  <c r="Q84" i="104" s="1"/>
  <c r="U18" i="104"/>
  <c r="AR23" i="104"/>
  <c r="AR84" i="104" s="1"/>
  <c r="BG24" i="104"/>
  <c r="BG85" i="104" s="1"/>
  <c r="BD24" i="104"/>
  <c r="BD85" i="104" s="1"/>
  <c r="BA24" i="104"/>
  <c r="BA85" i="104" s="1"/>
  <c r="AE24" i="104"/>
  <c r="AE85" i="104" s="1"/>
  <c r="AZ23" i="104"/>
  <c r="AZ84" i="104" s="1"/>
  <c r="W15" i="104"/>
  <c r="AU15" i="104"/>
  <c r="AW15" i="104"/>
  <c r="BC23" i="104"/>
  <c r="BC84" i="104" s="1"/>
  <c r="R15" i="104"/>
  <c r="AU18" i="104"/>
  <c r="P24" i="104"/>
  <c r="P85" i="104" s="1"/>
  <c r="AQ18" i="104"/>
  <c r="AB18" i="104"/>
  <c r="AZ15" i="104"/>
  <c r="AS18" i="104"/>
  <c r="BH18" i="104"/>
  <c r="AO18" i="104"/>
  <c r="AZ18" i="104"/>
  <c r="Q15" i="104"/>
  <c r="AF18" i="104"/>
  <c r="AP15" i="104"/>
  <c r="AG18" i="104"/>
  <c r="BH15" i="104"/>
  <c r="BD18" i="104"/>
  <c r="BJ15" i="104"/>
  <c r="AB15" i="104"/>
  <c r="Y15" i="104"/>
  <c r="BD15" i="104"/>
  <c r="AS15" i="104"/>
  <c r="Y18" i="104"/>
  <c r="BG18" i="104"/>
  <c r="AK18" i="104"/>
  <c r="BG15" i="104"/>
  <c r="BE15" i="104"/>
  <c r="Z18" i="104"/>
  <c r="S18" i="104"/>
  <c r="V15" i="104"/>
  <c r="AA15" i="104"/>
  <c r="AN15" i="104"/>
  <c r="AG15" i="104"/>
  <c r="Z15" i="104"/>
  <c r="AO15" i="104"/>
  <c r="AE18" i="104"/>
  <c r="AD18" i="104"/>
  <c r="AQ15" i="104"/>
  <c r="AF15" i="104"/>
  <c r="BK26" i="104"/>
  <c r="BK87" i="104" s="1"/>
  <c r="BC15" i="104"/>
  <c r="V18" i="104"/>
  <c r="BE18" i="104"/>
  <c r="AN18" i="104"/>
  <c r="BC18" i="104"/>
  <c r="BK25" i="104"/>
  <c r="BK86" i="104" s="1"/>
  <c r="AK15" i="104"/>
  <c r="AD15" i="104"/>
  <c r="Q18" i="104"/>
  <c r="AX15" i="104"/>
  <c r="AP18" i="104"/>
  <c r="AT15" i="104"/>
  <c r="S15" i="104"/>
  <c r="BJ18" i="104"/>
  <c r="AE15" i="104"/>
  <c r="AT18" i="104"/>
  <c r="AA18" i="104"/>
  <c r="AX18" i="104"/>
  <c r="AV25" i="104"/>
  <c r="AV86" i="104" s="1"/>
  <c r="AW26" i="104"/>
  <c r="AW87" i="104" s="1"/>
  <c r="AC25" i="104"/>
  <c r="AC86" i="104" s="1"/>
  <c r="AW25" i="104"/>
  <c r="AW86" i="104" s="1"/>
  <c r="AR25" i="104"/>
  <c r="AR86" i="104" s="1"/>
  <c r="X26" i="104"/>
  <c r="X87" i="104" s="1"/>
  <c r="AM25" i="104"/>
  <c r="AM86" i="104" s="1"/>
  <c r="U26" i="104"/>
  <c r="U87" i="104" s="1"/>
  <c r="AU25" i="104"/>
  <c r="AU86" i="104" s="1"/>
  <c r="AU26" i="104"/>
  <c r="AU87" i="104" s="1"/>
  <c r="BI25" i="104"/>
  <c r="BI86" i="104" s="1"/>
  <c r="U25" i="104"/>
  <c r="U86" i="104" s="1"/>
  <c r="BB26" i="104"/>
  <c r="BB87" i="104" s="1"/>
  <c r="P26" i="104"/>
  <c r="P87" i="104" s="1"/>
  <c r="R25" i="104"/>
  <c r="R86" i="104" s="1"/>
  <c r="T25" i="104"/>
  <c r="T86" i="104" s="1"/>
  <c r="BB25" i="104"/>
  <c r="BB86" i="104" s="1"/>
  <c r="AC26" i="104"/>
  <c r="AC87" i="104" s="1"/>
  <c r="AJ25" i="104"/>
  <c r="AJ86" i="104" s="1"/>
  <c r="AL25" i="104"/>
  <c r="AL86" i="104" s="1"/>
  <c r="AH25" i="104"/>
  <c r="AH86" i="104" s="1"/>
  <c r="AI25" i="104"/>
  <c r="AI86" i="104" s="1"/>
  <c r="BI26" i="104"/>
  <c r="BI87" i="104" s="1"/>
  <c r="W25" i="104"/>
  <c r="W86" i="104" s="1"/>
  <c r="BF25" i="104"/>
  <c r="BF86" i="104" s="1"/>
  <c r="AL26" i="104"/>
  <c r="AL87" i="104" s="1"/>
  <c r="BF26" i="104"/>
  <c r="BF87" i="104" s="1"/>
  <c r="AR26" i="104"/>
  <c r="AR87" i="104" s="1"/>
  <c r="AJ26" i="104"/>
  <c r="AJ87" i="104" s="1"/>
  <c r="P25" i="104"/>
  <c r="P86" i="104" s="1"/>
  <c r="BA26" i="104"/>
  <c r="BA87" i="104" s="1"/>
  <c r="BA25" i="104"/>
  <c r="BA86" i="104" s="1"/>
  <c r="O26" i="104"/>
  <c r="O87" i="104" s="1"/>
  <c r="R26" i="104"/>
  <c r="R87" i="104" s="1"/>
  <c r="X25" i="104"/>
  <c r="X86" i="104" s="1"/>
  <c r="AH26" i="104"/>
  <c r="AH87" i="104" s="1"/>
  <c r="AI26" i="104"/>
  <c r="AI87" i="104" s="1"/>
  <c r="O25" i="104"/>
  <c r="O86" i="104" s="1"/>
  <c r="AM26" i="104"/>
  <c r="AM87" i="104" s="1"/>
  <c r="W26" i="104"/>
  <c r="W87" i="104" s="1"/>
  <c r="AY26" i="104"/>
  <c r="AY87" i="104" s="1"/>
  <c r="AY25" i="104"/>
  <c r="AY86" i="104" s="1"/>
  <c r="T26" i="104"/>
  <c r="T87" i="104" s="1"/>
  <c r="AV26" i="104"/>
  <c r="AV87" i="104" s="1"/>
  <c r="Q53" i="104" l="1"/>
  <c r="Y53" i="104"/>
  <c r="AP53" i="104"/>
  <c r="AC53" i="104"/>
  <c r="P53" i="104"/>
  <c r="U53" i="104"/>
  <c r="X53" i="104"/>
  <c r="BG53" i="104"/>
  <c r="S53" i="104"/>
  <c r="AS53" i="104"/>
  <c r="V53" i="104"/>
  <c r="AB53" i="104"/>
  <c r="BF53" i="104"/>
  <c r="AW53" i="104"/>
  <c r="AL53" i="104"/>
  <c r="BJ53" i="104"/>
  <c r="O53" i="104"/>
  <c r="AY53" i="104"/>
  <c r="BK53" i="104"/>
  <c r="AX53" i="104"/>
  <c r="AF53" i="104"/>
  <c r="BD53" i="104"/>
  <c r="BC53" i="104"/>
  <c r="AA53" i="104"/>
  <c r="AD53" i="104"/>
  <c r="AO53" i="104"/>
  <c r="AE53" i="104"/>
  <c r="Z53" i="104"/>
  <c r="BH53" i="104"/>
  <c r="AU53" i="104"/>
  <c r="BA53" i="104"/>
  <c r="BB53" i="104"/>
  <c r="AR53" i="104"/>
  <c r="AV53" i="104"/>
  <c r="AJ53" i="104"/>
  <c r="AM53" i="104"/>
  <c r="BI53" i="104"/>
  <c r="N53" i="104"/>
  <c r="AQ53" i="104"/>
  <c r="AT53" i="104"/>
  <c r="AG53" i="104"/>
  <c r="AK53" i="104"/>
  <c r="AN53" i="104"/>
  <c r="BE53" i="104"/>
  <c r="AZ53" i="104"/>
  <c r="AI53" i="104"/>
  <c r="R53" i="104"/>
  <c r="W53" i="104"/>
  <c r="T53" i="104"/>
  <c r="AH53" i="104"/>
  <c r="W63" i="104" l="1"/>
  <c r="W65" i="104" s="1"/>
  <c r="W79" i="104" s="1"/>
  <c r="AT63" i="104"/>
  <c r="AT66" i="104" s="1"/>
  <c r="AT80" i="104" s="1"/>
  <c r="BB63" i="104"/>
  <c r="BB64" i="104" s="1"/>
  <c r="BB78" i="104" s="1"/>
  <c r="AA63" i="104"/>
  <c r="AA65" i="104" s="1"/>
  <c r="AA79" i="104" s="1"/>
  <c r="BJ63" i="104"/>
  <c r="BJ65" i="104" s="1"/>
  <c r="BJ79" i="104" s="1"/>
  <c r="AC63" i="104"/>
  <c r="AC64" i="104" s="1"/>
  <c r="AC78" i="104" s="1"/>
  <c r="R63" i="104"/>
  <c r="R64" i="104" s="1"/>
  <c r="R78" i="104" s="1"/>
  <c r="AQ63" i="104"/>
  <c r="AQ66" i="104" s="1"/>
  <c r="AQ80" i="104" s="1"/>
  <c r="BA63" i="104"/>
  <c r="BA65" i="104" s="1"/>
  <c r="BA79" i="104" s="1"/>
  <c r="BC63" i="104"/>
  <c r="BC65" i="104" s="1"/>
  <c r="BC79" i="104" s="1"/>
  <c r="BK63" i="104"/>
  <c r="BK64" i="104" s="1"/>
  <c r="BK78" i="104" s="1"/>
  <c r="V63" i="104"/>
  <c r="V65" i="104" s="1"/>
  <c r="V79" i="104" s="1"/>
  <c r="AP63" i="104"/>
  <c r="AP64" i="104" s="1"/>
  <c r="AP78" i="104" s="1"/>
  <c r="AH63" i="104"/>
  <c r="AI63" i="104"/>
  <c r="AI66" i="104" s="1"/>
  <c r="AI80" i="104" s="1"/>
  <c r="AK63" i="104"/>
  <c r="AK65" i="104" s="1"/>
  <c r="AK79" i="104" s="1"/>
  <c r="N63" i="104"/>
  <c r="N66" i="104" s="1"/>
  <c r="N80" i="104" s="1"/>
  <c r="AV63" i="104"/>
  <c r="AV65" i="104" s="1"/>
  <c r="AV79" i="104" s="1"/>
  <c r="AU63" i="104"/>
  <c r="AU66" i="104" s="1"/>
  <c r="AU80" i="104" s="1"/>
  <c r="AO63" i="104"/>
  <c r="AO65" i="104" s="1"/>
  <c r="AO79" i="104" s="1"/>
  <c r="BD63" i="104"/>
  <c r="BD65" i="104" s="1"/>
  <c r="BD79" i="104" s="1"/>
  <c r="AY63" i="104"/>
  <c r="AY65" i="104" s="1"/>
  <c r="AY79" i="104" s="1"/>
  <c r="AW63" i="104"/>
  <c r="AW64" i="104" s="1"/>
  <c r="AW78" i="104" s="1"/>
  <c r="AS63" i="104"/>
  <c r="AS65" i="104" s="1"/>
  <c r="AS79" i="104" s="1"/>
  <c r="U63" i="104"/>
  <c r="U64" i="104" s="1"/>
  <c r="U78" i="104" s="1"/>
  <c r="Y63" i="104"/>
  <c r="BE63" i="104"/>
  <c r="BE65" i="104" s="1"/>
  <c r="BE79" i="104" s="1"/>
  <c r="AM63" i="104"/>
  <c r="AM65" i="104" s="1"/>
  <c r="AM79" i="104" s="1"/>
  <c r="Z63" i="104"/>
  <c r="Z66" i="104" s="1"/>
  <c r="Z80" i="104" s="1"/>
  <c r="AX63" i="104"/>
  <c r="AX64" i="104" s="1"/>
  <c r="AX78" i="104" s="1"/>
  <c r="AB63" i="104"/>
  <c r="AB66" i="104" s="1"/>
  <c r="AB80" i="104" s="1"/>
  <c r="BG63" i="104"/>
  <c r="BG65" i="104" s="1"/>
  <c r="BG79" i="104" s="1"/>
  <c r="AN63" i="104"/>
  <c r="AN66" i="104" s="1"/>
  <c r="AN80" i="104" s="1"/>
  <c r="AJ63" i="104"/>
  <c r="AJ65" i="104" s="1"/>
  <c r="AJ79" i="104" s="1"/>
  <c r="AE63" i="104"/>
  <c r="AE64" i="104" s="1"/>
  <c r="AE78" i="104" s="1"/>
  <c r="AL63" i="104"/>
  <c r="AL64" i="104" s="1"/>
  <c r="AL78" i="104" s="1"/>
  <c r="X63" i="104"/>
  <c r="X66" i="104" s="1"/>
  <c r="X80" i="104" s="1"/>
  <c r="T63" i="104"/>
  <c r="T65" i="104" s="1"/>
  <c r="T79" i="104" s="1"/>
  <c r="AZ63" i="104"/>
  <c r="AZ66" i="104" s="1"/>
  <c r="AZ80" i="104" s="1"/>
  <c r="AG63" i="104"/>
  <c r="AG66" i="104" s="1"/>
  <c r="AG80" i="104" s="1"/>
  <c r="BI63" i="104"/>
  <c r="BI64" i="104" s="1"/>
  <c r="BI78" i="104" s="1"/>
  <c r="AR63" i="104"/>
  <c r="BH63" i="104"/>
  <c r="BH66" i="104" s="1"/>
  <c r="BH80" i="104" s="1"/>
  <c r="AD63" i="104"/>
  <c r="AD64" i="104" s="1"/>
  <c r="AD78" i="104" s="1"/>
  <c r="AF63" i="104"/>
  <c r="AF64" i="104" s="1"/>
  <c r="AF78" i="104" s="1"/>
  <c r="O63" i="104"/>
  <c r="O65" i="104" s="1"/>
  <c r="O79" i="104" s="1"/>
  <c r="BF63" i="104"/>
  <c r="BF66" i="104" s="1"/>
  <c r="BF80" i="104" s="1"/>
  <c r="S63" i="104"/>
  <c r="S66" i="104" s="1"/>
  <c r="S80" i="104" s="1"/>
  <c r="P63" i="104"/>
  <c r="P65" i="104" s="1"/>
  <c r="P79" i="104" s="1"/>
  <c r="Q63" i="104"/>
  <c r="Q65" i="104" s="1"/>
  <c r="Q79" i="104" s="1"/>
  <c r="W66" i="104"/>
  <c r="W80" i="104" s="1"/>
  <c r="W64" i="104"/>
  <c r="W78" i="104" s="1"/>
  <c r="N64" i="104"/>
  <c r="N78" i="104" s="1"/>
  <c r="BD66" i="104"/>
  <c r="BD80" i="104" s="1"/>
  <c r="BJ66" i="104"/>
  <c r="BJ80" i="104" s="1"/>
  <c r="U66" i="104"/>
  <c r="U80" i="104" s="1"/>
  <c r="BI66" i="104"/>
  <c r="BI80" i="104" s="1"/>
  <c r="BA66" i="104"/>
  <c r="BA80" i="104" s="1"/>
  <c r="BA64" i="104"/>
  <c r="BA78" i="104" s="1"/>
  <c r="AP66" i="104"/>
  <c r="AP80" i="104" s="1"/>
  <c r="AH56" i="104"/>
  <c r="AH76" i="104" s="1"/>
  <c r="AH55" i="104"/>
  <c r="AH75" i="104" s="1"/>
  <c r="AH57" i="104"/>
  <c r="AH77" i="104" s="1"/>
  <c r="W55" i="104"/>
  <c r="W75" i="104" s="1"/>
  <c r="W57" i="104"/>
  <c r="W77" i="104" s="1"/>
  <c r="W56" i="104"/>
  <c r="W76" i="104" s="1"/>
  <c r="AI55" i="104"/>
  <c r="AI75" i="104" s="1"/>
  <c r="AI57" i="104"/>
  <c r="AI77" i="104" s="1"/>
  <c r="AI56" i="104"/>
  <c r="AI76" i="104" s="1"/>
  <c r="BE55" i="104"/>
  <c r="BE75" i="104" s="1"/>
  <c r="BE56" i="104"/>
  <c r="BE76" i="104" s="1"/>
  <c r="BE57" i="104"/>
  <c r="BE77" i="104" s="1"/>
  <c r="AK55" i="104"/>
  <c r="AK75" i="104" s="1"/>
  <c r="AK56" i="104"/>
  <c r="AK76" i="104" s="1"/>
  <c r="AK57" i="104"/>
  <c r="AK77" i="104" s="1"/>
  <c r="AT56" i="104"/>
  <c r="AT76" i="104" s="1"/>
  <c r="AT57" i="104"/>
  <c r="AT77" i="104" s="1"/>
  <c r="AT55" i="104"/>
  <c r="AT75" i="104" s="1"/>
  <c r="N56" i="104"/>
  <c r="N76" i="104" s="1"/>
  <c r="N57" i="104"/>
  <c r="N77" i="104" s="1"/>
  <c r="N55" i="104"/>
  <c r="N75" i="104" s="1"/>
  <c r="AM55" i="104"/>
  <c r="AM75" i="104" s="1"/>
  <c r="AM56" i="104"/>
  <c r="AM76" i="104" s="1"/>
  <c r="AM57" i="104"/>
  <c r="AM77" i="104" s="1"/>
  <c r="AV57" i="104"/>
  <c r="AV77" i="104" s="1"/>
  <c r="AV55" i="104"/>
  <c r="AV75" i="104" s="1"/>
  <c r="AV56" i="104"/>
  <c r="AV76" i="104" s="1"/>
  <c r="BB56" i="104"/>
  <c r="BB76" i="104" s="1"/>
  <c r="BB57" i="104"/>
  <c r="BB77" i="104" s="1"/>
  <c r="BB55" i="104"/>
  <c r="BB75" i="104" s="1"/>
  <c r="AU55" i="104"/>
  <c r="AU75" i="104" s="1"/>
  <c r="AU56" i="104"/>
  <c r="AU76" i="104" s="1"/>
  <c r="AU57" i="104"/>
  <c r="AU77" i="104" s="1"/>
  <c r="Z56" i="104"/>
  <c r="Z76" i="104" s="1"/>
  <c r="Z57" i="104"/>
  <c r="Z77" i="104" s="1"/>
  <c r="Z55" i="104"/>
  <c r="Z75" i="104" s="1"/>
  <c r="AO57" i="104"/>
  <c r="AO77" i="104" s="1"/>
  <c r="AO55" i="104"/>
  <c r="AO75" i="104" s="1"/>
  <c r="AO56" i="104"/>
  <c r="AO76" i="104" s="1"/>
  <c r="AA55" i="104"/>
  <c r="AA75" i="104" s="1"/>
  <c r="AA56" i="104"/>
  <c r="AA76" i="104" s="1"/>
  <c r="AA57" i="104"/>
  <c r="AA77" i="104" s="1"/>
  <c r="BD57" i="104"/>
  <c r="BD77" i="104" s="1"/>
  <c r="BD56" i="104"/>
  <c r="BD76" i="104" s="1"/>
  <c r="BD55" i="104"/>
  <c r="BD75" i="104" s="1"/>
  <c r="AX56" i="104"/>
  <c r="AX76" i="104" s="1"/>
  <c r="AX57" i="104"/>
  <c r="AX77" i="104" s="1"/>
  <c r="AX55" i="104"/>
  <c r="AX75" i="104" s="1"/>
  <c r="AY55" i="104"/>
  <c r="AY75" i="104" s="1"/>
  <c r="AY56" i="104"/>
  <c r="AY76" i="104" s="1"/>
  <c r="AY57" i="104"/>
  <c r="AY77" i="104" s="1"/>
  <c r="BJ56" i="104"/>
  <c r="BJ76" i="104" s="1"/>
  <c r="BJ57" i="104"/>
  <c r="BJ77" i="104" s="1"/>
  <c r="BJ55" i="104"/>
  <c r="BJ75" i="104" s="1"/>
  <c r="AW57" i="104"/>
  <c r="AW77" i="104" s="1"/>
  <c r="AW55" i="104"/>
  <c r="AW75" i="104" s="1"/>
  <c r="AW56" i="104"/>
  <c r="AW76" i="104" s="1"/>
  <c r="AB57" i="104"/>
  <c r="AB77" i="104" s="1"/>
  <c r="AB55" i="104"/>
  <c r="AB75" i="104" s="1"/>
  <c r="AB56" i="104"/>
  <c r="AB76" i="104" s="1"/>
  <c r="AS55" i="104"/>
  <c r="AS75" i="104" s="1"/>
  <c r="AS56" i="104"/>
  <c r="AS76" i="104" s="1"/>
  <c r="AS57" i="104"/>
  <c r="AS77" i="104" s="1"/>
  <c r="BG55" i="104"/>
  <c r="BG75" i="104" s="1"/>
  <c r="BG56" i="104"/>
  <c r="BG76" i="104" s="1"/>
  <c r="BG57" i="104"/>
  <c r="BG77" i="104" s="1"/>
  <c r="U55" i="104"/>
  <c r="U75" i="104" s="1"/>
  <c r="U57" i="104"/>
  <c r="U77" i="104" s="1"/>
  <c r="U56" i="104"/>
  <c r="U76" i="104" s="1"/>
  <c r="AC55" i="104"/>
  <c r="AC75" i="104" s="1"/>
  <c r="AC57" i="104"/>
  <c r="AC77" i="104" s="1"/>
  <c r="AC56" i="104"/>
  <c r="AC76" i="104" s="1"/>
  <c r="Y56" i="104"/>
  <c r="Y76" i="104" s="1"/>
  <c r="Y57" i="104"/>
  <c r="Y77" i="104" s="1"/>
  <c r="Y55" i="104"/>
  <c r="Y75" i="104" s="1"/>
  <c r="T57" i="104"/>
  <c r="T77" i="104" s="1"/>
  <c r="T55" i="104"/>
  <c r="T75" i="104" s="1"/>
  <c r="T56" i="104"/>
  <c r="T76" i="104" s="1"/>
  <c r="R56" i="104"/>
  <c r="R76" i="104" s="1"/>
  <c r="R57" i="104"/>
  <c r="R77" i="104" s="1"/>
  <c r="R55" i="104"/>
  <c r="R75" i="104" s="1"/>
  <c r="AZ57" i="104"/>
  <c r="AZ77" i="104" s="1"/>
  <c r="AZ55" i="104"/>
  <c r="AZ75" i="104" s="1"/>
  <c r="AZ56" i="104"/>
  <c r="AZ76" i="104" s="1"/>
  <c r="AN57" i="104"/>
  <c r="AN77" i="104" s="1"/>
  <c r="AN55" i="104"/>
  <c r="AN75" i="104" s="1"/>
  <c r="AN56" i="104"/>
  <c r="AN76" i="104" s="1"/>
  <c r="AG57" i="104"/>
  <c r="AG77" i="104" s="1"/>
  <c r="AG55" i="104"/>
  <c r="AG75" i="104" s="1"/>
  <c r="AG56" i="104"/>
  <c r="AG76" i="104" s="1"/>
  <c r="AQ55" i="104"/>
  <c r="AQ75" i="104" s="1"/>
  <c r="AQ57" i="104"/>
  <c r="AQ77" i="104" s="1"/>
  <c r="AQ56" i="104"/>
  <c r="AQ76" i="104" s="1"/>
  <c r="BI57" i="104"/>
  <c r="BI77" i="104" s="1"/>
  <c r="BI55" i="104"/>
  <c r="BI75" i="104" s="1"/>
  <c r="BI56" i="104"/>
  <c r="BI76" i="104" s="1"/>
  <c r="AJ57" i="104"/>
  <c r="AJ77" i="104" s="1"/>
  <c r="AJ55" i="104"/>
  <c r="AJ75" i="104" s="1"/>
  <c r="AJ56" i="104"/>
  <c r="AJ76" i="104" s="1"/>
  <c r="AR57" i="104"/>
  <c r="AR77" i="104" s="1"/>
  <c r="AR56" i="104"/>
  <c r="AR76" i="104" s="1"/>
  <c r="AR55" i="104"/>
  <c r="AR75" i="104" s="1"/>
  <c r="BA57" i="104"/>
  <c r="BA77" i="104" s="1"/>
  <c r="BA55" i="104"/>
  <c r="BA75" i="104" s="1"/>
  <c r="BA56" i="104"/>
  <c r="BA76" i="104" s="1"/>
  <c r="BH57" i="104"/>
  <c r="BH77" i="104" s="1"/>
  <c r="BH55" i="104"/>
  <c r="BH75" i="104" s="1"/>
  <c r="BH56" i="104"/>
  <c r="BH76" i="104" s="1"/>
  <c r="AE55" i="104"/>
  <c r="AE75" i="104" s="1"/>
  <c r="AE56" i="104"/>
  <c r="AE76" i="104" s="1"/>
  <c r="AE57" i="104"/>
  <c r="AE77" i="104" s="1"/>
  <c r="AD56" i="104"/>
  <c r="AD76" i="104" s="1"/>
  <c r="AD57" i="104"/>
  <c r="AD77" i="104" s="1"/>
  <c r="AD55" i="104"/>
  <c r="AD75" i="104" s="1"/>
  <c r="BC55" i="104"/>
  <c r="BC75" i="104" s="1"/>
  <c r="BC57" i="104"/>
  <c r="BC77" i="104" s="1"/>
  <c r="BC56" i="104"/>
  <c r="BC76" i="104" s="1"/>
  <c r="AF57" i="104"/>
  <c r="AF77" i="104" s="1"/>
  <c r="AF55" i="104"/>
  <c r="AF75" i="104" s="1"/>
  <c r="AF56" i="104"/>
  <c r="AF76" i="104" s="1"/>
  <c r="BK55" i="104"/>
  <c r="BK75" i="104" s="1"/>
  <c r="BK57" i="104"/>
  <c r="BK77" i="104" s="1"/>
  <c r="BK56" i="104"/>
  <c r="BK76" i="104" s="1"/>
  <c r="O55" i="104"/>
  <c r="O75" i="104" s="1"/>
  <c r="O57" i="104"/>
  <c r="O77" i="104" s="1"/>
  <c r="O56" i="104"/>
  <c r="O76" i="104" s="1"/>
  <c r="AL56" i="104"/>
  <c r="AL76" i="104" s="1"/>
  <c r="AL57" i="104"/>
  <c r="AL77" i="104" s="1"/>
  <c r="AL55" i="104"/>
  <c r="AL75" i="104" s="1"/>
  <c r="BF56" i="104"/>
  <c r="BF76" i="104" s="1"/>
  <c r="BF57" i="104"/>
  <c r="BF77" i="104" s="1"/>
  <c r="BF55" i="104"/>
  <c r="BF75" i="104" s="1"/>
  <c r="V56" i="104"/>
  <c r="V76" i="104" s="1"/>
  <c r="V57" i="104"/>
  <c r="V77" i="104" s="1"/>
  <c r="V55" i="104"/>
  <c r="V75" i="104" s="1"/>
  <c r="S55" i="104"/>
  <c r="S75" i="104" s="1"/>
  <c r="S56" i="104"/>
  <c r="S76" i="104" s="1"/>
  <c r="S57" i="104"/>
  <c r="S77" i="104" s="1"/>
  <c r="X57" i="104"/>
  <c r="X77" i="104" s="1"/>
  <c r="X55" i="104"/>
  <c r="X75" i="104" s="1"/>
  <c r="X56" i="104"/>
  <c r="X76" i="104" s="1"/>
  <c r="P57" i="104"/>
  <c r="P77" i="104" s="1"/>
  <c r="P55" i="104"/>
  <c r="P75" i="104" s="1"/>
  <c r="P56" i="104"/>
  <c r="P76" i="104" s="1"/>
  <c r="AP56" i="104"/>
  <c r="AP76" i="104" s="1"/>
  <c r="AP57" i="104"/>
  <c r="AP77" i="104" s="1"/>
  <c r="AP55" i="104"/>
  <c r="AP75" i="104" s="1"/>
  <c r="Q56" i="104"/>
  <c r="Q76" i="104" s="1"/>
  <c r="Q57" i="104"/>
  <c r="Q77" i="104" s="1"/>
  <c r="Q55" i="104"/>
  <c r="Q75" i="104" s="1"/>
  <c r="T54" i="104"/>
  <c r="T74" i="104" s="1"/>
  <c r="R54" i="104"/>
  <c r="R74" i="104" s="1"/>
  <c r="AZ54" i="104"/>
  <c r="AZ74" i="104" s="1"/>
  <c r="AN54" i="104"/>
  <c r="AN74" i="104" s="1"/>
  <c r="AG54" i="104"/>
  <c r="AG74" i="104" s="1"/>
  <c r="AQ54" i="104"/>
  <c r="AQ74" i="104" s="1"/>
  <c r="BI54" i="104"/>
  <c r="BI74" i="104" s="1"/>
  <c r="AJ54" i="104"/>
  <c r="AJ74" i="104" s="1"/>
  <c r="AR54" i="104"/>
  <c r="AR74" i="104" s="1"/>
  <c r="BA54" i="104"/>
  <c r="BA74" i="104" s="1"/>
  <c r="BH54" i="104"/>
  <c r="BH74" i="104" s="1"/>
  <c r="AE54" i="104"/>
  <c r="AE74" i="104" s="1"/>
  <c r="AD54" i="104"/>
  <c r="AD74" i="104" s="1"/>
  <c r="BC54" i="104"/>
  <c r="BC74" i="104" s="1"/>
  <c r="AF54" i="104"/>
  <c r="AF74" i="104" s="1"/>
  <c r="BK54" i="104"/>
  <c r="BK74" i="104" s="1"/>
  <c r="O54" i="104"/>
  <c r="O74" i="104" s="1"/>
  <c r="AL54" i="104"/>
  <c r="AL74" i="104" s="1"/>
  <c r="BF54" i="104"/>
  <c r="BF74" i="104" s="1"/>
  <c r="V54" i="104"/>
  <c r="V74" i="104" s="1"/>
  <c r="S54" i="104"/>
  <c r="S74" i="104" s="1"/>
  <c r="X54" i="104"/>
  <c r="X74" i="104" s="1"/>
  <c r="P54" i="104"/>
  <c r="P74" i="104" s="1"/>
  <c r="AP54" i="104"/>
  <c r="AP74" i="104" s="1"/>
  <c r="Q54" i="104"/>
  <c r="Q74" i="104" s="1"/>
  <c r="AH54" i="104"/>
  <c r="AH74" i="104" s="1"/>
  <c r="W54" i="104"/>
  <c r="W74" i="104" s="1"/>
  <c r="AI54" i="104"/>
  <c r="AI74" i="104" s="1"/>
  <c r="BE54" i="104"/>
  <c r="BE74" i="104" s="1"/>
  <c r="AK54" i="104"/>
  <c r="AK74" i="104" s="1"/>
  <c r="AT54" i="104"/>
  <c r="AT74" i="104" s="1"/>
  <c r="N54" i="104"/>
  <c r="N74" i="104" s="1"/>
  <c r="AM54" i="104"/>
  <c r="AM74" i="104" s="1"/>
  <c r="AV54" i="104"/>
  <c r="AV74" i="104" s="1"/>
  <c r="BB54" i="104"/>
  <c r="BB74" i="104" s="1"/>
  <c r="AU54" i="104"/>
  <c r="AU74" i="104" s="1"/>
  <c r="Z54" i="104"/>
  <c r="Z74" i="104" s="1"/>
  <c r="AO54" i="104"/>
  <c r="AO74" i="104" s="1"/>
  <c r="AA54" i="104"/>
  <c r="AA74" i="104" s="1"/>
  <c r="BD54" i="104"/>
  <c r="BD74" i="104" s="1"/>
  <c r="AX54" i="104"/>
  <c r="AX74" i="104" s="1"/>
  <c r="AY54" i="104"/>
  <c r="AY74" i="104" s="1"/>
  <c r="BJ54" i="104"/>
  <c r="BJ74" i="104" s="1"/>
  <c r="AW54" i="104"/>
  <c r="AW74" i="104" s="1"/>
  <c r="AB54" i="104"/>
  <c r="AB74" i="104" s="1"/>
  <c r="AS54" i="104"/>
  <c r="AS74" i="104" s="1"/>
  <c r="BG54" i="104"/>
  <c r="BG74" i="104" s="1"/>
  <c r="U54" i="104"/>
  <c r="U74" i="104" s="1"/>
  <c r="AC54" i="104"/>
  <c r="AC74" i="104" s="1"/>
  <c r="Y54" i="104"/>
  <c r="Y74" i="104" s="1"/>
  <c r="X65" i="104" l="1"/>
  <c r="X79" i="104" s="1"/>
  <c r="AN64" i="104"/>
  <c r="AN78" i="104" s="1"/>
  <c r="Z65" i="104"/>
  <c r="Z79" i="104" s="1"/>
  <c r="P66" i="104"/>
  <c r="P80" i="104" s="1"/>
  <c r="AF65" i="104"/>
  <c r="AF79" i="104" s="1"/>
  <c r="AP65" i="104"/>
  <c r="AP79" i="104" s="1"/>
  <c r="P64" i="104"/>
  <c r="P78" i="104" s="1"/>
  <c r="AF66" i="104"/>
  <c r="AF80" i="104" s="1"/>
  <c r="BI65" i="104"/>
  <c r="BI79" i="104" s="1"/>
  <c r="U65" i="104"/>
  <c r="U79" i="104" s="1"/>
  <c r="BJ64" i="104"/>
  <c r="BJ78" i="104" s="1"/>
  <c r="Z64" i="104"/>
  <c r="Z78" i="104" s="1"/>
  <c r="X64" i="104"/>
  <c r="X78" i="104" s="1"/>
  <c r="AN65" i="104"/>
  <c r="AN79" i="104" s="1"/>
  <c r="BD64" i="104"/>
  <c r="BD78" i="104" s="1"/>
  <c r="N65" i="104"/>
  <c r="N79" i="104" s="1"/>
  <c r="O64" i="104"/>
  <c r="O78" i="104" s="1"/>
  <c r="T66" i="104"/>
  <c r="T80" i="104" s="1"/>
  <c r="BE66" i="104"/>
  <c r="BE80" i="104" s="1"/>
  <c r="AJ66" i="104"/>
  <c r="AJ80" i="104" s="1"/>
  <c r="AZ64" i="104"/>
  <c r="AZ78" i="104" s="1"/>
  <c r="AI64" i="104"/>
  <c r="AI78" i="104" s="1"/>
  <c r="AR66" i="104"/>
  <c r="AR80" i="104" s="1"/>
  <c r="AR64" i="104"/>
  <c r="AR78" i="104" s="1"/>
  <c r="Y66" i="104"/>
  <c r="Y80" i="104" s="1"/>
  <c r="Y64" i="104"/>
  <c r="Y78" i="104" s="1"/>
  <c r="AH65" i="104"/>
  <c r="AH79" i="104" s="1"/>
  <c r="AH66" i="104"/>
  <c r="AH80" i="104" s="1"/>
  <c r="AY66" i="104"/>
  <c r="AY80" i="104" s="1"/>
  <c r="O66" i="104"/>
  <c r="O80" i="104" s="1"/>
  <c r="BC66" i="104"/>
  <c r="BC80" i="104" s="1"/>
  <c r="AR65" i="104"/>
  <c r="AR79" i="104" s="1"/>
  <c r="AC66" i="104"/>
  <c r="AC80" i="104" s="1"/>
  <c r="AW65" i="104"/>
  <c r="AW79" i="104" s="1"/>
  <c r="AY64" i="104"/>
  <c r="AY78" i="104" s="1"/>
  <c r="AV66" i="104"/>
  <c r="AV80" i="104" s="1"/>
  <c r="AT65" i="104"/>
  <c r="AT79" i="104" s="1"/>
  <c r="Q66" i="104"/>
  <c r="Q80" i="104" s="1"/>
  <c r="BK66" i="104"/>
  <c r="BK80" i="104" s="1"/>
  <c r="BC64" i="104"/>
  <c r="BC78" i="104" s="1"/>
  <c r="Y65" i="104"/>
  <c r="Y79" i="104" s="1"/>
  <c r="AX66" i="104"/>
  <c r="AX80" i="104" s="1"/>
  <c r="AT64" i="104"/>
  <c r="AT78" i="104" s="1"/>
  <c r="BF64" i="104"/>
  <c r="BF78" i="104" s="1"/>
  <c r="BB66" i="104"/>
  <c r="BB80" i="104" s="1"/>
  <c r="BH64" i="104"/>
  <c r="BH78" i="104" s="1"/>
  <c r="AE65" i="104"/>
  <c r="AE79" i="104" s="1"/>
  <c r="R65" i="104"/>
  <c r="R79" i="104" s="1"/>
  <c r="AS66" i="104"/>
  <c r="AS80" i="104" s="1"/>
  <c r="AO66" i="104"/>
  <c r="AO80" i="104" s="1"/>
  <c r="AU64" i="104"/>
  <c r="AU78" i="104" s="1"/>
  <c r="AM66" i="104"/>
  <c r="AM80" i="104" s="1"/>
  <c r="V66" i="104"/>
  <c r="V80" i="104" s="1"/>
  <c r="BK65" i="104"/>
  <c r="BK79" i="104" s="1"/>
  <c r="AE66" i="104"/>
  <c r="AE80" i="104" s="1"/>
  <c r="AB64" i="104"/>
  <c r="AB78" i="104" s="1"/>
  <c r="BB65" i="104"/>
  <c r="BB79" i="104" s="1"/>
  <c r="Q64" i="104"/>
  <c r="Q78" i="104" s="1"/>
  <c r="AD65" i="104"/>
  <c r="AD79" i="104" s="1"/>
  <c r="AJ64" i="104"/>
  <c r="AJ78" i="104" s="1"/>
  <c r="AG65" i="104"/>
  <c r="AG79" i="104" s="1"/>
  <c r="T64" i="104"/>
  <c r="T78" i="104" s="1"/>
  <c r="AC65" i="104"/>
  <c r="AC79" i="104" s="1"/>
  <c r="AX65" i="104"/>
  <c r="AX79" i="104" s="1"/>
  <c r="AV64" i="104"/>
  <c r="AV78" i="104" s="1"/>
  <c r="AK66" i="104"/>
  <c r="AK80" i="104" s="1"/>
  <c r="AH64" i="104"/>
  <c r="AH78" i="104" s="1"/>
  <c r="S64" i="104"/>
  <c r="S78" i="104" s="1"/>
  <c r="BG64" i="104"/>
  <c r="BG78" i="104" s="1"/>
  <c r="AA64" i="104"/>
  <c r="AA78" i="104" s="1"/>
  <c r="S65" i="104"/>
  <c r="S79" i="104" s="1"/>
  <c r="V64" i="104"/>
  <c r="V78" i="104" s="1"/>
  <c r="AL65" i="104"/>
  <c r="AL79" i="104" s="1"/>
  <c r="AD66" i="104"/>
  <c r="AD80" i="104" s="1"/>
  <c r="AS64" i="104"/>
  <c r="AS78" i="104" s="1"/>
  <c r="AO64" i="104"/>
  <c r="AO78" i="104" s="1"/>
  <c r="AK64" i="104"/>
  <c r="AK78" i="104" s="1"/>
  <c r="BF65" i="104"/>
  <c r="BF79" i="104" s="1"/>
  <c r="AL66" i="104"/>
  <c r="AL80" i="104" s="1"/>
  <c r="BH65" i="104"/>
  <c r="BH79" i="104" s="1"/>
  <c r="AQ65" i="104"/>
  <c r="AQ79" i="104" s="1"/>
  <c r="AG64" i="104"/>
  <c r="AG78" i="104" s="1"/>
  <c r="AZ65" i="104"/>
  <c r="AZ79" i="104" s="1"/>
  <c r="R66" i="104"/>
  <c r="R80" i="104" s="1"/>
  <c r="BG66" i="104"/>
  <c r="BG80" i="104" s="1"/>
  <c r="AB65" i="104"/>
  <c r="AB79" i="104" s="1"/>
  <c r="AW66" i="104"/>
  <c r="AW80" i="104" s="1"/>
  <c r="AA66" i="104"/>
  <c r="AA80" i="104" s="1"/>
  <c r="AU65" i="104"/>
  <c r="AU79" i="104" s="1"/>
  <c r="AM64" i="104"/>
  <c r="AM78" i="104" s="1"/>
  <c r="BE64" i="104"/>
  <c r="BE78" i="104" s="1"/>
  <c r="AI65" i="104"/>
  <c r="AI79" i="104" s="1"/>
  <c r="AQ64" i="104"/>
  <c r="AQ78" i="104" s="1"/>
  <c r="Q58" i="104"/>
  <c r="S58" i="104"/>
  <c r="O58" i="104"/>
  <c r="AD58" i="104"/>
  <c r="AR58" i="104"/>
  <c r="AG58" i="104"/>
  <c r="T58" i="104"/>
  <c r="AL58" i="104"/>
  <c r="AJ58" i="104"/>
  <c r="BG58" i="104"/>
  <c r="AX58" i="104"/>
  <c r="AM58" i="104"/>
  <c r="Y58" i="104"/>
  <c r="AS58" i="104"/>
  <c r="AY58" i="104"/>
  <c r="AO58" i="104"/>
  <c r="AV58" i="104"/>
  <c r="AK58" i="104"/>
  <c r="AH58" i="104"/>
  <c r="V58" i="104"/>
  <c r="BC58" i="104"/>
  <c r="AQ58" i="104"/>
  <c r="AC58" i="104"/>
  <c r="AA58" i="104"/>
  <c r="AT58" i="104"/>
  <c r="P58" i="104"/>
  <c r="BF58" i="104"/>
  <c r="AF58" i="104"/>
  <c r="BH58" i="104"/>
  <c r="BI58" i="104"/>
  <c r="AZ58" i="104"/>
  <c r="X58" i="104"/>
  <c r="AE58" i="104"/>
  <c r="AN58" i="104"/>
  <c r="AB58" i="104"/>
  <c r="Z58" i="104"/>
  <c r="BE58" i="104"/>
  <c r="U58" i="104"/>
  <c r="AW58" i="104"/>
  <c r="BD58" i="104"/>
  <c r="AU58" i="104"/>
  <c r="N58" i="104"/>
  <c r="AI58" i="104"/>
  <c r="AP58" i="104"/>
  <c r="BK58" i="104"/>
  <c r="BA58" i="104"/>
  <c r="R58" i="104"/>
  <c r="BJ58" i="104"/>
  <c r="BB58" i="104"/>
  <c r="W58" i="104"/>
  <c r="BA67" i="104"/>
  <c r="W67" i="104"/>
  <c r="AP67" i="104" l="1"/>
  <c r="U67" i="104"/>
  <c r="AN67" i="104"/>
  <c r="X67" i="104"/>
  <c r="AF67" i="104"/>
  <c r="Z67" i="104"/>
  <c r="N67" i="104"/>
  <c r="BJ67" i="104"/>
  <c r="BD67" i="104"/>
  <c r="P67" i="104"/>
  <c r="BI67" i="104"/>
  <c r="AE67" i="104"/>
  <c r="AJ67" i="104"/>
  <c r="AR67" i="104"/>
  <c r="R67" i="104"/>
  <c r="BF67" i="104"/>
  <c r="O67" i="104"/>
  <c r="AT67" i="104"/>
  <c r="AA67" i="104"/>
  <c r="AV67" i="104"/>
  <c r="AY67" i="104"/>
  <c r="BC67" i="104"/>
  <c r="Y67" i="104"/>
  <c r="AI67" i="104"/>
  <c r="AH67" i="104"/>
  <c r="AX67" i="104"/>
  <c r="AC67" i="104"/>
  <c r="T67" i="104"/>
  <c r="BH67" i="104"/>
  <c r="AB67" i="104"/>
  <c r="AM67" i="104"/>
  <c r="BB67" i="104"/>
  <c r="BK67" i="104"/>
  <c r="AO67" i="104"/>
  <c r="V67" i="104"/>
  <c r="Q67" i="104"/>
  <c r="AU67" i="104"/>
  <c r="BE67" i="104"/>
  <c r="AQ67" i="104"/>
  <c r="AK67" i="104"/>
  <c r="AS67" i="104"/>
  <c r="BG67" i="104"/>
  <c r="AG67" i="104"/>
  <c r="S67" i="104"/>
  <c r="AW67" i="104"/>
  <c r="AZ67" i="104"/>
  <c r="AL67" i="104"/>
  <c r="AD67" i="104"/>
  <c r="N13" i="164" l="1" a="1"/>
  <c r="AE35" i="164" l="1"/>
  <c r="AE77" i="164" s="1"/>
  <c r="AX29" i="164"/>
  <c r="AX71" i="164" s="1"/>
  <c r="AM20" i="164"/>
  <c r="AM62" i="164" s="1"/>
  <c r="BG24" i="164"/>
  <c r="BG66" i="164" s="1"/>
  <c r="AV26" i="164"/>
  <c r="AV68" i="164" s="1"/>
  <c r="BD33" i="164"/>
  <c r="BD75" i="164" s="1"/>
  <c r="AE26" i="164"/>
  <c r="AE68" i="164" s="1"/>
  <c r="AK42" i="164"/>
  <c r="AK84" i="164" s="1"/>
  <c r="O20" i="164"/>
  <c r="O62" i="164" s="1"/>
  <c r="AL26" i="164"/>
  <c r="AL68" i="164" s="1"/>
  <c r="U27" i="164"/>
  <c r="U69" i="164" s="1"/>
  <c r="AG17" i="164"/>
  <c r="AG59" i="164" s="1"/>
  <c r="AW35" i="164"/>
  <c r="AW77" i="164" s="1"/>
  <c r="AI31" i="164"/>
  <c r="AI73" i="164" s="1"/>
  <c r="AI38" i="164"/>
  <c r="AI80" i="164" s="1"/>
  <c r="AZ16" i="164"/>
  <c r="AZ58" i="164" s="1"/>
  <c r="AF33" i="164"/>
  <c r="AF75" i="164" s="1"/>
  <c r="AS22" i="164"/>
  <c r="AS64" i="164" s="1"/>
  <c r="AC13" i="164"/>
  <c r="AC55" i="164" s="1"/>
  <c r="N22" i="164"/>
  <c r="N64" i="164" s="1"/>
  <c r="AK36" i="164"/>
  <c r="AK78" i="164" s="1"/>
  <c r="AW14" i="164"/>
  <c r="AW56" i="164" s="1"/>
  <c r="AP42" i="164"/>
  <c r="AP84" i="164" s="1"/>
  <c r="AV25" i="164"/>
  <c r="AV67" i="164" s="1"/>
  <c r="AU40" i="164"/>
  <c r="AU82" i="164" s="1"/>
  <c r="BK18" i="164"/>
  <c r="BK60" i="164" s="1"/>
  <c r="AV24" i="164"/>
  <c r="AV66" i="164" s="1"/>
  <c r="AD29" i="164"/>
  <c r="AD71" i="164" s="1"/>
  <c r="AC16" i="164"/>
  <c r="AC58" i="164" s="1"/>
  <c r="W38" i="164"/>
  <c r="W80" i="164" s="1"/>
  <c r="BB32" i="164"/>
  <c r="BB74" i="164" s="1"/>
  <c r="AB21" i="164"/>
  <c r="AB63" i="164" s="1"/>
  <c r="BI39" i="164"/>
  <c r="BI81" i="164" s="1"/>
  <c r="BF19" i="164"/>
  <c r="BF61" i="164" s="1"/>
  <c r="BD14" i="164"/>
  <c r="BD56" i="164" s="1"/>
  <c r="W27" i="164"/>
  <c r="W69" i="164" s="1"/>
  <c r="N39" i="164"/>
  <c r="N81" i="164" s="1"/>
  <c r="AH33" i="164"/>
  <c r="AH75" i="164" s="1"/>
  <c r="AQ22" i="164"/>
  <c r="AQ64" i="164" s="1"/>
  <c r="AI39" i="164"/>
  <c r="AI81" i="164" s="1"/>
  <c r="AB31" i="164"/>
  <c r="AB73" i="164" s="1"/>
  <c r="BI22" i="164"/>
  <c r="BI64" i="164" s="1"/>
  <c r="AM13" i="164"/>
  <c r="AM55" i="164" s="1"/>
  <c r="AB19" i="164"/>
  <c r="AB61" i="164" s="1"/>
  <c r="AP38" i="164"/>
  <c r="AP80" i="164" s="1"/>
  <c r="N42" i="164"/>
  <c r="N84" i="164" s="1"/>
  <c r="V29" i="164"/>
  <c r="V71" i="164" s="1"/>
  <c r="AO36" i="164"/>
  <c r="AO78" i="164" s="1"/>
  <c r="BA32" i="164"/>
  <c r="BA74" i="164" s="1"/>
  <c r="T17" i="164"/>
  <c r="T59" i="164" s="1"/>
  <c r="AD30" i="164"/>
  <c r="AD72" i="164" s="1"/>
  <c r="AB33" i="164"/>
  <c r="AB75" i="164" s="1"/>
  <c r="AZ23" i="164"/>
  <c r="AZ65" i="164" s="1"/>
  <c r="AI32" i="164"/>
  <c r="AI74" i="164" s="1"/>
  <c r="AR24" i="164"/>
  <c r="AR66" i="164" s="1"/>
  <c r="AB26" i="164"/>
  <c r="AB68" i="164" s="1"/>
  <c r="AD38" i="164"/>
  <c r="AD80" i="164" s="1"/>
  <c r="AI41" i="164"/>
  <c r="AI83" i="164" s="1"/>
  <c r="W31" i="164"/>
  <c r="W73" i="164" s="1"/>
  <c r="AC29" i="164"/>
  <c r="AC71" i="164" s="1"/>
  <c r="P21" i="164"/>
  <c r="P63" i="164" s="1"/>
  <c r="BI15" i="164"/>
  <c r="BI57" i="164" s="1"/>
  <c r="AS19" i="164"/>
  <c r="AS61" i="164" s="1"/>
  <c r="AB15" i="164"/>
  <c r="AB57" i="164" s="1"/>
  <c r="AH18" i="164"/>
  <c r="AH60" i="164" s="1"/>
  <c r="BE18" i="164"/>
  <c r="BE60" i="164" s="1"/>
  <c r="BD35" i="164"/>
  <c r="BD77" i="164" s="1"/>
  <c r="AS25" i="164"/>
  <c r="AS67" i="164" s="1"/>
  <c r="BC22" i="164"/>
  <c r="BC64" i="164" s="1"/>
  <c r="AG19" i="164"/>
  <c r="AG61" i="164" s="1"/>
  <c r="AJ29" i="164"/>
  <c r="AJ71" i="164" s="1"/>
  <c r="AT28" i="164"/>
  <c r="AT70" i="164" s="1"/>
  <c r="AA28" i="164"/>
  <c r="AA70" i="164" s="1"/>
  <c r="AO41" i="164"/>
  <c r="AO83" i="164" s="1"/>
  <c r="AA35" i="164"/>
  <c r="AA77" i="164" s="1"/>
  <c r="BA24" i="164"/>
  <c r="BA66" i="164" s="1"/>
  <c r="BK36" i="164"/>
  <c r="BK78" i="164" s="1"/>
  <c r="BH29" i="164"/>
  <c r="BH71" i="164" s="1"/>
  <c r="BG23" i="164"/>
  <c r="BG65" i="164" s="1"/>
  <c r="BG39" i="164"/>
  <c r="BG81" i="164" s="1"/>
  <c r="AX23" i="164"/>
  <c r="AX65" i="164" s="1"/>
  <c r="AA33" i="164"/>
  <c r="AA75" i="164" s="1"/>
  <c r="AM27" i="164"/>
  <c r="AM69" i="164" s="1"/>
  <c r="AT15" i="164"/>
  <c r="AT57" i="164" s="1"/>
  <c r="AO31" i="164"/>
  <c r="AO73" i="164" s="1"/>
  <c r="T25" i="164"/>
  <c r="T67" i="164" s="1"/>
  <c r="BC35" i="164"/>
  <c r="BC77" i="164" s="1"/>
  <c r="BK14" i="164"/>
  <c r="BK56" i="164" s="1"/>
  <c r="AE20" i="164"/>
  <c r="AE62" i="164" s="1"/>
  <c r="AM42" i="164"/>
  <c r="AM84" i="164" s="1"/>
  <c r="AL39" i="164"/>
  <c r="AL81" i="164" s="1"/>
  <c r="AA24" i="164"/>
  <c r="AA66" i="164" s="1"/>
  <c r="AH36" i="164"/>
  <c r="AH78" i="164" s="1"/>
  <c r="AX22" i="164"/>
  <c r="AX64" i="164" s="1"/>
  <c r="AH37" i="164"/>
  <c r="AH79" i="164" s="1"/>
  <c r="AQ13" i="164"/>
  <c r="AQ55" i="164" s="1"/>
  <c r="P22" i="164"/>
  <c r="P64" i="164" s="1"/>
  <c r="AF24" i="164"/>
  <c r="AF66" i="164" s="1"/>
  <c r="N27" i="164"/>
  <c r="N69" i="164" s="1"/>
  <c r="BA19" i="164"/>
  <c r="BA61" i="164" s="1"/>
  <c r="AN22" i="164"/>
  <c r="AN64" i="164" s="1"/>
  <c r="BE37" i="164"/>
  <c r="BE79" i="164" s="1"/>
  <c r="U19" i="164"/>
  <c r="U61" i="164" s="1"/>
  <c r="AG21" i="164"/>
  <c r="AG63" i="164" s="1"/>
  <c r="AC23" i="164"/>
  <c r="AC65" i="164" s="1"/>
  <c r="AC14" i="164"/>
  <c r="AC56" i="164" s="1"/>
  <c r="O30" i="164"/>
  <c r="O72" i="164" s="1"/>
  <c r="AY19" i="164"/>
  <c r="AY61" i="164" s="1"/>
  <c r="N14" i="164"/>
  <c r="N56" i="164" s="1"/>
  <c r="BB25" i="164"/>
  <c r="BB67" i="164" s="1"/>
  <c r="AZ29" i="164"/>
  <c r="AZ71" i="164" s="1"/>
  <c r="AR37" i="164"/>
  <c r="AR79" i="164" s="1"/>
  <c r="BJ29" i="164"/>
  <c r="BJ71" i="164" s="1"/>
  <c r="BD37" i="164"/>
  <c r="BD79" i="164" s="1"/>
  <c r="AO39" i="164"/>
  <c r="AO81" i="164" s="1"/>
  <c r="W21" i="164"/>
  <c r="W63" i="164" s="1"/>
  <c r="BE15" i="164"/>
  <c r="BE57" i="164" s="1"/>
  <c r="AN20" i="164"/>
  <c r="AN62" i="164" s="1"/>
  <c r="BK33" i="164"/>
  <c r="BK75" i="164" s="1"/>
  <c r="BD16" i="164"/>
  <c r="BD58" i="164" s="1"/>
  <c r="BF33" i="164"/>
  <c r="BF75" i="164" s="1"/>
  <c r="U41" i="164"/>
  <c r="U83" i="164" s="1"/>
  <c r="BI18" i="164"/>
  <c r="BI60" i="164" s="1"/>
  <c r="AL23" i="164"/>
  <c r="AL65" i="164" s="1"/>
  <c r="AJ13" i="164"/>
  <c r="AJ55" i="164" s="1"/>
  <c r="BI24" i="164"/>
  <c r="BI66" i="164" s="1"/>
  <c r="V32" i="164"/>
  <c r="V74" i="164" s="1"/>
  <c r="N26" i="164"/>
  <c r="N68" i="164" s="1"/>
  <c r="Q35" i="164"/>
  <c r="Q77" i="164" s="1"/>
  <c r="AL35" i="164"/>
  <c r="AL77" i="164" s="1"/>
  <c r="AN29" i="164"/>
  <c r="AN71" i="164" s="1"/>
  <c r="Q33" i="164"/>
  <c r="Q75" i="164" s="1"/>
  <c r="X40" i="164"/>
  <c r="X82" i="164" s="1"/>
  <c r="AV42" i="164"/>
  <c r="AV84" i="164" s="1"/>
  <c r="AW32" i="164"/>
  <c r="AW74" i="164" s="1"/>
  <c r="AL21" i="164"/>
  <c r="AL63" i="164" s="1"/>
  <c r="T21" i="164"/>
  <c r="T63" i="164" s="1"/>
  <c r="O37" i="164"/>
  <c r="O79" i="164" s="1"/>
  <c r="AH13" i="164"/>
  <c r="AH55" i="164" s="1"/>
  <c r="O38" i="164"/>
  <c r="O80" i="164" s="1"/>
  <c r="AS38" i="164"/>
  <c r="AS80" i="164" s="1"/>
  <c r="BI20" i="164"/>
  <c r="BI62" i="164" s="1"/>
  <c r="AU42" i="164"/>
  <c r="AU84" i="164" s="1"/>
  <c r="BK31" i="164"/>
  <c r="BK73" i="164" s="1"/>
  <c r="AG18" i="164"/>
  <c r="AG60" i="164" s="1"/>
  <c r="BJ16" i="164"/>
  <c r="BJ58" i="164" s="1"/>
  <c r="AT36" i="164"/>
  <c r="AT78" i="164" s="1"/>
  <c r="AP29" i="164"/>
  <c r="AP71" i="164" s="1"/>
  <c r="AU33" i="164"/>
  <c r="AU75" i="164" s="1"/>
  <c r="AI40" i="164"/>
  <c r="AI82" i="164" s="1"/>
  <c r="AM17" i="164"/>
  <c r="AM59" i="164" s="1"/>
  <c r="BB16" i="164"/>
  <c r="BB58" i="164" s="1"/>
  <c r="BJ24" i="164"/>
  <c r="BJ66" i="164" s="1"/>
  <c r="AR20" i="164"/>
  <c r="AR62" i="164" s="1"/>
  <c r="N34" i="164"/>
  <c r="N76" i="164" s="1"/>
  <c r="R28" i="164"/>
  <c r="R70" i="164" s="1"/>
  <c r="W37" i="164"/>
  <c r="W79" i="164" s="1"/>
  <c r="P42" i="164"/>
  <c r="P84" i="164" s="1"/>
  <c r="AZ40" i="164"/>
  <c r="AZ82" i="164" s="1"/>
  <c r="X14" i="164"/>
  <c r="X56" i="164" s="1"/>
  <c r="AX41" i="164"/>
  <c r="AX83" i="164" s="1"/>
  <c r="AV40" i="164"/>
  <c r="AV82" i="164" s="1"/>
  <c r="AS39" i="164"/>
  <c r="AS81" i="164" s="1"/>
  <c r="AF41" i="164"/>
  <c r="AF83" i="164" s="1"/>
  <c r="BE42" i="164"/>
  <c r="BE84" i="164" s="1"/>
  <c r="O41" i="164"/>
  <c r="O83" i="164" s="1"/>
  <c r="AP36" i="164"/>
  <c r="AP78" i="164" s="1"/>
  <c r="AY23" i="164"/>
  <c r="AY65" i="164" s="1"/>
  <c r="W23" i="164"/>
  <c r="W65" i="164" s="1"/>
  <c r="AV16" i="164"/>
  <c r="AV58" i="164" s="1"/>
  <c r="AC20" i="164"/>
  <c r="AC62" i="164" s="1"/>
  <c r="AD20" i="164"/>
  <c r="AD62" i="164" s="1"/>
  <c r="AA20" i="164"/>
  <c r="AA62" i="164" s="1"/>
  <c r="AI28" i="164"/>
  <c r="AI70" i="164" s="1"/>
  <c r="T40" i="164"/>
  <c r="T82" i="164" s="1"/>
  <c r="BD30" i="164"/>
  <c r="BD72" i="164" s="1"/>
  <c r="AA32" i="164"/>
  <c r="AA74" i="164" s="1"/>
  <c r="AQ21" i="164"/>
  <c r="AQ63" i="164" s="1"/>
  <c r="AM33" i="164"/>
  <c r="AM75" i="164" s="1"/>
  <c r="BG37" i="164"/>
  <c r="BG79" i="164" s="1"/>
  <c r="AT29" i="164"/>
  <c r="AT71" i="164" s="1"/>
  <c r="AB42" i="164"/>
  <c r="AB84" i="164" s="1"/>
  <c r="AP39" i="164"/>
  <c r="AP81" i="164" s="1"/>
  <c r="AP15" i="164"/>
  <c r="AP57" i="164" s="1"/>
  <c r="O24" i="164"/>
  <c r="O66" i="164" s="1"/>
  <c r="BC25" i="164"/>
  <c r="BC67" i="164" s="1"/>
  <c r="P13" i="164"/>
  <c r="P55" i="164" s="1"/>
  <c r="AK30" i="164"/>
  <c r="AK72" i="164" s="1"/>
  <c r="AJ33" i="164"/>
  <c r="AJ75" i="164" s="1"/>
  <c r="P27" i="164"/>
  <c r="P69" i="164" s="1"/>
  <c r="BH31" i="164"/>
  <c r="BH73" i="164" s="1"/>
  <c r="AJ24" i="164"/>
  <c r="AJ66" i="164" s="1"/>
  <c r="BK26" i="164"/>
  <c r="BK68" i="164" s="1"/>
  <c r="BE28" i="164"/>
  <c r="BE70" i="164" s="1"/>
  <c r="AR30" i="164"/>
  <c r="AR72" i="164" s="1"/>
  <c r="Q39" i="164"/>
  <c r="Q81" i="164" s="1"/>
  <c r="Y37" i="164"/>
  <c r="Y79" i="164" s="1"/>
  <c r="AJ20" i="164"/>
  <c r="AJ62" i="164" s="1"/>
  <c r="Y39" i="164"/>
  <c r="Y81" i="164" s="1"/>
  <c r="R42" i="164"/>
  <c r="R84" i="164" s="1"/>
  <c r="U37" i="164"/>
  <c r="U79" i="164" s="1"/>
  <c r="AK20" i="164"/>
  <c r="AK62" i="164" s="1"/>
  <c r="AF35" i="164"/>
  <c r="AF77" i="164" s="1"/>
  <c r="AG16" i="164"/>
  <c r="AG58" i="164" s="1"/>
  <c r="BG41" i="164"/>
  <c r="BG83" i="164" s="1"/>
  <c r="AI21" i="164"/>
  <c r="AI63" i="164" s="1"/>
  <c r="AG14" i="164"/>
  <c r="AG56" i="164" s="1"/>
  <c r="AS21" i="164"/>
  <c r="AS63" i="164" s="1"/>
  <c r="BI35" i="164"/>
  <c r="BI77" i="164" s="1"/>
  <c r="O15" i="164"/>
  <c r="O57" i="164" s="1"/>
  <c r="AI25" i="164"/>
  <c r="AI67" i="164" s="1"/>
  <c r="S23" i="164"/>
  <c r="S65" i="164" s="1"/>
  <c r="AA40" i="164"/>
  <c r="AA82" i="164" s="1"/>
  <c r="AW20" i="164"/>
  <c r="AW62" i="164" s="1"/>
  <c r="AG24" i="164"/>
  <c r="AG66" i="164" s="1"/>
  <c r="AZ20" i="164"/>
  <c r="AZ62" i="164" s="1"/>
  <c r="AT39" i="164"/>
  <c r="AT81" i="164" s="1"/>
  <c r="AU31" i="164"/>
  <c r="AU73" i="164" s="1"/>
  <c r="AX16" i="164"/>
  <c r="AX58" i="164" s="1"/>
  <c r="AU24" i="164"/>
  <c r="AU66" i="164" s="1"/>
  <c r="AV23" i="164"/>
  <c r="AV65" i="164" s="1"/>
  <c r="N35" i="164"/>
  <c r="N77" i="164" s="1"/>
  <c r="AE42" i="164"/>
  <c r="AE84" i="164" s="1"/>
  <c r="BB37" i="164"/>
  <c r="BB79" i="164" s="1"/>
  <c r="AH27" i="164"/>
  <c r="AH69" i="164" s="1"/>
  <c r="AG41" i="164"/>
  <c r="AG83" i="164" s="1"/>
  <c r="W41" i="164"/>
  <c r="W83" i="164" s="1"/>
  <c r="P15" i="164"/>
  <c r="P57" i="164" s="1"/>
  <c r="AQ42" i="164"/>
  <c r="AQ84" i="164" s="1"/>
  <c r="N28" i="164"/>
  <c r="N70" i="164" s="1"/>
  <c r="BE24" i="164"/>
  <c r="BE66" i="164" s="1"/>
  <c r="AB17" i="164"/>
  <c r="AB59" i="164" s="1"/>
  <c r="AF30" i="164"/>
  <c r="AF72" i="164" s="1"/>
  <c r="AK37" i="164"/>
  <c r="AK79" i="164" s="1"/>
  <c r="AA36" i="164"/>
  <c r="AA78" i="164" s="1"/>
  <c r="AO29" i="164"/>
  <c r="AO71" i="164" s="1"/>
  <c r="O32" i="164"/>
  <c r="O74" i="164" s="1"/>
  <c r="S39" i="164"/>
  <c r="S81" i="164" s="1"/>
  <c r="BK29" i="164"/>
  <c r="BK71" i="164" s="1"/>
  <c r="BB29" i="164"/>
  <c r="BB71" i="164" s="1"/>
  <c r="AF32" i="164"/>
  <c r="AF74" i="164" s="1"/>
  <c r="BE27" i="164"/>
  <c r="BE69" i="164" s="1"/>
  <c r="AO40" i="164"/>
  <c r="AO82" i="164" s="1"/>
  <c r="T27" i="164"/>
  <c r="T69" i="164" s="1"/>
  <c r="AW31" i="164"/>
  <c r="AW73" i="164" s="1"/>
  <c r="AZ28" i="164"/>
  <c r="AZ70" i="164" s="1"/>
  <c r="AE22" i="164"/>
  <c r="AE64" i="164" s="1"/>
  <c r="AO30" i="164"/>
  <c r="AO72" i="164" s="1"/>
  <c r="AF40" i="164"/>
  <c r="AF82" i="164" s="1"/>
  <c r="BH32" i="164"/>
  <c r="BH74" i="164" s="1"/>
  <c r="O18" i="164"/>
  <c r="O60" i="164" s="1"/>
  <c r="AW24" i="164"/>
  <c r="AW66" i="164" s="1"/>
  <c r="BE19" i="164"/>
  <c r="BE61" i="164" s="1"/>
  <c r="AH30" i="164"/>
  <c r="AH72" i="164" s="1"/>
  <c r="AG39" i="164"/>
  <c r="AG81" i="164" s="1"/>
  <c r="AW29" i="164"/>
  <c r="AW71" i="164" s="1"/>
  <c r="AF38" i="164"/>
  <c r="AF80" i="164" s="1"/>
  <c r="U17" i="164"/>
  <c r="U59" i="164" s="1"/>
  <c r="AE41" i="164"/>
  <c r="AE83" i="164" s="1"/>
  <c r="T32" i="164"/>
  <c r="T74" i="164" s="1"/>
  <c r="BF28" i="164"/>
  <c r="BF70" i="164" s="1"/>
  <c r="AX37" i="164"/>
  <c r="AX79" i="164" s="1"/>
  <c r="AK18" i="164"/>
  <c r="AK60" i="164" s="1"/>
  <c r="P32" i="164"/>
  <c r="P74" i="164" s="1"/>
  <c r="BF13" i="164"/>
  <c r="BF55" i="164" s="1"/>
  <c r="Q26" i="164"/>
  <c r="Q68" i="164" s="1"/>
  <c r="AC38" i="164"/>
  <c r="AC80" i="164" s="1"/>
  <c r="AJ41" i="164"/>
  <c r="AJ83" i="164" s="1"/>
  <c r="S17" i="164"/>
  <c r="S59" i="164" s="1"/>
  <c r="Z40" i="164"/>
  <c r="Z82" i="164" s="1"/>
  <c r="BK42" i="164"/>
  <c r="BK84" i="164" s="1"/>
  <c r="AW28" i="164"/>
  <c r="AW70" i="164" s="1"/>
  <c r="BI26" i="164"/>
  <c r="BI68" i="164" s="1"/>
  <c r="R27" i="164"/>
  <c r="R69" i="164" s="1"/>
  <c r="BF20" i="164"/>
  <c r="BF62" i="164" s="1"/>
  <c r="AN30" i="164"/>
  <c r="AN72" i="164" s="1"/>
  <c r="AN24" i="164"/>
  <c r="AN66" i="164" s="1"/>
  <c r="T20" i="164"/>
  <c r="T62" i="164" s="1"/>
  <c r="AB14" i="164"/>
  <c r="AB56" i="164" s="1"/>
  <c r="P31" i="164"/>
  <c r="P73" i="164" s="1"/>
  <c r="X23" i="164"/>
  <c r="X65" i="164" s="1"/>
  <c r="AI37" i="164"/>
  <c r="AI79" i="164" s="1"/>
  <c r="Q21" i="164"/>
  <c r="Q63" i="164" s="1"/>
  <c r="AY38" i="164"/>
  <c r="AY80" i="164" s="1"/>
  <c r="R19" i="164"/>
  <c r="R61" i="164" s="1"/>
  <c r="Z41" i="164"/>
  <c r="Z83" i="164" s="1"/>
  <c r="BA29" i="164"/>
  <c r="BA71" i="164" s="1"/>
  <c r="AK15" i="164"/>
  <c r="AK57" i="164" s="1"/>
  <c r="BK23" i="164"/>
  <c r="BK65" i="164" s="1"/>
  <c r="AR33" i="164"/>
  <c r="AR75" i="164" s="1"/>
  <c r="AD13" i="164"/>
  <c r="AD55" i="164" s="1"/>
  <c r="BB27" i="164"/>
  <c r="BB69" i="164" s="1"/>
  <c r="AH15" i="164"/>
  <c r="AH57" i="164" s="1"/>
  <c r="AE21" i="164"/>
  <c r="AE63" i="164" s="1"/>
  <c r="AL18" i="164"/>
  <c r="AL60" i="164" s="1"/>
  <c r="AX25" i="164"/>
  <c r="AX67" i="164" s="1"/>
  <c r="Y36" i="164"/>
  <c r="Y78" i="164" s="1"/>
  <c r="AA37" i="164"/>
  <c r="AA79" i="164" s="1"/>
  <c r="AM16" i="164"/>
  <c r="AM58" i="164" s="1"/>
  <c r="BA23" i="164"/>
  <c r="BA65" i="164" s="1"/>
  <c r="BH37" i="164"/>
  <c r="BH79" i="164" s="1"/>
  <c r="AZ21" i="164"/>
  <c r="AZ63" i="164" s="1"/>
  <c r="BF24" i="164"/>
  <c r="BF66" i="164" s="1"/>
  <c r="AA31" i="164"/>
  <c r="AA73" i="164" s="1"/>
  <c r="AY31" i="164"/>
  <c r="AY73" i="164" s="1"/>
  <c r="S33" i="164"/>
  <c r="S75" i="164" s="1"/>
  <c r="S25" i="164"/>
  <c r="S67" i="164" s="1"/>
  <c r="AU36" i="164"/>
  <c r="AU78" i="164" s="1"/>
  <c r="AB32" i="164"/>
  <c r="AB74" i="164" s="1"/>
  <c r="AQ28" i="164"/>
  <c r="AQ70" i="164" s="1"/>
  <c r="U26" i="164"/>
  <c r="U68" i="164" s="1"/>
  <c r="T26" i="164"/>
  <c r="T68" i="164" s="1"/>
  <c r="AD21" i="164"/>
  <c r="AD63" i="164" s="1"/>
  <c r="AS40" i="164"/>
  <c r="AS82" i="164" s="1"/>
  <c r="AL38" i="164"/>
  <c r="AL80" i="164" s="1"/>
  <c r="BF18" i="164"/>
  <c r="BF60" i="164" s="1"/>
  <c r="Z20" i="164"/>
  <c r="Z62" i="164" s="1"/>
  <c r="AA19" i="164"/>
  <c r="AA61" i="164" s="1"/>
  <c r="BF29" i="164"/>
  <c r="BF71" i="164" s="1"/>
  <c r="Z13" i="164"/>
  <c r="Z55" i="164" s="1"/>
  <c r="X36" i="164"/>
  <c r="X78" i="164" s="1"/>
  <c r="AN37" i="164"/>
  <c r="AN79" i="164" s="1"/>
  <c r="Z24" i="164"/>
  <c r="Z66" i="164" s="1"/>
  <c r="AR18" i="164"/>
  <c r="AR60" i="164" s="1"/>
  <c r="V20" i="164"/>
  <c r="V62" i="164" s="1"/>
  <c r="AW39" i="164"/>
  <c r="AW81" i="164" s="1"/>
  <c r="R18" i="164"/>
  <c r="R60" i="164" s="1"/>
  <c r="AZ14" i="164"/>
  <c r="AZ56" i="164" s="1"/>
  <c r="BD29" i="164"/>
  <c r="BD71" i="164" s="1"/>
  <c r="N19" i="164"/>
  <c r="N61" i="164" s="1"/>
  <c r="AD39" i="164"/>
  <c r="AD81" i="164" s="1"/>
  <c r="AL32" i="164"/>
  <c r="AL74" i="164" s="1"/>
  <c r="W30" i="164"/>
  <c r="W72" i="164" s="1"/>
  <c r="AR15" i="164"/>
  <c r="AR57" i="164" s="1"/>
  <c r="BG31" i="164"/>
  <c r="BG73" i="164" s="1"/>
  <c r="AJ30" i="164"/>
  <c r="AJ72" i="164" s="1"/>
  <c r="T13" i="164"/>
  <c r="R37" i="164"/>
  <c r="R79" i="164" s="1"/>
  <c r="V14" i="164"/>
  <c r="V56" i="164" s="1"/>
  <c r="V21" i="164"/>
  <c r="V63" i="164" s="1"/>
  <c r="U29" i="164"/>
  <c r="U71" i="164" s="1"/>
  <c r="X25" i="164"/>
  <c r="X67" i="164" s="1"/>
  <c r="AZ25" i="164"/>
  <c r="AZ67" i="164" s="1"/>
  <c r="AR16" i="164"/>
  <c r="AR58" i="164" s="1"/>
  <c r="R31" i="164"/>
  <c r="R73" i="164" s="1"/>
  <c r="AH16" i="164"/>
  <c r="AH58" i="164" s="1"/>
  <c r="AN40" i="164"/>
  <c r="AN82" i="164" s="1"/>
  <c r="AX20" i="164"/>
  <c r="AX62" i="164" s="1"/>
  <c r="AC31" i="164"/>
  <c r="AC73" i="164" s="1"/>
  <c r="BK20" i="164"/>
  <c r="BK62" i="164" s="1"/>
  <c r="Z32" i="164"/>
  <c r="Z74" i="164" s="1"/>
  <c r="BJ13" i="164"/>
  <c r="BJ55" i="164" s="1"/>
  <c r="AU14" i="164"/>
  <c r="AU56" i="164" s="1"/>
  <c r="AA27" i="164"/>
  <c r="AA69" i="164" s="1"/>
  <c r="AJ36" i="164"/>
  <c r="AJ78" i="164" s="1"/>
  <c r="R14" i="164"/>
  <c r="R56" i="164" s="1"/>
  <c r="BJ39" i="164"/>
  <c r="BJ81" i="164" s="1"/>
  <c r="Z17" i="164"/>
  <c r="Z59" i="164" s="1"/>
  <c r="AK24" i="164"/>
  <c r="AK66" i="164" s="1"/>
  <c r="N21" i="164"/>
  <c r="N63" i="164" s="1"/>
  <c r="Z37" i="164"/>
  <c r="Z79" i="164" s="1"/>
  <c r="BI32" i="164"/>
  <c r="BI74" i="164" s="1"/>
  <c r="AY40" i="164"/>
  <c r="AY82" i="164" s="1"/>
  <c r="AK40" i="164"/>
  <c r="AK82" i="164" s="1"/>
  <c r="BF27" i="164"/>
  <c r="BF69" i="164" s="1"/>
  <c r="AV27" i="164"/>
  <c r="AV69" i="164" s="1"/>
  <c r="Q23" i="164"/>
  <c r="Q65" i="164" s="1"/>
  <c r="AP30" i="164"/>
  <c r="AP72" i="164" s="1"/>
  <c r="O23" i="164"/>
  <c r="O65" i="164" s="1"/>
  <c r="AM36" i="164"/>
  <c r="AM78" i="164" s="1"/>
  <c r="AS13" i="164"/>
  <c r="AS55" i="164" s="1"/>
  <c r="BI28" i="164"/>
  <c r="BI70" i="164" s="1"/>
  <c r="AZ15" i="164"/>
  <c r="AZ57" i="164" s="1"/>
  <c r="R26" i="164"/>
  <c r="R68" i="164" s="1"/>
  <c r="BB19" i="164"/>
  <c r="BB61" i="164" s="1"/>
  <c r="O26" i="164"/>
  <c r="O68" i="164" s="1"/>
  <c r="BG21" i="164"/>
  <c r="BG63" i="164" s="1"/>
  <c r="AT38" i="164"/>
  <c r="AT80" i="164" s="1"/>
  <c r="AJ22" i="164"/>
  <c r="AJ64" i="164" s="1"/>
  <c r="BB26" i="164"/>
  <c r="BB68" i="164" s="1"/>
  <c r="R38" i="164"/>
  <c r="R80" i="164" s="1"/>
  <c r="BI19" i="164"/>
  <c r="BI61" i="164" s="1"/>
  <c r="S36" i="164"/>
  <c r="S78" i="164" s="1"/>
  <c r="AD18" i="164"/>
  <c r="AD60" i="164" s="1"/>
  <c r="Y40" i="164"/>
  <c r="Y82" i="164" s="1"/>
  <c r="AI33" i="164"/>
  <c r="AI75" i="164" s="1"/>
  <c r="AP17" i="164"/>
  <c r="AP59" i="164" s="1"/>
  <c r="BJ28" i="164"/>
  <c r="BJ70" i="164" s="1"/>
  <c r="AB27" i="164"/>
  <c r="AB69" i="164" s="1"/>
  <c r="AB23" i="164"/>
  <c r="AB65" i="164" s="1"/>
  <c r="T42" i="164"/>
  <c r="T84" i="164" s="1"/>
  <c r="AD35" i="164"/>
  <c r="AD77" i="164" s="1"/>
  <c r="AE27" i="164"/>
  <c r="AE69" i="164" s="1"/>
  <c r="AC15" i="164"/>
  <c r="AC57" i="164" s="1"/>
  <c r="AX38" i="164"/>
  <c r="AX80" i="164" s="1"/>
  <c r="AP35" i="164"/>
  <c r="AP77" i="164" s="1"/>
  <c r="R40" i="164"/>
  <c r="R82" i="164" s="1"/>
  <c r="BG26" i="164"/>
  <c r="BG68" i="164" s="1"/>
  <c r="AC36" i="164"/>
  <c r="AC78" i="164" s="1"/>
  <c r="AY32" i="164"/>
  <c r="AY74" i="164" s="1"/>
  <c r="Z18" i="164"/>
  <c r="Z60" i="164" s="1"/>
  <c r="AX19" i="164"/>
  <c r="AX61" i="164" s="1"/>
  <c r="W32" i="164"/>
  <c r="W74" i="164" s="1"/>
  <c r="AJ25" i="164"/>
  <c r="AJ67" i="164" s="1"/>
  <c r="BB35" i="164"/>
  <c r="BB77" i="164" s="1"/>
  <c r="AH24" i="164"/>
  <c r="AH66" i="164" s="1"/>
  <c r="AJ37" i="164"/>
  <c r="AJ79" i="164" s="1"/>
  <c r="BF42" i="164"/>
  <c r="BF84" i="164" s="1"/>
  <c r="AR29" i="164"/>
  <c r="AR71" i="164" s="1"/>
  <c r="AO24" i="164"/>
  <c r="AO66" i="164" s="1"/>
  <c r="BB18" i="164"/>
  <c r="BB60" i="164" s="1"/>
  <c r="AJ26" i="164"/>
  <c r="AJ68" i="164" s="1"/>
  <c r="BD38" i="164"/>
  <c r="BD80" i="164" s="1"/>
  <c r="BC14" i="164"/>
  <c r="BC56" i="164" s="1"/>
  <c r="AO37" i="164"/>
  <c r="AO79" i="164" s="1"/>
  <c r="AD41" i="164"/>
  <c r="AD83" i="164" s="1"/>
  <c r="Y31" i="164"/>
  <c r="Y73" i="164" s="1"/>
  <c r="BK38" i="164"/>
  <c r="BK80" i="164" s="1"/>
  <c r="P17" i="164"/>
  <c r="P59" i="164" s="1"/>
  <c r="Y20" i="164"/>
  <c r="Y62" i="164" s="1"/>
  <c r="AK13" i="164"/>
  <c r="AK55" i="164" s="1"/>
  <c r="AT17" i="164"/>
  <c r="AT59" i="164" s="1"/>
  <c r="AH25" i="164"/>
  <c r="AH67" i="164" s="1"/>
  <c r="AT22" i="164"/>
  <c r="AT64" i="164" s="1"/>
  <c r="AY36" i="164"/>
  <c r="AY78" i="164" s="1"/>
  <c r="AR23" i="164"/>
  <c r="AR65" i="164" s="1"/>
  <c r="AI30" i="164"/>
  <c r="AI72" i="164" s="1"/>
  <c r="AT14" i="164"/>
  <c r="AT56" i="164" s="1"/>
  <c r="AP26" i="164"/>
  <c r="AP68" i="164" s="1"/>
  <c r="T16" i="164"/>
  <c r="T58" i="164" s="1"/>
  <c r="BB41" i="164"/>
  <c r="BB83" i="164" s="1"/>
  <c r="AC35" i="164"/>
  <c r="AC77" i="164" s="1"/>
  <c r="AF36" i="164"/>
  <c r="AF78" i="164" s="1"/>
  <c r="AE14" i="164"/>
  <c r="AE56" i="164" s="1"/>
  <c r="AG27" i="164"/>
  <c r="AG69" i="164" s="1"/>
  <c r="AA18" i="164"/>
  <c r="AA60" i="164" s="1"/>
  <c r="AQ26" i="164"/>
  <c r="AQ68" i="164" s="1"/>
  <c r="AF14" i="164"/>
  <c r="AF56" i="164" s="1"/>
  <c r="AI24" i="164"/>
  <c r="AI66" i="164" s="1"/>
  <c r="AJ40" i="164"/>
  <c r="AJ82" i="164" s="1"/>
  <c r="AL42" i="164"/>
  <c r="AL84" i="164" s="1"/>
  <c r="AR17" i="164"/>
  <c r="AR59" i="164" s="1"/>
  <c r="X37" i="164"/>
  <c r="X79" i="164" s="1"/>
  <c r="AW41" i="164"/>
  <c r="AW83" i="164" s="1"/>
  <c r="V40" i="164"/>
  <c r="V82" i="164" s="1"/>
  <c r="AV18" i="164"/>
  <c r="AV60" i="164" s="1"/>
  <c r="AH14" i="164"/>
  <c r="AH56" i="164" s="1"/>
  <c r="AP16" i="164"/>
  <c r="AP58" i="164" s="1"/>
  <c r="AC22" i="164"/>
  <c r="AC64" i="164" s="1"/>
  <c r="BB20" i="164"/>
  <c r="BB62" i="164" s="1"/>
  <c r="BK13" i="164"/>
  <c r="BK55" i="164" s="1"/>
  <c r="AK16" i="164"/>
  <c r="AK58" i="164" s="1"/>
  <c r="AT33" i="164"/>
  <c r="AT75" i="164" s="1"/>
  <c r="P24" i="164"/>
  <c r="P66" i="164" s="1"/>
  <c r="BF26" i="164"/>
  <c r="BF68" i="164" s="1"/>
  <c r="AY26" i="164"/>
  <c r="AY68" i="164" s="1"/>
  <c r="AG31" i="164"/>
  <c r="AG73" i="164" s="1"/>
  <c r="S15" i="164"/>
  <c r="S57" i="164" s="1"/>
  <c r="AE16" i="164"/>
  <c r="AE58" i="164" s="1"/>
  <c r="O39" i="164"/>
  <c r="O81" i="164" s="1"/>
  <c r="V38" i="164"/>
  <c r="V80" i="164" s="1"/>
  <c r="BC17" i="164"/>
  <c r="BC59" i="164" s="1"/>
  <c r="AK26" i="164"/>
  <c r="AK68" i="164" s="1"/>
  <c r="AW19" i="164"/>
  <c r="AW61" i="164" s="1"/>
  <c r="AD36" i="164"/>
  <c r="AD78" i="164" s="1"/>
  <c r="BC32" i="164"/>
  <c r="BC74" i="164" s="1"/>
  <c r="AZ19" i="164"/>
  <c r="AZ61" i="164" s="1"/>
  <c r="AW30" i="164"/>
  <c r="AW72" i="164" s="1"/>
  <c r="AU32" i="164"/>
  <c r="AU74" i="164" s="1"/>
  <c r="AY25" i="164"/>
  <c r="AY67" i="164" s="1"/>
  <c r="AP14" i="164"/>
  <c r="AP56" i="164" s="1"/>
  <c r="BI30" i="164"/>
  <c r="BI72" i="164" s="1"/>
  <c r="AW40" i="164"/>
  <c r="AW82" i="164" s="1"/>
  <c r="BE40" i="164"/>
  <c r="BE82" i="164" s="1"/>
  <c r="AI17" i="164"/>
  <c r="AI59" i="164" s="1"/>
  <c r="T39" i="164"/>
  <c r="T81" i="164" s="1"/>
  <c r="BE13" i="164"/>
  <c r="BE55" i="164" s="1"/>
  <c r="AR26" i="164"/>
  <c r="AR68" i="164" s="1"/>
  <c r="U18" i="164"/>
  <c r="U60" i="164" s="1"/>
  <c r="AR42" i="164"/>
  <c r="AR84" i="164" s="1"/>
  <c r="BA20" i="164"/>
  <c r="BA62" i="164" s="1"/>
  <c r="AP13" i="164"/>
  <c r="AP55" i="164" s="1"/>
  <c r="W24" i="164"/>
  <c r="W66" i="164" s="1"/>
  <c r="AR27" i="164"/>
  <c r="AR69" i="164" s="1"/>
  <c r="AP24" i="164"/>
  <c r="AP66" i="164" s="1"/>
  <c r="BE17" i="164"/>
  <c r="BE59" i="164" s="1"/>
  <c r="AQ19" i="164"/>
  <c r="AQ61" i="164" s="1"/>
  <c r="AT23" i="164"/>
  <c r="AT65" i="164" s="1"/>
  <c r="BA41" i="164"/>
  <c r="BA83" i="164" s="1"/>
  <c r="BF15" i="164"/>
  <c r="BF57" i="164" s="1"/>
  <c r="Y33" i="164"/>
  <c r="Y75" i="164" s="1"/>
  <c r="AC28" i="164"/>
  <c r="AC70" i="164" s="1"/>
  <c r="AI13" i="164"/>
  <c r="AI55" i="164" s="1"/>
  <c r="AY20" i="164"/>
  <c r="AY62" i="164" s="1"/>
  <c r="AU18" i="164"/>
  <c r="AU60" i="164" s="1"/>
  <c r="BH16" i="164"/>
  <c r="BH58" i="164" s="1"/>
  <c r="X35" i="164"/>
  <c r="X77" i="164" s="1"/>
  <c r="AA13" i="164"/>
  <c r="AA55" i="164" s="1"/>
  <c r="AU15" i="164"/>
  <c r="AU57" i="164" s="1"/>
  <c r="V23" i="164"/>
  <c r="V65" i="164" s="1"/>
  <c r="AU29" i="164"/>
  <c r="AU71" i="164" s="1"/>
  <c r="Q38" i="164"/>
  <c r="Q80" i="164" s="1"/>
  <c r="AA16" i="164"/>
  <c r="AA58" i="164" s="1"/>
  <c r="AN31" i="164"/>
  <c r="AN73" i="164" s="1"/>
  <c r="Q16" i="164"/>
  <c r="Q58" i="164" s="1"/>
  <c r="BA27" i="164"/>
  <c r="BA69" i="164" s="1"/>
  <c r="N16" i="164"/>
  <c r="N58" i="164" s="1"/>
  <c r="BD15" i="164"/>
  <c r="BD57" i="164" s="1"/>
  <c r="AV39" i="164"/>
  <c r="AV81" i="164" s="1"/>
  <c r="AZ39" i="164"/>
  <c r="AZ81" i="164" s="1"/>
  <c r="W19" i="164"/>
  <c r="W61" i="164" s="1"/>
  <c r="O27" i="164"/>
  <c r="O69" i="164" s="1"/>
  <c r="AT19" i="164"/>
  <c r="AT61" i="164" s="1"/>
  <c r="AL13" i="164"/>
  <c r="AL55" i="164" s="1"/>
  <c r="BE20" i="164"/>
  <c r="BE62" i="164" s="1"/>
  <c r="R22" i="164"/>
  <c r="R64" i="164" s="1"/>
  <c r="AN32" i="164"/>
  <c r="AN74" i="164" s="1"/>
  <c r="AN26" i="164"/>
  <c r="AN68" i="164" s="1"/>
  <c r="AY15" i="164"/>
  <c r="AY57" i="164" s="1"/>
  <c r="AP25" i="164"/>
  <c r="AP67" i="164" s="1"/>
  <c r="BA31" i="164"/>
  <c r="BA73" i="164" s="1"/>
  <c r="AN39" i="164"/>
  <c r="AN81" i="164" s="1"/>
  <c r="W20" i="164"/>
  <c r="W62" i="164" s="1"/>
  <c r="BJ22" i="164"/>
  <c r="BJ64" i="164" s="1"/>
  <c r="AY29" i="164"/>
  <c r="AY71" i="164" s="1"/>
  <c r="AK14" i="164"/>
  <c r="AK56" i="164" s="1"/>
  <c r="BB14" i="164"/>
  <c r="BB56" i="164" s="1"/>
  <c r="AM31" i="164"/>
  <c r="AM73" i="164" s="1"/>
  <c r="AH29" i="164"/>
  <c r="AH71" i="164" s="1"/>
  <c r="BD23" i="164"/>
  <c r="BD65" i="164" s="1"/>
  <c r="AZ37" i="164"/>
  <c r="AZ79" i="164" s="1"/>
  <c r="AH20" i="164"/>
  <c r="AH62" i="164" s="1"/>
  <c r="AO21" i="164"/>
  <c r="AO63" i="164" s="1"/>
  <c r="AO19" i="164"/>
  <c r="AO61" i="164" s="1"/>
  <c r="AY16" i="164"/>
  <c r="AY58" i="164" s="1"/>
  <c r="AA14" i="164"/>
  <c r="AA56" i="164" s="1"/>
  <c r="AQ30" i="164"/>
  <c r="AQ72" i="164" s="1"/>
  <c r="AI35" i="164"/>
  <c r="AI77" i="164" s="1"/>
  <c r="BC24" i="164"/>
  <c r="BC66" i="164" s="1"/>
  <c r="AC26" i="164"/>
  <c r="AC68" i="164" s="1"/>
  <c r="Q19" i="164"/>
  <c r="Q61" i="164" s="1"/>
  <c r="AF39" i="164"/>
  <c r="AF81" i="164" s="1"/>
  <c r="AS35" i="164"/>
  <c r="AS77" i="164" s="1"/>
  <c r="BG18" i="164"/>
  <c r="BG60" i="164" s="1"/>
  <c r="BA30" i="164"/>
  <c r="BA72" i="164" s="1"/>
  <c r="O21" i="164"/>
  <c r="O63" i="164" s="1"/>
  <c r="AP21" i="164"/>
  <c r="AP63" i="164" s="1"/>
  <c r="AV20" i="164"/>
  <c r="AV62" i="164" s="1"/>
  <c r="AU22" i="164"/>
  <c r="AU64" i="164" s="1"/>
  <c r="U33" i="164"/>
  <c r="U75" i="164" s="1"/>
  <c r="AD14" i="164"/>
  <c r="AD56" i="164" s="1"/>
  <c r="BH38" i="164"/>
  <c r="BH80" i="164" s="1"/>
  <c r="Y21" i="164"/>
  <c r="Y63" i="164" s="1"/>
  <c r="AN14" i="164"/>
  <c r="AN56" i="164" s="1"/>
  <c r="AT25" i="164"/>
  <c r="AT67" i="164" s="1"/>
  <c r="AE17" i="164"/>
  <c r="AE59" i="164" s="1"/>
  <c r="P28" i="164"/>
  <c r="P70" i="164" s="1"/>
  <c r="AB22" i="164"/>
  <c r="AB64" i="164" s="1"/>
  <c r="BC21" i="164"/>
  <c r="BC63" i="164" s="1"/>
  <c r="BG20" i="164"/>
  <c r="BG62" i="164" s="1"/>
  <c r="Y16" i="164"/>
  <c r="Y58" i="164" s="1"/>
  <c r="P39" i="164"/>
  <c r="P81" i="164" s="1"/>
  <c r="AP23" i="164"/>
  <c r="AP65" i="164" s="1"/>
  <c r="BI17" i="164"/>
  <c r="BI59" i="164" s="1"/>
  <c r="BE38" i="164"/>
  <c r="BE80" i="164" s="1"/>
  <c r="AO42" i="164"/>
  <c r="AO84" i="164" s="1"/>
  <c r="AW36" i="164"/>
  <c r="AW78" i="164" s="1"/>
  <c r="AY24" i="164"/>
  <c r="AY66" i="164" s="1"/>
  <c r="AR31" i="164"/>
  <c r="AR73" i="164" s="1"/>
  <c r="AG37" i="164"/>
  <c r="AG79" i="164" s="1"/>
  <c r="V39" i="164"/>
  <c r="V81" i="164" s="1"/>
  <c r="AG36" i="164"/>
  <c r="AG78" i="164" s="1"/>
  <c r="R29" i="164"/>
  <c r="R71" i="164" s="1"/>
  <c r="Y29" i="164"/>
  <c r="Y71" i="164" s="1"/>
  <c r="AH22" i="164"/>
  <c r="AH64" i="164" s="1"/>
  <c r="N15" i="164"/>
  <c r="N57" i="164" s="1"/>
  <c r="BJ33" i="164"/>
  <c r="BJ75" i="164" s="1"/>
  <c r="U42" i="164"/>
  <c r="U84" i="164" s="1"/>
  <c r="R33" i="164"/>
  <c r="R75" i="164" s="1"/>
  <c r="X30" i="164"/>
  <c r="X72" i="164" s="1"/>
  <c r="AP33" i="164"/>
  <c r="AP75" i="164" s="1"/>
  <c r="BA39" i="164"/>
  <c r="BA81" i="164" s="1"/>
  <c r="T33" i="164"/>
  <c r="T75" i="164" s="1"/>
  <c r="BE22" i="164"/>
  <c r="BE64" i="164" s="1"/>
  <c r="P23" i="164"/>
  <c r="P65" i="164" s="1"/>
  <c r="BD22" i="164"/>
  <c r="BD64" i="164" s="1"/>
  <c r="Y27" i="164"/>
  <c r="Y69" i="164" s="1"/>
  <c r="BJ41" i="164"/>
  <c r="BJ83" i="164" s="1"/>
  <c r="AI27" i="164"/>
  <c r="AI69" i="164" s="1"/>
  <c r="BA17" i="164"/>
  <c r="BA59" i="164" s="1"/>
  <c r="AK33" i="164"/>
  <c r="AK75" i="164" s="1"/>
  <c r="AS32" i="164"/>
  <c r="AS74" i="164" s="1"/>
  <c r="AX17" i="164"/>
  <c r="AX59" i="164" s="1"/>
  <c r="BC26" i="164"/>
  <c r="BC68" i="164" s="1"/>
  <c r="AB41" i="164"/>
  <c r="AB83" i="164" s="1"/>
  <c r="T36" i="164"/>
  <c r="T78" i="164" s="1"/>
  <c r="AQ40" i="164"/>
  <c r="AQ82" i="164" s="1"/>
  <c r="T37" i="164"/>
  <c r="T79" i="164" s="1"/>
  <c r="P19" i="164"/>
  <c r="P61" i="164" s="1"/>
  <c r="AG23" i="164"/>
  <c r="AG65" i="164" s="1"/>
  <c r="AF23" i="164"/>
  <c r="AF65" i="164" s="1"/>
  <c r="AP22" i="164"/>
  <c r="AP64" i="164" s="1"/>
  <c r="S14" i="164"/>
  <c r="S56" i="164" s="1"/>
  <c r="AP20" i="164"/>
  <c r="AP62" i="164" s="1"/>
  <c r="V15" i="164"/>
  <c r="V57" i="164" s="1"/>
  <c r="BG27" i="164"/>
  <c r="BG69" i="164" s="1"/>
  <c r="AT27" i="164"/>
  <c r="AT69" i="164" s="1"/>
  <c r="BJ36" i="164"/>
  <c r="BJ78" i="164" s="1"/>
  <c r="AM39" i="164"/>
  <c r="AM81" i="164" s="1"/>
  <c r="BB33" i="164"/>
  <c r="BB75" i="164" s="1"/>
  <c r="S16" i="164"/>
  <c r="S58" i="164" s="1"/>
  <c r="BG42" i="164"/>
  <c r="BG84" i="164" s="1"/>
  <c r="BA35" i="164"/>
  <c r="BA77" i="164" s="1"/>
  <c r="BJ23" i="164"/>
  <c r="BJ65" i="164" s="1"/>
  <c r="Q41" i="164"/>
  <c r="Q83" i="164" s="1"/>
  <c r="BD21" i="164"/>
  <c r="BD63" i="164" s="1"/>
  <c r="X33" i="164"/>
  <c r="X75" i="164" s="1"/>
  <c r="Q30" i="164"/>
  <c r="Q72" i="164" s="1"/>
  <c r="AM15" i="164"/>
  <c r="AM57" i="164" s="1"/>
  <c r="BJ40" i="164"/>
  <c r="BJ82" i="164" s="1"/>
  <c r="AK28" i="164"/>
  <c r="AK70" i="164" s="1"/>
  <c r="BB38" i="164"/>
  <c r="BB80" i="164" s="1"/>
  <c r="Z26" i="164"/>
  <c r="Z68" i="164" s="1"/>
  <c r="V33" i="164"/>
  <c r="V75" i="164" s="1"/>
  <c r="AY35" i="164"/>
  <c r="AY77" i="164" s="1"/>
  <c r="W26" i="164"/>
  <c r="W68" i="164" s="1"/>
  <c r="BK16" i="164"/>
  <c r="BK58" i="164" s="1"/>
  <c r="S24" i="164"/>
  <c r="S66" i="164" s="1"/>
  <c r="AX21" i="164"/>
  <c r="AX63" i="164" s="1"/>
  <c r="AR28" i="164"/>
  <c r="AR70" i="164" s="1"/>
  <c r="Q32" i="164"/>
  <c r="Q74" i="164" s="1"/>
  <c r="BD24" i="164"/>
  <c r="BD66" i="164" s="1"/>
  <c r="BD28" i="164"/>
  <c r="BD70" i="164" s="1"/>
  <c r="X15" i="164"/>
  <c r="X57" i="164" s="1"/>
  <c r="AQ37" i="164"/>
  <c r="AQ79" i="164" s="1"/>
  <c r="AA29" i="164"/>
  <c r="AA71" i="164" s="1"/>
  <c r="BA13" i="164"/>
  <c r="BA55" i="164" s="1"/>
  <c r="BH15" i="164"/>
  <c r="BH57" i="164" s="1"/>
  <c r="T24" i="164"/>
  <c r="T66" i="164" s="1"/>
  <c r="AU23" i="164"/>
  <c r="AU65" i="164" s="1"/>
  <c r="AF29" i="164"/>
  <c r="AF71" i="164" s="1"/>
  <c r="BG36" i="164"/>
  <c r="BG78" i="164" s="1"/>
  <c r="BD31" i="164"/>
  <c r="BD73" i="164" s="1"/>
  <c r="O42" i="164"/>
  <c r="O84" i="164" s="1"/>
  <c r="AS42" i="164"/>
  <c r="AS84" i="164" s="1"/>
  <c r="BJ35" i="164"/>
  <c r="BJ77" i="164" s="1"/>
  <c r="T18" i="164"/>
  <c r="T60" i="164" s="1"/>
  <c r="BC23" i="164"/>
  <c r="BC65" i="164" s="1"/>
  <c r="AP31" i="164"/>
  <c r="AP73" i="164" s="1"/>
  <c r="BB42" i="164"/>
  <c r="BB84" i="164" s="1"/>
  <c r="O22" i="164"/>
  <c r="O64" i="164" s="1"/>
  <c r="AQ16" i="164"/>
  <c r="AQ58" i="164" s="1"/>
  <c r="AU19" i="164"/>
  <c r="AU61" i="164" s="1"/>
  <c r="R41" i="164"/>
  <c r="R83" i="164" s="1"/>
  <c r="AC30" i="164"/>
  <c r="AC72" i="164" s="1"/>
  <c r="AZ30" i="164"/>
  <c r="AZ72" i="164" s="1"/>
  <c r="BD19" i="164"/>
  <c r="BD61" i="164" s="1"/>
  <c r="AY17" i="164"/>
  <c r="AY59" i="164" s="1"/>
  <c r="AF18" i="164"/>
  <c r="AF60" i="164" s="1"/>
  <c r="BI29" i="164"/>
  <c r="BI71" i="164" s="1"/>
  <c r="AD31" i="164"/>
  <c r="AD73" i="164" s="1"/>
  <c r="AX15" i="164"/>
  <c r="AX57" i="164" s="1"/>
  <c r="AZ13" i="164"/>
  <c r="AZ55" i="164" s="1"/>
  <c r="AN17" i="164"/>
  <c r="AN59" i="164" s="1"/>
  <c r="AR36" i="164"/>
  <c r="AR78" i="164" s="1"/>
  <c r="AZ42" i="164"/>
  <c r="AZ84" i="164" s="1"/>
  <c r="W42" i="164"/>
  <c r="W84" i="164" s="1"/>
  <c r="T31" i="164"/>
  <c r="T73" i="164" s="1"/>
  <c r="BG22" i="164"/>
  <c r="BG64" i="164" s="1"/>
  <c r="W13" i="164"/>
  <c r="W55" i="164" s="1"/>
  <c r="S26" i="164"/>
  <c r="S68" i="164" s="1"/>
  <c r="AL17" i="164"/>
  <c r="AL59" i="164" s="1"/>
  <c r="AF42" i="164"/>
  <c r="AF84" i="164" s="1"/>
  <c r="P18" i="164"/>
  <c r="P60" i="164" s="1"/>
  <c r="AV15" i="164"/>
  <c r="AV57" i="164" s="1"/>
  <c r="W40" i="164"/>
  <c r="W82" i="164" s="1"/>
  <c r="AU30" i="164"/>
  <c r="AU72" i="164" s="1"/>
  <c r="W18" i="164"/>
  <c r="W60" i="164" s="1"/>
  <c r="BC36" i="164"/>
  <c r="BC78" i="164" s="1"/>
  <c r="AU39" i="164"/>
  <c r="AU81" i="164" s="1"/>
  <c r="P30" i="164"/>
  <c r="P72" i="164" s="1"/>
  <c r="AN16" i="164"/>
  <c r="AN58" i="164" s="1"/>
  <c r="BF38" i="164"/>
  <c r="BF80" i="164" s="1"/>
  <c r="Q24" i="164"/>
  <c r="Q66" i="164" s="1"/>
  <c r="AA22" i="164"/>
  <c r="AA64" i="164" s="1"/>
  <c r="X19" i="164"/>
  <c r="X61" i="164" s="1"/>
  <c r="AC32" i="164"/>
  <c r="AC74" i="164" s="1"/>
  <c r="AR35" i="164"/>
  <c r="AR77" i="164" s="1"/>
  <c r="U24" i="164"/>
  <c r="U66" i="164" s="1"/>
  <c r="AX36" i="164"/>
  <c r="AX78" i="164" s="1"/>
  <c r="AG42" i="164"/>
  <c r="AG84" i="164" s="1"/>
  <c r="O16" i="164"/>
  <c r="O58" i="164" s="1"/>
  <c r="AC33" i="164"/>
  <c r="AC75" i="164" s="1"/>
  <c r="BJ38" i="164"/>
  <c r="BJ80" i="164" s="1"/>
  <c r="BH36" i="164"/>
  <c r="BH78" i="164" s="1"/>
  <c r="BI38" i="164"/>
  <c r="BI80" i="164" s="1"/>
  <c r="O13" i="164"/>
  <c r="O55" i="164" s="1"/>
  <c r="Y25" i="164"/>
  <c r="Y67" i="164" s="1"/>
  <c r="BD36" i="164"/>
  <c r="BD78" i="164" s="1"/>
  <c r="AI20" i="164"/>
  <c r="AI62" i="164" s="1"/>
  <c r="Z42" i="164"/>
  <c r="Z84" i="164" s="1"/>
  <c r="AX13" i="164"/>
  <c r="AX55" i="164" s="1"/>
  <c r="AI18" i="164"/>
  <c r="AI60" i="164" s="1"/>
  <c r="AH41" i="164"/>
  <c r="AH83" i="164" s="1"/>
  <c r="BI33" i="164"/>
  <c r="BI75" i="164" s="1"/>
  <c r="O33" i="164"/>
  <c r="O75" i="164" s="1"/>
  <c r="BJ32" i="164"/>
  <c r="BJ74" i="164" s="1"/>
  <c r="BH30" i="164"/>
  <c r="BH72" i="164" s="1"/>
  <c r="W16" i="164"/>
  <c r="W58" i="164" s="1"/>
  <c r="U40" i="164"/>
  <c r="U82" i="164" s="1"/>
  <c r="AT42" i="164"/>
  <c r="AT84" i="164" s="1"/>
  <c r="AD28" i="164"/>
  <c r="AD70" i="164" s="1"/>
  <c r="Q40" i="164"/>
  <c r="Q82" i="164" s="1"/>
  <c r="AY18" i="164"/>
  <c r="AY60" i="164" s="1"/>
  <c r="BB24" i="164"/>
  <c r="BB66" i="164" s="1"/>
  <c r="AK22" i="164"/>
  <c r="AK64" i="164" s="1"/>
  <c r="AJ17" i="164"/>
  <c r="AJ59" i="164" s="1"/>
  <c r="AG26" i="164"/>
  <c r="AG68" i="164" s="1"/>
  <c r="U36" i="164"/>
  <c r="U78" i="164" s="1"/>
  <c r="AD27" i="164"/>
  <c r="AD69" i="164" s="1"/>
  <c r="AA17" i="164"/>
  <c r="AA59" i="164" s="1"/>
  <c r="W25" i="164"/>
  <c r="W67" i="164" s="1"/>
  <c r="AB25" i="164"/>
  <c r="AB67" i="164" s="1"/>
  <c r="S31" i="164"/>
  <c r="S73" i="164" s="1"/>
  <c r="AY14" i="164"/>
  <c r="AY56" i="164" s="1"/>
  <c r="Z30" i="164"/>
  <c r="Z72" i="164" s="1"/>
  <c r="W14" i="164"/>
  <c r="W56" i="164" s="1"/>
  <c r="AU27" i="164"/>
  <c r="AU69" i="164" s="1"/>
  <c r="AV28" i="164"/>
  <c r="AV70" i="164" s="1"/>
  <c r="AU26" i="164"/>
  <c r="AU68" i="164" s="1"/>
  <c r="X22" i="164"/>
  <c r="X64" i="164" s="1"/>
  <c r="AN18" i="164"/>
  <c r="AN60" i="164" s="1"/>
  <c r="BH24" i="164"/>
  <c r="BH66" i="164" s="1"/>
  <c r="AX30" i="164"/>
  <c r="AX72" i="164" s="1"/>
  <c r="AC21" i="164"/>
  <c r="AC63" i="164" s="1"/>
  <c r="BI36" i="164"/>
  <c r="BI78" i="164" s="1"/>
  <c r="AS20" i="164"/>
  <c r="AS62" i="164" s="1"/>
  <c r="AQ36" i="164"/>
  <c r="AQ78" i="164" s="1"/>
  <c r="AR19" i="164"/>
  <c r="AR61" i="164" s="1"/>
  <c r="Y38" i="164"/>
  <c r="Y80" i="164" s="1"/>
  <c r="BK30" i="164"/>
  <c r="BK72" i="164" s="1"/>
  <c r="BJ31" i="164"/>
  <c r="BJ73" i="164" s="1"/>
  <c r="AH32" i="164"/>
  <c r="AH74" i="164" s="1"/>
  <c r="BK24" i="164"/>
  <c r="BK66" i="164" s="1"/>
  <c r="BE32" i="164"/>
  <c r="BE74" i="164" s="1"/>
  <c r="BA40" i="164"/>
  <c r="BA82" i="164" s="1"/>
  <c r="BE14" i="164"/>
  <c r="BE56" i="164" s="1"/>
  <c r="O17" i="164"/>
  <c r="O59" i="164" s="1"/>
  <c r="AZ18" i="164"/>
  <c r="AZ60" i="164" s="1"/>
  <c r="BI21" i="164"/>
  <c r="BI63" i="164" s="1"/>
  <c r="BF16" i="164"/>
  <c r="BF58" i="164" s="1"/>
  <c r="AL15" i="164"/>
  <c r="AL57" i="164" s="1"/>
  <c r="BD13" i="164"/>
  <c r="BD55" i="164" s="1"/>
  <c r="AR38" i="164"/>
  <c r="AR80" i="164" s="1"/>
  <c r="BA15" i="164"/>
  <c r="BA57" i="164" s="1"/>
  <c r="R32" i="164"/>
  <c r="R74" i="164" s="1"/>
  <c r="AQ25" i="164"/>
  <c r="AQ67" i="164" s="1"/>
  <c r="AG15" i="164"/>
  <c r="AG57" i="164" s="1"/>
  <c r="P29" i="164"/>
  <c r="P71" i="164" s="1"/>
  <c r="AS33" i="164"/>
  <c r="AS75" i="164" s="1"/>
  <c r="V16" i="164"/>
  <c r="V58" i="164" s="1"/>
  <c r="BE31" i="164"/>
  <c r="BE73" i="164" s="1"/>
  <c r="AP32" i="164"/>
  <c r="AP74" i="164" s="1"/>
  <c r="BC29" i="164"/>
  <c r="BC71" i="164" s="1"/>
  <c r="P41" i="164"/>
  <c r="P83" i="164" s="1"/>
  <c r="S20" i="164"/>
  <c r="S62" i="164" s="1"/>
  <c r="AW16" i="164"/>
  <c r="AW58" i="164" s="1"/>
  <c r="AB16" i="164"/>
  <c r="AB58" i="164" s="1"/>
  <c r="BD26" i="164"/>
  <c r="BD68" i="164" s="1"/>
  <c r="AM18" i="164"/>
  <c r="AM60" i="164" s="1"/>
  <c r="BA25" i="164"/>
  <c r="BA67" i="164" s="1"/>
  <c r="AA38" i="164"/>
  <c r="AA80" i="164" s="1"/>
  <c r="AZ26" i="164"/>
  <c r="AZ68" i="164" s="1"/>
  <c r="AY37" i="164"/>
  <c r="AY79" i="164" s="1"/>
  <c r="U30" i="164"/>
  <c r="U72" i="164" s="1"/>
  <c r="AZ27" i="164"/>
  <c r="AZ69" i="164" s="1"/>
  <c r="BE25" i="164"/>
  <c r="BE67" i="164" s="1"/>
  <c r="BK32" i="164"/>
  <c r="BK74" i="164" s="1"/>
  <c r="AW37" i="164"/>
  <c r="AW79" i="164" s="1"/>
  <c r="BG29" i="164"/>
  <c r="BG71" i="164" s="1"/>
  <c r="U23" i="164"/>
  <c r="U65" i="164" s="1"/>
  <c r="T29" i="164"/>
  <c r="T71" i="164" s="1"/>
  <c r="BG15" i="164"/>
  <c r="BG57" i="164" s="1"/>
  <c r="BK39" i="164"/>
  <c r="BK81" i="164" s="1"/>
  <c r="Q13" i="164"/>
  <c r="Q55" i="164" s="1"/>
  <c r="AN15" i="164"/>
  <c r="AN57" i="164" s="1"/>
  <c r="AS14" i="164"/>
  <c r="AS56" i="164" s="1"/>
  <c r="AD40" i="164"/>
  <c r="AD82" i="164" s="1"/>
  <c r="BC30" i="164"/>
  <c r="BC72" i="164" s="1"/>
  <c r="AX24" i="164"/>
  <c r="AX66" i="164" s="1"/>
  <c r="AF31" i="164"/>
  <c r="AF73" i="164" s="1"/>
  <c r="BC38" i="164"/>
  <c r="BC80" i="164" s="1"/>
  <c r="AI14" i="164"/>
  <c r="AI56" i="164" s="1"/>
  <c r="BG17" i="164"/>
  <c r="BG59" i="164" s="1"/>
  <c r="BI37" i="164"/>
  <c r="BI79" i="164" s="1"/>
  <c r="P38" i="164"/>
  <c r="P80" i="164" s="1"/>
  <c r="AH28" i="164"/>
  <c r="AH70" i="164" s="1"/>
  <c r="N41" i="164"/>
  <c r="N83" i="164" s="1"/>
  <c r="R17" i="164"/>
  <c r="R59" i="164" s="1"/>
  <c r="AR32" i="164"/>
  <c r="AR74" i="164" s="1"/>
  <c r="AY28" i="164"/>
  <c r="AY70" i="164" s="1"/>
  <c r="AO13" i="164"/>
  <c r="AO55" i="164" s="1"/>
  <c r="BC13" i="164"/>
  <c r="BC55" i="164" s="1"/>
  <c r="BE36" i="164"/>
  <c r="BE78" i="164" s="1"/>
  <c r="BK35" i="164"/>
  <c r="BK77" i="164" s="1"/>
  <c r="AY39" i="164"/>
  <c r="AY81" i="164" s="1"/>
  <c r="S28" i="164"/>
  <c r="S70" i="164" s="1"/>
  <c r="P14" i="164"/>
  <c r="P56" i="164" s="1"/>
  <c r="N25" i="164"/>
  <c r="N67" i="164" s="1"/>
  <c r="Y35" i="164"/>
  <c r="Y77" i="164" s="1"/>
  <c r="BA28" i="164"/>
  <c r="BA70" i="164" s="1"/>
  <c r="BH19" i="164"/>
  <c r="BH61" i="164" s="1"/>
  <c r="Y26" i="164"/>
  <c r="Y68" i="164" s="1"/>
  <c r="AK41" i="164"/>
  <c r="AK83" i="164" s="1"/>
  <c r="AE23" i="164"/>
  <c r="AE65" i="164" s="1"/>
  <c r="BD25" i="164"/>
  <c r="BD67" i="164" s="1"/>
  <c r="N38" i="164"/>
  <c r="N80" i="164" s="1"/>
  <c r="BD32" i="164"/>
  <c r="BD74" i="164" s="1"/>
  <c r="AE24" i="164"/>
  <c r="AE66" i="164" s="1"/>
  <c r="AG30" i="164"/>
  <c r="AG72" i="164" s="1"/>
  <c r="AQ23" i="164"/>
  <c r="AQ65" i="164" s="1"/>
  <c r="AN27" i="164"/>
  <c r="AN69" i="164" s="1"/>
  <c r="BG32" i="164"/>
  <c r="BG74" i="164" s="1"/>
  <c r="Q28" i="164"/>
  <c r="Q70" i="164" s="1"/>
  <c r="AF26" i="164"/>
  <c r="AF68" i="164" s="1"/>
  <c r="AA25" i="164"/>
  <c r="AA67" i="164" s="1"/>
  <c r="BC37" i="164"/>
  <c r="BC79" i="164" s="1"/>
  <c r="AX33" i="164"/>
  <c r="AX75" i="164" s="1"/>
  <c r="AS24" i="164"/>
  <c r="AS66" i="164" s="1"/>
  <c r="AF17" i="164"/>
  <c r="AF59" i="164" s="1"/>
  <c r="BG40" i="164"/>
  <c r="BG82" i="164" s="1"/>
  <c r="AF19" i="164"/>
  <c r="AF61" i="164" s="1"/>
  <c r="BH28" i="164"/>
  <c r="BH70" i="164" s="1"/>
  <c r="AJ15" i="164"/>
  <c r="AJ57" i="164" s="1"/>
  <c r="AG22" i="164"/>
  <c r="AG64" i="164" s="1"/>
  <c r="U35" i="164"/>
  <c r="U77" i="164" s="1"/>
  <c r="O19" i="164"/>
  <c r="O61" i="164" s="1"/>
  <c r="BJ26" i="164"/>
  <c r="BJ68" i="164" s="1"/>
  <c r="Y22" i="164"/>
  <c r="Y64" i="164" s="1"/>
  <c r="Y13" i="164"/>
  <c r="Y55" i="164" s="1"/>
  <c r="AI36" i="164"/>
  <c r="AI78" i="164" s="1"/>
  <c r="Q22" i="164"/>
  <c r="Q64" i="164" s="1"/>
  <c r="V24" i="164"/>
  <c r="V66" i="164" s="1"/>
  <c r="BF37" i="164"/>
  <c r="BF79" i="164" s="1"/>
  <c r="AS18" i="164"/>
  <c r="AS60" i="164" s="1"/>
  <c r="S30" i="164"/>
  <c r="S72" i="164" s="1"/>
  <c r="AM23" i="164"/>
  <c r="AM65" i="164" s="1"/>
  <c r="S32" i="164"/>
  <c r="S74" i="164" s="1"/>
  <c r="U20" i="164"/>
  <c r="U62" i="164" s="1"/>
  <c r="BE26" i="164"/>
  <c r="BE68" i="164" s="1"/>
  <c r="U39" i="164"/>
  <c r="U81" i="164" s="1"/>
  <c r="V17" i="164"/>
  <c r="V59" i="164" s="1"/>
  <c r="AR14" i="164"/>
  <c r="AR56" i="164" s="1"/>
  <c r="AX35" i="164"/>
  <c r="AX77" i="164" s="1"/>
  <c r="N37" i="164"/>
  <c r="N79" i="164" s="1"/>
  <c r="X24" i="164"/>
  <c r="X66" i="164" s="1"/>
  <c r="U21" i="164"/>
  <c r="U63" i="164" s="1"/>
  <c r="AH31" i="164"/>
  <c r="AH73" i="164" s="1"/>
  <c r="AK19" i="164"/>
  <c r="AK61" i="164" s="1"/>
  <c r="T15" i="164"/>
  <c r="T57" i="164" s="1"/>
  <c r="BJ15" i="164"/>
  <c r="BJ57" i="164" s="1"/>
  <c r="BD42" i="164"/>
  <c r="BD84" i="164" s="1"/>
  <c r="S22" i="164"/>
  <c r="S64" i="164" s="1"/>
  <c r="AO26" i="164"/>
  <c r="AO68" i="164" s="1"/>
  <c r="N23" i="164"/>
  <c r="N65" i="164" s="1"/>
  <c r="BC41" i="164"/>
  <c r="BC83" i="164" s="1"/>
  <c r="AJ23" i="164"/>
  <c r="AJ65" i="164" s="1"/>
  <c r="S19" i="164"/>
  <c r="S61" i="164" s="1"/>
  <c r="S35" i="164"/>
  <c r="S77" i="164" s="1"/>
  <c r="AO38" i="164"/>
  <c r="AO80" i="164" s="1"/>
  <c r="BF31" i="164"/>
  <c r="BF73" i="164" s="1"/>
  <c r="AG33" i="164"/>
  <c r="AG75" i="164" s="1"/>
  <c r="BJ20" i="164"/>
  <c r="BJ62" i="164" s="1"/>
  <c r="W33" i="164"/>
  <c r="W75" i="164" s="1"/>
  <c r="AP37" i="164"/>
  <c r="AP79" i="164" s="1"/>
  <c r="BI42" i="164"/>
  <c r="BI84" i="164" s="1"/>
  <c r="BJ21" i="164"/>
  <c r="BJ63" i="164" s="1"/>
  <c r="BA38" i="164"/>
  <c r="BA80" i="164" s="1"/>
  <c r="AD33" i="164"/>
  <c r="AD75" i="164" s="1"/>
  <c r="W39" i="164"/>
  <c r="W81" i="164" s="1"/>
  <c r="BK37" i="164"/>
  <c r="BK79" i="164" s="1"/>
  <c r="BF40" i="164"/>
  <c r="BF82" i="164" s="1"/>
  <c r="AF27" i="164"/>
  <c r="AF69" i="164" s="1"/>
  <c r="O29" i="164"/>
  <c r="O71" i="164" s="1"/>
  <c r="AL41" i="164"/>
  <c r="AL83" i="164" s="1"/>
  <c r="AZ38" i="164"/>
  <c r="AZ80" i="164" s="1"/>
  <c r="AW26" i="164"/>
  <c r="AW68" i="164" s="1"/>
  <c r="Z14" i="164"/>
  <c r="Z56" i="164" s="1"/>
  <c r="AV36" i="164"/>
  <c r="AV78" i="164" s="1"/>
  <c r="AF25" i="164"/>
  <c r="AF67" i="164" s="1"/>
  <c r="P20" i="164"/>
  <c r="P62" i="164" s="1"/>
  <c r="Y19" i="164"/>
  <c r="Y61" i="164" s="1"/>
  <c r="BG38" i="164"/>
  <c r="BG80" i="164" s="1"/>
  <c r="AP28" i="164"/>
  <c r="AP70" i="164" s="1"/>
  <c r="U38" i="164"/>
  <c r="U80" i="164" s="1"/>
  <c r="BH14" i="164"/>
  <c r="BH56" i="164" s="1"/>
  <c r="AT32" i="164"/>
  <c r="AT74" i="164" s="1"/>
  <c r="AV35" i="164"/>
  <c r="AV77" i="164" s="1"/>
  <c r="BJ30" i="164"/>
  <c r="BJ72" i="164" s="1"/>
  <c r="S40" i="164"/>
  <c r="S82" i="164" s="1"/>
  <c r="N13" i="164"/>
  <c r="N55" i="164" s="1"/>
  <c r="BA26" i="164"/>
  <c r="BA68" i="164" s="1"/>
  <c r="Z28" i="164"/>
  <c r="Z70" i="164" s="1"/>
  <c r="AB28" i="164"/>
  <c r="AB70" i="164" s="1"/>
  <c r="AC18" i="164"/>
  <c r="AC60" i="164" s="1"/>
  <c r="Y14" i="164"/>
  <c r="Y56" i="164" s="1"/>
  <c r="AO17" i="164"/>
  <c r="AO59" i="164" s="1"/>
  <c r="BI23" i="164"/>
  <c r="BI65" i="164" s="1"/>
  <c r="AT40" i="164"/>
  <c r="AT82" i="164" s="1"/>
  <c r="Q20" i="164"/>
  <c r="Q62" i="164" s="1"/>
  <c r="BF30" i="164"/>
  <c r="BF72" i="164" s="1"/>
  <c r="AL22" i="164"/>
  <c r="AL64" i="164" s="1"/>
  <c r="BH41" i="164"/>
  <c r="BH83" i="164" s="1"/>
  <c r="AK21" i="164"/>
  <c r="AK63" i="164" s="1"/>
  <c r="AL31" i="164"/>
  <c r="AL73" i="164" s="1"/>
  <c r="AM40" i="164"/>
  <c r="AM82" i="164" s="1"/>
  <c r="Q27" i="164"/>
  <c r="Q69" i="164" s="1"/>
  <c r="AH38" i="164"/>
  <c r="AH80" i="164" s="1"/>
  <c r="BF39" i="164"/>
  <c r="BF81" i="164" s="1"/>
  <c r="AB38" i="164"/>
  <c r="AB80" i="164" s="1"/>
  <c r="AH17" i="164"/>
  <c r="AH59" i="164" s="1"/>
  <c r="AG40" i="164"/>
  <c r="AG82" i="164" s="1"/>
  <c r="AB13" i="164"/>
  <c r="AB55" i="164" s="1"/>
  <c r="T19" i="164"/>
  <c r="T61" i="164" s="1"/>
  <c r="BB31" i="164"/>
  <c r="BB73" i="164" s="1"/>
  <c r="BB30" i="164"/>
  <c r="BB72" i="164" s="1"/>
  <c r="AQ38" i="164"/>
  <c r="AQ80" i="164" s="1"/>
  <c r="AS41" i="164"/>
  <c r="AS83" i="164" s="1"/>
  <c r="AE32" i="164"/>
  <c r="AE74" i="164" s="1"/>
  <c r="N30" i="164"/>
  <c r="N72" i="164" s="1"/>
  <c r="AT31" i="164"/>
  <c r="AT73" i="164" s="1"/>
  <c r="AF37" i="164"/>
  <c r="AF79" i="164" s="1"/>
  <c r="BK17" i="164"/>
  <c r="BK59" i="164" s="1"/>
  <c r="U28" i="164"/>
  <c r="U70" i="164" s="1"/>
  <c r="AX40" i="164"/>
  <c r="AX82" i="164" s="1"/>
  <c r="AV21" i="164"/>
  <c r="AV63" i="164" s="1"/>
  <c r="AP40" i="164"/>
  <c r="AP82" i="164" s="1"/>
  <c r="BH35" i="164"/>
  <c r="BH77" i="164" s="1"/>
  <c r="AT41" i="164"/>
  <c r="AT83" i="164" s="1"/>
  <c r="AN23" i="164"/>
  <c r="AN65" i="164" s="1"/>
  <c r="AN41" i="164"/>
  <c r="AN83" i="164" s="1"/>
  <c r="AX26" i="164"/>
  <c r="AX68" i="164" s="1"/>
  <c r="AS36" i="164"/>
  <c r="AS78" i="164" s="1"/>
  <c r="AN38" i="164"/>
  <c r="AN80" i="164" s="1"/>
  <c r="BK40" i="164"/>
  <c r="BK82" i="164" s="1"/>
  <c r="AF22" i="164"/>
  <c r="AF64" i="164" s="1"/>
  <c r="AZ22" i="164"/>
  <c r="AZ64" i="164" s="1"/>
  <c r="AD32" i="164"/>
  <c r="AD74" i="164" s="1"/>
  <c r="V25" i="164"/>
  <c r="V67" i="164" s="1"/>
  <c r="BI31" i="164"/>
  <c r="BI73" i="164" s="1"/>
  <c r="AZ41" i="164"/>
  <c r="AZ83" i="164" s="1"/>
  <c r="AQ15" i="164"/>
  <c r="AQ57" i="164" s="1"/>
  <c r="AH35" i="164"/>
  <c r="AH77" i="164" s="1"/>
  <c r="X32" i="164"/>
  <c r="X74" i="164" s="1"/>
  <c r="AE31" i="164"/>
  <c r="AE73" i="164" s="1"/>
  <c r="AI26" i="164"/>
  <c r="AI68" i="164" s="1"/>
  <c r="AC24" i="164"/>
  <c r="AC66" i="164" s="1"/>
  <c r="AS29" i="164"/>
  <c r="AS71" i="164" s="1"/>
  <c r="AJ16" i="164"/>
  <c r="AJ58" i="164" s="1"/>
  <c r="BD27" i="164"/>
  <c r="BD69" i="164" s="1"/>
  <c r="AB29" i="164"/>
  <c r="AB71" i="164" s="1"/>
  <c r="AV29" i="164"/>
  <c r="AV71" i="164" s="1"/>
  <c r="Q42" i="164"/>
  <c r="Q84" i="164" s="1"/>
  <c r="AM24" i="164"/>
  <c r="AM66" i="164" s="1"/>
  <c r="AA39" i="164"/>
  <c r="AA81" i="164" s="1"/>
  <c r="AQ20" i="164"/>
  <c r="AQ62" i="164" s="1"/>
  <c r="BH25" i="164"/>
  <c r="BH67" i="164" s="1"/>
  <c r="U22" i="164"/>
  <c r="U64" i="164" s="1"/>
  <c r="AV17" i="164"/>
  <c r="AV59" i="164" s="1"/>
  <c r="AJ38" i="164"/>
  <c r="AJ80" i="164" s="1"/>
  <c r="AO23" i="164"/>
  <c r="AO65" i="164" s="1"/>
  <c r="BG14" i="164"/>
  <c r="BG56" i="164" s="1"/>
  <c r="AQ35" i="164"/>
  <c r="AQ77" i="164" s="1"/>
  <c r="AI16" i="164"/>
  <c r="AI58" i="164" s="1"/>
  <c r="BG13" i="164"/>
  <c r="BG55" i="164" s="1"/>
  <c r="P40" i="164"/>
  <c r="P82" i="164" s="1"/>
  <c r="BE29" i="164"/>
  <c r="BE71" i="164" s="1"/>
  <c r="BH40" i="164"/>
  <c r="BH82" i="164" s="1"/>
  <c r="U32" i="164"/>
  <c r="U74" i="164" s="1"/>
  <c r="AK27" i="164"/>
  <c r="AK69" i="164" s="1"/>
  <c r="Z33" i="164"/>
  <c r="Z75" i="164" s="1"/>
  <c r="BF25" i="164"/>
  <c r="BF67" i="164" s="1"/>
  <c r="AJ28" i="164"/>
  <c r="AJ70" i="164" s="1"/>
  <c r="BC27" i="164"/>
  <c r="BC69" i="164" s="1"/>
  <c r="AE33" i="164"/>
  <c r="AE75" i="164" s="1"/>
  <c r="T35" i="164"/>
  <c r="T77" i="164" s="1"/>
  <c r="BF36" i="164"/>
  <c r="BF78" i="164" s="1"/>
  <c r="O34" i="164"/>
  <c r="O76" i="164" s="1"/>
  <c r="AR22" i="164"/>
  <c r="AR64" i="164" s="1"/>
  <c r="N29" i="164"/>
  <c r="N71" i="164" s="1"/>
  <c r="X16" i="164"/>
  <c r="X58" i="164" s="1"/>
  <c r="AM38" i="164"/>
  <c r="AM80" i="164" s="1"/>
  <c r="N18" i="164"/>
  <c r="N60" i="164" s="1"/>
  <c r="S37" i="164"/>
  <c r="S79" i="164" s="1"/>
  <c r="AL29" i="164"/>
  <c r="AL71" i="164" s="1"/>
  <c r="Y17" i="164"/>
  <c r="Y59" i="164" s="1"/>
  <c r="AG32" i="164"/>
  <c r="AG74" i="164" s="1"/>
  <c r="R35" i="164"/>
  <c r="R77" i="164" s="1"/>
  <c r="AN28" i="164"/>
  <c r="AN70" i="164" s="1"/>
  <c r="S41" i="164"/>
  <c r="S83" i="164" s="1"/>
  <c r="AO15" i="164"/>
  <c r="AO57" i="164" s="1"/>
  <c r="V36" i="164"/>
  <c r="V78" i="164" s="1"/>
  <c r="BE16" i="164"/>
  <c r="BE58" i="164" s="1"/>
  <c r="BC33" i="164"/>
  <c r="BC75" i="164" s="1"/>
  <c r="O25" i="164"/>
  <c r="O67" i="164" s="1"/>
  <c r="Y30" i="164"/>
  <c r="Y72" i="164" s="1"/>
  <c r="BJ27" i="164"/>
  <c r="BJ69" i="164" s="1"/>
  <c r="O31" i="164"/>
  <c r="O73" i="164" s="1"/>
  <c r="BF17" i="164"/>
  <c r="BF59" i="164" s="1"/>
  <c r="V41" i="164"/>
  <c r="V83" i="164" s="1"/>
  <c r="AS30" i="164"/>
  <c r="AS72" i="164" s="1"/>
  <c r="Q15" i="164"/>
  <c r="Q57" i="164" s="1"/>
  <c r="AU37" i="164"/>
  <c r="AU79" i="164" s="1"/>
  <c r="AC41" i="164"/>
  <c r="AC83" i="164" s="1"/>
  <c r="AV33" i="164"/>
  <c r="AV75" i="164" s="1"/>
  <c r="BA37" i="164"/>
  <c r="BA79" i="164" s="1"/>
  <c r="BD39" i="164"/>
  <c r="BD81" i="164" s="1"/>
  <c r="AI29" i="164"/>
  <c r="AI71" i="164" s="1"/>
  <c r="AE15" i="164"/>
  <c r="AE57" i="164" s="1"/>
  <c r="AD37" i="164"/>
  <c r="AD79" i="164" s="1"/>
  <c r="AC17" i="164"/>
  <c r="AC59" i="164" s="1"/>
  <c r="AH40" i="164"/>
  <c r="AH82" i="164" s="1"/>
  <c r="R16" i="164"/>
  <c r="R58" i="164" s="1"/>
  <c r="AX31" i="164"/>
  <c r="AX73" i="164" s="1"/>
  <c r="P35" i="164"/>
  <c r="P77" i="164" s="1"/>
  <c r="BE21" i="164"/>
  <c r="BE63" i="164" s="1"/>
  <c r="BC28" i="164"/>
  <c r="BC70" i="164" s="1"/>
  <c r="AZ32" i="164"/>
  <c r="AZ74" i="164" s="1"/>
  <c r="BJ14" i="164"/>
  <c r="BJ56" i="164" s="1"/>
  <c r="BK21" i="164"/>
  <c r="BK63" i="164" s="1"/>
  <c r="X31" i="164"/>
  <c r="X73" i="164" s="1"/>
  <c r="AG25" i="164"/>
  <c r="AG67" i="164" s="1"/>
  <c r="BD40" i="164"/>
  <c r="BD82" i="164" s="1"/>
  <c r="AS16" i="164"/>
  <c r="AS58" i="164" s="1"/>
  <c r="AY42" i="164"/>
  <c r="AY84" i="164" s="1"/>
  <c r="BD41" i="164"/>
  <c r="BD83" i="164" s="1"/>
  <c r="Q29" i="164"/>
  <c r="Q71" i="164" s="1"/>
  <c r="AL36" i="164"/>
  <c r="AL78" i="164" s="1"/>
  <c r="AO20" i="164"/>
  <c r="AO62" i="164" s="1"/>
  <c r="BJ17" i="164"/>
  <c r="BJ59" i="164" s="1"/>
  <c r="AF20" i="164"/>
  <c r="AF62" i="164" s="1"/>
  <c r="BA16" i="164"/>
  <c r="BA58" i="164" s="1"/>
  <c r="V26" i="164"/>
  <c r="V68" i="164" s="1"/>
  <c r="BJ37" i="164"/>
  <c r="BJ79" i="164" s="1"/>
  <c r="AN42" i="164"/>
  <c r="AN84" i="164" s="1"/>
  <c r="R23" i="164"/>
  <c r="R65" i="164" s="1"/>
  <c r="Y42" i="164"/>
  <c r="Y84" i="164" s="1"/>
  <c r="AF15" i="164"/>
  <c r="AF57" i="164" s="1"/>
  <c r="AA21" i="164"/>
  <c r="AA63" i="164" s="1"/>
  <c r="AN36" i="164"/>
  <c r="AN78" i="164" s="1"/>
  <c r="P26" i="164"/>
  <c r="P68" i="164" s="1"/>
  <c r="AH26" i="164"/>
  <c r="AH68" i="164" s="1"/>
  <c r="Y28" i="164"/>
  <c r="Y70" i="164" s="1"/>
  <c r="AZ31" i="164"/>
  <c r="AZ73" i="164" s="1"/>
  <c r="AF13" i="164"/>
  <c r="AF55" i="164" s="1"/>
  <c r="Y15" i="164"/>
  <c r="Y57" i="164" s="1"/>
  <c r="P33" i="164"/>
  <c r="P75" i="164" s="1"/>
  <c r="BJ42" i="164"/>
  <c r="BJ84" i="164" s="1"/>
  <c r="Q31" i="164"/>
  <c r="Q73" i="164" s="1"/>
  <c r="P36" i="164"/>
  <c r="P78" i="164" s="1"/>
  <c r="AU20" i="164"/>
  <c r="AU62" i="164" s="1"/>
  <c r="AU41" i="164"/>
  <c r="AU83" i="164" s="1"/>
  <c r="AP41" i="164"/>
  <c r="AP83" i="164" s="1"/>
  <c r="AI15" i="164"/>
  <c r="AI57" i="164" s="1"/>
  <c r="X26" i="164"/>
  <c r="X68" i="164" s="1"/>
  <c r="AZ33" i="164"/>
  <c r="AZ75" i="164" s="1"/>
  <c r="BB40" i="164"/>
  <c r="BB82" i="164" s="1"/>
  <c r="Z22" i="164"/>
  <c r="Z64" i="164" s="1"/>
  <c r="U31" i="164"/>
  <c r="U73" i="164" s="1"/>
  <c r="BE39" i="164"/>
  <c r="BE81" i="164" s="1"/>
  <c r="AD24" i="164"/>
  <c r="AD66" i="164" s="1"/>
  <c r="Z25" i="164"/>
  <c r="Z67" i="164" s="1"/>
  <c r="AJ39" i="164"/>
  <c r="AJ81" i="164" s="1"/>
  <c r="BB28" i="164"/>
  <c r="BB70" i="164" s="1"/>
  <c r="AW42" i="164"/>
  <c r="AW84" i="164" s="1"/>
  <c r="AU16" i="164"/>
  <c r="AU58" i="164" s="1"/>
  <c r="AD19" i="164"/>
  <c r="AD61" i="164" s="1"/>
  <c r="AH23" i="164"/>
  <c r="AH65" i="164" s="1"/>
  <c r="BC18" i="164"/>
  <c r="BC60" i="164" s="1"/>
  <c r="BH17" i="164"/>
  <c r="BH59" i="164" s="1"/>
  <c r="W35" i="164"/>
  <c r="W77" i="164" s="1"/>
  <c r="AC27" i="164"/>
  <c r="AC69" i="164" s="1"/>
  <c r="Z31" i="164"/>
  <c r="Z73" i="164" s="1"/>
  <c r="R36" i="164"/>
  <c r="R78" i="164" s="1"/>
  <c r="X41" i="164"/>
  <c r="X83" i="164" s="1"/>
  <c r="O28" i="164"/>
  <c r="O70" i="164" s="1"/>
  <c r="Q25" i="164"/>
  <c r="Q67" i="164" s="1"/>
  <c r="BB17" i="164"/>
  <c r="BB59" i="164" s="1"/>
  <c r="Z29" i="164"/>
  <c r="Z71" i="164" s="1"/>
  <c r="U14" i="164"/>
  <c r="U56" i="164" s="1"/>
  <c r="AE28" i="164"/>
  <c r="AE70" i="164" s="1"/>
  <c r="T38" i="164"/>
  <c r="T80" i="164" s="1"/>
  <c r="AB30" i="164"/>
  <c r="AB72" i="164" s="1"/>
  <c r="AI22" i="164"/>
  <c r="AI64" i="164" s="1"/>
  <c r="BC39" i="164"/>
  <c r="BC81" i="164" s="1"/>
  <c r="BG16" i="164"/>
  <c r="BG58" i="164" s="1"/>
  <c r="AR25" i="164"/>
  <c r="AR67" i="164" s="1"/>
  <c r="S18" i="164"/>
  <c r="S60" i="164" s="1"/>
  <c r="W15" i="164"/>
  <c r="W57" i="164" s="1"/>
  <c r="X21" i="164"/>
  <c r="X63" i="164" s="1"/>
  <c r="AT20" i="164"/>
  <c r="AT62" i="164" s="1"/>
  <c r="AA23" i="164"/>
  <c r="AA65" i="164" s="1"/>
  <c r="Z19" i="164"/>
  <c r="Z61" i="164" s="1"/>
  <c r="AK39" i="164"/>
  <c r="AK81" i="164" s="1"/>
  <c r="BJ19" i="164"/>
  <c r="BJ61" i="164" s="1"/>
  <c r="AX28" i="164"/>
  <c r="AX70" i="164" s="1"/>
  <c r="U15" i="164"/>
  <c r="U57" i="164" s="1"/>
  <c r="N17" i="164"/>
  <c r="N59" i="164" s="1"/>
  <c r="Q17" i="164"/>
  <c r="Q59" i="164" s="1"/>
  <c r="AE25" i="164"/>
  <c r="AE67" i="164" s="1"/>
  <c r="BC31" i="164"/>
  <c r="BC73" i="164" s="1"/>
  <c r="O40" i="164"/>
  <c r="O82" i="164" s="1"/>
  <c r="AW23" i="164"/>
  <c r="AW65" i="164" s="1"/>
  <c r="AS28" i="164"/>
  <c r="AS70" i="164" s="1"/>
  <c r="R13" i="164"/>
  <c r="R55" i="164" s="1"/>
  <c r="AA26" i="164"/>
  <c r="AA68" i="164" s="1"/>
  <c r="AO33" i="164"/>
  <c r="AO75" i="164" s="1"/>
  <c r="AC25" i="164"/>
  <c r="AC67" i="164" s="1"/>
  <c r="AU38" i="164"/>
  <c r="AU80" i="164" s="1"/>
  <c r="BB15" i="164"/>
  <c r="BB57" i="164" s="1"/>
  <c r="AY13" i="164"/>
  <c r="AY55" i="164" s="1"/>
  <c r="AN25" i="164"/>
  <c r="AN67" i="164" s="1"/>
  <c r="AE18" i="164"/>
  <c r="AE60" i="164" s="1"/>
  <c r="BD20" i="164"/>
  <c r="BD62" i="164" s="1"/>
  <c r="V13" i="164"/>
  <c r="V55" i="164" s="1"/>
  <c r="AD22" i="164"/>
  <c r="AD64" i="164" s="1"/>
  <c r="AJ19" i="164"/>
  <c r="AJ61" i="164" s="1"/>
  <c r="AU17" i="164"/>
  <c r="AU59" i="164" s="1"/>
  <c r="AM14" i="164"/>
  <c r="AM56" i="164" s="1"/>
  <c r="V35" i="164"/>
  <c r="V77" i="164" s="1"/>
  <c r="T41" i="164"/>
  <c r="T83" i="164" s="1"/>
  <c r="AQ39" i="164"/>
  <c r="AQ81" i="164" s="1"/>
  <c r="P34" i="164"/>
  <c r="P76" i="164" s="1"/>
  <c r="Z23" i="164"/>
  <c r="Z65" i="164" s="1"/>
  <c r="AQ31" i="164"/>
  <c r="AQ73" i="164" s="1"/>
  <c r="BA33" i="164"/>
  <c r="BA75" i="164" s="1"/>
  <c r="AL27" i="164"/>
  <c r="AL69" i="164" s="1"/>
  <c r="AE13" i="164"/>
  <c r="AE55" i="164" s="1"/>
  <c r="BH33" i="164"/>
  <c r="BH75" i="164" s="1"/>
  <c r="AE38" i="164"/>
  <c r="AE80" i="164" s="1"/>
  <c r="AU28" i="164"/>
  <c r="AU70" i="164" s="1"/>
  <c r="N40" i="164"/>
  <c r="N82" i="164" s="1"/>
  <c r="BI25" i="164"/>
  <c r="BI67" i="164" s="1"/>
  <c r="BH27" i="164"/>
  <c r="BH69" i="164" s="1"/>
  <c r="R20" i="164"/>
  <c r="R62" i="164" s="1"/>
  <c r="BC42" i="164"/>
  <c r="BC84" i="164" s="1"/>
  <c r="BI13" i="164"/>
  <c r="BI55" i="164" s="1"/>
  <c r="AP18" i="164"/>
  <c r="AP60" i="164" s="1"/>
  <c r="N20" i="164"/>
  <c r="N62" i="164" s="1"/>
  <c r="BH39" i="164"/>
  <c r="BH81" i="164" s="1"/>
  <c r="X38" i="164"/>
  <c r="X80" i="164" s="1"/>
  <c r="AM32" i="164"/>
  <c r="AM74" i="164" s="1"/>
  <c r="AW21" i="164"/>
  <c r="AW63" i="164" s="1"/>
  <c r="BH42" i="164"/>
  <c r="BH84" i="164" s="1"/>
  <c r="AK35" i="164"/>
  <c r="AK77" i="164" s="1"/>
  <c r="U13" i="164"/>
  <c r="U55" i="164" s="1"/>
  <c r="AS15" i="164"/>
  <c r="AS57" i="164" s="1"/>
  <c r="U25" i="164"/>
  <c r="U67" i="164" s="1"/>
  <c r="AQ24" i="164"/>
  <c r="AQ66" i="164" s="1"/>
  <c r="BE35" i="164"/>
  <c r="BE77" i="164" s="1"/>
  <c r="AQ17" i="164"/>
  <c r="AQ59" i="164" s="1"/>
  <c r="AD16" i="164"/>
  <c r="AD58" i="164" s="1"/>
  <c r="BF14" i="164"/>
  <c r="BF56" i="164" s="1"/>
  <c r="BC40" i="164"/>
  <c r="BC82" i="164" s="1"/>
  <c r="AG38" i="164"/>
  <c r="AG80" i="164" s="1"/>
  <c r="AS27" i="164"/>
  <c r="AS69" i="164" s="1"/>
  <c r="AV31" i="164"/>
  <c r="AV73" i="164" s="1"/>
  <c r="AE29" i="164"/>
  <c r="AE71" i="164" s="1"/>
  <c r="AW18" i="164"/>
  <c r="AW60" i="164" s="1"/>
  <c r="BK15" i="164"/>
  <c r="BK57" i="164" s="1"/>
  <c r="AH21" i="164"/>
  <c r="AH63" i="164" s="1"/>
  <c r="Z39" i="164"/>
  <c r="Z81" i="164" s="1"/>
  <c r="AA41" i="164"/>
  <c r="AA83" i="164" s="1"/>
  <c r="AO14" i="164"/>
  <c r="AO56" i="164" s="1"/>
  <c r="AL14" i="164"/>
  <c r="AL56" i="164" s="1"/>
  <c r="BB39" i="164"/>
  <c r="BB81" i="164" s="1"/>
  <c r="AT30" i="164"/>
  <c r="AT72" i="164" s="1"/>
  <c r="BA36" i="164"/>
  <c r="BA78" i="164" s="1"/>
  <c r="BF21" i="164"/>
  <c r="BF63" i="164" s="1"/>
  <c r="AO18" i="164"/>
  <c r="AO60" i="164" s="1"/>
  <c r="AJ14" i="164"/>
  <c r="AJ56" i="164" s="1"/>
  <c r="AI19" i="164"/>
  <c r="AI61" i="164" s="1"/>
  <c r="Z35" i="164"/>
  <c r="Z77" i="164" s="1"/>
  <c r="X17" i="164"/>
  <c r="X59" i="164" s="1"/>
  <c r="AY22" i="164"/>
  <c r="AY64" i="164" s="1"/>
  <c r="AW25" i="164"/>
  <c r="AW67" i="164" s="1"/>
  <c r="BA18" i="164"/>
  <c r="BA60" i="164" s="1"/>
  <c r="AM41" i="164"/>
  <c r="AM83" i="164" s="1"/>
  <c r="AR40" i="164"/>
  <c r="AR82" i="164" s="1"/>
  <c r="BB36" i="164"/>
  <c r="BB78" i="164" s="1"/>
  <c r="BA22" i="164"/>
  <c r="BA64" i="164" s="1"/>
  <c r="AT21" i="164"/>
  <c r="AT63" i="164" s="1"/>
  <c r="BG33" i="164"/>
  <c r="BG75" i="164" s="1"/>
  <c r="AL28" i="164"/>
  <c r="AL70" i="164" s="1"/>
  <c r="BG25" i="164"/>
  <c r="BG67" i="164" s="1"/>
  <c r="AU13" i="164"/>
  <c r="AU55" i="164" s="1"/>
  <c r="AH19" i="164"/>
  <c r="AH61" i="164" s="1"/>
  <c r="AJ18" i="164"/>
  <c r="AJ60" i="164" s="1"/>
  <c r="X29" i="164"/>
  <c r="X71" i="164" s="1"/>
  <c r="AL16" i="164"/>
  <c r="AL58" i="164" s="1"/>
  <c r="AK17" i="164"/>
  <c r="AK59" i="164" s="1"/>
  <c r="AS37" i="164"/>
  <c r="AS79" i="164" s="1"/>
  <c r="BE33" i="164"/>
  <c r="BE75" i="164" s="1"/>
  <c r="Y18" i="164"/>
  <c r="Y60" i="164" s="1"/>
  <c r="AJ42" i="164"/>
  <c r="AJ84" i="164" s="1"/>
  <c r="AV13" i="164"/>
  <c r="AV55" i="164" s="1"/>
  <c r="AR39" i="164"/>
  <c r="AR81" i="164" s="1"/>
  <c r="BF22" i="164"/>
  <c r="BF64" i="164" s="1"/>
  <c r="BJ25" i="164"/>
  <c r="BJ67" i="164" s="1"/>
  <c r="R21" i="164"/>
  <c r="R63" i="164" s="1"/>
  <c r="AN13" i="164"/>
  <c r="AN55" i="164" s="1"/>
  <c r="N31" i="164"/>
  <c r="N73" i="164" s="1"/>
  <c r="BI27" i="164"/>
  <c r="BI69" i="164" s="1"/>
  <c r="N33" i="164"/>
  <c r="N75" i="164" s="1"/>
  <c r="AJ31" i="164"/>
  <c r="AJ73" i="164" s="1"/>
  <c r="AG13" i="164"/>
  <c r="AG55" i="164" s="1"/>
  <c r="AL37" i="164"/>
  <c r="AL79" i="164" s="1"/>
  <c r="AZ24" i="164"/>
  <c r="AZ66" i="164" s="1"/>
  <c r="AJ21" i="164"/>
  <c r="AJ63" i="164" s="1"/>
  <c r="AD17" i="164"/>
  <c r="AD59" i="164" s="1"/>
  <c r="X13" i="164"/>
  <c r="X55" i="164" s="1"/>
  <c r="BA42" i="164"/>
  <c r="BA84" i="164" s="1"/>
  <c r="BH20" i="164"/>
  <c r="BH62" i="164" s="1"/>
  <c r="AW27" i="164"/>
  <c r="AW69" i="164" s="1"/>
  <c r="AL24" i="164"/>
  <c r="AL66" i="164" s="1"/>
  <c r="S42" i="164"/>
  <c r="S84" i="164" s="1"/>
  <c r="AM22" i="164"/>
  <c r="AM64" i="164" s="1"/>
  <c r="AP27" i="164"/>
  <c r="AP69" i="164" s="1"/>
  <c r="AB24" i="164"/>
  <c r="AB66" i="164" s="1"/>
  <c r="BB13" i="164"/>
  <c r="BB55" i="164" s="1"/>
  <c r="BE41" i="164"/>
  <c r="BE83" i="164" s="1"/>
  <c r="AR21" i="164"/>
  <c r="AR63" i="164" s="1"/>
  <c r="AO35" i="164"/>
  <c r="AO77" i="164" s="1"/>
  <c r="AY41" i="164"/>
  <c r="AY83" i="164" s="1"/>
  <c r="AL20" i="164"/>
  <c r="AL62" i="164" s="1"/>
  <c r="AV19" i="164"/>
  <c r="AV61" i="164" s="1"/>
  <c r="X28" i="164"/>
  <c r="X70" i="164" s="1"/>
  <c r="V18" i="164"/>
  <c r="V60" i="164" s="1"/>
  <c r="AM37" i="164"/>
  <c r="AM79" i="164" s="1"/>
  <c r="BK27" i="164"/>
  <c r="BK69" i="164" s="1"/>
  <c r="BC20" i="164"/>
  <c r="BC62" i="164" s="1"/>
  <c r="T30" i="164"/>
  <c r="T72" i="164" s="1"/>
  <c r="AO22" i="164"/>
  <c r="AO64" i="164" s="1"/>
  <c r="AX42" i="164"/>
  <c r="AX84" i="164" s="1"/>
  <c r="BI16" i="164"/>
  <c r="BI58" i="164" s="1"/>
  <c r="P37" i="164"/>
  <c r="P79" i="164" s="1"/>
  <c r="Y41" i="164"/>
  <c r="Y83" i="164" s="1"/>
  <c r="BG28" i="164"/>
  <c r="BG70" i="164" s="1"/>
  <c r="N32" i="164"/>
  <c r="N74" i="164" s="1"/>
  <c r="AV38" i="164"/>
  <c r="AV80" i="164" s="1"/>
  <c r="BG19" i="164"/>
  <c r="BG61" i="164" s="1"/>
  <c r="AT37" i="164"/>
  <c r="AT79" i="164" s="1"/>
  <c r="BB22" i="164"/>
  <c r="BB64" i="164" s="1"/>
  <c r="AT24" i="164"/>
  <c r="AT66" i="164" s="1"/>
  <c r="AG20" i="164"/>
  <c r="AG62" i="164" s="1"/>
  <c r="AX39" i="164"/>
  <c r="AX81" i="164" s="1"/>
  <c r="AY21" i="164"/>
  <c r="AY63" i="164" s="1"/>
  <c r="AA30" i="164"/>
  <c r="AA72" i="164" s="1"/>
  <c r="AV22" i="164"/>
  <c r="AV64" i="164" s="1"/>
  <c r="Q18" i="164"/>
  <c r="Q60" i="164" s="1"/>
  <c r="W17" i="164"/>
  <c r="W59" i="164" s="1"/>
  <c r="AB40" i="164"/>
  <c r="AB82" i="164" s="1"/>
  <c r="BI14" i="164"/>
  <c r="BI56" i="164" s="1"/>
  <c r="V37" i="164"/>
  <c r="V79" i="164" s="1"/>
  <c r="V28" i="164"/>
  <c r="V70" i="164" s="1"/>
  <c r="AM30" i="164"/>
  <c r="AM72" i="164" s="1"/>
  <c r="AV14" i="164"/>
  <c r="AV56" i="164" s="1"/>
  <c r="S27" i="164"/>
  <c r="S69" i="164" s="1"/>
  <c r="AM21" i="164"/>
  <c r="AM63" i="164" s="1"/>
  <c r="Q14" i="164"/>
  <c r="Q56" i="164" s="1"/>
  <c r="AT26" i="164"/>
  <c r="AT68" i="164" s="1"/>
  <c r="Q37" i="164"/>
  <c r="Q79" i="164" s="1"/>
  <c r="AP19" i="164"/>
  <c r="AP61" i="164" s="1"/>
  <c r="V42" i="164"/>
  <c r="V84" i="164" s="1"/>
  <c r="AS17" i="164"/>
  <c r="AS59" i="164" s="1"/>
  <c r="AM29" i="164"/>
  <c r="AM71" i="164" s="1"/>
  <c r="X42" i="164"/>
  <c r="X84" i="164" s="1"/>
  <c r="S21" i="164"/>
  <c r="S63" i="164" s="1"/>
  <c r="AT18" i="164"/>
  <c r="AT60" i="164" s="1"/>
  <c r="BC16" i="164"/>
  <c r="BC58" i="164" s="1"/>
  <c r="AD42" i="164"/>
  <c r="AD84" i="164" s="1"/>
  <c r="W28" i="164"/>
  <c r="W70" i="164" s="1"/>
  <c r="AK23" i="164"/>
  <c r="AK65" i="164" s="1"/>
  <c r="AM35" i="164"/>
  <c r="AM77" i="164" s="1"/>
  <c r="BA21" i="164"/>
  <c r="BA63" i="164" s="1"/>
  <c r="AO28" i="164"/>
  <c r="AO70" i="164" s="1"/>
  <c r="BI41" i="164"/>
  <c r="BI83" i="164" s="1"/>
  <c r="AC42" i="164"/>
  <c r="AC84" i="164" s="1"/>
  <c r="X27" i="164"/>
  <c r="X69" i="164" s="1"/>
  <c r="W29" i="164"/>
  <c r="W71" i="164" s="1"/>
  <c r="AX18" i="164"/>
  <c r="AX60" i="164" s="1"/>
  <c r="BG30" i="164"/>
  <c r="BG72" i="164" s="1"/>
  <c r="N24" i="164"/>
  <c r="N66" i="164" s="1"/>
  <c r="AD15" i="164"/>
  <c r="AD57" i="164" s="1"/>
  <c r="BK19" i="164"/>
  <c r="BK61" i="164" s="1"/>
  <c r="AJ35" i="164"/>
  <c r="AJ77" i="164" s="1"/>
  <c r="W36" i="164"/>
  <c r="W78" i="164" s="1"/>
  <c r="BJ18" i="164"/>
  <c r="BJ60" i="164" s="1"/>
  <c r="AX14" i="164"/>
  <c r="AX56" i="164" s="1"/>
  <c r="AY30" i="164"/>
  <c r="AY72" i="164" s="1"/>
  <c r="AF28" i="164"/>
  <c r="AF70" i="164" s="1"/>
  <c r="R25" i="164"/>
  <c r="R67" i="164" s="1"/>
  <c r="BF41" i="164"/>
  <c r="BF83" i="164" s="1"/>
  <c r="AT16" i="164"/>
  <c r="AT58" i="164" s="1"/>
  <c r="AC40" i="164"/>
  <c r="AC82" i="164" s="1"/>
  <c r="AU25" i="164"/>
  <c r="AU67" i="164" s="1"/>
  <c r="P25" i="164"/>
  <c r="P67" i="164" s="1"/>
  <c r="BK28" i="164"/>
  <c r="BK70" i="164" s="1"/>
  <c r="R39" i="164"/>
  <c r="R81" i="164" s="1"/>
  <c r="AJ27" i="164"/>
  <c r="AJ69" i="164" s="1"/>
  <c r="AE39" i="164"/>
  <c r="AE81" i="164" s="1"/>
  <c r="AH42" i="164"/>
  <c r="AH84" i="164" s="1"/>
  <c r="V19" i="164"/>
  <c r="V61" i="164" s="1"/>
  <c r="AF16" i="164"/>
  <c r="AF58" i="164" s="1"/>
  <c r="AN33" i="164"/>
  <c r="AN75" i="164" s="1"/>
  <c r="AL40" i="164"/>
  <c r="AL82" i="164" s="1"/>
  <c r="AO27" i="164"/>
  <c r="AO69" i="164" s="1"/>
  <c r="Q36" i="164"/>
  <c r="Q78" i="164" s="1"/>
  <c r="AR13" i="164"/>
  <c r="AR55" i="164" s="1"/>
  <c r="AQ41" i="164"/>
  <c r="AQ83" i="164" s="1"/>
  <c r="AL25" i="164"/>
  <c r="AL67" i="164" s="1"/>
  <c r="R15" i="164"/>
  <c r="R57" i="164" s="1"/>
  <c r="AX27" i="164"/>
  <c r="AX69" i="164" s="1"/>
  <c r="Z16" i="164"/>
  <c r="Z58" i="164" s="1"/>
  <c r="BH26" i="164"/>
  <c r="BH68" i="164" s="1"/>
  <c r="O36" i="164"/>
  <c r="O78" i="164" s="1"/>
  <c r="AC37" i="164"/>
  <c r="AC79" i="164" s="1"/>
  <c r="BF32" i="164"/>
  <c r="BF74" i="164" s="1"/>
  <c r="BH21" i="164"/>
  <c r="BH63" i="164" s="1"/>
  <c r="AK32" i="164"/>
  <c r="AK74" i="164" s="1"/>
  <c r="AF21" i="164"/>
  <c r="AF63" i="164" s="1"/>
  <c r="AT35" i="164"/>
  <c r="AT77" i="164" s="1"/>
  <c r="BE30" i="164"/>
  <c r="BE72" i="164" s="1"/>
  <c r="BH18" i="164"/>
  <c r="BH60" i="164" s="1"/>
  <c r="AM19" i="164"/>
  <c r="AM61" i="164" s="1"/>
  <c r="BC19" i="164"/>
  <c r="BC61" i="164" s="1"/>
  <c r="AE37" i="164"/>
  <c r="AE79" i="164" s="1"/>
  <c r="R24" i="164"/>
  <c r="R66" i="164" s="1"/>
  <c r="AW22" i="164"/>
  <c r="AW64" i="164" s="1"/>
  <c r="AK31" i="164"/>
  <c r="AK73" i="164" s="1"/>
  <c r="AQ33" i="164"/>
  <c r="AQ75" i="164" s="1"/>
  <c r="AS26" i="164"/>
  <c r="AS68" i="164" s="1"/>
  <c r="BK22" i="164"/>
  <c r="BK64" i="164" s="1"/>
  <c r="AC39" i="164"/>
  <c r="AC81" i="164" s="1"/>
  <c r="BA14" i="164"/>
  <c r="BA56" i="164" s="1"/>
  <c r="AW38" i="164"/>
  <c r="AW80" i="164" s="1"/>
  <c r="AW15" i="164"/>
  <c r="AW57" i="164" s="1"/>
  <c r="AB35" i="164"/>
  <c r="AB77" i="164" s="1"/>
  <c r="AV32" i="164"/>
  <c r="AV74" i="164" s="1"/>
  <c r="O35" i="164"/>
  <c r="O77" i="164" s="1"/>
  <c r="R30" i="164"/>
  <c r="R72" i="164" s="1"/>
  <c r="AS31" i="164"/>
  <c r="AS73" i="164" s="1"/>
  <c r="Z15" i="164"/>
  <c r="Z57" i="164" s="1"/>
  <c r="BE23" i="164"/>
  <c r="BE65" i="164" s="1"/>
  <c r="AA15" i="164"/>
  <c r="AA57" i="164" s="1"/>
  <c r="AL19" i="164"/>
  <c r="AL61" i="164" s="1"/>
  <c r="V27" i="164"/>
  <c r="V69" i="164" s="1"/>
  <c r="AB37" i="164"/>
  <c r="AB79" i="164" s="1"/>
  <c r="T23" i="164"/>
  <c r="T65" i="164" s="1"/>
  <c r="AV37" i="164"/>
  <c r="AV79" i="164" s="1"/>
  <c r="BB23" i="164"/>
  <c r="BB65" i="164" s="1"/>
  <c r="BK25" i="164"/>
  <c r="BK67" i="164" s="1"/>
  <c r="U16" i="164"/>
  <c r="U58" i="164" s="1"/>
  <c r="AO25" i="164"/>
  <c r="AO67" i="164" s="1"/>
  <c r="BK41" i="164"/>
  <c r="BK83" i="164" s="1"/>
  <c r="AT13" i="164"/>
  <c r="AT55" i="164" s="1"/>
  <c r="AZ36" i="164"/>
  <c r="AZ78" i="164" s="1"/>
  <c r="S13" i="164"/>
  <c r="S55" i="164" s="1"/>
  <c r="S29" i="164"/>
  <c r="S71" i="164" s="1"/>
  <c r="BB21" i="164"/>
  <c r="BB63" i="164" s="1"/>
  <c r="V31" i="164"/>
  <c r="V73" i="164" s="1"/>
  <c r="AB36" i="164"/>
  <c r="AB78" i="164" s="1"/>
  <c r="AQ29" i="164"/>
  <c r="AQ71" i="164" s="1"/>
  <c r="N36" i="164"/>
  <c r="N78" i="164" s="1"/>
  <c r="AL30" i="164"/>
  <c r="AL72" i="164" s="1"/>
  <c r="AQ18" i="164"/>
  <c r="AQ60" i="164" s="1"/>
  <c r="X20" i="164"/>
  <c r="X62" i="164" s="1"/>
  <c r="AN35" i="164"/>
  <c r="AN77" i="164" s="1"/>
  <c r="AC19" i="164"/>
  <c r="AC61" i="164" s="1"/>
  <c r="AD25" i="164"/>
  <c r="AD67" i="164" s="1"/>
  <c r="AY27" i="164"/>
  <c r="AY69" i="164" s="1"/>
  <c r="AU35" i="164"/>
  <c r="AU77" i="164" s="1"/>
  <c r="AK29" i="164"/>
  <c r="AK71" i="164" s="1"/>
  <c r="X18" i="164"/>
  <c r="X60" i="164" s="1"/>
  <c r="AR41" i="164"/>
  <c r="AR83" i="164" s="1"/>
  <c r="AN21" i="164"/>
  <c r="AN63" i="164" s="1"/>
  <c r="S38" i="164"/>
  <c r="S80" i="164" s="1"/>
  <c r="AM26" i="164"/>
  <c r="AM68" i="164" s="1"/>
  <c r="AS23" i="164"/>
  <c r="AS65" i="164" s="1"/>
  <c r="AE30" i="164"/>
  <c r="AE72" i="164" s="1"/>
  <c r="AV41" i="164"/>
  <c r="AV83" i="164" s="1"/>
  <c r="AQ27" i="164"/>
  <c r="AQ69" i="164" s="1"/>
  <c r="AQ32" i="164"/>
  <c r="AQ74" i="164" s="1"/>
  <c r="AG35" i="164"/>
  <c r="AG77" i="164" s="1"/>
  <c r="AO32" i="164"/>
  <c r="AO74" i="164" s="1"/>
  <c r="W22" i="164"/>
  <c r="W64" i="164" s="1"/>
  <c r="P16" i="164"/>
  <c r="P58" i="164" s="1"/>
  <c r="Z38" i="164"/>
  <c r="Z80" i="164" s="1"/>
  <c r="AA42" i="164"/>
  <c r="AA84" i="164" s="1"/>
  <c r="BF35" i="164"/>
  <c r="BF77" i="164" s="1"/>
  <c r="AI23" i="164"/>
  <c r="AI65" i="164" s="1"/>
  <c r="AE36" i="164"/>
  <c r="AE78" i="164" s="1"/>
  <c r="Z21" i="164"/>
  <c r="Z63" i="164" s="1"/>
  <c r="AW13" i="164"/>
  <c r="AW55" i="164" s="1"/>
  <c r="AQ14" i="164"/>
  <c r="AQ56" i="164" s="1"/>
  <c r="AB20" i="164"/>
  <c r="AB62" i="164" s="1"/>
  <c r="BD18" i="164"/>
  <c r="BD60" i="164" s="1"/>
  <c r="Z36" i="164"/>
  <c r="Z78" i="164" s="1"/>
  <c r="V22" i="164"/>
  <c r="V64" i="164" s="1"/>
  <c r="AB18" i="164"/>
  <c r="AB60" i="164" s="1"/>
  <c r="AG28" i="164"/>
  <c r="AG70" i="164" s="1"/>
  <c r="Z27" i="164"/>
  <c r="Z69" i="164" s="1"/>
  <c r="AZ35" i="164"/>
  <c r="AZ77" i="164" s="1"/>
  <c r="AX32" i="164"/>
  <c r="AX74" i="164" s="1"/>
  <c r="BI40" i="164"/>
  <c r="BI82" i="164" s="1"/>
  <c r="BH13" i="164"/>
  <c r="BH55" i="164" s="1"/>
  <c r="X39" i="164"/>
  <c r="X81" i="164" s="1"/>
  <c r="BF23" i="164"/>
  <c r="BF65" i="164" s="1"/>
  <c r="BH22" i="164"/>
  <c r="BH64" i="164" s="1"/>
  <c r="AG29" i="164"/>
  <c r="AG71" i="164" s="1"/>
  <c r="AD26" i="164"/>
  <c r="AD68" i="164" s="1"/>
  <c r="AB39" i="164"/>
  <c r="AB81" i="164" s="1"/>
  <c r="AL33" i="164"/>
  <c r="AL75" i="164" s="1"/>
  <c r="AH39" i="164"/>
  <c r="AH81" i="164" s="1"/>
  <c r="AW17" i="164"/>
  <c r="AW59" i="164" s="1"/>
  <c r="Y23" i="164"/>
  <c r="Y65" i="164" s="1"/>
  <c r="T22" i="164"/>
  <c r="T64" i="164" s="1"/>
  <c r="T28" i="164"/>
  <c r="T70" i="164" s="1"/>
  <c r="AK25" i="164"/>
  <c r="AK67" i="164" s="1"/>
  <c r="AJ32" i="164"/>
  <c r="AJ74" i="164" s="1"/>
  <c r="AM25" i="164"/>
  <c r="AM67" i="164" s="1"/>
  <c r="BH23" i="164"/>
  <c r="BH65" i="164" s="1"/>
  <c r="T14" i="164"/>
  <c r="T56" i="164" s="1"/>
  <c r="AE19" i="164"/>
  <c r="AE61" i="164" s="1"/>
  <c r="AY33" i="164"/>
  <c r="AY75" i="164" s="1"/>
  <c r="AM28" i="164"/>
  <c r="AM70" i="164" s="1"/>
  <c r="AO16" i="164"/>
  <c r="AO58" i="164" s="1"/>
  <c r="O14" i="164"/>
  <c r="O56" i="164" s="1"/>
  <c r="V30" i="164"/>
  <c r="V72" i="164" s="1"/>
  <c r="AW33" i="164"/>
  <c r="AW75" i="164" s="1"/>
  <c r="AE40" i="164"/>
  <c r="AE82" i="164" s="1"/>
  <c r="AZ17" i="164"/>
  <c r="AZ59" i="164" s="1"/>
  <c r="AK38" i="164"/>
  <c r="AK80" i="164" s="1"/>
  <c r="BG35" i="164"/>
  <c r="BG77" i="164" s="1"/>
  <c r="BD17" i="164"/>
  <c r="BD59" i="164" s="1"/>
  <c r="AV30" i="164"/>
  <c r="AV72" i="164" s="1"/>
  <c r="AN19" i="164"/>
  <c r="AN61" i="164" s="1"/>
  <c r="AU21" i="164"/>
  <c r="AU63" i="164" s="1"/>
  <c r="BC15" i="164"/>
  <c r="BC57" i="164" s="1"/>
  <c r="AI42" i="164"/>
  <c r="AI84" i="164" s="1"/>
  <c r="AD23" i="164"/>
  <c r="AD65" i="164" s="1"/>
  <c r="Y32" i="164"/>
  <c r="Y74" i="164" s="1"/>
  <c r="Y24" i="164"/>
  <c r="Y66" i="164" s="1"/>
  <c r="T12" i="164" l="1"/>
  <c r="T55" i="164"/>
  <c r="T101" i="100" l="1"/>
  <c r="P136" i="108"/>
  <c r="Q136" i="108"/>
  <c r="R136" i="108" l="1"/>
  <c r="U101" i="100"/>
  <c r="V101" i="100" l="1"/>
  <c r="S136" i="108"/>
  <c r="T136" i="108" l="1"/>
  <c r="W101" i="100"/>
  <c r="U136" i="108" l="1"/>
  <c r="X101" i="100"/>
  <c r="V136" i="108" l="1"/>
  <c r="Y101" i="100"/>
  <c r="W136" i="108" l="1"/>
  <c r="Z101" i="100"/>
  <c r="AA101" i="100" l="1"/>
  <c r="X136" i="108"/>
  <c r="Y136" i="108" l="1"/>
  <c r="AB101" i="100"/>
  <c r="Z136" i="108" l="1"/>
  <c r="AC101" i="100"/>
  <c r="AD101" i="100" l="1"/>
  <c r="AA136" i="108"/>
  <c r="AE101" i="100" l="1"/>
  <c r="AB136" i="108"/>
  <c r="AC136" i="108" l="1"/>
  <c r="AF101" i="100"/>
  <c r="AD136" i="108" l="1"/>
  <c r="AG101" i="100"/>
  <c r="AE136" i="108" l="1"/>
  <c r="AH101" i="100"/>
  <c r="AF136" i="108" l="1"/>
  <c r="AI101" i="100"/>
  <c r="AJ101" i="100" l="1"/>
  <c r="AG136" i="108"/>
  <c r="AK101" i="100" l="1"/>
  <c r="AH136" i="108"/>
  <c r="AL101" i="100" l="1"/>
  <c r="AI136" i="108"/>
  <c r="AJ136" i="108" l="1"/>
  <c r="AM101" i="100"/>
  <c r="AN101" i="100" l="1"/>
  <c r="AK136" i="108"/>
  <c r="AO101" i="100" l="1"/>
  <c r="AL136" i="108"/>
  <c r="AP101" i="100" l="1"/>
  <c r="AM136" i="108"/>
  <c r="AQ101" i="100" l="1"/>
  <c r="AN136" i="108"/>
  <c r="AR101" i="100" l="1"/>
  <c r="AO136" i="108"/>
  <c r="AP136" i="108" l="1"/>
  <c r="AS101" i="100"/>
  <c r="AQ136" i="108" l="1"/>
  <c r="AT101" i="100"/>
  <c r="AU101" i="100" l="1"/>
  <c r="AR136" i="108"/>
  <c r="AS136" i="108" l="1"/>
  <c r="AV101" i="100"/>
  <c r="AW101" i="100" l="1"/>
  <c r="AT136" i="108"/>
  <c r="AU136" i="108" l="1"/>
  <c r="AX101" i="100"/>
  <c r="AY101" i="100" l="1"/>
  <c r="AV136" i="108"/>
  <c r="AW136" i="108" l="1"/>
  <c r="AZ101" i="100"/>
  <c r="BA101" i="100" l="1"/>
  <c r="AX136" i="108"/>
  <c r="BB101" i="100" l="1"/>
  <c r="AY136" i="108"/>
  <c r="BC101" i="100" l="1"/>
  <c r="AZ136" i="108"/>
  <c r="BD101" i="100" l="1"/>
  <c r="BA136" i="108"/>
  <c r="BE101" i="100" l="1"/>
  <c r="BB136" i="108"/>
  <c r="BC136" i="108" l="1"/>
  <c r="BF101" i="100"/>
  <c r="BG101" i="100" l="1"/>
  <c r="BD136" i="108"/>
  <c r="BE136" i="108" l="1"/>
  <c r="BH101" i="100"/>
  <c r="BF136" i="108" l="1"/>
  <c r="BI101" i="100"/>
  <c r="BG136" i="108" l="1"/>
  <c r="BJ101" i="100"/>
  <c r="BH136" i="108" l="1"/>
  <c r="BK101" i="100"/>
  <c r="BI136" i="108" l="1"/>
  <c r="BL101" i="100"/>
  <c r="BM101" i="100" l="1"/>
  <c r="BJ136" i="108"/>
  <c r="BN101" i="100" l="1"/>
  <c r="BK136" i="108"/>
  <c r="AJ100" i="100"/>
  <c r="AA100" i="100"/>
  <c r="U100" i="100"/>
  <c r="BA100" i="100"/>
  <c r="AV100" i="100"/>
  <c r="BJ100" i="100"/>
  <c r="AL100" i="100"/>
  <c r="BC100" i="100"/>
  <c r="R100" i="100"/>
  <c r="P135" i="108"/>
  <c r="BK100" i="100"/>
  <c r="AC100" i="100"/>
  <c r="Y100" i="100"/>
  <c r="AE100" i="100"/>
  <c r="AG100" i="100"/>
  <c r="X100" i="100"/>
  <c r="S100" i="100"/>
  <c r="Q135" i="108"/>
  <c r="BE100" i="100"/>
  <c r="AD100" i="100"/>
  <c r="AY100" i="100"/>
  <c r="AZ100" i="100"/>
  <c r="BL100" i="100"/>
  <c r="AS100" i="100"/>
  <c r="BH100" i="100"/>
  <c r="AM100" i="100"/>
  <c r="BF100" i="100"/>
  <c r="Z100" i="100"/>
  <c r="AX100" i="100"/>
  <c r="AP100" i="100"/>
  <c r="AU100" i="100"/>
  <c r="AO100" i="100"/>
  <c r="BM100" i="100"/>
  <c r="V100" i="100"/>
  <c r="AH100" i="100"/>
  <c r="BG100" i="100"/>
  <c r="AN100" i="100"/>
  <c r="AT100" i="100"/>
  <c r="BB100" i="100"/>
  <c r="T100" i="100"/>
  <c r="AF100" i="100"/>
  <c r="W100" i="100"/>
  <c r="AW100" i="100"/>
  <c r="AK100" i="100"/>
  <c r="AB100" i="100"/>
  <c r="BD100" i="100"/>
  <c r="AR100" i="100"/>
  <c r="BN100" i="100"/>
  <c r="BN99" i="100"/>
  <c r="BN489" i="100"/>
  <c r="BN521" i="100"/>
  <c r="BK34" i="164"/>
  <c r="BK76" i="164"/>
  <c r="AI100" i="100"/>
  <c r="AQ100" i="100"/>
  <c r="BI100" i="100"/>
  <c r="AC135" i="108"/>
  <c r="AA135" i="108"/>
  <c r="BJ135" i="108"/>
  <c r="AW135" i="108"/>
  <c r="BC135" i="108"/>
  <c r="AE135" i="108"/>
  <c r="AO135" i="108"/>
  <c r="BA135" i="108"/>
  <c r="BH135" i="108"/>
  <c r="AY135" i="108"/>
  <c r="Y135" i="108"/>
  <c r="AZ135" i="108"/>
  <c r="AL135" i="108"/>
  <c r="AP135" i="108"/>
  <c r="Z135" i="108"/>
  <c r="AU135" i="108"/>
  <c r="AD135" i="108"/>
  <c r="BD135" i="108"/>
  <c r="BF135" i="108"/>
  <c r="AF135" i="108"/>
  <c r="BK135" i="108"/>
  <c r="AS135" i="108"/>
  <c r="AV135" i="108"/>
  <c r="Z99" i="100"/>
  <c r="AE99" i="100"/>
  <c r="AC99" i="100"/>
  <c r="BL99" i="100"/>
  <c r="AY99" i="100"/>
  <c r="BE99" i="100"/>
  <c r="AG99" i="100"/>
  <c r="AQ99" i="100"/>
  <c r="BC99" i="100"/>
  <c r="BJ99" i="100"/>
  <c r="BA99" i="100"/>
  <c r="AA99" i="100"/>
  <c r="BB99" i="100"/>
  <c r="AN99" i="100"/>
  <c r="AR99" i="100"/>
  <c r="AB99" i="100"/>
  <c r="AW99" i="100"/>
  <c r="AF99" i="100"/>
  <c r="BF99" i="100"/>
  <c r="BH99" i="100"/>
  <c r="AH99" i="100"/>
  <c r="BM99" i="100"/>
  <c r="AU99" i="100"/>
  <c r="AX99" i="100"/>
  <c r="W135" i="108"/>
  <c r="BK99" i="100"/>
  <c r="AX135" i="108"/>
  <c r="AD99" i="100"/>
  <c r="V135" i="108"/>
  <c r="BI99" i="100"/>
  <c r="AG135" i="108"/>
  <c r="AJ135" i="108"/>
  <c r="AV99" i="100"/>
  <c r="S135" i="108"/>
  <c r="AJ99" i="100"/>
  <c r="AT99" i="100"/>
  <c r="BE135" i="108"/>
  <c r="BB135" i="108"/>
  <c r="AI135" i="108"/>
  <c r="U135" i="108"/>
  <c r="T99" i="100"/>
  <c r="AK135" i="108"/>
  <c r="AQ135" i="108"/>
  <c r="T135" i="108"/>
  <c r="AM135" i="108"/>
  <c r="AN135" i="108"/>
  <c r="X135" i="108"/>
  <c r="Y99" i="100"/>
  <c r="BI135" i="108"/>
  <c r="AZ99" i="100"/>
  <c r="AB135" i="108"/>
  <c r="X99" i="100"/>
  <c r="BG135" i="108"/>
  <c r="AI99" i="100"/>
  <c r="AL99" i="100"/>
  <c r="AT135" i="108"/>
  <c r="U99" i="100"/>
  <c r="AH135" i="108"/>
  <c r="AR135" i="108"/>
  <c r="BG99" i="100"/>
  <c r="BD99" i="100"/>
  <c r="AK99" i="100"/>
  <c r="W99" i="100"/>
  <c r="R135" i="108"/>
  <c r="AM99" i="100"/>
  <c r="AS99" i="100"/>
  <c r="V99" i="100"/>
  <c r="AO99" i="100"/>
  <c r="AP99" i="100"/>
  <c r="X23" i="108"/>
  <c r="AO489" i="100"/>
  <c r="AO521" i="100"/>
  <c r="AS489" i="100"/>
  <c r="AS521" i="100"/>
  <c r="W489" i="100"/>
  <c r="W521" i="100"/>
  <c r="BB23" i="108"/>
  <c r="U489" i="100"/>
  <c r="U521" i="100"/>
  <c r="AG23" i="108"/>
  <c r="AX23" i="108"/>
  <c r="R23" i="108"/>
  <c r="AH23" i="108"/>
  <c r="BI489" i="100"/>
  <c r="BI521" i="100"/>
  <c r="BK489" i="100"/>
  <c r="BK521" i="100"/>
  <c r="AU489" i="100"/>
  <c r="AU521" i="100"/>
  <c r="AF23" i="108"/>
  <c r="BF489" i="100"/>
  <c r="BF521" i="100"/>
  <c r="AW489" i="100"/>
  <c r="AW521" i="100"/>
  <c r="AR489" i="100"/>
  <c r="AR521" i="100"/>
  <c r="BB489" i="100"/>
  <c r="BB521" i="100"/>
  <c r="AY23" i="108"/>
  <c r="BC489" i="100"/>
  <c r="BC521" i="100"/>
  <c r="AE23" i="108"/>
  <c r="AW23" i="108"/>
  <c r="AC489" i="100"/>
  <c r="AC521" i="100"/>
  <c r="Z489" i="100"/>
  <c r="Z521" i="100"/>
  <c r="AM23" i="108"/>
  <c r="AQ23" i="108"/>
  <c r="U23" i="108"/>
  <c r="BD489" i="100"/>
  <c r="BD521" i="100"/>
  <c r="S23" i="108"/>
  <c r="AI489" i="100"/>
  <c r="AI521" i="100"/>
  <c r="AZ489" i="100"/>
  <c r="AZ521" i="100"/>
  <c r="T489" i="100"/>
  <c r="T521" i="100"/>
  <c r="AJ489" i="100"/>
  <c r="AJ521" i="100"/>
  <c r="BG23" i="108"/>
  <c r="BI23" i="108"/>
  <c r="AS23" i="108"/>
  <c r="AH489" i="100"/>
  <c r="AH521" i="100"/>
  <c r="BD23" i="108"/>
  <c r="AU23" i="108"/>
  <c r="AP23" i="108"/>
  <c r="AZ23" i="108"/>
  <c r="BA489" i="100"/>
  <c r="BA521" i="100"/>
  <c r="BA23" i="108"/>
  <c r="AG489" i="100"/>
  <c r="AG521" i="100"/>
  <c r="AY489" i="100"/>
  <c r="AY521" i="100"/>
  <c r="AA23" i="108"/>
  <c r="AN23" i="108"/>
  <c r="T23" i="108"/>
  <c r="AK23" i="108"/>
  <c r="AI23" i="108"/>
  <c r="BG489" i="100"/>
  <c r="BG521" i="100"/>
  <c r="AL489" i="100"/>
  <c r="AL521" i="100"/>
  <c r="X489" i="100"/>
  <c r="X521" i="100"/>
  <c r="Y489" i="100"/>
  <c r="Y521" i="100"/>
  <c r="AR23" i="108"/>
  <c r="AV489" i="100"/>
  <c r="AV521" i="100"/>
  <c r="AD489" i="100"/>
  <c r="AD521" i="100"/>
  <c r="AX489" i="100"/>
  <c r="AX521" i="100"/>
  <c r="BM489" i="100"/>
  <c r="BM521" i="100"/>
  <c r="BF23" i="108"/>
  <c r="AF489" i="100"/>
  <c r="AF521" i="100"/>
  <c r="Z23" i="108"/>
  <c r="AL23" i="108"/>
  <c r="AA489" i="100"/>
  <c r="AA521" i="100"/>
  <c r="BH23" i="108"/>
  <c r="AQ489" i="100"/>
  <c r="AQ521" i="100"/>
  <c r="BC23" i="108"/>
  <c r="BL489" i="100"/>
  <c r="BL521" i="100"/>
  <c r="AC23" i="108"/>
  <c r="AP489" i="100"/>
  <c r="AP521" i="100"/>
  <c r="V489" i="100"/>
  <c r="V521" i="100"/>
  <c r="AM489" i="100"/>
  <c r="AM521" i="100"/>
  <c r="AK489" i="100"/>
  <c r="AK521" i="100"/>
  <c r="BE23" i="108"/>
  <c r="AJ23" i="108"/>
  <c r="V23" i="108"/>
  <c r="W23" i="108"/>
  <c r="AT489" i="100"/>
  <c r="AT521" i="100"/>
  <c r="AT23" i="108"/>
  <c r="AB23" i="108"/>
  <c r="AV23" i="108"/>
  <c r="BK23" i="108"/>
  <c r="BH489" i="100"/>
  <c r="BH521" i="100"/>
  <c r="AD23" i="108"/>
  <c r="AB489" i="100"/>
  <c r="AB521" i="100"/>
  <c r="AN489" i="100"/>
  <c r="AN521" i="100"/>
  <c r="Y23" i="108"/>
  <c r="BJ489" i="100"/>
  <c r="BJ521" i="100"/>
  <c r="AO23" i="108"/>
  <c r="BE489" i="100"/>
  <c r="BE521" i="100"/>
  <c r="BJ23" i="108"/>
  <c r="AE489" i="100"/>
  <c r="AE521" i="100"/>
  <c r="AB34" i="164"/>
  <c r="AB76" i="164"/>
  <c r="BG34" i="164"/>
  <c r="BG76" i="164"/>
  <c r="Y34" i="164"/>
  <c r="Y76" i="164"/>
  <c r="AR108" i="108"/>
  <c r="AJ34" i="164"/>
  <c r="AJ76" i="164"/>
  <c r="AN108" i="108"/>
  <c r="AN34" i="164"/>
  <c r="AN76" i="164"/>
  <c r="AD108" i="108"/>
  <c r="AU34" i="164"/>
  <c r="AU76" i="164"/>
  <c r="AT108" i="108"/>
  <c r="V108" i="108"/>
  <c r="BE108" i="108"/>
  <c r="AD34" i="164"/>
  <c r="AD76" i="164"/>
  <c r="AF108" i="108"/>
  <c r="R108" i="108"/>
  <c r="AG108" i="108"/>
  <c r="X108" i="108"/>
  <c r="BA108" i="108"/>
  <c r="AO34" i="164"/>
  <c r="AO76" i="164"/>
  <c r="BD108" i="108"/>
  <c r="BI108" i="108"/>
  <c r="AC108" i="108"/>
  <c r="BH108" i="108"/>
  <c r="Z108" i="108"/>
  <c r="AQ34" i="164"/>
  <c r="AQ76" i="164"/>
  <c r="AK108" i="108"/>
  <c r="AM34" i="164"/>
  <c r="AM76" i="164"/>
  <c r="AO108" i="108"/>
  <c r="AC34" i="164"/>
  <c r="AC76" i="164"/>
  <c r="AV108" i="108"/>
  <c r="AS34" i="164"/>
  <c r="AS76" i="164"/>
  <c r="U34" i="164"/>
  <c r="U76" i="164"/>
  <c r="BD34" i="164"/>
  <c r="BD76" i="164"/>
  <c r="AE108" i="108"/>
  <c r="AE34" i="164"/>
  <c r="AE76" i="164"/>
  <c r="Q34" i="164"/>
  <c r="Q76" i="164"/>
  <c r="AF34" i="164"/>
  <c r="AF76" i="164"/>
  <c r="W34" i="164"/>
  <c r="W76" i="164"/>
  <c r="AZ34" i="164"/>
  <c r="AZ76" i="164"/>
  <c r="AP108" i="108"/>
  <c r="BC34" i="164"/>
  <c r="BC76" i="164"/>
  <c r="BH34" i="164"/>
  <c r="BH76" i="164"/>
  <c r="S108" i="108"/>
  <c r="AP34" i="164"/>
  <c r="AP76" i="164"/>
  <c r="BG108" i="108"/>
  <c r="AR34" i="164"/>
  <c r="AR76" i="164"/>
  <c r="BF34" i="164"/>
  <c r="BF76" i="164"/>
  <c r="R34" i="164"/>
  <c r="R76" i="164"/>
  <c r="BB34" i="164"/>
  <c r="BB76" i="164"/>
  <c r="AL108" i="108"/>
  <c r="BF108" i="108"/>
  <c r="AH34" i="164"/>
  <c r="AH76" i="164"/>
  <c r="S34" i="164"/>
  <c r="S76" i="164"/>
  <c r="BJ108" i="108"/>
  <c r="Y108" i="108"/>
  <c r="BK108" i="108"/>
  <c r="AA34" i="164"/>
  <c r="AA76" i="164"/>
  <c r="V34" i="164"/>
  <c r="V76" i="164"/>
  <c r="AI34" i="164"/>
  <c r="AI76" i="164"/>
  <c r="AV34" i="164"/>
  <c r="AV76" i="164"/>
  <c r="AX34" i="164"/>
  <c r="AX76" i="164"/>
  <c r="AH108" i="108"/>
  <c r="AW34" i="164"/>
  <c r="AW76" i="164"/>
  <c r="BA34" i="164"/>
  <c r="BA76" i="164"/>
  <c r="Z34" i="164"/>
  <c r="Z76" i="164"/>
  <c r="AZ108" i="108"/>
  <c r="AT34" i="164"/>
  <c r="AT76" i="164"/>
  <c r="AS108" i="108"/>
  <c r="U108" i="108"/>
  <c r="AM108" i="108"/>
  <c r="AL34" i="164"/>
  <c r="AL76" i="164"/>
  <c r="BC108" i="108"/>
  <c r="AK34" i="164"/>
  <c r="AK76" i="164"/>
  <c r="BE34" i="164"/>
  <c r="BE76" i="164"/>
  <c r="AI108" i="108"/>
  <c r="T108" i="108"/>
  <c r="BI34" i="164"/>
  <c r="BI76" i="164"/>
  <c r="X34" i="164"/>
  <c r="X76" i="164"/>
  <c r="BJ34" i="164"/>
  <c r="BJ76" i="164"/>
  <c r="AB108" i="108"/>
  <c r="W108" i="108"/>
  <c r="AJ108" i="108"/>
  <c r="AW108" i="108"/>
  <c r="AY108" i="108"/>
  <c r="AG34" i="164"/>
  <c r="AG76" i="164"/>
  <c r="AX108" i="108"/>
  <c r="BB108" i="108"/>
  <c r="AA108" i="108"/>
  <c r="AY34" i="164"/>
  <c r="AY76" i="164"/>
  <c r="AU108" i="108"/>
  <c r="T34" i="164"/>
  <c r="T76" i="164"/>
  <c r="AQ108" i="108"/>
</calcChain>
</file>

<file path=xl/sharedStrings.xml><?xml version="1.0" encoding="utf-8"?>
<sst xmlns="http://schemas.openxmlformats.org/spreadsheetml/2006/main" count="1247" uniqueCount="605">
  <si>
    <t>mobile.data.user.proportion</t>
  </si>
  <si>
    <t>Fixed.operator.market.share</t>
  </si>
  <si>
    <t>Mobile.operator.market.share</t>
  </si>
  <si>
    <t>Micro/indoor</t>
  </si>
  <si>
    <t>xDSL data backhaul</t>
  </si>
  <si>
    <t>MB</t>
  </si>
  <si>
    <t>Incoming mobile min (on-net + off-net)</t>
  </si>
  <si>
    <t>GPRS</t>
  </si>
  <si>
    <t>EDGE</t>
  </si>
  <si>
    <t>R99</t>
  </si>
  <si>
    <t>Downlink</t>
  </si>
  <si>
    <t>Uplink</t>
  </si>
  <si>
    <t>HSDPA</t>
  </si>
  <si>
    <t>HSUPA</t>
  </si>
  <si>
    <t>Local</t>
  </si>
  <si>
    <t>Mbps</t>
  </si>
  <si>
    <t>Market calculations</t>
  </si>
  <si>
    <t>Operator demand</t>
  </si>
  <si>
    <t>Volume output to next module</t>
  </si>
  <si>
    <t># business data connectivity lines</t>
  </si>
  <si>
    <t>CF1</t>
  </si>
  <si>
    <t>CB1</t>
  </si>
  <si>
    <t>CB</t>
  </si>
  <si>
    <t>CF</t>
  </si>
  <si>
    <t>CB2</t>
  </si>
  <si>
    <t>FTN</t>
  </si>
  <si>
    <t>other</t>
  </si>
  <si>
    <t>scurve forecast</t>
  </si>
  <si>
    <t>Saturation.Mobile</t>
  </si>
  <si>
    <t>Base.Mobile</t>
  </si>
  <si>
    <t>TimeA.Mobile</t>
  </si>
  <si>
    <t>NumberA.Mobile</t>
  </si>
  <si>
    <t>TimeB.Mobile</t>
  </si>
  <si>
    <t>NumberB.Mobile</t>
  </si>
  <si>
    <t>A.Mobile</t>
  </si>
  <si>
    <t>B.Mobile</t>
  </si>
  <si>
    <t>Mobile.technologies</t>
  </si>
  <si>
    <t>2G</t>
  </si>
  <si>
    <t>R.99</t>
  </si>
  <si>
    <t>HSPA</t>
  </si>
  <si>
    <t>Voice.technologies</t>
  </si>
  <si>
    <t>Data.technologies</t>
  </si>
  <si>
    <t>IPTV</t>
  </si>
  <si>
    <t>Mobile.Retail.Services.Volumes</t>
  </si>
  <si>
    <t>Fixed.Retail.Services.Volumes</t>
  </si>
  <si>
    <t>Market</t>
  </si>
  <si>
    <t>Fixed.Retail.Services.Units</t>
  </si>
  <si>
    <t>Sheet</t>
  </si>
  <si>
    <t>Description</t>
  </si>
  <si>
    <t>Status</t>
  </si>
  <si>
    <t>Notes</t>
  </si>
  <si>
    <t>unlocked</t>
  </si>
  <si>
    <t>locked</t>
  </si>
  <si>
    <t>Calculation</t>
  </si>
  <si>
    <t>Output</t>
  </si>
  <si>
    <t>Highlight</t>
  </si>
  <si>
    <t>A cell that is special in some way</t>
  </si>
  <si>
    <t>SF4</t>
  </si>
  <si>
    <t>Services - fixed</t>
  </si>
  <si>
    <t>Services - mobile</t>
  </si>
  <si>
    <t>SM</t>
  </si>
  <si>
    <t>SF</t>
  </si>
  <si>
    <t>Input Parameter</t>
  </si>
  <si>
    <t>Input Data</t>
  </si>
  <si>
    <t>Input Calculation</t>
  </si>
  <si>
    <t>Input Link</t>
  </si>
  <si>
    <t>Style Guidelines</t>
  </si>
  <si>
    <t>Name</t>
  </si>
  <si>
    <t>Note</t>
  </si>
  <si>
    <t>A calculation of the model</t>
  </si>
  <si>
    <t>A piece of real data (only change if you have better data)</t>
  </si>
  <si>
    <t>An input to the model that it is expected the user will change (change at will)</t>
  </si>
  <si>
    <t>An input to the model that has, none the less, been calculated from other inputs (e.g. interpolated input values)</t>
  </si>
  <si>
    <t>Input Estimate</t>
  </si>
  <si>
    <t>An estimate used in the absence of real data (only change if you have a better estimate, or real data )</t>
  </si>
  <si>
    <t>Input cell styles</t>
  </si>
  <si>
    <t>Other cell styles</t>
  </si>
  <si>
    <t>Total</t>
  </si>
  <si>
    <t>Version</t>
  </si>
  <si>
    <t>Objective</t>
  </si>
  <si>
    <t xml:space="preserve">Title </t>
  </si>
  <si>
    <t>Author</t>
  </si>
  <si>
    <t>Information</t>
  </si>
  <si>
    <t>Contents</t>
  </si>
  <si>
    <t>Version History</t>
  </si>
  <si>
    <t>A history of the versions of this workbook</t>
  </si>
  <si>
    <t>Email</t>
  </si>
  <si>
    <t>S</t>
  </si>
  <si>
    <t>C</t>
  </si>
  <si>
    <t>VMS</t>
  </si>
  <si>
    <t xml:space="preserve"> </t>
  </si>
  <si>
    <t>Input Link (different Workbook)</t>
  </si>
  <si>
    <t>An input to this part of the model, which is linked to a source on a worksheet in a different workbook</t>
  </si>
  <si>
    <t>Checksum</t>
  </si>
  <si>
    <t>An input to this part of the model, which is linked to a source on this or another worksheet within this workbook</t>
  </si>
  <si>
    <t>Units</t>
  </si>
  <si>
    <t>Insert extra rows above here</t>
  </si>
  <si>
    <t>Derive subscriber and traffic forecasts to be inputted into the network and cost modules</t>
  </si>
  <si>
    <t>Scenario controls</t>
  </si>
  <si>
    <t>Geotypes</t>
  </si>
  <si>
    <t>Proportion of area, population and traffic in each geotype</t>
  </si>
  <si>
    <t>Output traffic and subscriber forecast for network module</t>
  </si>
  <si>
    <t>Lists</t>
  </si>
  <si>
    <t>Standard lists used in the model</t>
  </si>
  <si>
    <t>A guide to Analysys Mason styles used in this workbook</t>
  </si>
  <si>
    <t>Market.Years</t>
  </si>
  <si>
    <t>On-net SMS</t>
  </si>
  <si>
    <t>megabytes</t>
  </si>
  <si>
    <t>Mobile.Retail.Services</t>
  </si>
  <si>
    <t>Fixed.Retail.Services</t>
  </si>
  <si>
    <t>Mobile.Retail.Services.Units</t>
  </si>
  <si>
    <t>Urban</t>
  </si>
  <si>
    <t>Suburban</t>
  </si>
  <si>
    <t>Rural</t>
  </si>
  <si>
    <t>geotypes</t>
  </si>
  <si>
    <t>Control</t>
  </si>
  <si>
    <t>Source</t>
  </si>
  <si>
    <t>Period</t>
  </si>
  <si>
    <t>#</t>
  </si>
  <si>
    <t>%</t>
  </si>
  <si>
    <t>Saturation</t>
  </si>
  <si>
    <t>Base</t>
  </si>
  <si>
    <t>TimeA</t>
  </si>
  <si>
    <t>NumberA</t>
  </si>
  <si>
    <t>TimeB</t>
  </si>
  <si>
    <t>NumberB</t>
  </si>
  <si>
    <t>A</t>
  </si>
  <si>
    <t>B</t>
  </si>
  <si>
    <t>Index</t>
  </si>
  <si>
    <t>spare</t>
  </si>
  <si>
    <t>Business connectivity</t>
  </si>
  <si>
    <t>Market.Subscribers</t>
  </si>
  <si>
    <t>Operator.Subscribers.Share</t>
  </si>
  <si>
    <t>Fixed.Connections</t>
  </si>
  <si>
    <t>Mobile.subscribers</t>
  </si>
  <si>
    <t>Operator.Subscribers</t>
  </si>
  <si>
    <t>Operator.Retail.Services.Volumes</t>
  </si>
  <si>
    <t>mins</t>
  </si>
  <si>
    <t>residential.fixed.connections</t>
  </si>
  <si>
    <t>SMS</t>
  </si>
  <si>
    <t>TV.technologies</t>
  </si>
  <si>
    <t>Saturation.TV</t>
  </si>
  <si>
    <t>Base.TV</t>
  </si>
  <si>
    <t>TimeA.TV</t>
  </si>
  <si>
    <t>NumberA.TV</t>
  </si>
  <si>
    <t>TimeB.TV</t>
  </si>
  <si>
    <t>NumberB.TV</t>
  </si>
  <si>
    <t>A.TV</t>
  </si>
  <si>
    <t>B.TV</t>
  </si>
  <si>
    <t>Includes PSTN, ISDN and VoIP</t>
  </si>
  <si>
    <t>a</t>
  </si>
  <si>
    <t>b</t>
  </si>
  <si>
    <t>Check</t>
  </si>
  <si>
    <t>Number of operators</t>
  </si>
  <si>
    <t>min</t>
  </si>
  <si>
    <t>Series name</t>
  </si>
  <si>
    <t>kbps per sub</t>
  </si>
  <si>
    <t>kbps.per.Mbps</t>
  </si>
  <si>
    <t>Tecnologia de Voz</t>
  </si>
  <si>
    <t>Lineas moviles</t>
  </si>
  <si>
    <t>Fijas PSTN</t>
  </si>
  <si>
    <t>Fijas (otros)</t>
  </si>
  <si>
    <t>Modelo de demanda para servicios fijos y móviles</t>
  </si>
  <si>
    <t>Factores macroeconómicos</t>
  </si>
  <si>
    <t>Población</t>
  </si>
  <si>
    <t>Crecimiento poblacional</t>
  </si>
  <si>
    <t>Viviendas</t>
  </si>
  <si>
    <t>Crecimiento de viviendas</t>
  </si>
  <si>
    <t>Habitantes por vivienda</t>
  </si>
  <si>
    <t>Fuente</t>
  </si>
  <si>
    <t>Notas</t>
  </si>
  <si>
    <t>Periodo</t>
  </si>
  <si>
    <t>Unidades</t>
  </si>
  <si>
    <t>Conexiones</t>
  </si>
  <si>
    <t>Fin de año</t>
  </si>
  <si>
    <t>COFETEL</t>
  </si>
  <si>
    <t>Conexiones móviles</t>
  </si>
  <si>
    <t>Penetración móvil activa</t>
  </si>
  <si>
    <t>Usuarios móviles activos</t>
  </si>
  <si>
    <t>Pronóstico con curva S</t>
  </si>
  <si>
    <t>Parametros de curva exponencial</t>
  </si>
  <si>
    <t>pendiente</t>
  </si>
  <si>
    <t>Conexiones de Voz</t>
  </si>
  <si>
    <t>Otros</t>
  </si>
  <si>
    <t>Microondas</t>
  </si>
  <si>
    <t>Conexiones residenciales fijas</t>
  </si>
  <si>
    <t>Conexiones de Internet (banda ancha)</t>
  </si>
  <si>
    <t>Datos originales</t>
  </si>
  <si>
    <t>minutos</t>
  </si>
  <si>
    <t>Año</t>
  </si>
  <si>
    <t>INEGI</t>
  </si>
  <si>
    <t>CONAPO</t>
  </si>
  <si>
    <t>Crecimiento en base a Conapo</t>
  </si>
  <si>
    <t>Mitad de año</t>
  </si>
  <si>
    <t>Hogares</t>
  </si>
  <si>
    <t>como % de usuarios móviles</t>
  </si>
  <si>
    <t>Usuarios móviles de solo voz</t>
  </si>
  <si>
    <t>Usuarios móviles de datos</t>
  </si>
  <si>
    <t>Conexiones no residenciales fijas</t>
  </si>
  <si>
    <t>Conexiones fijas totales</t>
  </si>
  <si>
    <t>Conecciones fijas activas</t>
  </si>
  <si>
    <t>Penetración</t>
  </si>
  <si>
    <t>Crecimiento</t>
  </si>
  <si>
    <t>Penetración (viviendas)</t>
  </si>
  <si>
    <t>Cable</t>
  </si>
  <si>
    <t>Móvil</t>
  </si>
  <si>
    <t>Fija</t>
  </si>
  <si>
    <t>otras</t>
  </si>
  <si>
    <t>Banda ancha móvil</t>
  </si>
  <si>
    <t>Conexiones de banda ancha por tecnología</t>
  </si>
  <si>
    <t xml:space="preserve">Penetración </t>
  </si>
  <si>
    <t>Usuarios</t>
  </si>
  <si>
    <t>Estimación Analysys Mason</t>
  </si>
  <si>
    <t>Conectividad para datos corporativos</t>
  </si>
  <si>
    <t>Satelite</t>
  </si>
  <si>
    <t>Conexiones de TV de paga</t>
  </si>
  <si>
    <t>Conexiones de TV de paga por tecnología</t>
  </si>
  <si>
    <t>Subscriptores</t>
  </si>
  <si>
    <t>Cuota de TV de paga por tecnología</t>
  </si>
  <si>
    <t>Tráfico saliente</t>
  </si>
  <si>
    <t>Tráfico entrante</t>
  </si>
  <si>
    <t>mensajes</t>
  </si>
  <si>
    <t>Tráfico de voz originado (incl. on-net)</t>
  </si>
  <si>
    <t>Originado en fijo</t>
  </si>
  <si>
    <t>Originado en móvil</t>
  </si>
  <si>
    <t>Originado internacional</t>
  </si>
  <si>
    <t>Internacional a móvil</t>
  </si>
  <si>
    <t>Internacional a fijo</t>
  </si>
  <si>
    <t>Tráfico de voz terminado</t>
  </si>
  <si>
    <t>Terminado en fijo</t>
  </si>
  <si>
    <t>Terminado en móvil</t>
  </si>
  <si>
    <t>Originación de trafico de voz</t>
  </si>
  <si>
    <t>Originación internacional</t>
  </si>
  <si>
    <t>Originación Móvil</t>
  </si>
  <si>
    <t>Móvil a Internacional</t>
  </si>
  <si>
    <t>Móvil a Fijo</t>
  </si>
  <si>
    <t>Móvil a Móvil off-net</t>
  </si>
  <si>
    <t>Móvil a Móvil on-net</t>
  </si>
  <si>
    <t>Originación Fija</t>
  </si>
  <si>
    <t>Fijo a Internacional</t>
  </si>
  <si>
    <t>Fijo a Móvil</t>
  </si>
  <si>
    <t>Fijo a fijo off-net</t>
  </si>
  <si>
    <t>Fijo a fijo on-net</t>
  </si>
  <si>
    <t>Terminación móvil</t>
  </si>
  <si>
    <t>Terminación Fija</t>
  </si>
  <si>
    <t>Terminación Internacional</t>
  </si>
  <si>
    <t>Terminación de voz total</t>
  </si>
  <si>
    <t>Originación de voz total</t>
  </si>
  <si>
    <t>Resúmen de originación de voz</t>
  </si>
  <si>
    <t>Resúmen de terminación de voz</t>
  </si>
  <si>
    <t>Como porcentaje de tráfico originado</t>
  </si>
  <si>
    <t>Demanda de servicios</t>
  </si>
  <si>
    <t>Servicios de voz</t>
  </si>
  <si>
    <t>Originación de voz</t>
  </si>
  <si>
    <t>Resúmen</t>
  </si>
  <si>
    <t>Originación nacional</t>
  </si>
  <si>
    <t>Originación móvil</t>
  </si>
  <si>
    <t>Originación fija</t>
  </si>
  <si>
    <t>Originación a internacional como porcentaje de originación móvil</t>
  </si>
  <si>
    <t>Promedio del mercado</t>
  </si>
  <si>
    <t>Originación a nacional como porcentaje de originación móvil</t>
  </si>
  <si>
    <t>Originación Móvil a Fijo</t>
  </si>
  <si>
    <t>Originación Móvil a Móvil</t>
  </si>
  <si>
    <t>Originación Móvil a Móvil - porcentaje on-net</t>
  </si>
  <si>
    <t>Operador modelado</t>
  </si>
  <si>
    <t>Cuota de mercado del operador</t>
  </si>
  <si>
    <t>Tendencia adicional para hacer una llamada on-net</t>
  </si>
  <si>
    <t>Coeficiente C</t>
  </si>
  <si>
    <t>(Uno de) los otros operadores</t>
  </si>
  <si>
    <t>Total del mercado</t>
  </si>
  <si>
    <t>Originación Fija a internacional y no geográficos</t>
  </si>
  <si>
    <t>Originación Fija a internacional como porcentaje del originación total fija</t>
  </si>
  <si>
    <t>Originación Fija a no geográficos como porcentaje del originación total fija</t>
  </si>
  <si>
    <t>Originación local y nacional</t>
  </si>
  <si>
    <t>Originación Fija a Móvil</t>
  </si>
  <si>
    <t>como porcentaje del tráfico nacional generado</t>
  </si>
  <si>
    <t>en comparación con una llamada móvil a fija</t>
  </si>
  <si>
    <t>Tendencia a realizar una llamada a un fijo</t>
  </si>
  <si>
    <t>Cuota de móvil</t>
  </si>
  <si>
    <t>Roaming in - terminación</t>
  </si>
  <si>
    <t>Roaming in - originación</t>
  </si>
  <si>
    <t>Promedio de originación a móvil sobre total (a fijo y a móvil)</t>
  </si>
  <si>
    <t>Promedio de originación a fijo sobre total (a fijo y a móvil)</t>
  </si>
  <si>
    <t>Proporción correspondiente a fijo</t>
  </si>
  <si>
    <t>Porcentaje de originación fijo a fijo</t>
  </si>
  <si>
    <t>Porcentaje de originación fijo a móvil</t>
  </si>
  <si>
    <t>Originación fijo a fijo</t>
  </si>
  <si>
    <t>como porcentaje del tráfico móvil a móvil</t>
  </si>
  <si>
    <t>como porcentaje del tráfico fijo a fijo</t>
  </si>
  <si>
    <t>Originación Fija a Fija on-net</t>
  </si>
  <si>
    <t>Originación Fija a Fija off-net</t>
  </si>
  <si>
    <t>El otro operador</t>
  </si>
  <si>
    <t>Operador modelado como porcentaje del total</t>
  </si>
  <si>
    <t>El competidor como porcentaje del total</t>
  </si>
  <si>
    <t>Originación fijo a fijo on-net</t>
  </si>
  <si>
    <t>Originación fijo a fijo off-net</t>
  </si>
  <si>
    <t>Distribución fijo a fijo on-net entre local y nacional</t>
  </si>
  <si>
    <t>Nacional</t>
  </si>
  <si>
    <t>Resumen para output (mercado)</t>
  </si>
  <si>
    <t>Terminación de Voz</t>
  </si>
  <si>
    <t>Terminación Móvil a Móvil - porcentaje off-net</t>
  </si>
  <si>
    <t>Terminación Móvil a Móvil - off-net</t>
  </si>
  <si>
    <t>Un competidor como porcentaje del total</t>
  </si>
  <si>
    <t>Terminación Fija a Fija - off-net</t>
  </si>
  <si>
    <t>Terminación Fija a Fija - porcentaje off-net</t>
  </si>
  <si>
    <t>Servicios de Roaming</t>
  </si>
  <si>
    <t>Llamadas salientes Local on-net</t>
  </si>
  <si>
    <t>Llamadas salientes Larga Distancia on-net</t>
  </si>
  <si>
    <t>Llamadas salientes Local a otros operadores fijos</t>
  </si>
  <si>
    <t>Llamadas salientes larga Distancia a otros operadores fijos</t>
  </si>
  <si>
    <t>Llamadas salientes a móvil</t>
  </si>
  <si>
    <t>Llamadas salientes a internacional</t>
  </si>
  <si>
    <t>Llamadas salientes a números no geográficos</t>
  </si>
  <si>
    <t>Llamadas entrantes Local de otros operadores fijos</t>
  </si>
  <si>
    <t>Llamadas entrantes Larga Distancia de otros operadores fijos</t>
  </si>
  <si>
    <t>Llamadas entrantes de móvil</t>
  </si>
  <si>
    <t>Llamadas entrantes de internacional</t>
  </si>
  <si>
    <t>Llamadas entrantes de números no geográficos</t>
  </si>
  <si>
    <t>Llamadas en tránsito Larga Distancia</t>
  </si>
  <si>
    <t>SMS on-net</t>
  </si>
  <si>
    <t>SMS salientes</t>
  </si>
  <si>
    <t>SMS entrantes</t>
  </si>
  <si>
    <t>Distribución del tráfico</t>
  </si>
  <si>
    <t>Servicios de tránsito</t>
  </si>
  <si>
    <t>Tránsito total del mercado</t>
  </si>
  <si>
    <t>Distribución del tráfico (como % del tránsito)</t>
  </si>
  <si>
    <t>Volúmen de los servicios relevantes</t>
  </si>
  <si>
    <t>Servicios de SMS</t>
  </si>
  <si>
    <t>Originación de SMS</t>
  </si>
  <si>
    <t>SMS Móviles</t>
  </si>
  <si>
    <t>Distribución de SMS móviles</t>
  </si>
  <si>
    <t>Tendencia adicional para enviar un SMS on-net</t>
  </si>
  <si>
    <t>Originación SMS on-net</t>
  </si>
  <si>
    <t>Originación SMS off-net</t>
  </si>
  <si>
    <t>Uno de los competidores como porcentaje del total</t>
  </si>
  <si>
    <t>SMS off-net</t>
  </si>
  <si>
    <t>On-net</t>
  </si>
  <si>
    <t>Enviados off-net</t>
  </si>
  <si>
    <t>Recibidos off-net</t>
  </si>
  <si>
    <t>Distribución de la terminación de SMS</t>
  </si>
  <si>
    <t>SMS entrantes de otros operadores</t>
  </si>
  <si>
    <t>Resúmen de SMS móviles (total del mercado)</t>
  </si>
  <si>
    <t>SMS salientes a otras redes</t>
  </si>
  <si>
    <t>Resúmen de SMS fijos (total del mercado)</t>
  </si>
  <si>
    <t>Supuesto de Analysys Mason</t>
  </si>
  <si>
    <t>Servicio de correo de voz (VMS)</t>
  </si>
  <si>
    <t>VMS recuperación</t>
  </si>
  <si>
    <t>VMS depósito</t>
  </si>
  <si>
    <t>Servicios de banda ancha</t>
  </si>
  <si>
    <t>Banda ancha móvil total</t>
  </si>
  <si>
    <t>Backhaul por usuario residencial xDSL</t>
  </si>
  <si>
    <t>Banda ancha fija total</t>
  </si>
  <si>
    <t>Usuarios propios y ajenos</t>
  </si>
  <si>
    <t>Proporción de usuarios propios</t>
  </si>
  <si>
    <t>xDSL propio (contendido)</t>
  </si>
  <si>
    <t>xDSL propio (líneas)</t>
  </si>
  <si>
    <t>xDSL ajeno (bitstream)</t>
  </si>
  <si>
    <t>xDSL ajeno (líneas)</t>
  </si>
  <si>
    <t>xDSL ajeno</t>
  </si>
  <si>
    <t>xDSL propio</t>
  </si>
  <si>
    <t>Banda ancha por usuario</t>
  </si>
  <si>
    <t>Mb por año por usuario (promedio)</t>
  </si>
  <si>
    <t>Mb</t>
  </si>
  <si>
    <t>Distribución de tráfico de la banda ancha móvil</t>
  </si>
  <si>
    <t>Distribución de tráfico de la banda ancha móvil (%)</t>
  </si>
  <si>
    <t>Lineas dedicadas</t>
  </si>
  <si>
    <t>Tráfico por circuito</t>
  </si>
  <si>
    <t>Tráfico total</t>
  </si>
  <si>
    <t>Demanda del operador fijo modelado</t>
  </si>
  <si>
    <t>Período</t>
  </si>
  <si>
    <t>Año promedio</t>
  </si>
  <si>
    <t>Demanda del operador móvil modelado</t>
  </si>
  <si>
    <t>Minutos</t>
  </si>
  <si>
    <t>Fijo a numeros no geográficos</t>
  </si>
  <si>
    <t>Enlaces dedicados</t>
  </si>
  <si>
    <t># lineas</t>
  </si>
  <si>
    <t>Fijo a no geográfico</t>
  </si>
  <si>
    <t>Llamadas entrantes de otros operadores fijos off-net</t>
  </si>
  <si>
    <t>Número de Operadores</t>
  </si>
  <si>
    <t>Panel de Control</t>
  </si>
  <si>
    <t>Operadores Fijos</t>
  </si>
  <si>
    <t>Operadores Móviles</t>
  </si>
  <si>
    <t>Cuota de Mercado</t>
  </si>
  <si>
    <t>Cuota Fija</t>
  </si>
  <si>
    <t>Cuota Móvil</t>
  </si>
  <si>
    <t>Migración en cuota de mercado</t>
  </si>
  <si>
    <t>Serie de tiempo</t>
  </si>
  <si>
    <t>Mercado</t>
  </si>
  <si>
    <t>Usuarios / Conexiones</t>
  </si>
  <si>
    <t>Tráfico anual</t>
  </si>
  <si>
    <t>Demanda del operador modelado</t>
  </si>
  <si>
    <t>Cuota de mercado</t>
  </si>
  <si>
    <t>Usuarios o conexiones</t>
  </si>
  <si>
    <t>De usuarios</t>
  </si>
  <si>
    <t>De usuarios fijos</t>
  </si>
  <si>
    <t>Listas</t>
  </si>
  <si>
    <t>Años</t>
  </si>
  <si>
    <t>Servicios móviles a nivel de mercado</t>
  </si>
  <si>
    <t>Servicios fijos a nivel de mercado</t>
  </si>
  <si>
    <t>Geotipos</t>
  </si>
  <si>
    <t>Tecnologías Móviles</t>
  </si>
  <si>
    <t>Acceso a Internet</t>
  </si>
  <si>
    <t>Tecnologías de Televisión de Paga</t>
  </si>
  <si>
    <t>Modelo de demanda de Mercado para COFETEL</t>
  </si>
  <si>
    <t>Cifras para gráficas</t>
  </si>
  <si>
    <t>Conexiones de banda ancha</t>
  </si>
  <si>
    <t>Conexiones - fijas</t>
  </si>
  <si>
    <t>Servicios</t>
  </si>
  <si>
    <t>Llamadas en tránsito Local</t>
  </si>
  <si>
    <t>Promedio</t>
  </si>
  <si>
    <t>Proporción de usuarios que utilizan datos</t>
  </si>
  <si>
    <t>Fijas (cable e IPTV)</t>
  </si>
  <si>
    <t>Otras (satelital y microondas)</t>
  </si>
  <si>
    <t>Lineas dedicada / circuitos IP/VPN</t>
  </si>
  <si>
    <t>Trafico originado por usuario fijo</t>
  </si>
  <si>
    <t>Trafico originado por usuario movil</t>
  </si>
  <si>
    <t>mins/usuario</t>
  </si>
  <si>
    <t>mins/línea</t>
  </si>
  <si>
    <t>Originación</t>
  </si>
  <si>
    <t>SMS por usuario</t>
  </si>
  <si>
    <t>---&gt; PRONOSTICOS</t>
  </si>
  <si>
    <t>No se excluye la utilización de voz en paralelo con los datos</t>
  </si>
  <si>
    <t>Correos de voz como % de minutos entrantes móviles</t>
  </si>
  <si>
    <t>Porcentaje de SMS fijos</t>
  </si>
  <si>
    <t>Llamadas on-net</t>
  </si>
  <si>
    <t>Llamadas a redes fijas</t>
  </si>
  <si>
    <t>Llamadas a otras redes móviles</t>
  </si>
  <si>
    <t>Llamadas a internacional</t>
  </si>
  <si>
    <t>Llamadas entrantes de fijos</t>
  </si>
  <si>
    <t>Llamadas entrantes de otros móviles</t>
  </si>
  <si>
    <t>Llamadas entrantes internacionales</t>
  </si>
  <si>
    <t>Roaming in originación</t>
  </si>
  <si>
    <t>Roaming in terminación</t>
  </si>
  <si>
    <t>SMS entrantes de otras redes</t>
  </si>
  <si>
    <t>Recuperación de correo de voz</t>
  </si>
  <si>
    <t>Depósito de corroe de voz</t>
  </si>
  <si>
    <t xml:space="preserve">Datos GPRS </t>
  </si>
  <si>
    <t>Datos EDGE</t>
  </si>
  <si>
    <t>Datos Release 99</t>
  </si>
  <si>
    <t>Datos - HSDPA</t>
  </si>
  <si>
    <t>Datos - HSUPA</t>
  </si>
  <si>
    <t>Tráfico de roaming Internacional</t>
  </si>
  <si>
    <t>Basado en observaciones en otros paises</t>
  </si>
  <si>
    <t>Roaming in / orginación total</t>
  </si>
  <si>
    <t>Roaming in: originación/roaming total</t>
  </si>
  <si>
    <t>Supuesto Analysys Mason</t>
  </si>
  <si>
    <t>Proporción de HSPA downlink y uplink</t>
  </si>
  <si>
    <t>Anual</t>
  </si>
  <si>
    <t>Operador modelado como porcentaje del mercado total</t>
  </si>
  <si>
    <t>Uno de los competidores como porcentaje del mercado total</t>
  </si>
  <si>
    <t>COFETEL: incluye todo el transito off net</t>
  </si>
  <si>
    <t>Supuesto de Analysys Mason considerando ubicuidad de PdIs</t>
  </si>
  <si>
    <t>Estimado Analysys Mason</t>
  </si>
  <si>
    <t xml:space="preserve">como porcentaje del trafico nacional generado </t>
  </si>
  <si>
    <t>Proporción de Internacional a móvil sobre internacional a fijo</t>
  </si>
  <si>
    <t>Penetración por tecnología (viviendas)</t>
  </si>
  <si>
    <t>Supuesto Analysys Mason, se asume 1/20 de 1Mbps en 2010</t>
  </si>
  <si>
    <t>Conexiones del mercado fijo</t>
  </si>
  <si>
    <t>Conexiones fijas calculadas</t>
  </si>
  <si>
    <t>Servicios del mercado fijo</t>
  </si>
  <si>
    <t>Usuarios del mercado móvil</t>
  </si>
  <si>
    <t>Servicios del mercado móvil</t>
  </si>
  <si>
    <t>Guía de estilo</t>
  </si>
  <si>
    <t>A total</t>
  </si>
  <si>
    <t>A side calculation intended solely to cross check a result</t>
  </si>
  <si>
    <t>A key result from this part of the model</t>
  </si>
  <si>
    <t>An Excel Name applying to one or more adjacent cells</t>
  </si>
  <si>
    <t>Unidades económicas</t>
  </si>
  <si>
    <t>Negocios grandes</t>
  </si>
  <si>
    <t>Negocios medianos y pequeños</t>
  </si>
  <si>
    <t>Número medio de emplazamientos por negocio grande</t>
  </si>
  <si>
    <t>Negocios medianos y pequeños con lineas dedicada / circuitos IP/VPN</t>
  </si>
  <si>
    <t>Negocios grandes con lineas dedicada / circuitos IP/VPN</t>
  </si>
  <si>
    <t>Número medio de emplazamientos por negocio mediano o pequeño</t>
  </si>
  <si>
    <t>Escenarios de demanda</t>
  </si>
  <si>
    <t>Escenario para enlaces dedicados:</t>
  </si>
  <si>
    <t>Escenario para xDSL:</t>
  </si>
  <si>
    <t>Escenario para televisión:</t>
  </si>
  <si>
    <t>Escenario para voz fija:</t>
  </si>
  <si>
    <t>Escenario para SMS móvil:</t>
  </si>
  <si>
    <t>Escenario para voz móvil:</t>
  </si>
  <si>
    <t>Escenario para datos móviles:</t>
  </si>
  <si>
    <t>Escenarios:</t>
  </si>
  <si>
    <t>Agresivo</t>
  </si>
  <si>
    <t>Conservador</t>
  </si>
  <si>
    <t>scenario.mobile.voice</t>
  </si>
  <si>
    <t>scenario.fixed.voice</t>
  </si>
  <si>
    <t>scenario.mobile.SMS</t>
  </si>
  <si>
    <t>scenario.mobile.data</t>
  </si>
  <si>
    <t>scenario.fixed.links</t>
  </si>
  <si>
    <t>scenario.fixed.DSL</t>
  </si>
  <si>
    <t>scenario.fixed.television</t>
  </si>
  <si>
    <t>Escenario para penetración móvil:</t>
  </si>
  <si>
    <t>Escenario para penetración fija:</t>
  </si>
  <si>
    <t>scenario.mobile.voice.selected</t>
  </si>
  <si>
    <t>scenario.fixed.voice.selected</t>
  </si>
  <si>
    <t>scenario.mobile.SMS.selected</t>
  </si>
  <si>
    <t>scenario.mobile.data.selected</t>
  </si>
  <si>
    <t>scenario.fixed.links.selected</t>
  </si>
  <si>
    <t>scenario.fixed.DSL.selected</t>
  </si>
  <si>
    <t>scenario.fixed.television.selected</t>
  </si>
  <si>
    <t>scenarios</t>
  </si>
  <si>
    <t>Crecimiento base</t>
  </si>
  <si>
    <t>Crecimiento escenario seleccionado</t>
  </si>
  <si>
    <t>scenario.mobile.penetration.selected</t>
  </si>
  <si>
    <t>scenario.fixed.penetration.selected</t>
  </si>
  <si>
    <t>scenario.mobile.penetration</t>
  </si>
  <si>
    <t>scenario.fixed.penetration</t>
  </si>
  <si>
    <t>Escenario para penetración banda ancha:</t>
  </si>
  <si>
    <t>scenario.bb.penetration.selected</t>
  </si>
  <si>
    <t>scenario.bb.penetration</t>
  </si>
  <si>
    <t>Lineas dedicada / circuitos IP/VPN para empresas</t>
  </si>
  <si>
    <t>Lineas dedicada / circuitos IP/VPN para operadores móviles</t>
  </si>
  <si>
    <t>Pronóstico de conexiones de banda ancha fija</t>
  </si>
  <si>
    <t>Pronóstico de conexiones de banda ancha móvil</t>
  </si>
  <si>
    <t>Saturation.Broadband.Fixed</t>
  </si>
  <si>
    <t>Base.Broadband.Fixed</t>
  </si>
  <si>
    <t>TimeA.Broadband.Fixed</t>
  </si>
  <si>
    <t>NumberA.Broadband.Fixed</t>
  </si>
  <si>
    <t>TimeB.Broadband.Fixed</t>
  </si>
  <si>
    <t>NumberB.Broadband.Fixed</t>
  </si>
  <si>
    <t>A.Broadband.Fixed</t>
  </si>
  <si>
    <t>B.Broadband.Fixed</t>
  </si>
  <si>
    <t>Saturation.Broadband.Mobile</t>
  </si>
  <si>
    <t>Base.Broadband.Mobile</t>
  </si>
  <si>
    <t>TimeA.Broadband.Mobile</t>
  </si>
  <si>
    <t>NumberA.Broadband.Mobile</t>
  </si>
  <si>
    <t>TimeB.Broadband.Mobile</t>
  </si>
  <si>
    <t>NumberB.Broadband.Mobile</t>
  </si>
  <si>
    <t>A.Broadband.Mobile</t>
  </si>
  <si>
    <t>B.Broadband.Mobile</t>
  </si>
  <si>
    <t>Número de enlaces (líneas equivalentes a E1)</t>
  </si>
  <si>
    <t>COFECO</t>
  </si>
  <si>
    <t>circuitos E1</t>
  </si>
  <si>
    <t>Conexiones fijas</t>
  </si>
  <si>
    <t>Penetración fija (hogar)</t>
  </si>
  <si>
    <t>Penetración móvil (pob)</t>
  </si>
  <si>
    <t>Tráfico originado por usuario</t>
  </si>
  <si>
    <t>SM6</t>
  </si>
  <si>
    <t>SM7</t>
  </si>
  <si>
    <t>Tráfico terminado por usuario</t>
  </si>
  <si>
    <t>SM8</t>
  </si>
  <si>
    <t>Datos móviles</t>
  </si>
  <si>
    <t>Tráfico móvil originado</t>
  </si>
  <si>
    <t>Tráfico móvil terminado</t>
  </si>
  <si>
    <t>SM9</t>
  </si>
  <si>
    <t>SF5</t>
  </si>
  <si>
    <t>SF6</t>
  </si>
  <si>
    <t>Tráfico fijo originado</t>
  </si>
  <si>
    <t>Tráfico fijo terminado</t>
  </si>
  <si>
    <t>Local on-net</t>
  </si>
  <si>
    <t>Local a otros operadores fijos</t>
  </si>
  <si>
    <t>Larga distancia a otros operadores fijos</t>
  </si>
  <si>
    <t>Larga distancia on-net</t>
  </si>
  <si>
    <t>Internacional</t>
  </si>
  <si>
    <t>Números no geográficos</t>
  </si>
  <si>
    <t>Local de otros operadores fijos</t>
  </si>
  <si>
    <t>Larga distancia de otros operadores fijos</t>
  </si>
  <si>
    <t>Banda ancha fija</t>
  </si>
  <si>
    <t>Penetración banda ancha fija (hogar)</t>
  </si>
  <si>
    <t>Penetración banda ancha móvil (pob)</t>
  </si>
  <si>
    <t>Conexiones banda ancha móvil</t>
  </si>
  <si>
    <t>SF7</t>
  </si>
  <si>
    <t>Tráfico de ancho de banda</t>
  </si>
  <si>
    <t>Lineas de televisión de paga</t>
  </si>
  <si>
    <t>Penetración televisión de paga</t>
  </si>
  <si>
    <t>Conexiones inalambricas</t>
  </si>
  <si>
    <t>Services - Resumen</t>
  </si>
  <si>
    <t>SR</t>
  </si>
  <si>
    <t>Fijo local</t>
  </si>
  <si>
    <t>Fijo nacional</t>
  </si>
  <si>
    <t>Fijo internacional</t>
  </si>
  <si>
    <t>Líneas dedicadas para empresas</t>
  </si>
  <si>
    <t>Líneas dedicadas para operadores móviles</t>
  </si>
  <si>
    <t>Líneas dedicadas</t>
  </si>
  <si>
    <t>Número de enlaces (basado en las empresas)</t>
  </si>
  <si>
    <t>Aprobado para publicación</t>
  </si>
  <si>
    <t>Guillermo Fernández Castellanos</t>
  </si>
  <si>
    <t>Versión</t>
  </si>
  <si>
    <t>Estatus</t>
  </si>
  <si>
    <t>En construcción</t>
  </si>
  <si>
    <t>Trabajo en curso</t>
  </si>
  <si>
    <t>Listo para revisión</t>
  </si>
  <si>
    <t>Autor</t>
  </si>
  <si>
    <t>guillermo.fernandez@analysysmason.com</t>
  </si>
  <si>
    <t>Título</t>
  </si>
  <si>
    <t>Objetivo</t>
  </si>
  <si>
    <t>Final</t>
  </si>
  <si>
    <t>Originación Móvil on-net</t>
  </si>
  <si>
    <t>Originación Móvil off-net</t>
  </si>
  <si>
    <t>Tráfico on-net</t>
  </si>
  <si>
    <t>Tráfico off-net</t>
  </si>
  <si>
    <t>Tráfico saliente (total)</t>
  </si>
  <si>
    <t>Tráfico entrante (total)</t>
  </si>
  <si>
    <t>Market.Retail.Services.Volumes.Fijo</t>
  </si>
  <si>
    <t>Market.Retail.Services.Volumes.Movil</t>
  </si>
  <si>
    <t>Market.Subscribers.Fijo</t>
  </si>
  <si>
    <t>calculo para particion rural-urbana y de trafico por ASL</t>
  </si>
  <si>
    <t>Proporción de tráfico urbano</t>
  </si>
  <si>
    <t>Operator.Retail.Services.Proporcion.Urbano</t>
  </si>
  <si>
    <t>Market.Retail.Services.Proporcion.Urbano</t>
  </si>
  <si>
    <t>Versión pública: Datos agregados</t>
  </si>
  <si>
    <t>cuota_hipotetico_movil</t>
  </si>
  <si>
    <t>Versión pública: los insumos han sido eliminados de los modelos de costos fijo y móvil. Las fórmulas y algoritmos funcionan correctamente, en el caso de incluir los insumos, el modelo generará el resultado correspondiente. Asimismo, los parámetros remanentes en los archivos, deberán considerarse de carácter estrictamente ilustrativo.</t>
  </si>
  <si>
    <t>Versión pública: los insumos han sido eliminados de los modelos de costos fijo y móvil. Las fórmulas y algoritmos funcionan correctamente, en el caso de incluir los insumos, el modelo generará el resultado correspondiente. Asimismo, los parámetros remanentes en los archivos deberán considerarse de carácter estrictamente ilustrativo.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</si>
</sst>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0">
    <numFmt numFmtId="43" formatCode="_-* #,##0.00_-;\-* #,##0.00_-;_-* &quot;-&quot;??_-;_-@_-"/>
    <numFmt numFmtId="164" formatCode="#,##0_);[Red]\-#,##0_);0_);@_)"/>
    <numFmt numFmtId="165" formatCode="#,##0.00_);[Red]\-#,##0.00_);0.00_);@_)"/>
    <numFmt numFmtId="166" formatCode="#,##0%;[Red]\-#,##0%;0%;@_)"/>
    <numFmt numFmtId="167" formatCode="#,##0.00%;[Red]\-#,##0.00%;0.00%;@_)"/>
    <numFmt numFmtId="168" formatCode="dd\ mmm\ yy_)"/>
    <numFmt numFmtId="169" formatCode="* _(#,##0_);[Red]* \(#,##0\);* _(&quot;-&quot;?_);@_)"/>
    <numFmt numFmtId="170" formatCode="* _(#,##0.00_);[Red]* \(#,##0.00\);* _(&quot;-&quot;?_);@_)"/>
    <numFmt numFmtId="171" formatCode="\€\ * _(#,##0_);[Red]\€\ * \(#,##0\);\€\ * _(&quot;-&quot;?_);@_)"/>
    <numFmt numFmtId="172" formatCode="\€\ * _(#,##0.00_);[Red]\€\ * \(#,##0.00\);\€\ * _(&quot;-&quot;?_);@_)"/>
    <numFmt numFmtId="173" formatCode="[$EUR]\ * _(#,##0_);[Red][$EUR]\ * \(#,##0\);[$EUR]\ * _(&quot;-&quot;?_);@_)"/>
    <numFmt numFmtId="174" formatCode="[$EUR]\ * _(#,##0.00_);[Red][$EUR]\ * \(#,##0.00\);[$EUR]\ * _(&quot;-&quot;?_);@_)"/>
    <numFmt numFmtId="175" formatCode="\$\ * _(#,##0_);[Red]\$\ * \(#,##0\);\$\ * _(&quot;-&quot;?_);@_)"/>
    <numFmt numFmtId="176" formatCode="\$\ * _(#,##0.00_);[Red]\$\ * \(#,##0.00\);\$\ * _(&quot;-&quot;?_);@_)"/>
    <numFmt numFmtId="177" formatCode="[$USD]\ * _(#,##0_);[Red][$USD]\ * \(#,##0\);[$USD]\ * _(&quot;-&quot;?_);@_)"/>
    <numFmt numFmtId="178" formatCode="[$USD]\ * _(#,##0.00_);[Red][$USD]\ * \(#,##0.00\);[$USD]\ * _(&quot;-&quot;?_);@_)"/>
    <numFmt numFmtId="179" formatCode="\£\ * _(#,##0_);[Red]\£\ * \(#,##0\);\£\ * _(&quot;-&quot;?_);@_)"/>
    <numFmt numFmtId="180" formatCode="\£\ * _(#,##0.00_);[Red]\£\ * \(#,##0.00\);\£\ * _(&quot;-&quot;?_);@_)"/>
    <numFmt numFmtId="181" formatCode="[$GBP]\ * _(#,##0_);[Red][$GBP]\ * \(#,##0\);[$GBP]\ * _(&quot;-&quot;?_);@_)"/>
    <numFmt numFmtId="182" formatCode="[$GBP]\ * _(#,##0.00_);[Red][$GBP]\ * \(#,##0.00\);[$GBP]\ * _(&quot;-&quot;?_);@_)"/>
    <numFmt numFmtId="183" formatCode="mmm\ yy_)"/>
    <numFmt numFmtId="184" formatCode="yyyy_)"/>
    <numFmt numFmtId="185" formatCode="0.0%"/>
    <numFmt numFmtId="186" formatCode="#,##0.0%;[Red]\-#,##0.0%;0.0%;@_)"/>
    <numFmt numFmtId="187" formatCode="0.00000000000000000%"/>
    <numFmt numFmtId="188" formatCode="_(* #,##0.00_);_(* \(#,##0.00\);_(* &quot;-&quot;??_);_(@_)"/>
    <numFmt numFmtId="189" formatCode="_-[$€-2]* #,##0.00_-;\-[$€-2]* #,##0.00_-;_-[$€-2]* &quot;-&quot;??_-"/>
    <numFmt numFmtId="190" formatCode="#,##0.0000000%;[Red]\-#,##0.0000000%;0.0000000%;@_)"/>
    <numFmt numFmtId="191" formatCode="_(* #,##0_);_(* \(#,##0\);_(* &quot;-&quot;_);_(@_)"/>
    <numFmt numFmtId="192" formatCode="_(&quot;$&quot;* #,##0.00_);_(&quot;$&quot;* \(#,##0.00\);_(&quot;$&quot;* &quot;-&quot;??_);_(@_)"/>
    <numFmt numFmtId="193" formatCode="#,##0.0_);\(#,##0.0\)"/>
    <numFmt numFmtId="194" formatCode="0.0_)\%;\(0.0\)\%;0.0_)\%;@_)_%"/>
    <numFmt numFmtId="195" formatCode="0.0_)%;\(0.0&quot;)%&quot;;0.0_)%;@_)_%"/>
    <numFmt numFmtId="196" formatCode="&quot;£&quot;_(#,##0.00_);&quot;£&quot;\(#,##0.00\);&quot;£&quot;_(0.00_);@_)"/>
    <numFmt numFmtId="197" formatCode="#,##0.0_)_%;\(#,##0.0\)_%;0.0_)_%;@_)_%"/>
    <numFmt numFmtId="198" formatCode="\€_(#,##0.00_);\€\(#,##0.00\);\€_(0.00_);@_)"/>
    <numFmt numFmtId="199" formatCode="#,##0.0_);\(#,##0.0\);#,##0.0_);@_)"/>
    <numFmt numFmtId="200" formatCode="#,##0_)\x;\(#,##0\)\x;0_)\x;@_)_x"/>
    <numFmt numFmtId="201" formatCode="\£_(#,##0.00_);&quot;£(&quot;#,##0.00\);\£_(0.00_);@_)"/>
    <numFmt numFmtId="202" formatCode="&quot;$&quot;#,##0.000_);\(&quot;$&quot;#,##0.000\)"/>
    <numFmt numFmtId="203" formatCode="#,##0.00_);\(#,##0.00\);0.00_);@_)"/>
    <numFmt numFmtId="204" formatCode="0.0000000"/>
    <numFmt numFmtId="205" formatCode="#,##0\ \ "/>
    <numFmt numFmtId="206" formatCode="#,##0.00_ ;[Red]\-#,##0.00;\-"/>
    <numFmt numFmtId="207" formatCode="[&gt;=0]&quot;OK ...     &quot;;[Red]General;&quot;???&quot;;[Red]General"/>
    <numFmt numFmtId="208" formatCode="#,##0_ ;[Red]\-#,##0;\-"/>
    <numFmt numFmtId="209" formatCode="0.000"/>
    <numFmt numFmtId="210" formatCode="\€_(#,##0.00_);&quot;€(&quot;#,##0.00\);\€_(0.00_);@_)"/>
    <numFmt numFmtId="211" formatCode="0.0_)"/>
    <numFmt numFmtId="212" formatCode="_(* #,##0.00_);_(* \(#,##0.00\);_(* \-??_);_(@_)"/>
    <numFmt numFmtId="213" formatCode="0.0000"/>
    <numFmt numFmtId="214" formatCode="#,##0_)\x;\(#,##0&quot;)x&quot;;0_)\x;@_)_x"/>
    <numFmt numFmtId="215" formatCode="&quot;$&quot;#,##0.0_);\(&quot;$&quot;#,##0.0\)"/>
    <numFmt numFmtId="216" formatCode="#,##0_)_x;\(#,##0\)_x;0_)_x;@_)_x"/>
    <numFmt numFmtId="217" formatCode="d/m/yyyy"/>
    <numFmt numFmtId="218" formatCode="0.00;[Red]0.00"/>
    <numFmt numFmtId="219" formatCode="00000000"/>
    <numFmt numFmtId="220" formatCode="#,##0,;\-#,##0,"/>
    <numFmt numFmtId="221" formatCode="0.000_)"/>
    <numFmt numFmtId="222" formatCode="_-* #,##0\ _P_t_s_-;\-* #,##0\ _P_t_s_-;_-* &quot;-&quot;\ _P_t_s_-;_-@_-"/>
    <numFmt numFmtId="223" formatCode="0.0"/>
    <numFmt numFmtId="224" formatCode="ddd* yyyy\-mm\-dd"/>
    <numFmt numFmtId="225" formatCode="_-* #,##0.00\ [$€]_-;\-* #,##0.00\ [$€]_-;_-* &quot;-&quot;??\ [$€]_-;_-@_-"/>
    <numFmt numFmtId="226" formatCode="_([$€-2]* #,##0.00_);_([$€-2]* \(#,##0.00\);_([$€-2]* &quot;-&quot;??_)"/>
    <numFmt numFmtId="227" formatCode="####"/>
    <numFmt numFmtId="228" formatCode="#,##0.0"/>
    <numFmt numFmtId="229" formatCode="[=0]#;#,##0.0"/>
    <numFmt numFmtId="230" formatCode="#,##0.0\ \P;[Red]\-#,##0.0\ \P"/>
    <numFmt numFmtId="231" formatCode="&quot;Re-Nr. 2001-&quot;00\ 00\ 00"/>
    <numFmt numFmtId="232" formatCode="0%\);[Red]\(0%"/>
  </numFmts>
  <fonts count="85"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9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i/>
      <sz val="9"/>
      <color indexed="55"/>
      <name val="Arial"/>
      <family val="2"/>
    </font>
    <font>
      <u/>
      <sz val="9"/>
      <name val="Arial"/>
      <family val="2"/>
    </font>
    <font>
      <i/>
      <sz val="9"/>
      <color indexed="16"/>
      <name val="Arial"/>
      <family val="2"/>
    </font>
    <font>
      <i/>
      <sz val="8"/>
      <name val="Arial"/>
      <family val="2"/>
    </font>
    <font>
      <b/>
      <u/>
      <sz val="9"/>
      <name val="Arial"/>
      <family val="2"/>
    </font>
    <font>
      <sz val="9"/>
      <color indexed="10"/>
      <name val="Arial"/>
      <family val="2"/>
    </font>
    <font>
      <sz val="10"/>
      <name val="Arial"/>
      <family val="2"/>
    </font>
    <font>
      <i/>
      <sz val="9"/>
      <color indexed="23"/>
      <name val="Arial"/>
      <family val="2"/>
    </font>
    <font>
      <sz val="9"/>
      <name val="Arial"/>
      <family val="2"/>
    </font>
    <font>
      <sz val="14"/>
      <color indexed="10"/>
      <name val="Arial"/>
      <family val="2"/>
    </font>
    <font>
      <sz val="14"/>
      <name val="Arial"/>
      <family val="2"/>
    </font>
    <font>
      <b/>
      <i/>
      <sz val="9"/>
      <color indexed="55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u/>
      <sz val="10"/>
      <color theme="10"/>
      <name val="Arial"/>
      <family val="2"/>
    </font>
    <font>
      <sz val="10.25"/>
      <name val="Arial"/>
      <family val="2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Tahoma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sz val="8"/>
      <name val="Times New Roman"/>
      <family val="1"/>
    </font>
    <font>
      <b/>
      <sz val="10"/>
      <name val="Helv"/>
    </font>
    <font>
      <sz val="11"/>
      <name val="Tms Rmn"/>
    </font>
    <font>
      <i/>
      <sz val="6"/>
      <name val="Times New Roman"/>
      <family val="1"/>
    </font>
    <font>
      <b/>
      <sz val="11"/>
      <name val="Arial"/>
      <family val="2"/>
    </font>
    <font>
      <u/>
      <sz val="10"/>
      <color theme="10"/>
      <name val="Times New Roman"/>
      <family val="1"/>
    </font>
    <font>
      <sz val="12"/>
      <name val="Helv"/>
    </font>
    <font>
      <sz val="12"/>
      <color indexed="18"/>
      <name val="Tele-GroteskNor"/>
    </font>
    <font>
      <b/>
      <i/>
      <sz val="16"/>
      <name val="Helv"/>
    </font>
    <font>
      <sz val="9"/>
      <name val="Times New Roman"/>
      <family val="1"/>
    </font>
    <font>
      <sz val="10"/>
      <name val="Arial CE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b/>
      <sz val="9"/>
      <name val="Helv"/>
    </font>
    <font>
      <sz val="12"/>
      <name val="Arial"/>
      <family val="2"/>
    </font>
    <font>
      <b/>
      <sz val="8"/>
      <color indexed="8"/>
      <name val="Arial"/>
      <family val="2"/>
    </font>
    <font>
      <b/>
      <sz val="11"/>
      <name val="Helv"/>
    </font>
    <font>
      <b/>
      <sz val="16"/>
      <color indexed="62"/>
      <name val="Arial"/>
      <family val="2"/>
    </font>
    <font>
      <sz val="10"/>
      <name val="ＭＳ 明朝"/>
      <family val="3"/>
      <charset val="128"/>
    </font>
    <font>
      <b/>
      <sz val="22"/>
      <color theme="1"/>
      <name val="Arial"/>
      <family val="2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i/>
      <sz val="9"/>
      <color rgb="FFC00000"/>
      <name val="Arial"/>
      <family val="2"/>
    </font>
    <font>
      <sz val="9"/>
      <color indexed="22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29">
    <border>
      <left/>
      <right/>
      <top/>
      <bottom/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/>
      <top style="medium">
        <color indexed="41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57"/>
      </top>
      <bottom style="dotted">
        <color indexed="5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/>
      <right/>
      <top style="dotted">
        <color indexed="57"/>
      </top>
      <bottom/>
      <diagonal/>
    </border>
    <border>
      <left/>
      <right/>
      <top style="dotted">
        <color indexed="57"/>
      </top>
      <bottom style="dotted">
        <color indexed="57"/>
      </bottom>
      <diagonal/>
    </border>
    <border>
      <left/>
      <right/>
      <top/>
      <bottom style="dotted">
        <color indexed="57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04">
    <xf numFmtId="0" fontId="0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 applyNumberFormat="0" applyAlignment="0">
      <alignment vertical="center"/>
    </xf>
    <xf numFmtId="165" fontId="10" fillId="0" borderId="0" applyNumberFormat="0" applyAlignment="0">
      <alignment vertical="center"/>
    </xf>
    <xf numFmtId="0" fontId="7" fillId="2" borderId="0" applyNumberFormat="0">
      <alignment horizontal="center" vertical="top" wrapText="1"/>
    </xf>
    <xf numFmtId="0" fontId="7" fillId="2" borderId="0" applyNumberFormat="0">
      <alignment horizontal="left" vertical="top" wrapText="1"/>
    </xf>
    <xf numFmtId="0" fontId="7" fillId="2" borderId="0" applyNumberFormat="0">
      <alignment horizontal="centerContinuous" vertical="top"/>
    </xf>
    <xf numFmtId="0" fontId="4" fillId="2" borderId="0" applyNumberFormat="0">
      <alignment horizontal="center" vertical="top" wrapText="1"/>
    </xf>
    <xf numFmtId="164" fontId="4" fillId="0" borderId="0" applyFont="0" applyFill="0" applyBorder="0" applyAlignment="0" applyProtection="0">
      <alignment vertical="center"/>
    </xf>
    <xf numFmtId="188" fontId="16" fillId="0" borderId="0" applyFont="0" applyFill="0" applyBorder="0" applyAlignment="0" applyProtection="0"/>
    <xf numFmtId="169" fontId="4" fillId="0" borderId="0" applyFont="0" applyFill="0" applyBorder="0" applyAlignment="0" applyProtection="0">
      <alignment vertical="center"/>
    </xf>
    <xf numFmtId="170" fontId="4" fillId="0" borderId="0" applyFont="0" applyFill="0" applyBorder="0" applyAlignment="0" applyProtection="0">
      <alignment vertical="center"/>
    </xf>
    <xf numFmtId="175" fontId="4" fillId="0" borderId="0" applyFon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3" fontId="4" fillId="0" borderId="0" applyFont="0" applyFill="0" applyBorder="0" applyAlignment="0" applyProtection="0">
      <alignment vertical="center"/>
    </xf>
    <xf numFmtId="174" fontId="4" fillId="0" borderId="0" applyFont="0" applyFill="0" applyBorder="0" applyAlignment="0" applyProtection="0">
      <alignment vertical="center"/>
    </xf>
    <xf numFmtId="171" fontId="4" fillId="0" borderId="0" applyFont="0" applyFill="0" applyBorder="0" applyAlignment="0" applyProtection="0">
      <alignment vertical="center"/>
    </xf>
    <xf numFmtId="172" fontId="4" fillId="0" borderId="0" applyFont="0" applyFill="0" applyBorder="0" applyAlignment="0" applyProtection="0">
      <alignment vertical="center"/>
    </xf>
    <xf numFmtId="181" fontId="4" fillId="0" borderId="0" applyFont="0" applyFill="0" applyBorder="0" applyAlignment="0" applyProtection="0">
      <alignment vertical="center"/>
    </xf>
    <xf numFmtId="182" fontId="4" fillId="0" borderId="0" applyFont="0" applyFill="0" applyBorder="0" applyAlignment="0" applyProtection="0">
      <alignment vertical="center"/>
    </xf>
    <xf numFmtId="179" fontId="4" fillId="0" borderId="0" applyFont="0" applyFill="0" applyBorder="0" applyAlignment="0" applyProtection="0">
      <alignment vertical="center"/>
    </xf>
    <xf numFmtId="180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68" fontId="4" fillId="0" borderId="0" applyFont="0" applyFill="0" applyBorder="0" applyAlignment="0" applyProtection="0">
      <alignment vertical="center"/>
    </xf>
    <xf numFmtId="183" fontId="4" fillId="0" borderId="0" applyFont="0" applyFill="0" applyBorder="0" applyAlignment="0" applyProtection="0">
      <alignment vertical="center"/>
    </xf>
    <xf numFmtId="184" fontId="4" fillId="0" borderId="0" applyFont="0" applyFill="0" applyBorder="0" applyAlignment="0" applyProtection="0">
      <alignment vertical="center"/>
    </xf>
    <xf numFmtId="189" fontId="16" fillId="0" borderId="0" applyFont="0" applyFill="0" applyBorder="0" applyAlignment="0" applyProtection="0"/>
    <xf numFmtId="0" fontId="8" fillId="2" borderId="0" applyNumberFormat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horizontal="left" vertical="center"/>
    </xf>
    <xf numFmtId="0" fontId="7" fillId="0" borderId="0" applyNumberFormat="0" applyFill="0" applyBorder="0" applyAlignment="0" applyProtection="0">
      <alignment vertical="center"/>
    </xf>
    <xf numFmtId="0" fontId="4" fillId="3" borderId="0" applyNumberFormat="0" applyFont="0" applyBorder="0" applyAlignment="0" applyProtection="0">
      <alignment vertical="center"/>
    </xf>
    <xf numFmtId="0" fontId="4" fillId="0" borderId="1" applyNumberFormat="0" applyAlignment="0">
      <alignment vertical="center"/>
    </xf>
    <xf numFmtId="0" fontId="4" fillId="0" borderId="2" applyNumberFormat="0" applyAlignment="0">
      <alignment vertical="center"/>
      <protection locked="0"/>
    </xf>
    <xf numFmtId="164" fontId="4" fillId="4" borderId="2" applyNumberFormat="0" applyAlignment="0">
      <alignment vertical="center"/>
      <protection locked="0"/>
    </xf>
    <xf numFmtId="0" fontId="4" fillId="5" borderId="0" applyNumberFormat="0" applyAlignment="0">
      <alignment vertical="center"/>
    </xf>
    <xf numFmtId="0" fontId="4" fillId="6" borderId="0" applyNumberFormat="0" applyAlignment="0">
      <alignment vertical="center"/>
    </xf>
    <xf numFmtId="0" fontId="4" fillId="0" borderId="3" applyNumberFormat="0" applyAlignment="0">
      <alignment vertical="center"/>
      <protection locked="0"/>
    </xf>
    <xf numFmtId="43" fontId="16" fillId="0" borderId="0" applyFont="0" applyFill="0" applyBorder="0" applyAlignment="0" applyProtection="0"/>
    <xf numFmtId="0" fontId="12" fillId="0" borderId="0" applyNumberFormat="0" applyAlignment="0">
      <alignment vertical="center"/>
    </xf>
    <xf numFmtId="0" fontId="4" fillId="0" borderId="0"/>
    <xf numFmtId="0" fontId="4" fillId="0" borderId="0"/>
    <xf numFmtId="0" fontId="16" fillId="0" borderId="0"/>
    <xf numFmtId="0" fontId="22" fillId="0" borderId="0"/>
    <xf numFmtId="0" fontId="4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164" fontId="4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0" fontId="4" fillId="7" borderId="0" applyNumberFormat="0" applyFont="0" applyBorder="0" applyAlignment="0" applyProtection="0">
      <alignment vertical="center"/>
    </xf>
    <xf numFmtId="166" fontId="4" fillId="0" borderId="0" applyFont="0" applyFill="0" applyBorder="0" applyAlignment="0" applyProtection="0">
      <alignment vertical="center"/>
    </xf>
    <xf numFmtId="166" fontId="4" fillId="0" borderId="0" applyFont="0" applyFill="0" applyBorder="0" applyAlignment="0" applyProtection="0">
      <alignment horizontal="right" vertical="center"/>
    </xf>
    <xf numFmtId="167" fontId="4" fillId="0" borderId="0" applyFont="0" applyFill="0" applyBorder="0" applyAlignment="0" applyProtection="0">
      <alignment vertical="center"/>
    </xf>
    <xf numFmtId="0" fontId="7" fillId="0" borderId="0" applyNumberFormat="0" applyFill="0" applyBorder="0">
      <alignment horizontal="left" vertical="center" wrapText="1"/>
    </xf>
    <xf numFmtId="0" fontId="4" fillId="0" borderId="0" applyNumberFormat="0" applyFill="0" applyBorder="0">
      <alignment horizontal="left" vertical="center" wrapText="1" indent="1"/>
    </xf>
    <xf numFmtId="164" fontId="7" fillId="0" borderId="4" applyNumberFormat="0" applyFill="0" applyAlignment="0" applyProtection="0">
      <alignment vertical="center"/>
    </xf>
    <xf numFmtId="164" fontId="4" fillId="0" borderId="5" applyNumberFormat="0" applyFont="0" applyFill="0" applyAlignment="0" applyProtection="0">
      <alignment vertical="center"/>
    </xf>
    <xf numFmtId="0" fontId="4" fillId="8" borderId="0" applyNumberFormat="0" applyFont="0" applyBorder="0" applyAlignment="0" applyProtection="0">
      <alignment vertical="center"/>
    </xf>
    <xf numFmtId="0" fontId="4" fillId="0" borderId="0" applyNumberFormat="0" applyFont="0" applyFill="0" applyAlignment="0" applyProtection="0">
      <alignment vertical="center"/>
    </xf>
    <xf numFmtId="164" fontId="4" fillId="0" borderId="0" applyNumberFormat="0" applyFont="0" applyBorder="0" applyAlignment="0" applyProtection="0">
      <alignment vertical="center"/>
    </xf>
    <xf numFmtId="49" fontId="4" fillId="0" borderId="0" applyFont="0" applyFill="0" applyBorder="0" applyAlignment="0" applyProtection="0">
      <alignment horizontal="center" vertical="center"/>
    </xf>
    <xf numFmtId="164" fontId="7" fillId="0" borderId="0" applyNumberFormat="0" applyFill="0" applyBorder="0" applyAlignment="0" applyProtection="0">
      <alignment vertical="center"/>
    </xf>
    <xf numFmtId="164" fontId="7" fillId="2" borderId="0" applyNumberFormat="0" applyAlignment="0" applyProtection="0">
      <alignment vertical="center"/>
    </xf>
    <xf numFmtId="0" fontId="4" fillId="0" borderId="0" applyNumberFormat="0" applyFont="0" applyBorder="0" applyAlignment="0" applyProtection="0">
      <alignment vertical="center"/>
    </xf>
    <xf numFmtId="0" fontId="4" fillId="0" borderId="0" applyNumberFormat="0" applyFont="0" applyAlignment="0" applyProtection="0">
      <alignment vertical="center"/>
    </xf>
    <xf numFmtId="0" fontId="24" fillId="0" borderId="0"/>
    <xf numFmtId="188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5" fillId="0" borderId="0"/>
    <xf numFmtId="0" fontId="24" fillId="0" borderId="0"/>
    <xf numFmtId="0" fontId="27" fillId="0" borderId="0"/>
    <xf numFmtId="0" fontId="16" fillId="0" borderId="0"/>
    <xf numFmtId="0" fontId="27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38" fontId="28" fillId="0" borderId="0" applyFont="0" applyFill="0" applyBorder="0" applyAlignment="0" applyProtection="0"/>
    <xf numFmtId="194" fontId="16" fillId="0" borderId="0" applyFont="0" applyFill="0" applyBorder="0" applyAlignment="0" applyProtection="0"/>
    <xf numFmtId="195" fontId="29" fillId="0" borderId="0" applyFont="0" applyFill="0" applyAlignment="0" applyProtection="0"/>
    <xf numFmtId="194" fontId="16" fillId="0" borderId="0" applyFont="0" applyFill="0" applyBorder="0" applyAlignment="0" applyProtection="0"/>
    <xf numFmtId="195" fontId="29" fillId="0" borderId="0" applyFont="0" applyFill="0" applyAlignment="0" applyProtection="0"/>
    <xf numFmtId="195" fontId="29" fillId="0" borderId="0" applyFont="0" applyFill="0" applyAlignment="0" applyProtection="0"/>
    <xf numFmtId="0" fontId="16" fillId="0" borderId="0" applyFont="0" applyFill="0" applyAlignment="0" applyProtection="0"/>
    <xf numFmtId="195" fontId="29" fillId="0" borderId="0" applyFont="0" applyFill="0" applyAlignment="0" applyProtection="0"/>
    <xf numFmtId="195" fontId="29" fillId="0" borderId="0" applyFont="0" applyFill="0" applyAlignment="0" applyProtection="0"/>
    <xf numFmtId="0" fontId="16" fillId="0" borderId="0" applyFont="0" applyFill="0" applyAlignment="0" applyProtection="0"/>
    <xf numFmtId="194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97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97" fontId="29" fillId="0" borderId="0" applyFont="0" applyFill="0" applyAlignment="0" applyProtection="0"/>
    <xf numFmtId="197" fontId="16" fillId="0" borderId="0" applyFont="0" applyFill="0" applyBorder="0" applyAlignment="0" applyProtection="0"/>
    <xf numFmtId="197" fontId="29" fillId="0" borderId="0" applyFont="0" applyFill="0" applyAlignment="0" applyProtection="0"/>
    <xf numFmtId="197" fontId="29" fillId="0" borderId="0" applyFont="0" applyFill="0" applyAlignment="0" applyProtection="0"/>
    <xf numFmtId="0" fontId="16" fillId="0" borderId="0" applyFont="0" applyFill="0" applyAlignment="0" applyProtection="0"/>
    <xf numFmtId="197" fontId="29" fillId="0" borderId="0" applyFont="0" applyFill="0" applyAlignment="0" applyProtection="0"/>
    <xf numFmtId="197" fontId="29" fillId="0" borderId="0" applyFont="0" applyFill="0" applyAlignment="0" applyProtection="0"/>
    <xf numFmtId="0" fontId="16" fillId="0" borderId="0" applyFont="0" applyFill="0" applyAlignment="0" applyProtection="0"/>
    <xf numFmtId="197" fontId="16" fillId="0" borderId="0" applyFont="0" applyFill="0" applyBorder="0" applyAlignment="0" applyProtection="0"/>
    <xf numFmtId="0" fontId="16" fillId="8" borderId="0"/>
    <xf numFmtId="0" fontId="16" fillId="8" borderId="0"/>
    <xf numFmtId="0" fontId="16" fillId="8" borderId="0"/>
    <xf numFmtId="0" fontId="30" fillId="10" borderId="0">
      <alignment vertical="center" wrapText="1"/>
    </xf>
    <xf numFmtId="0" fontId="30" fillId="10" borderId="0">
      <alignment vertical="center" wrapText="1"/>
    </xf>
    <xf numFmtId="0" fontId="30" fillId="10" borderId="0">
      <alignment vertical="center" wrapText="1"/>
    </xf>
    <xf numFmtId="0" fontId="16" fillId="8" borderId="0"/>
    <xf numFmtId="0" fontId="16" fillId="8" borderId="0"/>
    <xf numFmtId="0" fontId="31" fillId="8" borderId="0"/>
    <xf numFmtId="0" fontId="31" fillId="8" borderId="0"/>
    <xf numFmtId="0" fontId="31" fillId="8" borderId="0"/>
    <xf numFmtId="0" fontId="32" fillId="10" borderId="0">
      <alignment vertical="center" wrapText="1"/>
    </xf>
    <xf numFmtId="0" fontId="32" fillId="10" borderId="0">
      <alignment vertical="center" wrapText="1"/>
    </xf>
    <xf numFmtId="0" fontId="32" fillId="10" borderId="0">
      <alignment vertical="center" wrapText="1"/>
    </xf>
    <xf numFmtId="0" fontId="31" fillId="8" borderId="0"/>
    <xf numFmtId="0" fontId="31" fillId="8" borderId="0"/>
    <xf numFmtId="0" fontId="33" fillId="8" borderId="0"/>
    <xf numFmtId="0" fontId="33" fillId="8" borderId="0"/>
    <xf numFmtId="0" fontId="33" fillId="8" borderId="0"/>
    <xf numFmtId="0" fontId="34" fillId="10" borderId="0">
      <alignment vertical="center" wrapText="1"/>
    </xf>
    <xf numFmtId="0" fontId="34" fillId="10" borderId="0">
      <alignment vertical="center" wrapText="1"/>
    </xf>
    <xf numFmtId="0" fontId="34" fillId="10" borderId="0">
      <alignment vertical="center" wrapText="1"/>
    </xf>
    <xf numFmtId="0" fontId="33" fillId="8" borderId="0"/>
    <xf numFmtId="0" fontId="33" fillId="8" borderId="0"/>
    <xf numFmtId="0" fontId="35" fillId="8" borderId="0"/>
    <xf numFmtId="0" fontId="35" fillId="8" borderId="0"/>
    <xf numFmtId="0" fontId="35" fillId="8" borderId="0"/>
    <xf numFmtId="0" fontId="36" fillId="10" borderId="0">
      <alignment vertical="center" wrapText="1"/>
    </xf>
    <xf numFmtId="0" fontId="36" fillId="10" borderId="0">
      <alignment vertical="center" wrapText="1"/>
    </xf>
    <xf numFmtId="0" fontId="36" fillId="10" borderId="0">
      <alignment vertical="center" wrapText="1"/>
    </xf>
    <xf numFmtId="0" fontId="35" fillId="8" borderId="0"/>
    <xf numFmtId="0" fontId="35" fillId="8" borderId="0"/>
    <xf numFmtId="0" fontId="37" fillId="8" borderId="0"/>
    <xf numFmtId="0" fontId="37" fillId="8" borderId="0"/>
    <xf numFmtId="0" fontId="37" fillId="8" borderId="0"/>
    <xf numFmtId="0" fontId="38" fillId="10" borderId="0">
      <alignment vertical="center" wrapText="1"/>
    </xf>
    <xf numFmtId="0" fontId="38" fillId="10" borderId="0">
      <alignment vertical="center" wrapText="1"/>
    </xf>
    <xf numFmtId="0" fontId="38" fillId="10" borderId="0">
      <alignment vertical="center" wrapText="1"/>
    </xf>
    <xf numFmtId="0" fontId="37" fillId="8" borderId="0"/>
    <xf numFmtId="0" fontId="37" fillId="8" borderId="0"/>
    <xf numFmtId="0" fontId="7" fillId="8" borderId="0"/>
    <xf numFmtId="0" fontId="7" fillId="8" borderId="0"/>
    <xf numFmtId="0" fontId="7" fillId="8" borderId="0"/>
    <xf numFmtId="0" fontId="39" fillId="10" borderId="0">
      <alignment vertical="center" wrapText="1"/>
    </xf>
    <xf numFmtId="0" fontId="39" fillId="10" borderId="0">
      <alignment vertical="center" wrapText="1"/>
    </xf>
    <xf numFmtId="0" fontId="39" fillId="10" borderId="0">
      <alignment vertical="center" wrapText="1"/>
    </xf>
    <xf numFmtId="0" fontId="7" fillId="8" borderId="0"/>
    <xf numFmtId="0" fontId="7" fillId="8" borderId="0"/>
    <xf numFmtId="0" fontId="9" fillId="8" borderId="0"/>
    <xf numFmtId="0" fontId="9" fillId="8" borderId="0"/>
    <xf numFmtId="0" fontId="9" fillId="8" borderId="0"/>
    <xf numFmtId="0" fontId="40" fillId="10" borderId="0">
      <alignment vertical="center" wrapText="1"/>
    </xf>
    <xf numFmtId="0" fontId="40" fillId="10" borderId="0">
      <alignment vertical="center" wrapText="1"/>
    </xf>
    <xf numFmtId="0" fontId="40" fillId="10" borderId="0">
      <alignment vertical="center" wrapText="1"/>
    </xf>
    <xf numFmtId="0" fontId="9" fillId="8" borderId="0"/>
    <xf numFmtId="0" fontId="9" fillId="8" borderId="0"/>
    <xf numFmtId="198" fontId="16" fillId="0" borderId="0" applyFont="0" applyFill="0" applyBorder="0" applyAlignment="0" applyProtection="0"/>
    <xf numFmtId="199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99" fontId="29" fillId="0" borderId="0" applyFont="0" applyFill="0" applyAlignment="0" applyProtection="0"/>
    <xf numFmtId="199" fontId="16" fillId="0" borderId="0" applyFont="0" applyFill="0" applyBorder="0" applyAlignment="0" applyProtection="0"/>
    <xf numFmtId="199" fontId="29" fillId="0" borderId="0" applyFont="0" applyFill="0" applyAlignment="0" applyProtection="0"/>
    <xf numFmtId="199" fontId="29" fillId="0" borderId="0" applyFont="0" applyFill="0" applyAlignment="0" applyProtection="0"/>
    <xf numFmtId="0" fontId="16" fillId="0" borderId="0" applyFont="0" applyFill="0" applyAlignment="0" applyProtection="0"/>
    <xf numFmtId="199" fontId="29" fillId="0" borderId="0" applyFont="0" applyFill="0" applyAlignment="0" applyProtection="0"/>
    <xf numFmtId="199" fontId="29" fillId="0" borderId="0" applyFont="0" applyFill="0" applyAlignment="0" applyProtection="0"/>
    <xf numFmtId="0" fontId="16" fillId="0" borderId="0" applyFont="0" applyFill="0" applyAlignment="0" applyProtection="0"/>
    <xf numFmtId="199" fontId="16" fillId="0" borderId="0" applyFont="0" applyFill="0" applyBorder="0" applyAlignment="0" applyProtection="0"/>
    <xf numFmtId="200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200" fontId="16" fillId="0" borderId="0" applyFont="0" applyFill="0" applyBorder="0" applyAlignment="0" applyProtection="0"/>
    <xf numFmtId="200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201" fontId="29" fillId="0" borderId="0" applyFont="0" applyFill="0" applyAlignment="0" applyProtection="0"/>
    <xf numFmtId="196" fontId="16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0" fontId="16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0" fontId="16" fillId="0" borderId="0" applyFont="0" applyFill="0" applyAlignment="0" applyProtection="0"/>
    <xf numFmtId="196" fontId="16" fillId="0" borderId="0" applyFont="0" applyFill="0" applyBorder="0" applyAlignment="0" applyProtection="0"/>
    <xf numFmtId="202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202" fontId="16" fillId="0" borderId="0" applyFont="0" applyFill="0" applyBorder="0" applyAlignment="0" applyProtection="0"/>
    <xf numFmtId="202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203" fontId="29" fillId="0" borderId="0" applyFont="0" applyFill="0" applyAlignment="0" applyProtection="0"/>
    <xf numFmtId="203" fontId="16" fillId="0" borderId="0" applyFont="0" applyFill="0" applyBorder="0" applyAlignment="0" applyProtection="0"/>
    <xf numFmtId="203" fontId="29" fillId="0" borderId="0" applyFont="0" applyFill="0" applyAlignment="0" applyProtection="0"/>
    <xf numFmtId="203" fontId="29" fillId="0" borderId="0" applyFont="0" applyFill="0" applyAlignment="0" applyProtection="0"/>
    <xf numFmtId="0" fontId="16" fillId="0" borderId="0" applyFont="0" applyFill="0" applyAlignment="0" applyProtection="0"/>
    <xf numFmtId="203" fontId="29" fillId="0" borderId="0" applyFont="0" applyFill="0" applyAlignment="0" applyProtection="0"/>
    <xf numFmtId="203" fontId="29" fillId="0" borderId="0" applyFont="0" applyFill="0" applyAlignment="0" applyProtection="0"/>
    <xf numFmtId="0" fontId="16" fillId="0" borderId="0" applyFont="0" applyFill="0" applyAlignment="0" applyProtection="0"/>
    <xf numFmtId="203" fontId="16" fillId="0" borderId="0" applyFont="0" applyFill="0" applyBorder="0" applyAlignment="0" applyProtection="0"/>
    <xf numFmtId="204" fontId="16" fillId="12" borderId="16"/>
    <xf numFmtId="204" fontId="16" fillId="12" borderId="16"/>
    <xf numFmtId="204" fontId="16" fillId="12" borderId="16"/>
    <xf numFmtId="205" fontId="41" fillId="12" borderId="16"/>
    <xf numFmtId="204" fontId="16" fillId="12" borderId="16"/>
    <xf numFmtId="205" fontId="41" fillId="12" borderId="16"/>
    <xf numFmtId="204" fontId="16" fillId="12" borderId="16"/>
    <xf numFmtId="205" fontId="41" fillId="12" borderId="16"/>
    <xf numFmtId="204" fontId="16" fillId="12" borderId="16"/>
    <xf numFmtId="204" fontId="16" fillId="12" borderId="16"/>
    <xf numFmtId="204" fontId="16" fillId="12" borderId="16"/>
    <xf numFmtId="204" fontId="16" fillId="12" borderId="16"/>
    <xf numFmtId="204" fontId="16" fillId="12" borderId="16"/>
    <xf numFmtId="204" fontId="16" fillId="12" borderId="16"/>
    <xf numFmtId="205" fontId="41" fillId="12" borderId="16"/>
    <xf numFmtId="205" fontId="41" fillId="12" borderId="16"/>
    <xf numFmtId="204" fontId="16" fillId="12" borderId="16"/>
    <xf numFmtId="205" fontId="41" fillId="12" borderId="16"/>
    <xf numFmtId="205" fontId="41" fillId="12" borderId="16"/>
    <xf numFmtId="205" fontId="41" fillId="12" borderId="16"/>
    <xf numFmtId="205" fontId="41" fillId="12" borderId="16"/>
    <xf numFmtId="205" fontId="41" fillId="12" borderId="16"/>
    <xf numFmtId="205" fontId="41" fillId="12" borderId="16"/>
    <xf numFmtId="206" fontId="16" fillId="12" borderId="16"/>
    <xf numFmtId="204" fontId="16" fillId="12" borderId="16"/>
    <xf numFmtId="205" fontId="41" fillId="12" borderId="16"/>
    <xf numFmtId="204" fontId="16" fillId="12" borderId="16"/>
    <xf numFmtId="205" fontId="41" fillId="12" borderId="16"/>
    <xf numFmtId="207" fontId="16" fillId="12" borderId="16"/>
    <xf numFmtId="208" fontId="30" fillId="0" borderId="16">
      <alignment vertical="center" wrapText="1"/>
    </xf>
    <xf numFmtId="208" fontId="30" fillId="0" borderId="16">
      <alignment vertical="center" wrapText="1"/>
    </xf>
    <xf numFmtId="208" fontId="30" fillId="0" borderId="16">
      <alignment vertical="center" wrapText="1"/>
    </xf>
    <xf numFmtId="204" fontId="16" fillId="12" borderId="16"/>
    <xf numFmtId="204" fontId="16" fillId="12" borderId="16"/>
    <xf numFmtId="204" fontId="16" fillId="12" borderId="16"/>
    <xf numFmtId="204" fontId="16" fillId="12" borderId="16"/>
    <xf numFmtId="204" fontId="16" fillId="12" borderId="16"/>
    <xf numFmtId="204" fontId="16" fillId="12" borderId="16"/>
    <xf numFmtId="205" fontId="41" fillId="12" borderId="16"/>
    <xf numFmtId="204" fontId="16" fillId="12" borderId="16"/>
    <xf numFmtId="204" fontId="16" fillId="12" borderId="16"/>
    <xf numFmtId="204" fontId="16" fillId="12" borderId="16"/>
    <xf numFmtId="204" fontId="16" fillId="12" borderId="16"/>
    <xf numFmtId="204" fontId="16" fillId="12" borderId="16"/>
    <xf numFmtId="204" fontId="16" fillId="12" borderId="16"/>
    <xf numFmtId="206" fontId="16" fillId="12" borderId="16"/>
    <xf numFmtId="204" fontId="16" fillId="12" borderId="16"/>
    <xf numFmtId="205" fontId="41" fillId="12" borderId="16"/>
    <xf numFmtId="205" fontId="41" fillId="12" borderId="16"/>
    <xf numFmtId="205" fontId="41" fillId="12" borderId="16"/>
    <xf numFmtId="205" fontId="41" fillId="12" borderId="16"/>
    <xf numFmtId="204" fontId="16" fillId="12" borderId="16"/>
    <xf numFmtId="204" fontId="16" fillId="12" borderId="16"/>
    <xf numFmtId="206" fontId="16" fillId="12" borderId="16"/>
    <xf numFmtId="209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209" fontId="16" fillId="0" borderId="0" applyFont="0" applyFill="0" applyBorder="0" applyAlignment="0" applyProtection="0"/>
    <xf numFmtId="209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210" fontId="29" fillId="0" borderId="0" applyFont="0" applyFill="0" applyAlignment="0" applyProtection="0"/>
    <xf numFmtId="198" fontId="16" fillId="0" borderId="0" applyFont="0" applyFill="0" applyBorder="0" applyAlignment="0" applyProtection="0"/>
    <xf numFmtId="210" fontId="29" fillId="0" borderId="0" applyFont="0" applyFill="0" applyAlignment="0" applyProtection="0"/>
    <xf numFmtId="210" fontId="29" fillId="0" borderId="0" applyFont="0" applyFill="0" applyAlignment="0" applyProtection="0"/>
    <xf numFmtId="0" fontId="16" fillId="0" borderId="0" applyFont="0" applyFill="0" applyAlignment="0" applyProtection="0"/>
    <xf numFmtId="210" fontId="29" fillId="0" borderId="0" applyFont="0" applyFill="0" applyAlignment="0" applyProtection="0"/>
    <xf numFmtId="210" fontId="29" fillId="0" borderId="0" applyFont="0" applyFill="0" applyAlignment="0" applyProtection="0"/>
    <xf numFmtId="0" fontId="16" fillId="0" borderId="0" applyFont="0" applyFill="0" applyAlignment="0" applyProtection="0"/>
    <xf numFmtId="198" fontId="16" fillId="0" borderId="0" applyFont="0" applyFill="0" applyBorder="0" applyAlignment="0" applyProtection="0"/>
    <xf numFmtId="0" fontId="33" fillId="12" borderId="0"/>
    <xf numFmtId="0" fontId="33" fillId="12" borderId="0"/>
    <xf numFmtId="0" fontId="33" fillId="12" borderId="0"/>
    <xf numFmtId="0" fontId="42" fillId="0" borderId="0">
      <alignment vertical="center" wrapText="1"/>
    </xf>
    <xf numFmtId="0" fontId="42" fillId="0" borderId="0">
      <alignment vertical="center" wrapText="1"/>
    </xf>
    <xf numFmtId="0" fontId="42" fillId="0" borderId="0">
      <alignment vertical="center" wrapText="1"/>
    </xf>
    <xf numFmtId="0" fontId="33" fillId="12" borderId="0"/>
    <xf numFmtId="0" fontId="33" fillId="12" borderId="0"/>
    <xf numFmtId="0" fontId="43" fillId="0" borderId="0" applyNumberFormat="0" applyFill="0" applyBorder="0" applyAlignment="0" applyProtection="0"/>
    <xf numFmtId="211" fontId="43" fillId="0" borderId="0" applyFill="0" applyAlignment="0" applyProtection="0"/>
    <xf numFmtId="0" fontId="43" fillId="0" borderId="0" applyNumberFormat="0" applyFill="0" applyBorder="0" applyAlignment="0" applyProtection="0"/>
    <xf numFmtId="211" fontId="43" fillId="0" borderId="0" applyFill="0" applyAlignment="0" applyProtection="0"/>
    <xf numFmtId="211" fontId="43" fillId="0" borderId="0" applyFill="0" applyAlignment="0" applyProtection="0"/>
    <xf numFmtId="212" fontId="43" fillId="0" borderId="0" applyFill="0" applyAlignment="0" applyProtection="0"/>
    <xf numFmtId="211" fontId="43" fillId="0" borderId="0" applyFill="0" applyAlignment="0" applyProtection="0"/>
    <xf numFmtId="211" fontId="43" fillId="0" borderId="0" applyFill="0" applyAlignment="0" applyProtection="0"/>
    <xf numFmtId="212" fontId="43" fillId="0" borderId="0" applyFill="0" applyAlignment="0" applyProtection="0"/>
    <xf numFmtId="0" fontId="43" fillId="0" borderId="0" applyNumberFormat="0" applyFill="0" applyBorder="0" applyAlignment="0" applyProtection="0"/>
    <xf numFmtId="0" fontId="16" fillId="13" borderId="0" applyNumberFormat="0" applyFont="0" applyAlignment="0" applyProtection="0"/>
    <xf numFmtId="211" fontId="29" fillId="14" borderId="0" applyFont="0" applyAlignment="0" applyProtection="0"/>
    <xf numFmtId="0" fontId="16" fillId="13" borderId="0" applyNumberFormat="0" applyFont="0" applyAlignment="0" applyProtection="0"/>
    <xf numFmtId="211" fontId="29" fillId="14" borderId="0" applyFont="0" applyAlignment="0" applyProtection="0"/>
    <xf numFmtId="211" fontId="29" fillId="14" borderId="0" applyFont="0" applyAlignment="0" applyProtection="0"/>
    <xf numFmtId="0" fontId="16" fillId="14" borderId="0" applyFont="0" applyAlignment="0" applyProtection="0"/>
    <xf numFmtId="211" fontId="29" fillId="14" borderId="0" applyFont="0" applyAlignment="0" applyProtection="0"/>
    <xf numFmtId="211" fontId="29" fillId="14" borderId="0" applyFont="0" applyAlignment="0" applyProtection="0"/>
    <xf numFmtId="0" fontId="16" fillId="14" borderId="0" applyFont="0" applyAlignment="0" applyProtection="0"/>
    <xf numFmtId="0" fontId="16" fillId="13" borderId="0" applyNumberFormat="0" applyFont="0" applyAlignment="0" applyProtection="0"/>
    <xf numFmtId="213" fontId="16" fillId="0" borderId="0" applyFont="0" applyFill="0" applyBorder="0" applyAlignment="0" applyProtection="0"/>
    <xf numFmtId="200" fontId="16" fillId="0" borderId="0" applyFont="0" applyFill="0" applyBorder="0" applyAlignment="0" applyProtection="0"/>
    <xf numFmtId="213" fontId="16" fillId="0" borderId="0" applyFont="0" applyFill="0" applyBorder="0" applyAlignment="0" applyProtection="0"/>
    <xf numFmtId="213" fontId="16" fillId="0" borderId="0" applyFont="0" applyFill="0" applyBorder="0" applyAlignment="0" applyProtection="0"/>
    <xf numFmtId="200" fontId="16" fillId="0" borderId="0" applyFont="0" applyFill="0" applyBorder="0" applyAlignment="0" applyProtection="0"/>
    <xf numFmtId="214" fontId="29" fillId="0" borderId="0" applyFont="0" applyFill="0" applyAlignment="0" applyProtection="0"/>
    <xf numFmtId="200" fontId="16" fillId="0" borderId="0" applyFont="0" applyFill="0" applyBorder="0" applyAlignment="0" applyProtection="0"/>
    <xf numFmtId="214" fontId="29" fillId="0" borderId="0" applyFont="0" applyFill="0" applyAlignment="0" applyProtection="0"/>
    <xf numFmtId="214" fontId="29" fillId="0" borderId="0" applyFont="0" applyFill="0" applyAlignment="0" applyProtection="0"/>
    <xf numFmtId="0" fontId="16" fillId="0" borderId="0" applyFont="0" applyFill="0" applyAlignment="0" applyProtection="0"/>
    <xf numFmtId="214" fontId="29" fillId="0" borderId="0" applyFont="0" applyFill="0" applyAlignment="0" applyProtection="0"/>
    <xf numFmtId="214" fontId="29" fillId="0" borderId="0" applyFont="0" applyFill="0" applyAlignment="0" applyProtection="0"/>
    <xf numFmtId="0" fontId="16" fillId="0" borderId="0" applyFont="0" applyFill="0" applyAlignment="0" applyProtection="0"/>
    <xf numFmtId="200" fontId="16" fillId="0" borderId="0" applyFont="0" applyFill="0" applyBorder="0" applyAlignment="0" applyProtection="0"/>
    <xf numFmtId="215" fontId="16" fillId="0" borderId="0" applyFont="0" applyFill="0" applyBorder="0" applyProtection="0">
      <alignment horizontal="right"/>
    </xf>
    <xf numFmtId="216" fontId="16" fillId="0" borderId="0" applyFont="0" applyFill="0" applyBorder="0" applyProtection="0">
      <alignment horizontal="right"/>
    </xf>
    <xf numFmtId="215" fontId="16" fillId="0" borderId="0" applyFont="0" applyFill="0" applyBorder="0" applyProtection="0">
      <alignment horizontal="right"/>
    </xf>
    <xf numFmtId="215" fontId="16" fillId="0" borderId="0" applyFont="0" applyFill="0" applyBorder="0" applyProtection="0">
      <alignment horizontal="right"/>
    </xf>
    <xf numFmtId="202" fontId="16" fillId="0" borderId="0" applyFont="0" applyFill="0" applyBorder="0" applyProtection="0">
      <alignment horizontal="right"/>
    </xf>
    <xf numFmtId="216" fontId="29" fillId="0" borderId="0" applyFont="0" applyFill="0" applyProtection="0">
      <alignment horizontal="right"/>
    </xf>
    <xf numFmtId="216" fontId="16" fillId="0" borderId="0" applyFont="0" applyFill="0" applyBorder="0" applyProtection="0">
      <alignment horizontal="right"/>
    </xf>
    <xf numFmtId="216" fontId="29" fillId="0" borderId="0" applyFont="0" applyFill="0" applyProtection="0">
      <alignment horizontal="right"/>
    </xf>
    <xf numFmtId="216" fontId="29" fillId="0" borderId="0" applyFont="0" applyFill="0" applyProtection="0">
      <alignment horizontal="right"/>
    </xf>
    <xf numFmtId="0" fontId="16" fillId="0" borderId="0" applyFont="0" applyFill="0" applyProtection="0">
      <alignment horizontal="right"/>
    </xf>
    <xf numFmtId="216" fontId="29" fillId="0" borderId="0" applyFont="0" applyFill="0" applyProtection="0">
      <alignment horizontal="right"/>
    </xf>
    <xf numFmtId="216" fontId="29" fillId="0" borderId="0" applyFont="0" applyFill="0" applyProtection="0">
      <alignment horizontal="right"/>
    </xf>
    <xf numFmtId="0" fontId="16" fillId="0" borderId="0" applyFont="0" applyFill="0" applyProtection="0">
      <alignment horizontal="right"/>
    </xf>
    <xf numFmtId="216" fontId="16" fillId="0" borderId="0" applyFont="0" applyFill="0" applyBorder="0" applyProtection="0">
      <alignment horizontal="right"/>
    </xf>
    <xf numFmtId="0" fontId="16" fillId="8" borderId="0"/>
    <xf numFmtId="0" fontId="16" fillId="8" borderId="0"/>
    <xf numFmtId="0" fontId="16" fillId="8" borderId="0"/>
    <xf numFmtId="0" fontId="30" fillId="15" borderId="0">
      <alignment vertical="center" wrapText="1"/>
    </xf>
    <xf numFmtId="0" fontId="30" fillId="15" borderId="0">
      <alignment vertical="center" wrapText="1"/>
    </xf>
    <xf numFmtId="0" fontId="30" fillId="15" borderId="0">
      <alignment vertical="center" wrapText="1"/>
    </xf>
    <xf numFmtId="0" fontId="16" fillId="8" borderId="0"/>
    <xf numFmtId="0" fontId="16" fillId="8" borderId="0"/>
    <xf numFmtId="0" fontId="31" fillId="8" borderId="0"/>
    <xf numFmtId="0" fontId="31" fillId="8" borderId="0"/>
    <xf numFmtId="0" fontId="31" fillId="8" borderId="0"/>
    <xf numFmtId="0" fontId="30" fillId="15" borderId="0">
      <alignment vertical="center" wrapText="1"/>
    </xf>
    <xf numFmtId="0" fontId="30" fillId="15" borderId="0">
      <alignment vertical="center" wrapText="1"/>
    </xf>
    <xf numFmtId="0" fontId="30" fillId="15" borderId="0">
      <alignment vertical="center" wrapText="1"/>
    </xf>
    <xf numFmtId="0" fontId="31" fillId="8" borderId="0"/>
    <xf numFmtId="0" fontId="31" fillId="8" borderId="0"/>
    <xf numFmtId="0" fontId="33" fillId="8" borderId="0"/>
    <xf numFmtId="0" fontId="33" fillId="8" borderId="0"/>
    <xf numFmtId="0" fontId="33" fillId="8" borderId="0"/>
    <xf numFmtId="0" fontId="34" fillId="15" borderId="0">
      <alignment vertical="center" wrapText="1"/>
    </xf>
    <xf numFmtId="0" fontId="34" fillId="15" borderId="0">
      <alignment vertical="center" wrapText="1"/>
    </xf>
    <xf numFmtId="0" fontId="34" fillId="15" borderId="0">
      <alignment vertical="center" wrapText="1"/>
    </xf>
    <xf numFmtId="0" fontId="33" fillId="8" borderId="0"/>
    <xf numFmtId="0" fontId="33" fillId="8" borderId="0"/>
    <xf numFmtId="0" fontId="16" fillId="8" borderId="0"/>
    <xf numFmtId="0" fontId="16" fillId="8" borderId="0"/>
    <xf numFmtId="0" fontId="16" fillId="8" borderId="0"/>
    <xf numFmtId="0" fontId="30" fillId="15" borderId="0">
      <alignment vertical="center" wrapText="1"/>
    </xf>
    <xf numFmtId="0" fontId="30" fillId="15" borderId="0">
      <alignment vertical="center" wrapText="1"/>
    </xf>
    <xf numFmtId="0" fontId="30" fillId="15" borderId="0">
      <alignment vertical="center" wrapText="1"/>
    </xf>
    <xf numFmtId="0" fontId="16" fillId="8" borderId="0"/>
    <xf numFmtId="0" fontId="16" fillId="8" borderId="0"/>
    <xf numFmtId="0" fontId="37" fillId="8" borderId="0"/>
    <xf numFmtId="0" fontId="37" fillId="8" borderId="0"/>
    <xf numFmtId="0" fontId="37" fillId="8" borderId="0"/>
    <xf numFmtId="0" fontId="38" fillId="15" borderId="0">
      <alignment vertical="center" wrapText="1"/>
    </xf>
    <xf numFmtId="0" fontId="38" fillId="15" borderId="0">
      <alignment vertical="center" wrapText="1"/>
    </xf>
    <xf numFmtId="0" fontId="38" fillId="15" borderId="0">
      <alignment vertical="center" wrapText="1"/>
    </xf>
    <xf numFmtId="0" fontId="37" fillId="8" borderId="0"/>
    <xf numFmtId="0" fontId="37" fillId="8" borderId="0"/>
    <xf numFmtId="0" fontId="7" fillId="8" borderId="0"/>
    <xf numFmtId="0" fontId="7" fillId="8" borderId="0"/>
    <xf numFmtId="0" fontId="7" fillId="8" borderId="0"/>
    <xf numFmtId="0" fontId="39" fillId="15" borderId="0">
      <alignment vertical="center" wrapText="1"/>
    </xf>
    <xf numFmtId="0" fontId="39" fillId="15" borderId="0">
      <alignment vertical="center" wrapText="1"/>
    </xf>
    <xf numFmtId="0" fontId="39" fillId="15" borderId="0">
      <alignment vertical="center" wrapText="1"/>
    </xf>
    <xf numFmtId="0" fontId="7" fillId="8" borderId="0"/>
    <xf numFmtId="0" fontId="7" fillId="8" borderId="0"/>
    <xf numFmtId="0" fontId="9" fillId="8" borderId="0"/>
    <xf numFmtId="0" fontId="9" fillId="8" borderId="0"/>
    <xf numFmtId="0" fontId="9" fillId="8" borderId="0"/>
    <xf numFmtId="0" fontId="40" fillId="15" borderId="0">
      <alignment vertical="center" wrapText="1"/>
    </xf>
    <xf numFmtId="0" fontId="40" fillId="15" borderId="0">
      <alignment vertical="center" wrapText="1"/>
    </xf>
    <xf numFmtId="0" fontId="40" fillId="15" borderId="0">
      <alignment vertical="center" wrapText="1"/>
    </xf>
    <xf numFmtId="0" fontId="9" fillId="8" borderId="0"/>
    <xf numFmtId="0" fontId="9" fillId="8" borderId="0"/>
    <xf numFmtId="0" fontId="44" fillId="0" borderId="0" applyNumberFormat="0" applyFill="0" applyBorder="0" applyProtection="0">
      <alignment vertical="top"/>
    </xf>
    <xf numFmtId="211" fontId="44" fillId="0" borderId="0" applyFill="0" applyProtection="0">
      <alignment vertical="top"/>
    </xf>
    <xf numFmtId="0" fontId="44" fillId="0" borderId="0" applyNumberFormat="0" applyFill="0" applyBorder="0" applyProtection="0">
      <alignment vertical="top"/>
    </xf>
    <xf numFmtId="211" fontId="44" fillId="0" borderId="0" applyFill="0" applyProtection="0">
      <alignment vertical="top"/>
    </xf>
    <xf numFmtId="211" fontId="44" fillId="0" borderId="0" applyFill="0" applyProtection="0">
      <alignment vertical="top"/>
    </xf>
    <xf numFmtId="211" fontId="44" fillId="0" borderId="0" applyFill="0" applyProtection="0">
      <alignment vertical="top"/>
    </xf>
    <xf numFmtId="211" fontId="44" fillId="0" borderId="0" applyFill="0" applyProtection="0">
      <alignment vertical="top"/>
    </xf>
    <xf numFmtId="211" fontId="44" fillId="0" borderId="0" applyFill="0" applyProtection="0">
      <alignment vertical="top"/>
    </xf>
    <xf numFmtId="211" fontId="44" fillId="0" borderId="0" applyFill="0" applyProtection="0">
      <alignment vertical="top"/>
    </xf>
    <xf numFmtId="0" fontId="44" fillId="0" borderId="0" applyNumberFormat="0" applyFill="0" applyBorder="0" applyProtection="0">
      <alignment vertical="top"/>
    </xf>
    <xf numFmtId="0" fontId="45" fillId="0" borderId="17" applyNumberFormat="0" applyFill="0" applyAlignment="0" applyProtection="0"/>
    <xf numFmtId="211" fontId="45" fillId="0" borderId="17" applyFill="0" applyAlignment="0" applyProtection="0"/>
    <xf numFmtId="0" fontId="45" fillId="0" borderId="17" applyNumberFormat="0" applyFill="0" applyAlignment="0" applyProtection="0"/>
    <xf numFmtId="211" fontId="45" fillId="0" borderId="17" applyFill="0" applyAlignment="0" applyProtection="0"/>
    <xf numFmtId="211" fontId="45" fillId="0" borderId="17" applyFill="0" applyAlignment="0" applyProtection="0"/>
    <xf numFmtId="211" fontId="45" fillId="0" borderId="17" applyFill="0" applyAlignment="0" applyProtection="0"/>
    <xf numFmtId="211" fontId="45" fillId="0" borderId="17" applyFill="0" applyAlignment="0" applyProtection="0"/>
    <xf numFmtId="211" fontId="45" fillId="0" borderId="17" applyFill="0" applyAlignment="0" applyProtection="0"/>
    <xf numFmtId="211" fontId="45" fillId="0" borderId="17" applyFill="0" applyAlignment="0" applyProtection="0"/>
    <xf numFmtId="0" fontId="45" fillId="0" borderId="17" applyNumberFormat="0" applyFill="0" applyAlignment="0" applyProtection="0"/>
    <xf numFmtId="0" fontId="46" fillId="0" borderId="18" applyNumberFormat="0" applyFill="0" applyProtection="0">
      <alignment horizontal="center"/>
    </xf>
    <xf numFmtId="211" fontId="46" fillId="0" borderId="18" applyFill="0" applyProtection="0">
      <alignment horizontal="center"/>
    </xf>
    <xf numFmtId="0" fontId="46" fillId="0" borderId="18" applyNumberFormat="0" applyFill="0" applyProtection="0">
      <alignment horizontal="center"/>
    </xf>
    <xf numFmtId="211" fontId="46" fillId="0" borderId="18" applyFill="0" applyProtection="0">
      <alignment horizontal="center"/>
    </xf>
    <xf numFmtId="211" fontId="46" fillId="0" borderId="18" applyFill="0" applyProtection="0">
      <alignment horizontal="center"/>
    </xf>
    <xf numFmtId="211" fontId="46" fillId="0" borderId="18" applyFill="0" applyProtection="0">
      <alignment horizontal="center"/>
    </xf>
    <xf numFmtId="211" fontId="46" fillId="0" borderId="18" applyFill="0" applyProtection="0">
      <alignment horizontal="center"/>
    </xf>
    <xf numFmtId="211" fontId="46" fillId="0" borderId="18" applyFill="0" applyProtection="0">
      <alignment horizontal="center"/>
    </xf>
    <xf numFmtId="211" fontId="46" fillId="0" borderId="18" applyFill="0" applyProtection="0">
      <alignment horizontal="center"/>
    </xf>
    <xf numFmtId="0" fontId="46" fillId="0" borderId="18" applyNumberFormat="0" applyFill="0" applyProtection="0">
      <alignment horizontal="center"/>
    </xf>
    <xf numFmtId="0" fontId="46" fillId="0" borderId="0" applyNumberFormat="0" applyFill="0" applyBorder="0" applyProtection="0">
      <alignment horizontal="left"/>
    </xf>
    <xf numFmtId="211" fontId="46" fillId="0" borderId="0" applyFill="0" applyProtection="0">
      <alignment horizontal="left"/>
    </xf>
    <xf numFmtId="0" fontId="46" fillId="0" borderId="0" applyNumberFormat="0" applyFill="0" applyBorder="0" applyProtection="0">
      <alignment horizontal="left"/>
    </xf>
    <xf numFmtId="211" fontId="46" fillId="0" borderId="0" applyFill="0" applyProtection="0">
      <alignment horizontal="left"/>
    </xf>
    <xf numFmtId="211" fontId="46" fillId="0" borderId="0" applyFill="0" applyProtection="0">
      <alignment horizontal="left"/>
    </xf>
    <xf numFmtId="211" fontId="46" fillId="0" borderId="0" applyFill="0" applyProtection="0">
      <alignment horizontal="left"/>
    </xf>
    <xf numFmtId="211" fontId="46" fillId="0" borderId="0" applyFill="0" applyProtection="0">
      <alignment horizontal="left"/>
    </xf>
    <xf numFmtId="211" fontId="46" fillId="0" borderId="0" applyFill="0" applyProtection="0">
      <alignment horizontal="left"/>
    </xf>
    <xf numFmtId="211" fontId="46" fillId="0" borderId="0" applyFill="0" applyProtection="0">
      <alignment horizontal="left"/>
    </xf>
    <xf numFmtId="0" fontId="46" fillId="0" borderId="0" applyNumberFormat="0" applyFill="0" applyBorder="0" applyProtection="0">
      <alignment horizontal="left"/>
    </xf>
    <xf numFmtId="0" fontId="47" fillId="0" borderId="0" applyNumberFormat="0" applyFill="0" applyBorder="0" applyProtection="0">
      <alignment horizontal="centerContinuous"/>
    </xf>
    <xf numFmtId="211" fontId="48" fillId="0" borderId="0" applyFill="0" applyProtection="0">
      <alignment horizontal="center"/>
    </xf>
    <xf numFmtId="0" fontId="47" fillId="0" borderId="0" applyNumberFormat="0" applyFill="0" applyBorder="0" applyProtection="0">
      <alignment horizontal="centerContinuous"/>
    </xf>
    <xf numFmtId="211" fontId="48" fillId="0" borderId="0" applyFill="0" applyProtection="0">
      <alignment horizontal="center"/>
    </xf>
    <xf numFmtId="211" fontId="48" fillId="0" borderId="0" applyFill="0" applyProtection="0">
      <alignment horizontal="center"/>
    </xf>
    <xf numFmtId="0" fontId="16" fillId="0" borderId="0" applyFill="0" applyProtection="0">
      <alignment horizontal="center"/>
    </xf>
    <xf numFmtId="211" fontId="48" fillId="0" borderId="0" applyFill="0" applyProtection="0">
      <alignment horizontal="center"/>
    </xf>
    <xf numFmtId="211" fontId="48" fillId="0" borderId="0" applyFill="0" applyProtection="0">
      <alignment horizontal="center"/>
    </xf>
    <xf numFmtId="0" fontId="16" fillId="0" borderId="0" applyFill="0" applyProtection="0">
      <alignment horizontal="center"/>
    </xf>
    <xf numFmtId="0" fontId="47" fillId="0" borderId="0" applyNumberFormat="0" applyFill="0" applyBorder="0" applyProtection="0">
      <alignment horizontal="centerContinuous"/>
    </xf>
    <xf numFmtId="0" fontId="49" fillId="0" borderId="0"/>
    <xf numFmtId="0" fontId="25" fillId="0" borderId="0" applyNumberFormat="0" applyFill="0" applyBorder="0" applyAlignment="0" applyProtection="0"/>
    <xf numFmtId="0" fontId="25" fillId="0" borderId="0" applyNumberFormat="0" applyFill="0" applyAlignment="0" applyProtection="0"/>
    <xf numFmtId="211" fontId="25" fillId="0" borderId="0" applyFill="0" applyAlignment="0" applyProtection="0"/>
    <xf numFmtId="0" fontId="25" fillId="0" borderId="0" applyNumberFormat="0" applyFill="0" applyAlignment="0" applyProtection="0"/>
    <xf numFmtId="211" fontId="25" fillId="0" borderId="0" applyFill="0" applyAlignment="0" applyProtection="0"/>
    <xf numFmtId="0" fontId="50" fillId="0" borderId="0"/>
    <xf numFmtId="217" fontId="51" fillId="0" borderId="19">
      <alignment horizontal="centerContinuous"/>
    </xf>
    <xf numFmtId="217" fontId="51" fillId="0" borderId="19">
      <alignment horizontal="center"/>
    </xf>
    <xf numFmtId="218" fontId="52" fillId="0" borderId="0">
      <alignment horizontal="left"/>
    </xf>
    <xf numFmtId="219" fontId="53" fillId="0" borderId="0">
      <alignment horizontal="left"/>
    </xf>
    <xf numFmtId="0" fontId="49" fillId="0" borderId="0">
      <protection locked="0"/>
    </xf>
    <xf numFmtId="0" fontId="54" fillId="0" borderId="0">
      <alignment horizontal="center" wrapText="1"/>
      <protection locked="0"/>
    </xf>
    <xf numFmtId="220" fontId="16" fillId="0" borderId="0" applyFont="0" applyFill="0" applyBorder="0" applyAlignment="0" applyProtection="0"/>
    <xf numFmtId="0" fontId="53" fillId="0" borderId="0" applyFont="0" applyFill="0" applyBorder="0" applyAlignment="0" applyProtection="0">
      <alignment horizontal="right"/>
    </xf>
    <xf numFmtId="0" fontId="16" fillId="0" borderId="0"/>
    <xf numFmtId="0" fontId="55" fillId="0" borderId="0"/>
    <xf numFmtId="221" fontId="56" fillId="0" borderId="0"/>
    <xf numFmtId="221" fontId="56" fillId="0" borderId="0"/>
    <xf numFmtId="221" fontId="56" fillId="0" borderId="0"/>
    <xf numFmtId="221" fontId="56" fillId="0" borderId="0"/>
    <xf numFmtId="221" fontId="56" fillId="0" borderId="0"/>
    <xf numFmtId="221" fontId="56" fillId="0" borderId="0"/>
    <xf numFmtId="221" fontId="56" fillId="0" borderId="0"/>
    <xf numFmtId="221" fontId="56" fillId="0" borderId="0"/>
    <xf numFmtId="222" fontId="16" fillId="0" borderId="0" applyFont="0" applyFill="0" applyBorder="0" applyAlignment="0" applyProtection="0"/>
    <xf numFmtId="191" fontId="24" fillId="0" borderId="0" applyFont="0" applyFill="0" applyBorder="0" applyAlignment="0" applyProtection="0"/>
    <xf numFmtId="191" fontId="24" fillId="0" borderId="0" applyFont="0" applyFill="0" applyBorder="0" applyAlignment="0" applyProtection="0"/>
    <xf numFmtId="185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223" fontId="16" fillId="0" borderId="0" applyFont="0" applyFill="0" applyBorder="0" applyAlignment="0" applyProtection="0"/>
    <xf numFmtId="223" fontId="16" fillId="0" borderId="0" applyFont="0" applyFill="0" applyBorder="0" applyAlignment="0" applyProtection="0"/>
    <xf numFmtId="188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91" fontId="24" fillId="0" borderId="0" applyFont="0" applyFill="0" applyBorder="0" applyAlignment="0" applyProtection="0"/>
    <xf numFmtId="191" fontId="24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4" fontId="16" fillId="0" borderId="15" applyFill="0" applyBorder="0"/>
    <xf numFmtId="224" fontId="16" fillId="0" borderId="0" applyFont="0" applyFill="0" applyBorder="0" applyAlignment="0" applyProtection="0"/>
    <xf numFmtId="0" fontId="25" fillId="0" borderId="0" applyNumberFormat="0" applyFill="0" applyBorder="0" applyAlignment="0" applyProtection="0"/>
    <xf numFmtId="225" fontId="16" fillId="0" borderId="0" applyFont="0" applyFill="0" applyBorder="0" applyAlignment="0" applyProtection="0"/>
    <xf numFmtId="226" fontId="16" fillId="0" borderId="0" applyFont="0" applyFill="0" applyBorder="0" applyAlignment="0" applyProtection="0"/>
    <xf numFmtId="225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29" fillId="0" borderId="0" applyFont="0" applyFill="0" applyAlignment="0" applyProtection="0"/>
    <xf numFmtId="3" fontId="29" fillId="0" borderId="0" applyFont="0" applyFill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38" fontId="9" fillId="8" borderId="0" applyNumberFormat="0" applyBorder="0" applyAlignment="0" applyProtection="0"/>
    <xf numFmtId="38" fontId="9" fillId="8" borderId="0" applyNumberFormat="0" applyBorder="0" applyAlignment="0" applyProtection="0"/>
    <xf numFmtId="38" fontId="9" fillId="8" borderId="0" applyNumberFormat="0" applyBorder="0" applyAlignment="0" applyProtection="0"/>
    <xf numFmtId="38" fontId="9" fillId="8" borderId="0" applyNumberFormat="0" applyBorder="0" applyAlignment="0" applyProtection="0"/>
    <xf numFmtId="227" fontId="58" fillId="0" borderId="0" applyNumberFormat="0" applyFill="0" applyBorder="0" applyProtection="0">
      <alignment horizontal="right"/>
    </xf>
    <xf numFmtId="0" fontId="3" fillId="0" borderId="20" applyNumberFormat="0" applyAlignment="0" applyProtection="0">
      <alignment horizontal="left" vertical="center"/>
    </xf>
    <xf numFmtId="0" fontId="3" fillId="0" borderId="21">
      <alignment horizontal="left" vertical="center"/>
    </xf>
    <xf numFmtId="0" fontId="26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/>
    <xf numFmtId="10" fontId="9" fillId="12" borderId="22" applyNumberFormat="0" applyBorder="0" applyAlignment="0" applyProtection="0"/>
    <xf numFmtId="10" fontId="9" fillId="12" borderId="22" applyNumberFormat="0" applyBorder="0" applyAlignment="0" applyProtection="0"/>
    <xf numFmtId="10" fontId="9" fillId="12" borderId="22" applyNumberFormat="0" applyBorder="0" applyAlignment="0" applyProtection="0"/>
    <xf numFmtId="10" fontId="9" fillId="12" borderId="22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93" fontId="60" fillId="16" borderId="0"/>
    <xf numFmtId="228" fontId="61" fillId="0" borderId="0"/>
    <xf numFmtId="193" fontId="16" fillId="17" borderId="0"/>
    <xf numFmtId="0" fontId="16" fillId="18" borderId="0" applyNumberFormat="0" applyFont="0" applyBorder="0" applyAlignment="0"/>
    <xf numFmtId="229" fontId="16" fillId="19" borderId="23" applyNumberFormat="0" applyFont="0" applyBorder="0" applyAlignment="0"/>
    <xf numFmtId="211" fontId="29" fillId="20" borderId="0" applyFont="0" applyAlignment="0"/>
    <xf numFmtId="40" fontId="28" fillId="0" borderId="0" applyFont="0" applyFill="0" applyBorder="0" applyAlignment="0" applyProtection="0"/>
    <xf numFmtId="0" fontId="16" fillId="0" borderId="14"/>
    <xf numFmtId="230" fontId="16" fillId="0" borderId="24" applyBorder="0" applyAlignment="0" applyProtection="0">
      <alignment horizontal="center"/>
    </xf>
    <xf numFmtId="223" fontId="62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63" fillId="0" borderId="0"/>
    <xf numFmtId="0" fontId="64" fillId="0" borderId="0"/>
    <xf numFmtId="3" fontId="4" fillId="0" borderId="0" applyBorder="0"/>
    <xf numFmtId="0" fontId="16" fillId="0" borderId="0" applyNumberFormat="0" applyFill="0" applyBorder="0" applyAlignment="0" applyProtection="0"/>
    <xf numFmtId="14" fontId="54" fillId="0" borderId="0">
      <alignment horizontal="center" wrapText="1"/>
      <protection locked="0"/>
    </xf>
    <xf numFmtId="185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0" borderId="0" applyNumberFormat="0" applyFont="0" applyFill="0" applyBorder="0" applyAlignment="0" applyProtection="0">
      <alignment horizontal="left"/>
    </xf>
    <xf numFmtId="15" fontId="28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16" fillId="0" borderId="14">
      <alignment horizontal="center"/>
    </xf>
    <xf numFmtId="3" fontId="28" fillId="0" borderId="0" applyFont="0" applyFill="0" applyBorder="0" applyAlignment="0" applyProtection="0"/>
    <xf numFmtId="0" fontId="28" fillId="21" borderId="0" applyNumberFormat="0" applyFont="0" applyBorder="0" applyAlignment="0" applyProtection="0"/>
    <xf numFmtId="231" fontId="16" fillId="0" borderId="0" applyFont="0" applyFill="0" applyBorder="0" applyAlignment="0" applyProtection="0"/>
    <xf numFmtId="49" fontId="4" fillId="0" borderId="0">
      <alignment horizontal="right"/>
    </xf>
    <xf numFmtId="4" fontId="65" fillId="13" borderId="25" applyNumberFormat="0" applyProtection="0">
      <alignment vertical="center"/>
    </xf>
    <xf numFmtId="4" fontId="66" fillId="22" borderId="25" applyNumberFormat="0" applyProtection="0">
      <alignment vertical="center"/>
    </xf>
    <xf numFmtId="4" fontId="65" fillId="22" borderId="25" applyNumberFormat="0" applyProtection="0">
      <alignment horizontal="left" vertical="center" indent="1"/>
    </xf>
    <xf numFmtId="0" fontId="65" fillId="22" borderId="25" applyNumberFormat="0" applyProtection="0">
      <alignment horizontal="left" vertical="top" indent="1"/>
    </xf>
    <xf numFmtId="4" fontId="65" fillId="23" borderId="0" applyNumberFormat="0" applyProtection="0">
      <alignment horizontal="left" vertical="center" indent="1"/>
    </xf>
    <xf numFmtId="4" fontId="67" fillId="24" borderId="25" applyNumberFormat="0" applyProtection="0">
      <alignment horizontal="right" vertical="center"/>
    </xf>
    <xf numFmtId="4" fontId="67" fillId="25" borderId="25" applyNumberFormat="0" applyProtection="0">
      <alignment horizontal="right" vertical="center"/>
    </xf>
    <xf numFmtId="4" fontId="67" fillId="26" borderId="25" applyNumberFormat="0" applyProtection="0">
      <alignment horizontal="right" vertical="center"/>
    </xf>
    <xf numFmtId="4" fontId="67" fillId="27" borderId="25" applyNumberFormat="0" applyProtection="0">
      <alignment horizontal="right" vertical="center"/>
    </xf>
    <xf numFmtId="4" fontId="67" fillId="28" borderId="25" applyNumberFormat="0" applyProtection="0">
      <alignment horizontal="right" vertical="center"/>
    </xf>
    <xf numFmtId="4" fontId="67" fillId="29" borderId="25" applyNumberFormat="0" applyProtection="0">
      <alignment horizontal="right" vertical="center"/>
    </xf>
    <xf numFmtId="4" fontId="67" fillId="30" borderId="25" applyNumberFormat="0" applyProtection="0">
      <alignment horizontal="right" vertical="center"/>
    </xf>
    <xf numFmtId="4" fontId="67" fillId="31" borderId="25" applyNumberFormat="0" applyProtection="0">
      <alignment horizontal="right" vertical="center"/>
    </xf>
    <xf numFmtId="4" fontId="67" fillId="32" borderId="25" applyNumberFormat="0" applyProtection="0">
      <alignment horizontal="right" vertical="center"/>
    </xf>
    <xf numFmtId="4" fontId="65" fillId="33" borderId="26" applyNumberFormat="0" applyProtection="0">
      <alignment horizontal="left" vertical="center" indent="1"/>
    </xf>
    <xf numFmtId="4" fontId="67" fillId="34" borderId="0" applyNumberFormat="0" applyProtection="0">
      <alignment horizontal="left" vertical="center" indent="1"/>
    </xf>
    <xf numFmtId="4" fontId="68" fillId="35" borderId="0" applyNumberFormat="0" applyProtection="0">
      <alignment horizontal="left" vertical="center" indent="1"/>
    </xf>
    <xf numFmtId="4" fontId="67" fillId="36" borderId="25" applyNumberFormat="0" applyProtection="0">
      <alignment horizontal="right" vertical="center"/>
    </xf>
    <xf numFmtId="4" fontId="67" fillId="34" borderId="0" applyNumberFormat="0" applyProtection="0">
      <alignment horizontal="left" vertical="center" indent="1"/>
    </xf>
    <xf numFmtId="4" fontId="67" fillId="23" borderId="0" applyNumberFormat="0" applyProtection="0">
      <alignment horizontal="left" vertical="center" indent="1"/>
    </xf>
    <xf numFmtId="0" fontId="16" fillId="35" borderId="25" applyNumberFormat="0" applyProtection="0">
      <alignment horizontal="left" vertical="center" indent="1"/>
    </xf>
    <xf numFmtId="0" fontId="16" fillId="35" borderId="25" applyNumberFormat="0" applyProtection="0">
      <alignment horizontal="left" vertical="top" indent="1"/>
    </xf>
    <xf numFmtId="0" fontId="16" fillId="23" borderId="25" applyNumberFormat="0" applyProtection="0">
      <alignment horizontal="left" vertical="center" indent="1"/>
    </xf>
    <xf numFmtId="0" fontId="16" fillId="23" borderId="25" applyNumberFormat="0" applyProtection="0">
      <alignment horizontal="left" vertical="top" indent="1"/>
    </xf>
    <xf numFmtId="0" fontId="16" fillId="10" borderId="25" applyNumberFormat="0" applyProtection="0">
      <alignment horizontal="left" vertical="center" indent="1"/>
    </xf>
    <xf numFmtId="0" fontId="16" fillId="10" borderId="25" applyNumberFormat="0" applyProtection="0">
      <alignment horizontal="left" vertical="top" indent="1"/>
    </xf>
    <xf numFmtId="0" fontId="16" fillId="2" borderId="25" applyNumberFormat="0" applyProtection="0">
      <alignment horizontal="left" vertical="center" indent="1"/>
    </xf>
    <xf numFmtId="0" fontId="16" fillId="2" borderId="25" applyNumberFormat="0" applyProtection="0">
      <alignment horizontal="left" vertical="top" indent="1"/>
    </xf>
    <xf numFmtId="4" fontId="67" fillId="12" borderId="25" applyNumberFormat="0" applyProtection="0">
      <alignment vertical="center"/>
    </xf>
    <xf numFmtId="4" fontId="69" fillId="12" borderId="25" applyNumberFormat="0" applyProtection="0">
      <alignment vertical="center"/>
    </xf>
    <xf numFmtId="4" fontId="67" fillId="12" borderId="25" applyNumberFormat="0" applyProtection="0">
      <alignment horizontal="left" vertical="center" indent="1"/>
    </xf>
    <xf numFmtId="0" fontId="67" fillId="12" borderId="25" applyNumberFormat="0" applyProtection="0">
      <alignment horizontal="left" vertical="top" indent="1"/>
    </xf>
    <xf numFmtId="4" fontId="67" fillId="34" borderId="25" applyNumberFormat="0" applyProtection="0">
      <alignment horizontal="right" vertical="center"/>
    </xf>
    <xf numFmtId="4" fontId="69" fillId="34" borderId="25" applyNumberFormat="0" applyProtection="0">
      <alignment horizontal="right" vertical="center"/>
    </xf>
    <xf numFmtId="4" fontId="67" fillId="36" borderId="25" applyNumberFormat="0" applyProtection="0">
      <alignment horizontal="left" vertical="center" indent="1"/>
    </xf>
    <xf numFmtId="0" fontId="67" fillId="23" borderId="25" applyNumberFormat="0" applyProtection="0">
      <alignment horizontal="left" vertical="top" indent="1"/>
    </xf>
    <xf numFmtId="4" fontId="70" fillId="16" borderId="0" applyNumberFormat="0" applyProtection="0">
      <alignment horizontal="left" vertical="center" indent="1"/>
    </xf>
    <xf numFmtId="4" fontId="71" fillId="34" borderId="25" applyNumberFormat="0" applyProtection="0">
      <alignment horizontal="right" vertical="center"/>
    </xf>
    <xf numFmtId="0" fontId="16" fillId="0" borderId="0" applyNumberFormat="0" applyFont="0" applyFill="0" applyBorder="0" applyAlignment="0" applyProtection="0"/>
    <xf numFmtId="49" fontId="72" fillId="37" borderId="27"/>
    <xf numFmtId="49" fontId="72" fillId="37" borderId="0"/>
    <xf numFmtId="0" fontId="73" fillId="11" borderId="27">
      <protection locked="0"/>
    </xf>
    <xf numFmtId="0" fontId="73" fillId="37" borderId="0"/>
    <xf numFmtId="3" fontId="9" fillId="0" borderId="0"/>
    <xf numFmtId="0" fontId="49" fillId="0" borderId="0" applyFill="0"/>
    <xf numFmtId="4" fontId="74" fillId="0" borderId="0"/>
    <xf numFmtId="4" fontId="51" fillId="0" borderId="0">
      <alignment horizontal="center"/>
    </xf>
    <xf numFmtId="0" fontId="16" fillId="0" borderId="0"/>
    <xf numFmtId="3" fontId="4" fillId="0" borderId="0"/>
    <xf numFmtId="0" fontId="75" fillId="0" borderId="0"/>
    <xf numFmtId="0" fontId="16" fillId="0" borderId="0"/>
    <xf numFmtId="4" fontId="76" fillId="0" borderId="28" applyFill="0" applyProtection="0"/>
    <xf numFmtId="3" fontId="7" fillId="0" borderId="0" applyNumberFormat="0"/>
    <xf numFmtId="0" fontId="16" fillId="0" borderId="0"/>
    <xf numFmtId="0" fontId="6" fillId="0" borderId="0" applyNumberFormat="0" applyFont="0" applyBorder="0" applyAlignment="0"/>
    <xf numFmtId="4" fontId="77" fillId="0" borderId="0">
      <alignment horizontal="left"/>
    </xf>
    <xf numFmtId="0" fontId="16" fillId="0" borderId="19" applyFill="0" applyAlignment="0" applyProtection="0"/>
    <xf numFmtId="3" fontId="78" fillId="0" borderId="0"/>
    <xf numFmtId="0" fontId="7" fillId="0" borderId="21">
      <alignment horizontal="right" wrapText="1"/>
    </xf>
    <xf numFmtId="3" fontId="7" fillId="0" borderId="19" applyNumberFormat="0"/>
    <xf numFmtId="232" fontId="16" fillId="0" borderId="0" applyBorder="0" applyProtection="0"/>
    <xf numFmtId="4" fontId="51" fillId="0" borderId="0"/>
    <xf numFmtId="232" fontId="16" fillId="0" borderId="0" applyBorder="0"/>
    <xf numFmtId="0" fontId="16" fillId="0" borderId="0"/>
    <xf numFmtId="0" fontId="79" fillId="0" borderId="0" applyNumberFormat="0" applyFont="0" applyFill="0" applyBorder="0" applyProtection="0">
      <alignment vertical="center"/>
    </xf>
    <xf numFmtId="0" fontId="1" fillId="0" borderId="0"/>
  </cellStyleXfs>
  <cellXfs count="294">
    <xf numFmtId="0" fontId="0" fillId="0" borderId="0" xfId="0" applyAlignment="1">
      <alignment vertical="center"/>
    </xf>
    <xf numFmtId="0" fontId="7" fillId="2" borderId="0" xfId="5">
      <alignment horizontal="center" vertical="top" wrapText="1"/>
    </xf>
    <xf numFmtId="0" fontId="0" fillId="0" borderId="0" xfId="0" applyFill="1" applyAlignment="1">
      <alignment vertical="center"/>
    </xf>
    <xf numFmtId="0" fontId="3" fillId="0" borderId="0" xfId="32" applyAlignment="1"/>
    <xf numFmtId="164" fontId="0" fillId="0" borderId="0" xfId="49" applyFont="1">
      <alignment vertical="center"/>
    </xf>
    <xf numFmtId="0" fontId="7" fillId="0" borderId="0" xfId="55">
      <alignment horizontal="left" vertical="center" wrapText="1"/>
    </xf>
    <xf numFmtId="0" fontId="6" fillId="0" borderId="0" xfId="31">
      <alignment vertical="center"/>
    </xf>
    <xf numFmtId="164" fontId="4" fillId="0" borderId="3" xfId="40" applyNumberFormat="1">
      <alignment vertical="center"/>
      <protection locked="0"/>
    </xf>
    <xf numFmtId="164" fontId="4" fillId="0" borderId="1" xfId="35" applyNumberFormat="1">
      <alignment vertical="center"/>
    </xf>
    <xf numFmtId="164" fontId="4" fillId="0" borderId="2" xfId="36" applyNumberFormat="1">
      <alignment vertical="center"/>
      <protection locked="0"/>
    </xf>
    <xf numFmtId="164" fontId="4" fillId="5" borderId="0" xfId="38" applyNumberFormat="1">
      <alignment vertical="center"/>
    </xf>
    <xf numFmtId="164" fontId="4" fillId="0" borderId="0" xfId="3" applyNumberFormat="1">
      <alignment vertical="center"/>
    </xf>
    <xf numFmtId="164" fontId="4" fillId="7" borderId="0" xfId="51" applyNumberFormat="1">
      <alignment vertical="center"/>
    </xf>
    <xf numFmtId="164" fontId="4" fillId="3" borderId="0" xfId="34" applyNumberFormat="1">
      <alignment vertical="center"/>
    </xf>
    <xf numFmtId="165" fontId="0" fillId="0" borderId="0" xfId="50" applyFont="1">
      <alignment vertical="center"/>
    </xf>
    <xf numFmtId="0" fontId="9" fillId="0" borderId="0" xfId="48">
      <alignment vertical="center"/>
    </xf>
    <xf numFmtId="0" fontId="7" fillId="0" borderId="0" xfId="33">
      <alignment vertical="center"/>
    </xf>
    <xf numFmtId="0" fontId="3" fillId="0" borderId="0" xfId="32" applyAlignment="1">
      <alignment vertical="center"/>
    </xf>
    <xf numFmtId="164" fontId="12" fillId="0" borderId="0" xfId="42" applyNumberFormat="1">
      <alignment vertical="center"/>
    </xf>
    <xf numFmtId="0" fontId="12" fillId="0" borderId="0" xfId="42">
      <alignment vertical="center"/>
    </xf>
    <xf numFmtId="0" fontId="0" fillId="0" borderId="0" xfId="65" applyFont="1">
      <alignment vertical="center"/>
    </xf>
    <xf numFmtId="164" fontId="4" fillId="4" borderId="2" xfId="37">
      <alignment vertical="center"/>
      <protection locked="0"/>
    </xf>
    <xf numFmtId="0" fontId="7" fillId="0" borderId="0" xfId="55" applyAlignment="1">
      <alignment horizontal="left" vertical="center" wrapText="1"/>
    </xf>
    <xf numFmtId="0" fontId="0" fillId="0" borderId="0" xfId="0" applyBorder="1" applyAlignment="1">
      <alignment vertical="center"/>
    </xf>
    <xf numFmtId="49" fontId="0" fillId="0" borderId="0" xfId="62" applyFont="1" applyAlignment="1">
      <alignment horizontal="center" vertical="center"/>
    </xf>
    <xf numFmtId="168" fontId="0" fillId="0" borderId="0" xfId="25" applyFont="1" applyAlignment="1">
      <alignment horizontal="center" vertical="center"/>
    </xf>
    <xf numFmtId="0" fontId="6" fillId="0" borderId="0" xfId="31" applyFill="1" applyAlignment="1">
      <alignment horizontal="left"/>
    </xf>
    <xf numFmtId="0" fontId="7" fillId="0" borderId="0" xfId="55" applyAlignment="1">
      <alignment horizontal="left" vertical="center" wrapText="1" indent="1"/>
    </xf>
    <xf numFmtId="49" fontId="0" fillId="0" borderId="0" xfId="62" applyFont="1" applyAlignment="1">
      <alignment vertical="center"/>
    </xf>
    <xf numFmtId="164" fontId="4" fillId="6" borderId="0" xfId="39" applyNumberFormat="1" applyFill="1">
      <alignment vertical="center"/>
    </xf>
    <xf numFmtId="165" fontId="10" fillId="0" borderId="0" xfId="4">
      <alignment vertical="center"/>
    </xf>
    <xf numFmtId="164" fontId="7" fillId="0" borderId="0" xfId="63">
      <alignment vertical="center"/>
    </xf>
    <xf numFmtId="0" fontId="7" fillId="2" borderId="0" xfId="7">
      <alignment horizontal="centerContinuous" vertical="top"/>
    </xf>
    <xf numFmtId="49" fontId="0" fillId="0" borderId="5" xfId="62" applyFont="1" applyBorder="1" applyAlignment="1">
      <alignment vertical="center"/>
    </xf>
    <xf numFmtId="49" fontId="13" fillId="0" borderId="5" xfId="48" applyNumberFormat="1" applyFont="1" applyBorder="1">
      <alignment vertical="center"/>
    </xf>
    <xf numFmtId="49" fontId="4" fillId="0" borderId="0" xfId="62" applyFont="1" applyAlignment="1">
      <alignment vertical="center"/>
    </xf>
    <xf numFmtId="0" fontId="0" fillId="0" borderId="0" xfId="0" applyAlignment="1">
      <alignment horizontal="center" vertical="center"/>
    </xf>
    <xf numFmtId="0" fontId="8" fillId="0" borderId="0" xfId="29" applyFill="1" applyAlignment="1">
      <alignment horizontal="center" vertical="center"/>
    </xf>
    <xf numFmtId="38" fontId="8" fillId="0" borderId="0" xfId="29" applyNumberFormat="1" applyFill="1" applyBorder="1" applyAlignment="1">
      <alignment horizontal="center" vertical="center"/>
    </xf>
    <xf numFmtId="38" fontId="8" fillId="0" borderId="0" xfId="29" applyNumberFormat="1" applyFill="1" applyBorder="1">
      <alignment vertical="center"/>
    </xf>
    <xf numFmtId="0" fontId="8" fillId="0" borderId="0" xfId="29" applyFill="1" applyBorder="1">
      <alignment vertical="center"/>
    </xf>
    <xf numFmtId="0" fontId="8" fillId="0" borderId="0" xfId="29" applyFill="1">
      <alignment vertical="center"/>
    </xf>
    <xf numFmtId="0" fontId="0" fillId="0" borderId="6" xfId="0" applyBorder="1" applyAlignment="1">
      <alignment vertical="center"/>
    </xf>
    <xf numFmtId="38" fontId="8" fillId="0" borderId="7" xfId="29" applyNumberFormat="1" applyFill="1" applyBorder="1" applyAlignment="1">
      <alignment horizontal="center" vertical="center"/>
    </xf>
    <xf numFmtId="38" fontId="8" fillId="0" borderId="7" xfId="29" applyNumberFormat="1" applyFill="1" applyBorder="1">
      <alignment vertical="center"/>
    </xf>
    <xf numFmtId="0" fontId="7" fillId="2" borderId="0" xfId="5" applyFont="1">
      <alignment horizontal="center" vertical="top" wrapText="1"/>
    </xf>
    <xf numFmtId="0" fontId="4" fillId="0" borderId="3" xfId="40">
      <alignment vertical="center"/>
      <protection locked="0"/>
    </xf>
    <xf numFmtId="0" fontId="4" fillId="0" borderId="1" xfId="35">
      <alignment vertical="center"/>
    </xf>
    <xf numFmtId="0" fontId="4" fillId="0" borderId="2" xfId="36">
      <alignment vertical="center"/>
      <protection locked="0"/>
    </xf>
    <xf numFmtId="0" fontId="8" fillId="0" borderId="0" xfId="29" applyFont="1" applyFill="1">
      <alignment vertical="center"/>
    </xf>
    <xf numFmtId="164" fontId="0" fillId="0" borderId="0" xfId="0" applyNumberFormat="1" applyAlignment="1">
      <alignment vertical="center"/>
    </xf>
    <xf numFmtId="0" fontId="4" fillId="5" borderId="0" xfId="38">
      <alignment vertical="center"/>
    </xf>
    <xf numFmtId="0" fontId="7" fillId="0" borderId="0" xfId="33" applyFont="1">
      <alignment vertical="center"/>
    </xf>
    <xf numFmtId="0" fontId="4" fillId="0" borderId="0" xfId="1" applyFont="1">
      <alignment vertical="center"/>
    </xf>
    <xf numFmtId="166" fontId="4" fillId="0" borderId="3" xfId="40" applyNumberFormat="1">
      <alignment vertical="center"/>
      <protection locked="0"/>
    </xf>
    <xf numFmtId="166" fontId="4" fillId="0" borderId="1" xfId="35" applyNumberFormat="1">
      <alignment vertical="center"/>
    </xf>
    <xf numFmtId="0" fontId="14" fillId="0" borderId="0" xfId="33" applyFont="1" applyAlignment="1">
      <alignment horizontal="left" vertical="center"/>
    </xf>
    <xf numFmtId="0" fontId="7" fillId="0" borderId="0" xfId="1" applyFont="1">
      <alignment vertical="center"/>
    </xf>
    <xf numFmtId="49" fontId="0" fillId="0" borderId="0" xfId="62" applyFont="1" applyFill="1" applyAlignment="1">
      <alignment vertical="center"/>
    </xf>
    <xf numFmtId="166" fontId="4" fillId="5" borderId="0" xfId="52" applyFill="1">
      <alignment vertical="center"/>
    </xf>
    <xf numFmtId="0" fontId="15" fillId="0" borderId="0" xfId="0" applyFont="1" applyAlignment="1">
      <alignment vertical="center"/>
    </xf>
    <xf numFmtId="165" fontId="4" fillId="0" borderId="1" xfId="35" applyNumberFormat="1">
      <alignment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left" vertical="center"/>
    </xf>
    <xf numFmtId="0" fontId="17" fillId="0" borderId="0" xfId="0" applyFont="1" applyAlignment="1">
      <alignment vertical="center"/>
    </xf>
    <xf numFmtId="166" fontId="4" fillId="5" borderId="0" xfId="38" applyNumberFormat="1">
      <alignment vertical="center"/>
    </xf>
    <xf numFmtId="164" fontId="4" fillId="0" borderId="1" xfId="35" applyNumberFormat="1" applyAlignment="1"/>
    <xf numFmtId="164" fontId="4" fillId="5" borderId="0" xfId="38" applyNumberFormat="1" applyAlignment="1"/>
    <xf numFmtId="0" fontId="10" fillId="0" borderId="0" xfId="4" applyNumberFormat="1">
      <alignment vertical="center"/>
    </xf>
    <xf numFmtId="165" fontId="4" fillId="3" borderId="3" xfId="34" applyNumberFormat="1" applyBorder="1" applyProtection="1">
      <alignment vertical="center"/>
      <protection locked="0"/>
    </xf>
    <xf numFmtId="166" fontId="4" fillId="0" borderId="0" xfId="53" applyFont="1" applyAlignment="1">
      <alignment vertical="center"/>
    </xf>
    <xf numFmtId="166" fontId="0" fillId="0" borderId="0" xfId="53" applyFont="1" applyAlignment="1">
      <alignment vertical="center"/>
    </xf>
    <xf numFmtId="0" fontId="4" fillId="0" borderId="0" xfId="33" applyFont="1">
      <alignment vertical="center"/>
    </xf>
    <xf numFmtId="0" fontId="7" fillId="0" borderId="0" xfId="0" applyFont="1" applyAlignment="1">
      <alignment vertical="center"/>
    </xf>
    <xf numFmtId="0" fontId="4" fillId="3" borderId="3" xfId="34" applyBorder="1" applyProtection="1">
      <alignment vertical="center"/>
      <protection locked="0"/>
    </xf>
    <xf numFmtId="166" fontId="4" fillId="0" borderId="1" xfId="53" applyBorder="1" applyAlignment="1">
      <alignment vertical="center"/>
    </xf>
    <xf numFmtId="166" fontId="4" fillId="3" borderId="3" xfId="53" applyFill="1" applyBorder="1" applyAlignment="1" applyProtection="1">
      <alignment vertical="center"/>
      <protection locked="0"/>
    </xf>
    <xf numFmtId="0" fontId="7" fillId="0" borderId="0" xfId="65" applyFont="1">
      <alignment vertical="center"/>
    </xf>
    <xf numFmtId="0" fontId="4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164" fontId="18" fillId="0" borderId="0" xfId="9" applyFont="1" applyAlignment="1"/>
    <xf numFmtId="0" fontId="18" fillId="0" borderId="0" xfId="0" applyFont="1" applyAlignment="1">
      <alignment horizontal="left" vertical="center" indent="1"/>
    </xf>
    <xf numFmtId="0" fontId="10" fillId="0" borderId="0" xfId="4" applyNumberFormat="1" applyAlignment="1">
      <alignment horizontal="left" vertical="center" indent="1"/>
    </xf>
    <xf numFmtId="0" fontId="7" fillId="0" borderId="0" xfId="0" applyFont="1" applyAlignment="1">
      <alignment horizontal="left" vertical="center"/>
    </xf>
    <xf numFmtId="0" fontId="19" fillId="8" borderId="8" xfId="0" applyFont="1" applyFill="1" applyBorder="1" applyAlignment="1"/>
    <xf numFmtId="0" fontId="19" fillId="0" borderId="0" xfId="0" applyFont="1" applyAlignment="1"/>
    <xf numFmtId="0" fontId="6" fillId="8" borderId="8" xfId="0" applyFont="1" applyFill="1" applyBorder="1" applyAlignment="1"/>
    <xf numFmtId="0" fontId="20" fillId="8" borderId="8" xfId="0" applyFont="1" applyFill="1" applyBorder="1" applyAlignment="1"/>
    <xf numFmtId="0" fontId="20" fillId="0" borderId="0" xfId="0" applyFont="1" applyAlignment="1"/>
    <xf numFmtId="0" fontId="7" fillId="0" borderId="0" xfId="33" applyFont="1" applyAlignment="1">
      <alignment horizontal="left" vertical="center"/>
    </xf>
    <xf numFmtId="0" fontId="7" fillId="0" borderId="0" xfId="65" applyFont="1" applyAlignment="1">
      <alignment horizontal="left" vertical="center"/>
    </xf>
    <xf numFmtId="165" fontId="4" fillId="0" borderId="1" xfId="50" applyBorder="1" applyAlignment="1">
      <alignment horizontal="center" vertical="center"/>
    </xf>
    <xf numFmtId="165" fontId="7" fillId="2" borderId="0" xfId="50" applyFont="1" applyFill="1" applyAlignment="1">
      <alignment horizontal="centerContinuous" vertical="top"/>
    </xf>
    <xf numFmtId="165" fontId="7" fillId="2" borderId="0" xfId="50" applyFont="1" applyFill="1" applyAlignment="1">
      <alignment horizontal="center" vertical="top" wrapText="1"/>
    </xf>
    <xf numFmtId="165" fontId="20" fillId="8" borderId="8" xfId="50" applyFont="1" applyFill="1" applyBorder="1" applyAlignment="1"/>
    <xf numFmtId="165" fontId="18" fillId="0" borderId="0" xfId="50" applyFont="1">
      <alignment vertical="center"/>
    </xf>
    <xf numFmtId="165" fontId="19" fillId="8" borderId="8" xfId="50" applyFont="1" applyFill="1" applyBorder="1" applyAlignment="1"/>
    <xf numFmtId="166" fontId="4" fillId="3" borderId="3" xfId="34" applyNumberFormat="1" applyBorder="1" applyProtection="1">
      <alignment vertical="center"/>
      <protection locked="0"/>
    </xf>
    <xf numFmtId="166" fontId="4" fillId="5" borderId="0" xfId="53" applyFill="1" applyAlignment="1">
      <alignment vertical="center"/>
    </xf>
    <xf numFmtId="0" fontId="4" fillId="0" borderId="0" xfId="33" applyFont="1" applyAlignment="1">
      <alignment horizontal="left" vertical="center" indent="1"/>
    </xf>
    <xf numFmtId="0" fontId="11" fillId="0" borderId="0" xfId="0" applyFont="1" applyAlignment="1">
      <alignment vertical="center"/>
    </xf>
    <xf numFmtId="165" fontId="4" fillId="5" borderId="0" xfId="38" applyNumberFormat="1">
      <alignment vertical="center"/>
    </xf>
    <xf numFmtId="0" fontId="21" fillId="0" borderId="0" xfId="4" applyNumberFormat="1" applyFont="1">
      <alignment vertical="center"/>
    </xf>
    <xf numFmtId="164" fontId="4" fillId="0" borderId="0" xfId="49" applyFont="1">
      <alignment vertical="center"/>
    </xf>
    <xf numFmtId="166" fontId="0" fillId="0" borderId="0" xfId="0" applyNumberFormat="1" applyAlignment="1">
      <alignment vertical="center"/>
    </xf>
    <xf numFmtId="0" fontId="4" fillId="0" borderId="2" xfId="65" applyBorder="1" applyProtection="1">
      <alignment vertical="center"/>
      <protection locked="0"/>
    </xf>
    <xf numFmtId="0" fontId="4" fillId="0" borderId="0" xfId="47">
      <alignment vertical="center"/>
    </xf>
    <xf numFmtId="0" fontId="0" fillId="0" borderId="0" xfId="0" applyFill="1" applyBorder="1" applyAlignment="1">
      <alignment vertical="center"/>
    </xf>
    <xf numFmtId="9" fontId="0" fillId="0" borderId="0" xfId="0" applyNumberFormat="1" applyAlignment="1">
      <alignment vertical="center"/>
    </xf>
    <xf numFmtId="169" fontId="4" fillId="7" borderId="0" xfId="11" applyFill="1">
      <alignment vertical="center"/>
    </xf>
    <xf numFmtId="169" fontId="0" fillId="7" borderId="0" xfId="11" applyFont="1" applyFill="1">
      <alignment vertical="center"/>
    </xf>
    <xf numFmtId="169" fontId="4" fillId="5" borderId="0" xfId="11" applyFill="1">
      <alignment vertical="center"/>
    </xf>
    <xf numFmtId="0" fontId="18" fillId="0" borderId="0" xfId="0" applyFont="1" applyAlignment="1">
      <alignment horizontal="left" vertical="center"/>
    </xf>
    <xf numFmtId="169" fontId="12" fillId="0" borderId="0" xfId="11" applyFont="1">
      <alignment vertical="center"/>
    </xf>
    <xf numFmtId="169" fontId="0" fillId="0" borderId="0" xfId="0" applyNumberFormat="1" applyAlignment="1">
      <alignment vertical="center"/>
    </xf>
    <xf numFmtId="0" fontId="15" fillId="0" borderId="0" xfId="0" applyFont="1" applyFill="1" applyAlignment="1">
      <alignment vertical="center"/>
    </xf>
    <xf numFmtId="186" fontId="4" fillId="0" borderId="1" xfId="53" applyNumberFormat="1" applyBorder="1" applyAlignment="1">
      <alignment vertical="center"/>
    </xf>
    <xf numFmtId="0" fontId="15" fillId="0" borderId="0" xfId="39" applyFont="1" applyFill="1">
      <alignment vertical="center"/>
    </xf>
    <xf numFmtId="186" fontId="4" fillId="4" borderId="2" xfId="37" applyNumberFormat="1" applyAlignment="1">
      <alignment vertical="center"/>
      <protection locked="0"/>
    </xf>
    <xf numFmtId="0" fontId="0" fillId="0" borderId="0" xfId="34" applyFont="1" applyFill="1">
      <alignment vertical="center"/>
    </xf>
    <xf numFmtId="0" fontId="7" fillId="0" borderId="0" xfId="34" applyFont="1" applyFill="1" applyAlignment="1">
      <alignment horizontal="left" vertical="center"/>
    </xf>
    <xf numFmtId="0" fontId="14" fillId="0" borderId="0" xfId="34" applyFont="1" applyFill="1" applyAlignment="1">
      <alignment horizontal="left" vertical="center"/>
    </xf>
    <xf numFmtId="166" fontId="4" fillId="4" borderId="2" xfId="37" applyNumberFormat="1" applyAlignment="1">
      <alignment vertical="center"/>
      <protection locked="0"/>
    </xf>
    <xf numFmtId="0" fontId="15" fillId="0" borderId="0" xfId="34" applyFont="1" applyFill="1">
      <alignment vertical="center"/>
    </xf>
    <xf numFmtId="164" fontId="4" fillId="0" borderId="0" xfId="49" applyBorder="1" applyAlignment="1">
      <alignment horizontal="center" vertical="center"/>
    </xf>
    <xf numFmtId="166" fontId="4" fillId="0" borderId="1" xfId="35" applyNumberFormat="1" applyAlignment="1">
      <alignment vertical="center"/>
    </xf>
    <xf numFmtId="0" fontId="15" fillId="0" borderId="0" xfId="47" applyFont="1">
      <alignment vertical="center"/>
    </xf>
    <xf numFmtId="0" fontId="4" fillId="9" borderId="3" xfId="40" applyFill="1">
      <alignment vertical="center"/>
      <protection locked="0"/>
    </xf>
    <xf numFmtId="43" fontId="0" fillId="0" borderId="0" xfId="0" applyNumberFormat="1" applyAlignment="1">
      <alignment vertical="center"/>
    </xf>
    <xf numFmtId="186" fontId="0" fillId="0" borderId="0" xfId="52" applyNumberFormat="1" applyFont="1" applyAlignment="1">
      <alignment vertical="center"/>
    </xf>
    <xf numFmtId="164" fontId="0" fillId="0" borderId="0" xfId="9" applyFont="1" applyAlignment="1">
      <alignment vertical="center"/>
    </xf>
    <xf numFmtId="0" fontId="4" fillId="0" borderId="0" xfId="38" applyFill="1">
      <alignment vertical="center"/>
    </xf>
    <xf numFmtId="187" fontId="0" fillId="0" borderId="0" xfId="0" applyNumberFormat="1" applyAlignment="1">
      <alignment vertical="center"/>
    </xf>
    <xf numFmtId="0" fontId="4" fillId="3" borderId="3" xfId="40" applyFill="1">
      <alignment vertical="center"/>
      <protection locked="0"/>
    </xf>
    <xf numFmtId="0" fontId="15" fillId="0" borderId="0" xfId="0" applyFont="1" applyFill="1" applyBorder="1" applyAlignment="1">
      <alignment vertical="center"/>
    </xf>
    <xf numFmtId="0" fontId="21" fillId="0" borderId="0" xfId="4" applyNumberFormat="1" applyFont="1" applyBorder="1">
      <alignment vertical="center"/>
    </xf>
    <xf numFmtId="165" fontId="0" fillId="0" borderId="0" xfId="50" applyFont="1" applyBorder="1">
      <alignment vertical="center"/>
    </xf>
    <xf numFmtId="0" fontId="4" fillId="0" borderId="0" xfId="1" applyFont="1" applyBorder="1">
      <alignment vertical="center"/>
    </xf>
    <xf numFmtId="0" fontId="12" fillId="0" borderId="0" xfId="42" applyBorder="1">
      <alignment vertical="center"/>
    </xf>
    <xf numFmtId="164" fontId="4" fillId="0" borderId="0" xfId="49" applyFill="1">
      <alignment vertical="center"/>
    </xf>
    <xf numFmtId="164" fontId="0" fillId="0" borderId="0" xfId="49" applyFont="1" applyAlignment="1">
      <alignment vertical="center"/>
    </xf>
    <xf numFmtId="164" fontId="4" fillId="0" borderId="0" xfId="49" applyFill="1" applyAlignment="1">
      <alignment vertical="center"/>
    </xf>
    <xf numFmtId="164" fontId="4" fillId="0" borderId="0" xfId="49" applyFont="1" applyAlignment="1">
      <alignment vertical="center"/>
    </xf>
    <xf numFmtId="0" fontId="21" fillId="0" borderId="0" xfId="4" applyNumberFormat="1" applyFont="1" applyAlignment="1">
      <alignment vertical="center"/>
    </xf>
    <xf numFmtId="167" fontId="0" fillId="0" borderId="0" xfId="52" applyNumberFormat="1" applyFont="1" applyAlignment="1">
      <alignment vertical="center"/>
    </xf>
    <xf numFmtId="0" fontId="4" fillId="0" borderId="0" xfId="38" applyFill="1" applyAlignment="1">
      <alignment vertical="center"/>
    </xf>
    <xf numFmtId="0" fontId="4" fillId="0" borderId="0" xfId="1" applyFont="1" applyAlignment="1">
      <alignment vertical="center"/>
    </xf>
    <xf numFmtId="165" fontId="0" fillId="0" borderId="0" xfId="50" applyFont="1" applyAlignment="1">
      <alignment vertical="center"/>
    </xf>
    <xf numFmtId="167" fontId="4" fillId="5" borderId="0" xfId="38" applyNumberFormat="1" applyAlignment="1">
      <alignment vertical="center"/>
    </xf>
    <xf numFmtId="166" fontId="4" fillId="3" borderId="3" xfId="40" applyNumberFormat="1" applyFill="1">
      <alignment vertical="center"/>
      <protection locked="0"/>
    </xf>
    <xf numFmtId="0" fontId="4" fillId="0" borderId="0" xfId="1" applyFont="1" applyFill="1" applyBorder="1" applyAlignment="1">
      <alignment vertical="center"/>
    </xf>
    <xf numFmtId="0" fontId="21" fillId="0" borderId="0" xfId="4" applyNumberFormat="1" applyFont="1" applyFill="1" applyBorder="1" applyAlignment="1">
      <alignment vertical="center"/>
    </xf>
    <xf numFmtId="186" fontId="4" fillId="0" borderId="0" xfId="35" applyNumberFormat="1" applyFill="1" applyBorder="1" applyAlignment="1">
      <alignment vertical="center"/>
    </xf>
    <xf numFmtId="186" fontId="4" fillId="0" borderId="0" xfId="52" applyNumberFormat="1" applyFill="1" applyBorder="1" applyAlignment="1">
      <alignment vertical="center"/>
    </xf>
    <xf numFmtId="165" fontId="0" fillId="0" borderId="0" xfId="50" applyFont="1" applyFill="1" applyBorder="1" applyAlignment="1">
      <alignment vertical="center"/>
    </xf>
    <xf numFmtId="0" fontId="18" fillId="0" borderId="0" xfId="1" applyFont="1" applyBorder="1">
      <alignment vertical="center"/>
    </xf>
    <xf numFmtId="165" fontId="18" fillId="0" borderId="0" xfId="50" applyFont="1" applyBorder="1">
      <alignment vertical="center"/>
    </xf>
    <xf numFmtId="166" fontId="4" fillId="0" borderId="0" xfId="38" applyNumberFormat="1" applyFill="1">
      <alignment vertical="center"/>
    </xf>
    <xf numFmtId="0" fontId="4" fillId="0" borderId="0" xfId="34" applyFont="1" applyFill="1" applyAlignment="1">
      <alignment horizontal="left" vertical="center" indent="1"/>
    </xf>
    <xf numFmtId="190" fontId="0" fillId="0" borderId="0" xfId="0" applyNumberFormat="1" applyAlignment="1">
      <alignment vertical="center"/>
    </xf>
    <xf numFmtId="164" fontId="0" fillId="0" borderId="0" xfId="9" applyNumberFormat="1" applyFont="1" applyAlignment="1">
      <alignment vertical="center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166" fontId="4" fillId="5" borderId="0" xfId="52" applyFill="1" applyAlignment="1">
      <alignment vertical="center"/>
    </xf>
    <xf numFmtId="164" fontId="4" fillId="0" borderId="2" xfId="36" applyNumberFormat="1" applyAlignment="1">
      <alignment vertical="center"/>
      <protection locked="0"/>
    </xf>
    <xf numFmtId="164" fontId="4" fillId="0" borderId="9" xfId="35" applyNumberFormat="1" applyBorder="1" applyAlignment="1">
      <alignment vertical="center"/>
    </xf>
    <xf numFmtId="164" fontId="4" fillId="0" borderId="1" xfId="35" applyNumberFormat="1" applyAlignment="1">
      <alignment vertical="center"/>
    </xf>
    <xf numFmtId="167" fontId="4" fillId="4" borderId="2" xfId="52" applyNumberFormat="1" applyFill="1" applyBorder="1" applyAlignment="1" applyProtection="1">
      <alignment vertical="center"/>
      <protection locked="0"/>
    </xf>
    <xf numFmtId="164" fontId="4" fillId="0" borderId="10" xfId="35" applyNumberFormat="1" applyBorder="1" applyAlignment="1">
      <alignment vertical="center"/>
    </xf>
    <xf numFmtId="165" fontId="4" fillId="0" borderId="0" xfId="35" applyNumberFormat="1" applyBorder="1" applyAlignment="1">
      <alignment vertical="center"/>
    </xf>
    <xf numFmtId="164" fontId="4" fillId="0" borderId="2" xfId="9" applyBorder="1" applyAlignment="1" applyProtection="1">
      <alignment vertical="center"/>
      <protection locked="0"/>
    </xf>
    <xf numFmtId="166" fontId="4" fillId="0" borderId="11" xfId="35" applyNumberFormat="1" applyBorder="1" applyAlignment="1">
      <alignment vertical="center"/>
    </xf>
    <xf numFmtId="166" fontId="4" fillId="0" borderId="0" xfId="35" applyNumberFormat="1" applyBorder="1" applyAlignment="1">
      <alignment vertical="center"/>
    </xf>
    <xf numFmtId="185" fontId="4" fillId="0" borderId="0" xfId="35" applyNumberFormat="1" applyBorder="1" applyAlignment="1">
      <alignment vertical="center"/>
    </xf>
    <xf numFmtId="186" fontId="4" fillId="4" borderId="2" xfId="52" applyNumberFormat="1" applyFill="1" applyBorder="1" applyAlignment="1" applyProtection="1">
      <alignment vertical="center"/>
      <protection locked="0"/>
    </xf>
    <xf numFmtId="165" fontId="0" fillId="0" borderId="0" xfId="9" applyNumberFormat="1" applyFont="1" applyAlignment="1">
      <alignment vertical="center"/>
    </xf>
    <xf numFmtId="164" fontId="4" fillId="5" borderId="0" xfId="38" applyNumberFormat="1" applyAlignment="1">
      <alignment vertical="center"/>
    </xf>
    <xf numFmtId="186" fontId="4" fillId="0" borderId="1" xfId="35" applyNumberFormat="1" applyAlignment="1">
      <alignment vertical="center"/>
    </xf>
    <xf numFmtId="186" fontId="4" fillId="5" borderId="0" xfId="38" applyNumberFormat="1" applyAlignment="1">
      <alignment vertical="center"/>
    </xf>
    <xf numFmtId="164" fontId="4" fillId="5" borderId="0" xfId="9" applyFill="1" applyAlignment="1">
      <alignment vertical="center"/>
    </xf>
    <xf numFmtId="166" fontId="4" fillId="0" borderId="12" xfId="35" applyNumberFormat="1" applyBorder="1" applyAlignment="1">
      <alignment vertical="center"/>
    </xf>
    <xf numFmtId="164" fontId="4" fillId="4" borderId="2" xfId="37" applyNumberFormat="1" applyAlignment="1">
      <alignment vertical="center"/>
      <protection locked="0"/>
    </xf>
    <xf numFmtId="166" fontId="4" fillId="4" borderId="2" xfId="52" applyFill="1" applyBorder="1" applyAlignment="1" applyProtection="1">
      <alignment vertical="center"/>
      <protection locked="0"/>
    </xf>
    <xf numFmtId="164" fontId="4" fillId="4" borderId="2" xfId="37" applyAlignment="1">
      <alignment vertical="center"/>
      <protection locked="0"/>
    </xf>
    <xf numFmtId="186" fontId="18" fillId="0" borderId="0" xfId="54" applyNumberFormat="1" applyFont="1" applyBorder="1" applyAlignment="1">
      <alignment vertical="center"/>
    </xf>
    <xf numFmtId="186" fontId="18" fillId="0" borderId="0" xfId="52" applyNumberFormat="1" applyFont="1" applyBorder="1" applyAlignment="1">
      <alignment vertical="center"/>
    </xf>
    <xf numFmtId="186" fontId="4" fillId="0" borderId="0" xfId="35" applyNumberFormat="1" applyBorder="1" applyAlignment="1">
      <alignment vertical="center"/>
    </xf>
    <xf numFmtId="167" fontId="10" fillId="0" borderId="0" xfId="4" applyNumberFormat="1" applyAlignment="1">
      <alignment vertical="center"/>
    </xf>
    <xf numFmtId="166" fontId="4" fillId="5" borderId="0" xfId="38" applyNumberFormat="1" applyAlignment="1">
      <alignment vertical="center"/>
    </xf>
    <xf numFmtId="0" fontId="4" fillId="5" borderId="0" xfId="38" applyAlignment="1">
      <alignment vertical="center"/>
    </xf>
    <xf numFmtId="165" fontId="4" fillId="0" borderId="1" xfId="35" applyNumberFormat="1" applyAlignment="1">
      <alignment vertical="center"/>
    </xf>
    <xf numFmtId="10" fontId="4" fillId="5" borderId="0" xfId="38" applyNumberFormat="1" applyAlignment="1">
      <alignment vertical="center"/>
    </xf>
    <xf numFmtId="10" fontId="4" fillId="3" borderId="3" xfId="34" applyNumberFormat="1" applyBorder="1" applyAlignment="1" applyProtection="1">
      <alignment vertical="center"/>
      <protection locked="0"/>
    </xf>
    <xf numFmtId="166" fontId="4" fillId="10" borderId="0" xfId="38" applyNumberFormat="1" applyFill="1" applyAlignment="1">
      <alignment vertical="center"/>
    </xf>
    <xf numFmtId="165" fontId="4" fillId="10" borderId="0" xfId="38" applyNumberFormat="1" applyFill="1" applyAlignment="1">
      <alignment vertical="center"/>
    </xf>
    <xf numFmtId="166" fontId="10" fillId="0" borderId="0" xfId="4" applyNumberFormat="1" applyAlignment="1">
      <alignment vertical="center"/>
    </xf>
    <xf numFmtId="164" fontId="4" fillId="0" borderId="1" xfId="65" applyNumberFormat="1" applyBorder="1" applyAlignment="1">
      <alignment vertical="center"/>
    </xf>
    <xf numFmtId="164" fontId="4" fillId="0" borderId="1" xfId="49" applyBorder="1" applyAlignment="1">
      <alignment vertical="center"/>
    </xf>
    <xf numFmtId="164" fontId="10" fillId="0" borderId="0" xfId="4" applyNumberFormat="1" applyAlignment="1">
      <alignment vertical="center"/>
    </xf>
    <xf numFmtId="164" fontId="18" fillId="5" borderId="0" xfId="49" applyFont="1" applyFill="1" applyAlignment="1">
      <alignment vertical="center"/>
    </xf>
    <xf numFmtId="9" fontId="4" fillId="3" borderId="3" xfId="34" applyNumberFormat="1" applyBorder="1" applyAlignment="1" applyProtection="1">
      <alignment vertical="center"/>
      <protection locked="0"/>
    </xf>
    <xf numFmtId="9" fontId="4" fillId="5" borderId="0" xfId="38" applyNumberFormat="1" applyAlignment="1">
      <alignment vertical="center"/>
    </xf>
    <xf numFmtId="164" fontId="4" fillId="0" borderId="0" xfId="65" applyNumberFormat="1" applyAlignment="1">
      <alignment vertical="center"/>
    </xf>
    <xf numFmtId="169" fontId="4" fillId="0" borderId="1" xfId="35" applyNumberFormat="1" applyAlignment="1">
      <alignment vertical="center"/>
    </xf>
    <xf numFmtId="169" fontId="4" fillId="0" borderId="1" xfId="11" applyBorder="1" applyAlignment="1">
      <alignment vertical="center"/>
    </xf>
    <xf numFmtId="43" fontId="4" fillId="0" borderId="1" xfId="11" applyNumberFormat="1" applyBorder="1" applyAlignment="1">
      <alignment vertical="center"/>
    </xf>
    <xf numFmtId="43" fontId="4" fillId="0" borderId="0" xfId="11" applyNumberFormat="1" applyBorder="1" applyAlignment="1">
      <alignment vertical="center"/>
    </xf>
    <xf numFmtId="169" fontId="4" fillId="0" borderId="0" xfId="11" applyBorder="1" applyAlignment="1">
      <alignment vertical="center"/>
    </xf>
    <xf numFmtId="169" fontId="4" fillId="4" borderId="2" xfId="37" applyNumberFormat="1" applyAlignment="1">
      <alignment vertical="center"/>
      <protection locked="0"/>
    </xf>
    <xf numFmtId="9" fontId="4" fillId="0" borderId="3" xfId="40" applyNumberFormat="1" applyAlignment="1">
      <alignment vertical="center"/>
      <protection locked="0"/>
    </xf>
    <xf numFmtId="9" fontId="4" fillId="0" borderId="1" xfId="35" applyNumberFormat="1" applyAlignment="1">
      <alignment vertical="center"/>
    </xf>
    <xf numFmtId="164" fontId="0" fillId="7" borderId="0" xfId="51" applyNumberFormat="1" applyFont="1" applyAlignment="1">
      <alignment vertical="center"/>
    </xf>
    <xf numFmtId="169" fontId="0" fillId="3" borderId="0" xfId="11" applyFont="1" applyFill="1" applyAlignment="1">
      <alignment vertical="center"/>
    </xf>
    <xf numFmtId="169" fontId="0" fillId="7" borderId="0" xfId="11" applyFont="1" applyFill="1" applyAlignment="1">
      <alignment vertical="center"/>
    </xf>
    <xf numFmtId="164" fontId="4" fillId="7" borderId="0" xfId="51" applyNumberFormat="1" applyAlignment="1">
      <alignment vertical="center"/>
    </xf>
    <xf numFmtId="164" fontId="4" fillId="0" borderId="1" xfId="9" applyBorder="1" applyAlignment="1">
      <alignment vertical="center"/>
    </xf>
    <xf numFmtId="164" fontId="4" fillId="0" borderId="0" xfId="35" applyNumberFormat="1" applyBorder="1" applyAlignment="1">
      <alignment vertical="center"/>
    </xf>
    <xf numFmtId="164" fontId="18" fillId="0" borderId="0" xfId="9" applyFont="1" applyBorder="1" applyAlignment="1">
      <alignment vertical="center"/>
    </xf>
    <xf numFmtId="164" fontId="18" fillId="0" borderId="13" xfId="9" applyFont="1" applyBorder="1" applyAlignment="1">
      <alignment vertical="center"/>
    </xf>
    <xf numFmtId="0" fontId="0" fillId="0" borderId="0" xfId="0" applyFont="1" applyAlignment="1">
      <alignment horizontal="left" vertical="center" indent="1"/>
    </xf>
    <xf numFmtId="185" fontId="4" fillId="5" borderId="0" xfId="38" applyNumberFormat="1" applyAlignment="1">
      <alignment vertical="center"/>
    </xf>
    <xf numFmtId="0" fontId="8" fillId="0" borderId="0" xfId="29" quotePrefix="1" applyFill="1" applyBorder="1">
      <alignment vertical="center"/>
    </xf>
    <xf numFmtId="166" fontId="4" fillId="4" borderId="2" xfId="37" applyNumberFormat="1" applyAlignment="1">
      <alignment vertical="center"/>
      <protection locked="0"/>
    </xf>
    <xf numFmtId="0" fontId="23" fillId="0" borderId="0" xfId="0" applyFont="1" applyAlignment="1">
      <alignment vertical="center"/>
    </xf>
    <xf numFmtId="166" fontId="4" fillId="4" borderId="2" xfId="52" applyNumberFormat="1" applyFill="1" applyBorder="1" applyAlignment="1" applyProtection="1">
      <alignment vertical="center"/>
      <protection locked="0"/>
    </xf>
    <xf numFmtId="166" fontId="4" fillId="0" borderId="3" xfId="40" applyNumberFormat="1" applyAlignment="1">
      <alignment vertical="center"/>
      <protection locked="0"/>
    </xf>
    <xf numFmtId="0" fontId="4" fillId="0" borderId="3" xfId="40" applyAlignment="1">
      <alignment vertical="center"/>
      <protection locked="0"/>
    </xf>
    <xf numFmtId="166" fontId="4" fillId="38" borderId="3" xfId="53" applyFill="1" applyBorder="1" applyAlignment="1" applyProtection="1">
      <alignment vertical="center"/>
      <protection locked="0"/>
    </xf>
    <xf numFmtId="166" fontId="0" fillId="0" borderId="0" xfId="52" applyFont="1" applyAlignment="1">
      <alignment vertical="center"/>
    </xf>
    <xf numFmtId="166" fontId="0" fillId="0" borderId="0" xfId="52" applyFont="1" applyAlignment="1">
      <alignment horizontal="left" vertical="center"/>
    </xf>
    <xf numFmtId="166" fontId="0" fillId="0" borderId="0" xfId="52" applyFont="1" applyAlignment="1">
      <alignment horizontal="left" vertical="center" indent="1"/>
    </xf>
    <xf numFmtId="166" fontId="4" fillId="38" borderId="3" xfId="52" applyFill="1" applyBorder="1" applyAlignment="1" applyProtection="1">
      <alignment vertical="center"/>
      <protection locked="0"/>
    </xf>
    <xf numFmtId="43" fontId="4" fillId="0" borderId="0" xfId="11" applyNumberFormat="1" applyFill="1" applyAlignment="1">
      <alignment vertical="center"/>
    </xf>
    <xf numFmtId="0" fontId="0" fillId="0" borderId="0" xfId="0">
      <alignment vertical="center"/>
    </xf>
    <xf numFmtId="167" fontId="4" fillId="0" borderId="2" xfId="54" applyBorder="1" applyAlignment="1" applyProtection="1">
      <alignment vertical="center"/>
      <protection locked="0"/>
    </xf>
    <xf numFmtId="167" fontId="4" fillId="0" borderId="1" xfId="54" applyBorder="1" applyAlignment="1">
      <alignment vertical="center"/>
    </xf>
    <xf numFmtId="0" fontId="10" fillId="0" borderId="0" xfId="4" applyNumberFormat="1" applyAlignment="1">
      <alignment vertical="center"/>
    </xf>
    <xf numFmtId="167" fontId="4" fillId="0" borderId="0" xfId="54" applyBorder="1" applyAlignment="1" applyProtection="1">
      <alignment vertical="center"/>
      <protection locked="0"/>
    </xf>
    <xf numFmtId="167" fontId="4" fillId="0" borderId="0" xfId="54" applyBorder="1" applyAlignment="1">
      <alignment vertical="center"/>
    </xf>
    <xf numFmtId="166" fontId="4" fillId="4" borderId="2" xfId="53" applyFill="1" applyBorder="1" applyAlignment="1" applyProtection="1">
      <alignment vertical="center"/>
      <protection locked="0"/>
    </xf>
    <xf numFmtId="164" fontId="4" fillId="4" borderId="2" xfId="49" applyFill="1" applyBorder="1" applyAlignment="1" applyProtection="1">
      <alignment vertical="center"/>
      <protection locked="0"/>
    </xf>
    <xf numFmtId="164" fontId="4" fillId="5" borderId="0" xfId="49" applyFill="1" applyAlignment="1">
      <alignment vertical="center"/>
    </xf>
    <xf numFmtId="165" fontId="4" fillId="4" borderId="2" xfId="50" applyFill="1" applyBorder="1" applyAlignment="1" applyProtection="1">
      <alignment vertical="center"/>
      <protection locked="0"/>
    </xf>
    <xf numFmtId="165" fontId="4" fillId="5" borderId="0" xfId="50" applyFill="1" applyAlignment="1">
      <alignment vertical="center"/>
    </xf>
    <xf numFmtId="0" fontId="7" fillId="0" borderId="0" xfId="0" applyFont="1" applyAlignment="1">
      <alignment horizontal="right" vertical="center"/>
    </xf>
    <xf numFmtId="166" fontId="4" fillId="0" borderId="2" xfId="53" applyBorder="1" applyAlignment="1" applyProtection="1">
      <alignment vertical="center"/>
      <protection locked="0"/>
    </xf>
    <xf numFmtId="0" fontId="12" fillId="0" borderId="0" xfId="42" applyAlignment="1">
      <alignment vertical="center"/>
    </xf>
    <xf numFmtId="186" fontId="4" fillId="38" borderId="1" xfId="35" applyNumberFormat="1" applyFill="1" applyAlignment="1">
      <alignment vertical="center"/>
    </xf>
    <xf numFmtId="164" fontId="18" fillId="0" borderId="0" xfId="49" applyFont="1" applyAlignment="1">
      <alignment vertical="center"/>
    </xf>
    <xf numFmtId="165" fontId="4" fillId="0" borderId="1" xfId="50" applyBorder="1" applyAlignment="1">
      <alignment vertical="center"/>
    </xf>
    <xf numFmtId="167" fontId="0" fillId="0" borderId="0" xfId="54" applyFont="1">
      <alignment vertical="center"/>
    </xf>
    <xf numFmtId="164" fontId="4" fillId="0" borderId="2" xfId="49" applyBorder="1" applyProtection="1">
      <alignment vertical="center"/>
      <protection locked="0"/>
    </xf>
    <xf numFmtId="169" fontId="4" fillId="5" borderId="0" xfId="38" applyNumberFormat="1" applyAlignment="1">
      <alignment vertical="center"/>
    </xf>
    <xf numFmtId="0" fontId="0" fillId="5" borderId="0" xfId="38" applyFont="1">
      <alignment vertical="center"/>
    </xf>
    <xf numFmtId="164" fontId="4" fillId="6" borderId="0" xfId="39" applyNumberFormat="1" applyAlignment="1">
      <alignment vertical="center"/>
    </xf>
    <xf numFmtId="165" fontId="4" fillId="4" borderId="2" xfId="37" applyNumberFormat="1" applyAlignment="1">
      <alignment vertical="center"/>
      <protection locked="0"/>
    </xf>
    <xf numFmtId="0" fontId="0" fillId="0" borderId="3" xfId="40" applyFont="1" applyAlignment="1">
      <alignment vertical="center"/>
      <protection locked="0"/>
    </xf>
    <xf numFmtId="186" fontId="0" fillId="0" borderId="0" xfId="54" applyNumberFormat="1" applyFont="1" applyAlignment="1">
      <alignment vertical="center"/>
    </xf>
    <xf numFmtId="186" fontId="4" fillId="4" borderId="2" xfId="54" applyNumberFormat="1" applyFill="1" applyBorder="1" applyAlignment="1" applyProtection="1">
      <alignment vertical="center"/>
      <protection locked="0"/>
    </xf>
    <xf numFmtId="186" fontId="4" fillId="0" borderId="0" xfId="54" applyNumberFormat="1" applyBorder="1" applyAlignment="1">
      <alignment vertical="center"/>
    </xf>
    <xf numFmtId="167" fontId="0" fillId="0" borderId="0" xfId="54" applyFont="1" applyAlignment="1">
      <alignment vertical="center"/>
    </xf>
    <xf numFmtId="167" fontId="4" fillId="0" borderId="1" xfId="35" applyNumberFormat="1" applyAlignment="1">
      <alignment vertical="center"/>
    </xf>
    <xf numFmtId="167" fontId="4" fillId="4" borderId="2" xfId="37" applyNumberFormat="1" applyAlignment="1">
      <alignment vertical="center"/>
      <protection locked="0"/>
    </xf>
    <xf numFmtId="0" fontId="4" fillId="0" borderId="0" xfId="0" applyFont="1" applyAlignment="1">
      <alignment horizontal="center" vertical="top"/>
    </xf>
    <xf numFmtId="167" fontId="4" fillId="0" borderId="3" xfId="54" applyBorder="1" applyAlignment="1" applyProtection="1">
      <alignment vertical="center"/>
      <protection locked="0"/>
    </xf>
    <xf numFmtId="167" fontId="4" fillId="5" borderId="0" xfId="54" applyFill="1">
      <alignment vertical="center"/>
    </xf>
    <xf numFmtId="167" fontId="4" fillId="5" borderId="0" xfId="54" applyFill="1" applyAlignment="1">
      <alignment vertical="center"/>
    </xf>
    <xf numFmtId="167" fontId="0" fillId="39" borderId="0" xfId="54" applyFont="1" applyFill="1" applyAlignment="1">
      <alignment vertical="center"/>
    </xf>
    <xf numFmtId="0" fontId="80" fillId="0" borderId="0" xfId="29" applyFont="1" applyFill="1" applyBorder="1">
      <alignment vertical="center"/>
    </xf>
    <xf numFmtId="0" fontId="81" fillId="0" borderId="0" xfId="0" applyFont="1" applyAlignment="1">
      <alignment vertical="center"/>
    </xf>
    <xf numFmtId="0" fontId="82" fillId="8" borderId="8" xfId="0" applyFont="1" applyFill="1" applyBorder="1" applyAlignment="1"/>
    <xf numFmtId="0" fontId="81" fillId="0" borderId="0" xfId="0" applyFont="1" applyBorder="1" applyAlignment="1">
      <alignment vertical="center"/>
    </xf>
    <xf numFmtId="164" fontId="81" fillId="0" borderId="0" xfId="49" applyFont="1">
      <alignment vertical="center"/>
    </xf>
    <xf numFmtId="164" fontId="81" fillId="0" borderId="0" xfId="49" applyFont="1" applyAlignment="1">
      <alignment vertical="center"/>
    </xf>
    <xf numFmtId="0" fontId="81" fillId="0" borderId="0" xfId="0" applyFont="1">
      <alignment vertical="center"/>
    </xf>
    <xf numFmtId="0" fontId="81" fillId="0" borderId="0" xfId="39" applyFont="1" applyFill="1">
      <alignment vertical="center"/>
    </xf>
    <xf numFmtId="0" fontId="81" fillId="0" borderId="0" xfId="0" applyFont="1" applyFill="1" applyBorder="1" applyAlignment="1">
      <alignment vertical="center"/>
    </xf>
    <xf numFmtId="166" fontId="81" fillId="0" borderId="0" xfId="52" applyFont="1" applyAlignment="1">
      <alignment vertical="center"/>
    </xf>
    <xf numFmtId="0" fontId="82" fillId="8" borderId="8" xfId="0" applyFont="1" applyFill="1" applyBorder="1" applyAlignment="1">
      <alignment horizontal="center" vertical="top"/>
    </xf>
    <xf numFmtId="0" fontId="81" fillId="0" borderId="0" xfId="0" applyFont="1" applyAlignment="1">
      <alignment horizontal="center" vertical="top"/>
    </xf>
    <xf numFmtId="9" fontId="4" fillId="7" borderId="0" xfId="51" applyNumberFormat="1">
      <alignment vertical="center"/>
    </xf>
    <xf numFmtId="9" fontId="4" fillId="7" borderId="0" xfId="51" applyNumberFormat="1" applyAlignment="1">
      <alignment vertical="center"/>
    </xf>
    <xf numFmtId="9" fontId="0" fillId="7" borderId="0" xfId="51" applyNumberFormat="1" applyFont="1" applyAlignment="1">
      <alignment vertical="center"/>
    </xf>
    <xf numFmtId="0" fontId="9" fillId="0" borderId="0" xfId="48" applyAlignment="1">
      <alignment vertical="center"/>
    </xf>
    <xf numFmtId="0" fontId="83" fillId="40" borderId="0" xfId="42" applyFont="1" applyFill="1">
      <alignment vertical="center"/>
    </xf>
    <xf numFmtId="0" fontId="84" fillId="0" borderId="0" xfId="0" applyFont="1" applyBorder="1" applyAlignment="1">
      <alignment vertical="center"/>
    </xf>
    <xf numFmtId="0" fontId="84" fillId="0" borderId="0" xfId="0" applyFont="1" applyAlignment="1">
      <alignment vertical="center"/>
    </xf>
    <xf numFmtId="164" fontId="4" fillId="0" borderId="2" xfId="36" applyNumberFormat="1" applyAlignment="1">
      <protection locked="0"/>
    </xf>
    <xf numFmtId="167" fontId="4" fillId="0" borderId="2" xfId="36" applyNumberFormat="1" applyAlignment="1">
      <alignment vertical="center"/>
      <protection locked="0"/>
    </xf>
    <xf numFmtId="166" fontId="4" fillId="0" borderId="2" xfId="36" applyNumberFormat="1" applyAlignment="1">
      <alignment vertical="center"/>
      <protection locked="0"/>
    </xf>
    <xf numFmtId="186" fontId="4" fillId="0" borderId="2" xfId="36" applyNumberFormat="1" applyAlignment="1">
      <alignment vertical="center"/>
      <protection locked="0"/>
    </xf>
    <xf numFmtId="169" fontId="4" fillId="0" borderId="2" xfId="36" applyNumberFormat="1" applyAlignment="1">
      <alignment vertical="center"/>
      <protection locked="0"/>
    </xf>
    <xf numFmtId="9" fontId="4" fillId="0" borderId="2" xfId="36" applyNumberFormat="1" applyAlignment="1">
      <alignment vertical="center"/>
      <protection locked="0"/>
    </xf>
  </cellXfs>
  <cellStyles count="704">
    <cellStyle name="_x000a_shell=progma" xfId="1"/>
    <cellStyle name="%" xfId="2"/>
    <cellStyle name="% 2" xfId="72"/>
    <cellStyle name="% 2 2" xfId="73"/>
    <cellStyle name="% 2 2 2" xfId="74"/>
    <cellStyle name="% 2 2 3" xfId="75"/>
    <cellStyle name="% 2 3" xfId="76"/>
    <cellStyle name="% 2 4" xfId="77"/>
    <cellStyle name="% 2 5" xfId="78"/>
    <cellStyle name="% 3" xfId="79"/>
    <cellStyle name="% 3 2" xfId="80"/>
    <cellStyle name="% 3 3" xfId="81"/>
    <cellStyle name="% 4" xfId="82"/>
    <cellStyle name="% 5" xfId="83"/>
    <cellStyle name="% 6" xfId="84"/>
    <cellStyle name="% 7" xfId="85"/>
    <cellStyle name="% 8" xfId="71"/>
    <cellStyle name="%_FT_AME_mini_models_deliverables_2Q08_mobile" xfId="86"/>
    <cellStyle name="%_Mobile_Q1_analysis" xfId="87"/>
    <cellStyle name="@_x000a_" xfId="88"/>
    <cellStyle name="_%(SignOnly)" xfId="89"/>
    <cellStyle name="_%(SignOnly)_AfricaMiddleEastMobileDemand3Q2005" xfId="90"/>
    <cellStyle name="_%(SignOnly)_AME Mobile Demand and Data Aggregation - 1Q06" xfId="91"/>
    <cellStyle name="_%(SignOnly)_AP Mobile Demand Aggregation and Check file - 1Q06 - USE THIS ONE" xfId="92"/>
    <cellStyle name="_%(SignOnly)_AP Mobile Demand Check File 1q2006 v.Linked" xfId="93"/>
    <cellStyle name="_%(SignOnly)_Definitions" xfId="94"/>
    <cellStyle name="_%(SignOnly)_FCMBEMEA_R" xfId="95"/>
    <cellStyle name="_%(SignOnly)_FCMBLABRA" xfId="96"/>
    <cellStyle name="_%(SignOnly)_MTN_Custom_Forecasts_Q1_2008" xfId="97"/>
    <cellStyle name="_%(SignOnly)_PakistabMob2005" xfId="98"/>
    <cellStyle name="_%(SignSpaceOnly)" xfId="99"/>
    <cellStyle name="_%(SignSpaceOnly) 2" xfId="100"/>
    <cellStyle name="_%(SignSpaceOnly) 3" xfId="101"/>
    <cellStyle name="_%(SignSpaceOnly) 4" xfId="102"/>
    <cellStyle name="_%(SignSpaceOnly)_AfricaMiddleEastMobileDemand3Q2005" xfId="103"/>
    <cellStyle name="_%(SignSpaceOnly)_AME Mobile Demand and Data Aggregation - 1Q06" xfId="104"/>
    <cellStyle name="_%(SignSpaceOnly)_AP Mobile Demand Aggregation and Check file - 1Q06 - USE THIS ONE" xfId="105"/>
    <cellStyle name="_%(SignSpaceOnly)_AP Mobile Demand Check File 1q2006 v.Linked" xfId="106"/>
    <cellStyle name="_%(SignSpaceOnly)_Definitions" xfId="107"/>
    <cellStyle name="_%(SignSpaceOnly)_FCMBEMEA_R" xfId="108"/>
    <cellStyle name="_%(SignSpaceOnly)_FCMBLABRA" xfId="109"/>
    <cellStyle name="_%(SignSpaceOnly)_MTN_Custom_Forecasts_Q1_2008" xfId="110"/>
    <cellStyle name="_%(SignSpaceOnly)_PakistabMob2005" xfId="111"/>
    <cellStyle name="_Column1" xfId="112"/>
    <cellStyle name="_Column1_GF-Kennzahlen" xfId="113"/>
    <cellStyle name="_Column1_kgfums" xfId="114"/>
    <cellStyle name="_Column1_KMR-back up-Folien Pa 2006 04 12" xfId="115"/>
    <cellStyle name="_Column1_KMR-back up-Folien Pa 2006 04 121" xfId="116"/>
    <cellStyle name="_Column1_KMR-back up-Folien Pa 2006 04 124" xfId="117"/>
    <cellStyle name="_Column1_Säulen" xfId="118"/>
    <cellStyle name="_Column1_Vorjahreswerte Anpassung 06 2001" xfId="119"/>
    <cellStyle name="_Column2" xfId="120"/>
    <cellStyle name="_Column2_GF-Kennzahlen" xfId="121"/>
    <cellStyle name="_Column2_kgfums" xfId="122"/>
    <cellStyle name="_Column2_KMR-back up-Folien Pa 2006 04 12" xfId="123"/>
    <cellStyle name="_Column2_KMR-back up-Folien Pa 2006 04 121" xfId="124"/>
    <cellStyle name="_Column2_KMR-back up-Folien Pa 2006 04 124" xfId="125"/>
    <cellStyle name="_Column2_Säulen" xfId="126"/>
    <cellStyle name="_Column2_Vorjahreswerte Anpassung 06 2001" xfId="127"/>
    <cellStyle name="_Column3" xfId="128"/>
    <cellStyle name="_Column3_GF-Kennzahlen" xfId="129"/>
    <cellStyle name="_Column3_kgfums" xfId="130"/>
    <cellStyle name="_Column3_KMR-back up-Folien Pa 2006 04 12" xfId="131"/>
    <cellStyle name="_Column3_KMR-back up-Folien Pa 2006 04 121" xfId="132"/>
    <cellStyle name="_Column3_KMR-back up-Folien Pa 2006 04 124" xfId="133"/>
    <cellStyle name="_Column3_Säulen" xfId="134"/>
    <cellStyle name="_Column3_Vorjahreswerte Anpassung 06 2001" xfId="135"/>
    <cellStyle name="_Column4" xfId="136"/>
    <cellStyle name="_Column4_GF-Kennzahlen" xfId="137"/>
    <cellStyle name="_Column4_kgfums" xfId="138"/>
    <cellStyle name="_Column4_KMR-back up-Folien Pa 2006 04 12" xfId="139"/>
    <cellStyle name="_Column4_KMR-back up-Folien Pa 2006 04 121" xfId="140"/>
    <cellStyle name="_Column4_KMR-back up-Folien Pa 2006 04 124" xfId="141"/>
    <cellStyle name="_Column4_Säulen" xfId="142"/>
    <cellStyle name="_Column4_Vorjahreswerte Anpassung 06 2001" xfId="143"/>
    <cellStyle name="_Column5" xfId="144"/>
    <cellStyle name="_Column5_GF-Kennzahlen" xfId="145"/>
    <cellStyle name="_Column5_kgfums" xfId="146"/>
    <cellStyle name="_Column5_KMR-back up-Folien Pa 2006 04 12" xfId="147"/>
    <cellStyle name="_Column5_KMR-back up-Folien Pa 2006 04 121" xfId="148"/>
    <cellStyle name="_Column5_KMR-back up-Folien Pa 2006 04 124" xfId="149"/>
    <cellStyle name="_Column5_Säulen" xfId="150"/>
    <cellStyle name="_Column5_Vorjahreswerte Anpassung 06 2001" xfId="151"/>
    <cellStyle name="_Column6" xfId="152"/>
    <cellStyle name="_Column6_GF-Kennzahlen" xfId="153"/>
    <cellStyle name="_Column6_kgfums" xfId="154"/>
    <cellStyle name="_Column6_KMR-back up-Folien Pa 2006 04 12" xfId="155"/>
    <cellStyle name="_Column6_KMR-back up-Folien Pa 2006 04 121" xfId="156"/>
    <cellStyle name="_Column6_KMR-back up-Folien Pa 2006 04 124" xfId="157"/>
    <cellStyle name="_Column6_Säulen" xfId="158"/>
    <cellStyle name="_Column6_Vorjahreswerte Anpassung 06 2001" xfId="159"/>
    <cellStyle name="_Column7" xfId="160"/>
    <cellStyle name="_Column7_GF-Kennzahlen" xfId="161"/>
    <cellStyle name="_Column7_kgfums" xfId="162"/>
    <cellStyle name="_Column7_KMR-back up-Folien Pa 2006 04 12" xfId="163"/>
    <cellStyle name="_Column7_KMR-back up-Folien Pa 2006 04 121" xfId="164"/>
    <cellStyle name="_Column7_KMR-back up-Folien Pa 2006 04 124" xfId="165"/>
    <cellStyle name="_Column7_Säulen" xfId="166"/>
    <cellStyle name="_Column7_Vorjahreswerte Anpassung 06 2001" xfId="167"/>
    <cellStyle name="_Comma" xfId="168"/>
    <cellStyle name="_Comma 2" xfId="169"/>
    <cellStyle name="_Comma 3" xfId="170"/>
    <cellStyle name="_Comma 4" xfId="171"/>
    <cellStyle name="_Comma_2Q08 AME Mobile Demand Aggregation copy" xfId="172"/>
    <cellStyle name="_Comma_AfricaMiddleEastMobileDemand3Q2005" xfId="173"/>
    <cellStyle name="_Comma_AME Mobile Demand and Data Aggregation - 1Q06" xfId="174"/>
    <cellStyle name="_Comma_AP Mobile Demand Aggregation and Check file - 1Q06 - USE THIS ONE" xfId="175"/>
    <cellStyle name="_Comma_AP Mobile Demand Check File 1q2006 v.Linked" xfId="176"/>
    <cellStyle name="_Comma_Definitions" xfId="177"/>
    <cellStyle name="_Comma_FCMBEMEA_R" xfId="178"/>
    <cellStyle name="_Comma_FCMBLABRA" xfId="179"/>
    <cellStyle name="_Comma_MTN_Custom_Forecasts_Q1_2008" xfId="180"/>
    <cellStyle name="_Comma_PakistabMob2005" xfId="181"/>
    <cellStyle name="_Currency" xfId="182"/>
    <cellStyle name="_Currency 2" xfId="183"/>
    <cellStyle name="_Currency 3" xfId="184"/>
    <cellStyle name="_Currency 4" xfId="185"/>
    <cellStyle name="_Currency_2Q08 AME Mobile Demand Aggregation copy" xfId="186"/>
    <cellStyle name="_Currency_AfricaMiddleEastMobileDemand3Q2005" xfId="187"/>
    <cellStyle name="_Currency_AME Mobile Demand and Data Aggregation - 1Q06" xfId="188"/>
    <cellStyle name="_Currency_AP Mobile Demand Aggregation and Check file - 1Q06 - USE THIS ONE" xfId="189"/>
    <cellStyle name="_Currency_AP Mobile Demand Check File 1q2006 v.Linked" xfId="190"/>
    <cellStyle name="_Currency_Definitions" xfId="191"/>
    <cellStyle name="_Currency_FCMBEMEA_R" xfId="192"/>
    <cellStyle name="_Currency_FCMBLABRA" xfId="193"/>
    <cellStyle name="_Currency_MTN_Custom_Forecasts_Q1_2008" xfId="194"/>
    <cellStyle name="_Currency_PakistabMob2005" xfId="195"/>
    <cellStyle name="_CurrencySpace" xfId="196"/>
    <cellStyle name="_CurrencySpace 2" xfId="197"/>
    <cellStyle name="_CurrencySpace 3" xfId="198"/>
    <cellStyle name="_CurrencySpace 4" xfId="199"/>
    <cellStyle name="_CurrencySpace_2Q08 AME Mobile Demand Aggregation copy" xfId="200"/>
    <cellStyle name="_CurrencySpace_AfricaMiddleEastMobileDemand3Q2005" xfId="201"/>
    <cellStyle name="_CurrencySpace_AME Mobile Demand and Data Aggregation - 1Q06" xfId="202"/>
    <cellStyle name="_CurrencySpace_AP Mobile Demand Aggregation and Check file - 1Q06 - USE THIS ONE" xfId="203"/>
    <cellStyle name="_CurrencySpace_AP Mobile Demand Check File 1q2006 v.Linked" xfId="204"/>
    <cellStyle name="_CurrencySpace_Definitions" xfId="205"/>
    <cellStyle name="_CurrencySpace_FCMBEMEA_R" xfId="206"/>
    <cellStyle name="_CurrencySpace_FCMBLABRA" xfId="207"/>
    <cellStyle name="_CurrencySpace_MTN_Custom_Forecasts_Q1_2008" xfId="208"/>
    <cellStyle name="_CurrencySpace_PakistabMob2005" xfId="209"/>
    <cellStyle name="_Data" xfId="210"/>
    <cellStyle name="_Data_030813 Überleitung &amp; Dash Board 2003" xfId="211"/>
    <cellStyle name="_Data_040727 ReviewMaßnahmen Juni 04" xfId="212"/>
    <cellStyle name="_Data_208-20004-v013" xfId="213"/>
    <cellStyle name="_Data_Auftragseingang" xfId="214"/>
    <cellStyle name="_Data_Budget-KPI 2004" xfId="215"/>
    <cellStyle name="_Data_EBIT nach SL" xfId="216"/>
    <cellStyle name="_Data_Ebita -Ebitda (ITS)" xfId="217"/>
    <cellStyle name="_Data_EBITDA nach SL" xfId="218"/>
    <cellStyle name="_Data_Eingabe KPI" xfId="219"/>
    <cellStyle name="_Data_Eingabe RFC" xfId="220"/>
    <cellStyle name="_Data_Eingabegabe-Sheet" xfId="221"/>
    <cellStyle name="_Data_Eingabe-Sheet" xfId="222"/>
    <cellStyle name="_Data_Eingabe-SL" xfId="223"/>
    <cellStyle name="_Data_Ereignisse die die TSI nicht zu vertreten hat 2002" xfId="224"/>
    <cellStyle name="_Data_Flash Apr 05" xfId="225"/>
    <cellStyle name="_Data_Flash Eckdaten" xfId="226"/>
    <cellStyle name="_Data_Flash März 05" xfId="227"/>
    <cellStyle name="_Data_Flash_2004" xfId="228"/>
    <cellStyle name="_Data_Flash_2004 o Entkonsolid" xfId="229"/>
    <cellStyle name="_Data_Flash_2004 ohne Entkonsolidierungen" xfId="230"/>
    <cellStyle name="_Data_Flash_IL_Eingabe_AKTUELL" xfId="231"/>
    <cellStyle name="_Data_Flash-Zahlen int Budget" xfId="232"/>
    <cellStyle name="_Data_GF-Kennzahlen" xfId="233"/>
    <cellStyle name="_Data_IL-Budget 2004 DTAG" xfId="234"/>
    <cellStyle name="_Data_Input für AR DTAG Q3 060202 final Rü Hr. Gärtner" xfId="235"/>
    <cellStyle name="_Data_Investitionen nach SL" xfId="236"/>
    <cellStyle name="_Data_Ist-KPI 2004" xfId="237"/>
    <cellStyle name="_Data_kgfums" xfId="238"/>
    <cellStyle name="_Data_KMR-back up-Folien Pa 2006 04 12" xfId="239"/>
    <cellStyle name="_Data_KMR-back up-Folien Pa 2006 04 121" xfId="240"/>
    <cellStyle name="_Data_KMR-back up-Folien Pa 2006 04 124" xfId="241"/>
    <cellStyle name="_Data_KPI" xfId="242"/>
    <cellStyle name="_Data_KPI IT" xfId="243"/>
    <cellStyle name="_Data_MMR-Report int Budget" xfId="244"/>
    <cellStyle name="_Data_MMR-Report_2004Teil1" xfId="245"/>
    <cellStyle name="_Data_MMR-Report_2004Teil1_neu" xfId="246"/>
    <cellStyle name="_Data_Personal nach SL" xfId="247"/>
    <cellStyle name="_Data_Personal-Aufträge (ITS)" xfId="248"/>
    <cellStyle name="_Data_Retrieve Flash 2003 030505" xfId="249"/>
    <cellStyle name="_Data_Retrieve KPI 2004" xfId="250"/>
    <cellStyle name="_Data_Retrieve MMR 2005" xfId="251"/>
    <cellStyle name="_Data_Retrieve_FLASH_2004 Forecast" xfId="252"/>
    <cellStyle name="_Data_Review&amp;Maßnahmen Jul 04" xfId="253"/>
    <cellStyle name="_Data_Roll FC Umsatz + EBITDA" xfId="254"/>
    <cellStyle name="_Data_Säulen" xfId="255"/>
    <cellStyle name="_Data_SL SI (II)" xfId="256"/>
    <cellStyle name="_Data_TSI Grafischer_Bericht_Template_TEC Herrn Heil mit Sternausrichtung" xfId="257"/>
    <cellStyle name="_Data_Übergabesheet MMR" xfId="258"/>
    <cellStyle name="_Data_Umsatz -Aussenumsatz (TCS)" xfId="259"/>
    <cellStyle name="_Data_Umsatz extern-intern für MMR" xfId="260"/>
    <cellStyle name="_Data_Umsatz nach SL" xfId="261"/>
    <cellStyle name="_Data_Umsatzstruktur GK Sep 05" xfId="262"/>
    <cellStyle name="_Data_Vorjahreswerte Anpassung 06 2001" xfId="263"/>
    <cellStyle name="_Euro" xfId="264"/>
    <cellStyle name="_Euro 2" xfId="265"/>
    <cellStyle name="_Euro 3" xfId="266"/>
    <cellStyle name="_Euro 4" xfId="267"/>
    <cellStyle name="_Euro_2Q08 AME Mobile Demand Aggregation copy" xfId="268"/>
    <cellStyle name="_Euro_AfricaMiddleEastMobileDemand3Q2005" xfId="269"/>
    <cellStyle name="_Euro_AME Mobile Demand and Data Aggregation - 1Q06" xfId="270"/>
    <cellStyle name="_Euro_AP Mobile Demand Aggregation and Check file - 1Q06 - USE THIS ONE" xfId="271"/>
    <cellStyle name="_Euro_AP Mobile Demand Check File 1q2006 v.Linked" xfId="272"/>
    <cellStyle name="_Euro_Definitions" xfId="273"/>
    <cellStyle name="_Euro_FCMBEMEA_R" xfId="274"/>
    <cellStyle name="_Euro_FCMBLABRA" xfId="275"/>
    <cellStyle name="_Euro_MTN_Custom_Forecasts_Q1_2008" xfId="276"/>
    <cellStyle name="_Euro_PakistabMob2005" xfId="277"/>
    <cellStyle name="_Header" xfId="278"/>
    <cellStyle name="_Header_GF-Kennzahlen" xfId="279"/>
    <cellStyle name="_Header_kgfums" xfId="280"/>
    <cellStyle name="_Header_KMR-back up-Folien Pa 2006 04 12" xfId="281"/>
    <cellStyle name="_Header_KMR-back up-Folien Pa 2006 04 121" xfId="282"/>
    <cellStyle name="_Header_KMR-back up-Folien Pa 2006 04 124" xfId="283"/>
    <cellStyle name="_Header_Säulen" xfId="284"/>
    <cellStyle name="_Header_Vorjahreswerte Anpassung 06 2001" xfId="285"/>
    <cellStyle name="_Heading" xfId="286"/>
    <cellStyle name="_Heading_AfricaMiddleEastMobileDemand3Q2005" xfId="287"/>
    <cellStyle name="_Heading_AME Mobile Demand and Data Aggregation - 1Q06" xfId="288"/>
    <cellStyle name="_Heading_AP Mobile Demand Aggregation and Check file - 1Q06 - USE THIS ONE" xfId="289"/>
    <cellStyle name="_Heading_AP Mobile Demand Check File 1q2006 v.Linked" xfId="290"/>
    <cellStyle name="_Heading_Definitions" xfId="291"/>
    <cellStyle name="_Heading_FCMBEMEA_R" xfId="292"/>
    <cellStyle name="_Heading_FCMBLABRA" xfId="293"/>
    <cellStyle name="_Heading_MTN_Custom_Forecasts_Q1_2008" xfId="294"/>
    <cellStyle name="_Heading_PakistabMob2005" xfId="295"/>
    <cellStyle name="_Highlight" xfId="296"/>
    <cellStyle name="_Highlight_AfricaMiddleEastMobileDemand3Q2005" xfId="297"/>
    <cellStyle name="_Highlight_AME Mobile Demand and Data Aggregation - 1Q06" xfId="298"/>
    <cellStyle name="_Highlight_AP Mobile Demand Aggregation and Check file - 1Q06 - USE THIS ONE" xfId="299"/>
    <cellStyle name="_Highlight_AP Mobile Demand Check File 1q2006 v.Linked" xfId="300"/>
    <cellStyle name="_Highlight_Definitions" xfId="301"/>
    <cellStyle name="_Highlight_FCMBEMEA_R" xfId="302"/>
    <cellStyle name="_Highlight_FCMBLABRA" xfId="303"/>
    <cellStyle name="_Highlight_MTN_Custom_Forecasts_Q1_2008" xfId="304"/>
    <cellStyle name="_Highlight_PakistabMob2005" xfId="305"/>
    <cellStyle name="_Multiple" xfId="306"/>
    <cellStyle name="_Multiple 2" xfId="307"/>
    <cellStyle name="_Multiple 3" xfId="308"/>
    <cellStyle name="_Multiple 4" xfId="309"/>
    <cellStyle name="_Multiple_2Q08 AME Mobile Demand Aggregation copy" xfId="310"/>
    <cellStyle name="_Multiple_AfricaMiddleEastMobileDemand3Q2005" xfId="311"/>
    <cellStyle name="_Multiple_AME Mobile Demand and Data Aggregation - 1Q06" xfId="312"/>
    <cellStyle name="_Multiple_AP Mobile Demand Aggregation and Check file - 1Q06 - USE THIS ONE" xfId="313"/>
    <cellStyle name="_Multiple_AP Mobile Demand Check File 1q2006 v.Linked" xfId="314"/>
    <cellStyle name="_Multiple_Definitions" xfId="315"/>
    <cellStyle name="_Multiple_FCMBEMEA_R" xfId="316"/>
    <cellStyle name="_Multiple_FCMBLABRA" xfId="317"/>
    <cellStyle name="_Multiple_MTN_Custom_Forecasts_Q1_2008" xfId="318"/>
    <cellStyle name="_Multiple_PakistabMob2005" xfId="319"/>
    <cellStyle name="_MultipleSpace" xfId="320"/>
    <cellStyle name="_MultipleSpace 2" xfId="321"/>
    <cellStyle name="_MultipleSpace 3" xfId="322"/>
    <cellStyle name="_MultipleSpace 4" xfId="323"/>
    <cellStyle name="_MultipleSpace_2Q08 AME Mobile Demand Aggregation copy" xfId="324"/>
    <cellStyle name="_MultipleSpace_AfricaMiddleEastMobileDemand3Q2005" xfId="325"/>
    <cellStyle name="_MultipleSpace_AME Mobile Demand and Data Aggregation - 1Q06" xfId="326"/>
    <cellStyle name="_MultipleSpace_AP Mobile Demand Aggregation and Check file - 1Q06 - USE THIS ONE" xfId="327"/>
    <cellStyle name="_MultipleSpace_AP Mobile Demand Check File 1q2006 v.Linked" xfId="328"/>
    <cellStyle name="_MultipleSpace_Definitions" xfId="329"/>
    <cellStyle name="_MultipleSpace_FCMBEMEA_R" xfId="330"/>
    <cellStyle name="_MultipleSpace_FCMBLABRA" xfId="331"/>
    <cellStyle name="_MultipleSpace_MTN_Custom_Forecasts_Q1_2008" xfId="332"/>
    <cellStyle name="_MultipleSpace_PakistabMob2005" xfId="333"/>
    <cellStyle name="_Row1" xfId="334"/>
    <cellStyle name="_Row1_GF-Kennzahlen" xfId="335"/>
    <cellStyle name="_Row1_kgfums" xfId="336"/>
    <cellStyle name="_Row1_KMR-back up-Folien Pa 2006 04 12" xfId="337"/>
    <cellStyle name="_Row1_KMR-back up-Folien Pa 2006 04 121" xfId="338"/>
    <cellStyle name="_Row1_KMR-back up-Folien Pa 2006 04 124" xfId="339"/>
    <cellStyle name="_Row1_Säulen" xfId="340"/>
    <cellStyle name="_Row1_Vorjahreswerte Anpassung 06 2001" xfId="341"/>
    <cellStyle name="_Row2" xfId="342"/>
    <cellStyle name="_Row2_GF-Kennzahlen" xfId="343"/>
    <cellStyle name="_Row2_kgfums" xfId="344"/>
    <cellStyle name="_Row2_KMR-back up-Folien Pa 2006 04 12" xfId="345"/>
    <cellStyle name="_Row2_KMR-back up-Folien Pa 2006 04 121" xfId="346"/>
    <cellStyle name="_Row2_KMR-back up-Folien Pa 2006 04 124" xfId="347"/>
    <cellStyle name="_Row2_Säulen" xfId="348"/>
    <cellStyle name="_Row2_Vorjahreswerte Anpassung 06 2001" xfId="349"/>
    <cellStyle name="_Row3" xfId="350"/>
    <cellStyle name="_Row3_GF-Kennzahlen" xfId="351"/>
    <cellStyle name="_Row3_kgfums" xfId="352"/>
    <cellStyle name="_Row3_KMR-back up-Folien Pa 2006 04 12" xfId="353"/>
    <cellStyle name="_Row3_KMR-back up-Folien Pa 2006 04 121" xfId="354"/>
    <cellStyle name="_Row3_KMR-back up-Folien Pa 2006 04 124" xfId="355"/>
    <cellStyle name="_Row3_Säulen" xfId="356"/>
    <cellStyle name="_Row3_Vorjahreswerte Anpassung 06 2001" xfId="357"/>
    <cellStyle name="_Row4" xfId="358"/>
    <cellStyle name="_Row4_GF-Kennzahlen" xfId="359"/>
    <cellStyle name="_Row4_kgfums" xfId="360"/>
    <cellStyle name="_Row4_KMR-back up-Folien Pa 2006 04 12" xfId="361"/>
    <cellStyle name="_Row4_KMR-back up-Folien Pa 2006 04 121" xfId="362"/>
    <cellStyle name="_Row4_KMR-back up-Folien Pa 2006 04 124" xfId="363"/>
    <cellStyle name="_Row4_Säulen" xfId="364"/>
    <cellStyle name="_Row4_Vorjahreswerte Anpassung 06 2001" xfId="365"/>
    <cellStyle name="_Row5" xfId="366"/>
    <cellStyle name="_Row5_GF-Kennzahlen" xfId="367"/>
    <cellStyle name="_Row5_kgfums" xfId="368"/>
    <cellStyle name="_Row5_KMR-back up-Folien Pa 2006 04 12" xfId="369"/>
    <cellStyle name="_Row5_KMR-back up-Folien Pa 2006 04 121" xfId="370"/>
    <cellStyle name="_Row5_KMR-back up-Folien Pa 2006 04 124" xfId="371"/>
    <cellStyle name="_Row5_Säulen" xfId="372"/>
    <cellStyle name="_Row5_Vorjahreswerte Anpassung 06 2001" xfId="373"/>
    <cellStyle name="_Row6" xfId="374"/>
    <cellStyle name="_Row6_GF-Kennzahlen" xfId="375"/>
    <cellStyle name="_Row6_kgfums" xfId="376"/>
    <cellStyle name="_Row6_KMR-back up-Folien Pa 2006 04 12" xfId="377"/>
    <cellStyle name="_Row6_KMR-back up-Folien Pa 2006 04 121" xfId="378"/>
    <cellStyle name="_Row6_KMR-back up-Folien Pa 2006 04 124" xfId="379"/>
    <cellStyle name="_Row6_Säulen" xfId="380"/>
    <cellStyle name="_Row6_Vorjahreswerte Anpassung 06 2001" xfId="381"/>
    <cellStyle name="_Row7" xfId="382"/>
    <cellStyle name="_Row7_GF-Kennzahlen" xfId="383"/>
    <cellStyle name="_Row7_kgfums" xfId="384"/>
    <cellStyle name="_Row7_KMR-back up-Folien Pa 2006 04 12" xfId="385"/>
    <cellStyle name="_Row7_KMR-back up-Folien Pa 2006 04 121" xfId="386"/>
    <cellStyle name="_Row7_KMR-back up-Folien Pa 2006 04 124" xfId="387"/>
    <cellStyle name="_Row7_Säulen" xfId="388"/>
    <cellStyle name="_Row7_Vorjahreswerte Anpassung 06 2001" xfId="389"/>
    <cellStyle name="_SubHeading" xfId="390"/>
    <cellStyle name="_SubHeading_AfricaMiddleEastMobileDemand3Q2005" xfId="391"/>
    <cellStyle name="_SubHeading_AME Mobile Demand and Data Aggregation - 1Q06" xfId="392"/>
    <cellStyle name="_SubHeading_AP Mobile Demand Aggregation and Check file - 1Q06 - USE THIS ONE" xfId="393"/>
    <cellStyle name="_SubHeading_AP Mobile Demand Check File 1q2006 v.Linked" xfId="394"/>
    <cellStyle name="_SubHeading_Definitions" xfId="395"/>
    <cellStyle name="_SubHeading_FCMBEMEA_R" xfId="396"/>
    <cellStyle name="_SubHeading_FCMBLABRA" xfId="397"/>
    <cellStyle name="_SubHeading_MTN_Custom_Forecasts_Q1_2008" xfId="398"/>
    <cellStyle name="_SubHeading_PakistabMob2005" xfId="399"/>
    <cellStyle name="_Table" xfId="400"/>
    <cellStyle name="_Table_AfricaMiddleEastMobileDemand3Q2005" xfId="401"/>
    <cellStyle name="_Table_AME Mobile Demand and Data Aggregation - 1Q06" xfId="402"/>
    <cellStyle name="_Table_AP Mobile Demand Aggregation and Check file - 1Q06 - USE THIS ONE" xfId="403"/>
    <cellStyle name="_Table_AP Mobile Demand Check File 1q2006 v.Linked" xfId="404"/>
    <cellStyle name="_Table_Definitions" xfId="405"/>
    <cellStyle name="_Table_FCMBEMEA_R" xfId="406"/>
    <cellStyle name="_Table_FCMBLABRA" xfId="407"/>
    <cellStyle name="_Table_MTN_Custom_Forecasts_Q1_2008" xfId="408"/>
    <cellStyle name="_Table_PakistabMob2005" xfId="409"/>
    <cellStyle name="_TableHead" xfId="410"/>
    <cellStyle name="_TableHead_AfricaMiddleEastMobileDemand3Q2005" xfId="411"/>
    <cellStyle name="_TableHead_AME Mobile Demand and Data Aggregation - 1Q06" xfId="412"/>
    <cellStyle name="_TableHead_AP Mobile Demand Aggregation and Check file - 1Q06 - USE THIS ONE" xfId="413"/>
    <cellStyle name="_TableHead_AP Mobile Demand Check File 1q2006 v.Linked" xfId="414"/>
    <cellStyle name="_TableHead_Definitions" xfId="415"/>
    <cellStyle name="_TableHead_FCMBEMEA_R" xfId="416"/>
    <cellStyle name="_TableHead_FCMBLABRA" xfId="417"/>
    <cellStyle name="_TableHead_Orange AME Forecast Templates Nov 06 final" xfId="418"/>
    <cellStyle name="_TableHead_PakistabMob2005" xfId="419"/>
    <cellStyle name="_TableRowHead" xfId="420"/>
    <cellStyle name="_TableRowHead_AfricaMiddleEastMobileDemand3Q2005" xfId="421"/>
    <cellStyle name="_TableRowHead_AME Mobile Demand and Data Aggregation - 1Q06" xfId="422"/>
    <cellStyle name="_TableRowHead_AP Mobile Demand Aggregation and Check file - 1Q06 - USE THIS ONE" xfId="423"/>
    <cellStyle name="_TableRowHead_AP Mobile Demand Check File 1q2006 v.Linked" xfId="424"/>
    <cellStyle name="_TableRowHead_Definitions" xfId="425"/>
    <cellStyle name="_TableRowHead_FCMBEMEA_R" xfId="426"/>
    <cellStyle name="_TableRowHead_FCMBLABRA" xfId="427"/>
    <cellStyle name="_TableRowHead_Orange AME Forecast Templates Nov 06 final" xfId="428"/>
    <cellStyle name="_TableRowHead_PakistabMob2005" xfId="429"/>
    <cellStyle name="_TableSuperHead" xfId="430"/>
    <cellStyle name="_TableSuperHead_AfricaMiddleEastMobileDemand3Q2005" xfId="431"/>
    <cellStyle name="_TableSuperHead_AME Mobile Demand and Data Aggregation - 1Q06" xfId="432"/>
    <cellStyle name="_TableSuperHead_AP Mobile Demand Aggregation and Check file - 1Q06 - USE THIS ONE" xfId="433"/>
    <cellStyle name="_TableSuperHead_AP Mobile Demand Check File 1q2006 v.Linked" xfId="434"/>
    <cellStyle name="_TableSuperHead_Definitions" xfId="435"/>
    <cellStyle name="_TableSuperHead_FCMBEMEA_R" xfId="436"/>
    <cellStyle name="_TableSuperHead_FCMBLABRA" xfId="437"/>
    <cellStyle name="_TableSuperHead_MTN_Custom_Forecasts_Q1_2008" xfId="438"/>
    <cellStyle name="_TableSuperHead_PakistabMob2005" xfId="439"/>
    <cellStyle name="_T-Mobile" xfId="440"/>
    <cellStyle name="=C:\WINNT\SYSTEM32\COMMAND.COM" xfId="441"/>
    <cellStyle name="=C:\WINNT\SYSTEM32\COMMAND.COM 1" xfId="442"/>
    <cellStyle name="=C:\WINNT\SYSTEM32\COMMAND.COM 1 2" xfId="443"/>
    <cellStyle name="=C:\WINNT\SYSTEM32\COMMAND.COM 1 3" xfId="444"/>
    <cellStyle name="=C:\WINNT\SYSTEM32\COMMAND.COM_Definitions" xfId="445"/>
    <cellStyle name="=C:\WINNT35\SYSTEM32\COMMAND.COM" xfId="446"/>
    <cellStyle name="◊Dat • Bereich T.M.JJJJ" xfId="447"/>
    <cellStyle name="◊Dat • Spalte T.M.JJJJ" xfId="448"/>
    <cellStyle name="0000" xfId="449"/>
    <cellStyle name="000000" xfId="450"/>
    <cellStyle name="6mal" xfId="451"/>
    <cellStyle name="args.style" xfId="452"/>
    <cellStyle name="auf tausender" xfId="453"/>
    <cellStyle name="blank" xfId="454"/>
    <cellStyle name="BvDAddIn_Currency" xfId="455"/>
    <cellStyle name="Cálculo" xfId="3" builtinId="22" customBuiltin="1"/>
    <cellStyle name="category" xfId="456"/>
    <cellStyle name="Checksum" xfId="4"/>
    <cellStyle name="Column label" xfId="5"/>
    <cellStyle name="Column label (left aligned)" xfId="6"/>
    <cellStyle name="Column label (no wrap)" xfId="7"/>
    <cellStyle name="Column label (not bold)" xfId="8"/>
    <cellStyle name="Comma  - Style1" xfId="457"/>
    <cellStyle name="Comma  - Style2" xfId="458"/>
    <cellStyle name="Comma  - Style3" xfId="459"/>
    <cellStyle name="Comma  - Style4" xfId="460"/>
    <cellStyle name="Comma  - Style5" xfId="461"/>
    <cellStyle name="Comma  - Style6" xfId="462"/>
    <cellStyle name="Comma  - Style7" xfId="463"/>
    <cellStyle name="Comma  - Style8" xfId="464"/>
    <cellStyle name="Comma [2]" xfId="465"/>
    <cellStyle name="Comma 10" xfId="466"/>
    <cellStyle name="Comma 10 2" xfId="467"/>
    <cellStyle name="Comma 11" xfId="68"/>
    <cellStyle name="Comma 2" xfId="10"/>
    <cellStyle name="Comma 2 2" xfId="469"/>
    <cellStyle name="Comma 2 2 2" xfId="470"/>
    <cellStyle name="Comma 2 2 3" xfId="471"/>
    <cellStyle name="Comma 2 3" xfId="472"/>
    <cellStyle name="Comma 2 4" xfId="468"/>
    <cellStyle name="Comma 3" xfId="473"/>
    <cellStyle name="Comma 3 2" xfId="474"/>
    <cellStyle name="Comma 3 2 2" xfId="475"/>
    <cellStyle name="Comma 3 2 3" xfId="476"/>
    <cellStyle name="Comma 3 3" xfId="477"/>
    <cellStyle name="Comma 4" xfId="478"/>
    <cellStyle name="Comma 4 2" xfId="479"/>
    <cellStyle name="Comma 5" xfId="480"/>
    <cellStyle name="Comma 5 2" xfId="481"/>
    <cellStyle name="Comma 6" xfId="482"/>
    <cellStyle name="Comma 7" xfId="483"/>
    <cellStyle name="Comma 7 2" xfId="484"/>
    <cellStyle name="Comma 8" xfId="485"/>
    <cellStyle name="Comma 8 2" xfId="486"/>
    <cellStyle name="Comma 9" xfId="487"/>
    <cellStyle name="Comma 9 2" xfId="488"/>
    <cellStyle name="Comma 9 3" xfId="489"/>
    <cellStyle name="Comma 9 4" xfId="490"/>
    <cellStyle name="Currency (2dp)" xfId="12"/>
    <cellStyle name="Currency 2" xfId="491"/>
    <cellStyle name="Currency 2 2" xfId="492"/>
    <cellStyle name="Currency 2 2 2" xfId="493"/>
    <cellStyle name="Currency 2 2 3" xfId="494"/>
    <cellStyle name="Currency 2 3" xfId="495"/>
    <cellStyle name="Currency 3" xfId="496"/>
    <cellStyle name="Currency 3 2" xfId="497"/>
    <cellStyle name="Currency 4" xfId="69"/>
    <cellStyle name="Currency 5" xfId="498"/>
    <cellStyle name="Currency Dollar" xfId="13"/>
    <cellStyle name="Currency Dollar (2dp)" xfId="14"/>
    <cellStyle name="Currency EUR" xfId="15"/>
    <cellStyle name="Currency EUR (2dp)" xfId="16"/>
    <cellStyle name="Currency Euro" xfId="17"/>
    <cellStyle name="Currency Euro (2dp)" xfId="18"/>
    <cellStyle name="Currency GBP" xfId="19"/>
    <cellStyle name="Currency GBP (2dp)" xfId="20"/>
    <cellStyle name="Currency Pound" xfId="21"/>
    <cellStyle name="Currency Pound (2dp)" xfId="22"/>
    <cellStyle name="Currency USD" xfId="23"/>
    <cellStyle name="Currency USD (2dp)" xfId="24"/>
    <cellStyle name="Date" xfId="25"/>
    <cellStyle name="Date (Month)" xfId="26"/>
    <cellStyle name="Date (Year)" xfId="27"/>
    <cellStyle name="Datum" xfId="499"/>
    <cellStyle name="Datum mit Wochentag" xfId="500"/>
    <cellStyle name="Diseño" xfId="501"/>
    <cellStyle name="Euro" xfId="28"/>
    <cellStyle name="Euro 2" xfId="503"/>
    <cellStyle name="Euro 3" xfId="504"/>
    <cellStyle name="Euro 4" xfId="502"/>
    <cellStyle name="Finan?ní0" xfId="505"/>
    <cellStyle name="Finan?ní0 1" xfId="506"/>
    <cellStyle name="Finan?ní0_WEMobileAggregation3Q2008(calculations)" xfId="507"/>
    <cellStyle name="Finanční0" xfId="508"/>
    <cellStyle name="Finanční0 2" xfId="509"/>
    <cellStyle name="Finanční0 3" xfId="510"/>
    <cellStyle name="Finanční0 4" xfId="511"/>
    <cellStyle name="Footnote" xfId="512"/>
    <cellStyle name="Grey" xfId="513"/>
    <cellStyle name="Grey 2" xfId="514"/>
    <cellStyle name="Grey 3" xfId="515"/>
    <cellStyle name="Grey 4" xfId="516"/>
    <cellStyle name="H0" xfId="29"/>
    <cellStyle name="H1" xfId="30"/>
    <cellStyle name="H2" xfId="31"/>
    <cellStyle name="H3" xfId="32"/>
    <cellStyle name="H4" xfId="33"/>
    <cellStyle name="Header" xfId="517"/>
    <cellStyle name="Header1" xfId="518"/>
    <cellStyle name="Header2" xfId="519"/>
    <cellStyle name="Highlight" xfId="34"/>
    <cellStyle name="Hyperlink 2" xfId="520"/>
    <cellStyle name="Hyperlink 3" xfId="521"/>
    <cellStyle name="InLink" xfId="522"/>
    <cellStyle name="Input [yellow]" xfId="523"/>
    <cellStyle name="Input [yellow] 2" xfId="524"/>
    <cellStyle name="Input [yellow] 3" xfId="525"/>
    <cellStyle name="Input [yellow] 4" xfId="526"/>
    <cellStyle name="Input 2" xfId="527"/>
    <cellStyle name="Input 3" xfId="528"/>
    <cellStyle name="Input 4" xfId="529"/>
    <cellStyle name="Input calculation" xfId="35"/>
    <cellStyle name="Input Cells" xfId="530"/>
    <cellStyle name="Input data" xfId="36"/>
    <cellStyle name="Input estimate" xfId="37"/>
    <cellStyle name="Input link" xfId="38"/>
    <cellStyle name="Input link (different workbook)" xfId="39"/>
    <cellStyle name="Input parameter" xfId="40"/>
    <cellStyle name="KC Layout yty mifri" xfId="531"/>
    <cellStyle name="Linked Cells" xfId="532"/>
    <cellStyle name="Lock" xfId="533"/>
    <cellStyle name="Lock partiel" xfId="534"/>
    <cellStyle name="Lock_AfricaMiddleEastMobileDemand2Q2005" xfId="535"/>
    <cellStyle name="Migliaia_Foglio1" xfId="536"/>
    <cellStyle name="Millares" xfId="9" builtinId="3"/>
    <cellStyle name="Millares 2" xfId="41"/>
    <cellStyle name="Model" xfId="537"/>
    <cellStyle name="Moneda" xfId="11" builtinId="4"/>
    <cellStyle name="Name" xfId="42"/>
    <cellStyle name="neg0.0" xfId="538"/>
    <cellStyle name="Normal" xfId="0" builtinId="0"/>
    <cellStyle name="Normal - Style1" xfId="539"/>
    <cellStyle name="Normal 10" xfId="540"/>
    <cellStyle name="Normal 10 2" xfId="541"/>
    <cellStyle name="Normal 10 3" xfId="542"/>
    <cellStyle name="Normal 10 4" xfId="543"/>
    <cellStyle name="Normal 11" xfId="544"/>
    <cellStyle name="Normal 12" xfId="545"/>
    <cellStyle name="Normal 13" xfId="546"/>
    <cellStyle name="Normal 14" xfId="547"/>
    <cellStyle name="Normal 15" xfId="548"/>
    <cellStyle name="Normal 16" xfId="549"/>
    <cellStyle name="Normal 17" xfId="550"/>
    <cellStyle name="Normal 18" xfId="551"/>
    <cellStyle name="Normal 19" xfId="552"/>
    <cellStyle name="Normal 2" xfId="43"/>
    <cellStyle name="Normal 2 2" xfId="554"/>
    <cellStyle name="Normal 2 3" xfId="555"/>
    <cellStyle name="Normal 2 4" xfId="553"/>
    <cellStyle name="Normal 20" xfId="556"/>
    <cellStyle name="Normal 21" xfId="557"/>
    <cellStyle name="Normal 22" xfId="558"/>
    <cellStyle name="Normal 23" xfId="559"/>
    <cellStyle name="Normal 24" xfId="560"/>
    <cellStyle name="Normal 25" xfId="561"/>
    <cellStyle name="Normal 26" xfId="562"/>
    <cellStyle name="Normal 27" xfId="563"/>
    <cellStyle name="Normal 28" xfId="564"/>
    <cellStyle name="Normal 29" xfId="565"/>
    <cellStyle name="Normal 3" xfId="44"/>
    <cellStyle name="Normal 3 2" xfId="567"/>
    <cellStyle name="Normal 3 3" xfId="568"/>
    <cellStyle name="Normal 3 3 2" xfId="569"/>
    <cellStyle name="Normal 3 3 3" xfId="570"/>
    <cellStyle name="Normal 3 4" xfId="571"/>
    <cellStyle name="Normal 3 5" xfId="566"/>
    <cellStyle name="Normal 30" xfId="572"/>
    <cellStyle name="Normal 31" xfId="573"/>
    <cellStyle name="Normal 32" xfId="574"/>
    <cellStyle name="Normal 33" xfId="575"/>
    <cellStyle name="Normal 34" xfId="576"/>
    <cellStyle name="Normal 35" xfId="577"/>
    <cellStyle name="Normal 36" xfId="578"/>
    <cellStyle name="Normal 37" xfId="579"/>
    <cellStyle name="Normal 38" xfId="580"/>
    <cellStyle name="Normal 39" xfId="581"/>
    <cellStyle name="Normal 4" xfId="45"/>
    <cellStyle name="Normal 4 2" xfId="583"/>
    <cellStyle name="Normal 4 3" xfId="584"/>
    <cellStyle name="Normal 4 4" xfId="582"/>
    <cellStyle name="Normal 40" xfId="585"/>
    <cellStyle name="Normal 41" xfId="586"/>
    <cellStyle name="Normal 42" xfId="587"/>
    <cellStyle name="Normal 43" xfId="588"/>
    <cellStyle name="Normal 44" xfId="589"/>
    <cellStyle name="Normal 45" xfId="590"/>
    <cellStyle name="Normal 46" xfId="591"/>
    <cellStyle name="Normal 47" xfId="67"/>
    <cellStyle name="Normal 48" xfId="703"/>
    <cellStyle name="Normal 5" xfId="46"/>
    <cellStyle name="Normal 5 2" xfId="593"/>
    <cellStyle name="Normal 5 3" xfId="594"/>
    <cellStyle name="Normal 5 4" xfId="595"/>
    <cellStyle name="Normal 5 5" xfId="592"/>
    <cellStyle name="Normal 6" xfId="596"/>
    <cellStyle name="Normal 6 2" xfId="597"/>
    <cellStyle name="Normal 7" xfId="598"/>
    <cellStyle name="Normal 7 2" xfId="599"/>
    <cellStyle name="Normal 7 3" xfId="600"/>
    <cellStyle name="Normal 7 4" xfId="601"/>
    <cellStyle name="Normal 8" xfId="602"/>
    <cellStyle name="Normal 9" xfId="603"/>
    <cellStyle name="Normal 9 2" xfId="604"/>
    <cellStyle name="Normal_sheet" xfId="47"/>
    <cellStyle name="Normale_Ratios" xfId="605"/>
    <cellStyle name="Normalny_56.Podstawowe dane o woj.(1)" xfId="606"/>
    <cellStyle name="Notas" xfId="48" builtinId="10" customBuiltin="1"/>
    <cellStyle name="Number" xfId="49"/>
    <cellStyle name="Number (2dp)" xfId="50"/>
    <cellStyle name="Number 2" xfId="607"/>
    <cellStyle name="Output 2" xfId="608"/>
    <cellStyle name="per.style" xfId="609"/>
    <cellStyle name="Percent (0)" xfId="610"/>
    <cellStyle name="Percent [2]" xfId="611"/>
    <cellStyle name="Percent 2" xfId="612"/>
    <cellStyle name="Percent 2 2" xfId="613"/>
    <cellStyle name="Percent 2 3" xfId="614"/>
    <cellStyle name="Percent 2 3 2" xfId="615"/>
    <cellStyle name="Percent 2 3 3" xfId="616"/>
    <cellStyle name="Percent 2 4" xfId="617"/>
    <cellStyle name="Percent 3" xfId="618"/>
    <cellStyle name="Percent 3 2" xfId="619"/>
    <cellStyle name="Percent 4" xfId="620"/>
    <cellStyle name="Percent 4 2" xfId="621"/>
    <cellStyle name="Percent 4 2 2" xfId="622"/>
    <cellStyle name="Percent 4 3" xfId="623"/>
    <cellStyle name="Percent 5" xfId="624"/>
    <cellStyle name="Percent 5 2" xfId="625"/>
    <cellStyle name="Percent 6" xfId="626"/>
    <cellStyle name="Percent 6 2" xfId="627"/>
    <cellStyle name="Percent 6 3" xfId="628"/>
    <cellStyle name="Percent 6 4" xfId="629"/>
    <cellStyle name="Percent 7" xfId="70"/>
    <cellStyle name="Percentage" xfId="53"/>
    <cellStyle name="Percentage (2dp)" xfId="54"/>
    <cellStyle name="Porcentaje" xfId="52" builtinId="5"/>
    <cellStyle name="PSChar" xfId="630"/>
    <cellStyle name="PSDate" xfId="631"/>
    <cellStyle name="PSDec" xfId="632"/>
    <cellStyle name="PSHeading" xfId="633"/>
    <cellStyle name="PSInt" xfId="634"/>
    <cellStyle name="PSSpacer" xfId="635"/>
    <cellStyle name="Rechnungsnummer" xfId="636"/>
    <cellStyle name="Ref Numbers" xfId="637"/>
    <cellStyle name="Row label" xfId="55"/>
    <cellStyle name="Row label (indent)" xfId="56"/>
    <cellStyle name="Salida" xfId="51" builtinId="21" customBuiltin="1"/>
    <cellStyle name="SAPBEXaggData" xfId="638"/>
    <cellStyle name="SAPBEXaggDataEmph" xfId="639"/>
    <cellStyle name="SAPBEXaggItem" xfId="640"/>
    <cellStyle name="SAPBEXaggItemX" xfId="641"/>
    <cellStyle name="SAPBEXchaText" xfId="642"/>
    <cellStyle name="SAPBEXexcBad7" xfId="643"/>
    <cellStyle name="SAPBEXexcBad8" xfId="644"/>
    <cellStyle name="SAPBEXexcBad9" xfId="645"/>
    <cellStyle name="SAPBEXexcCritical4" xfId="646"/>
    <cellStyle name="SAPBEXexcCritical5" xfId="647"/>
    <cellStyle name="SAPBEXexcCritical6" xfId="648"/>
    <cellStyle name="SAPBEXexcGood1" xfId="649"/>
    <cellStyle name="SAPBEXexcGood2" xfId="650"/>
    <cellStyle name="SAPBEXexcGood3" xfId="651"/>
    <cellStyle name="SAPBEXfilterDrill" xfId="652"/>
    <cellStyle name="SAPBEXfilterItem" xfId="653"/>
    <cellStyle name="SAPBEXfilterText" xfId="654"/>
    <cellStyle name="SAPBEXformats" xfId="655"/>
    <cellStyle name="SAPBEXheaderItem" xfId="656"/>
    <cellStyle name="SAPBEXheaderText" xfId="657"/>
    <cellStyle name="SAPBEXHLevel0" xfId="658"/>
    <cellStyle name="SAPBEXHLevel0X" xfId="659"/>
    <cellStyle name="SAPBEXHLevel1" xfId="660"/>
    <cellStyle name="SAPBEXHLevel1X" xfId="661"/>
    <cellStyle name="SAPBEXHLevel2" xfId="662"/>
    <cellStyle name="SAPBEXHLevel2X" xfId="663"/>
    <cellStyle name="SAPBEXHLevel3" xfId="664"/>
    <cellStyle name="SAPBEXHLevel3X" xfId="665"/>
    <cellStyle name="SAPBEXresData" xfId="666"/>
    <cellStyle name="SAPBEXresDataEmph" xfId="667"/>
    <cellStyle name="SAPBEXresItem" xfId="668"/>
    <cellStyle name="SAPBEXresItemX" xfId="669"/>
    <cellStyle name="SAPBEXstdData" xfId="670"/>
    <cellStyle name="SAPBEXstdDataEmph" xfId="671"/>
    <cellStyle name="SAPBEXstdItem" xfId="672"/>
    <cellStyle name="SAPBEXstdItemX" xfId="673"/>
    <cellStyle name="SAPBEXtitle" xfId="674"/>
    <cellStyle name="SAPBEXundefined" xfId="675"/>
    <cellStyle name="SAPOutput" xfId="676"/>
    <cellStyle name="SEM-BPS-headdata" xfId="677"/>
    <cellStyle name="SEM-BPS-headkey" xfId="678"/>
    <cellStyle name="SEM-BPS-input-on" xfId="679"/>
    <cellStyle name="SEM-BPS-key" xfId="680"/>
    <cellStyle name="Source Line" xfId="681"/>
    <cellStyle name="Standaard_Bijlage1_1" xfId="682"/>
    <cellStyle name="Standard fett" xfId="683"/>
    <cellStyle name="Standard zentriert" xfId="684"/>
    <cellStyle name="Standard_41 Grundkompetenzen" xfId="685"/>
    <cellStyle name="Style 1" xfId="686"/>
    <cellStyle name="Style 2" xfId="687"/>
    <cellStyle name="subhead" xfId="688"/>
    <cellStyle name="Sub-total row" xfId="57"/>
    <cellStyle name="Summe" xfId="689"/>
    <cellStyle name="Table finish row" xfId="58"/>
    <cellStyle name="Table Heading" xfId="690"/>
    <cellStyle name="Table shading" xfId="59"/>
    <cellStyle name="Table unfinish row" xfId="60"/>
    <cellStyle name="Table unshading" xfId="61"/>
    <cellStyle name="taples Plaza" xfId="691"/>
    <cellStyle name="test" xfId="692"/>
    <cellStyle name="Text" xfId="62"/>
    <cellStyle name="Text • 11 fett" xfId="693"/>
    <cellStyle name="Title 2" xfId="694"/>
    <cellStyle name="Title Line" xfId="695"/>
    <cellStyle name="Top Row" xfId="696"/>
    <cellStyle name="Total" xfId="63" builtinId="25" customBuiltin="1"/>
    <cellStyle name="Total row" xfId="64"/>
    <cellStyle name="Total Row 2" xfId="697"/>
    <cellStyle name="Unhighlight" xfId="65"/>
    <cellStyle name="Untotal row" xfId="66"/>
    <cellStyle name="Zahl" xfId="698"/>
    <cellStyle name="Zahl • 0,00" xfId="699"/>
    <cellStyle name="Zahl1" xfId="700"/>
    <cellStyle name="Βασικό_cosmote us gaap 30.12.2000TEST1" xfId="701"/>
    <cellStyle name="標準_HH Worksheet JPN" xfId="702"/>
  </cellStyles>
  <dxfs count="37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ont>
        <b/>
        <i/>
        <condense val="0"/>
        <extend val="0"/>
        <color indexed="13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8080"/>
      <rgbColor rgb="00BFDCF9"/>
      <rgbColor rgb="00C00000"/>
      <rgbColor rgb="00008000"/>
      <rgbColor rgb="000000C0"/>
      <rgbColor rgb="00808000"/>
      <rgbColor rgb="00FF00FF"/>
      <rgbColor rgb="000060C0"/>
      <rgbColor rgb="00E0E0E0"/>
      <rgbColor rgb="00A0A0A0"/>
      <rgbColor rgb="00B8CAD8"/>
      <rgbColor rgb="007A9FB6"/>
      <rgbColor rgb="003F6075"/>
      <rgbColor rgb="00B2CF81"/>
      <rgbColor rgb="007C9637"/>
      <rgbColor rgb="00E3CAB3"/>
      <rgbColor rgb="00A71930"/>
      <rgbColor rgb="008C8299"/>
      <rgbColor rgb="00A71930"/>
      <rgbColor rgb="000000B6"/>
      <rgbColor rgb="00EBC8A9"/>
      <rgbColor rgb="008A73A9"/>
      <rgbColor rgb="008AB01E"/>
      <rgbColor rgb="00B5E070"/>
      <rgbColor rgb="005FA6D1"/>
      <rgbColor rgb="00A9CCE7"/>
      <rgbColor rgb="00C0C0FF"/>
      <rgbColor rgb="00CCECFF"/>
      <rgbColor rgb="00D0FFD0"/>
      <rgbColor rgb="00FFFFA0"/>
      <rgbColor rgb="00E0E0FF"/>
      <rgbColor rgb="00FFC0C0"/>
      <rgbColor rgb="00FFC0FF"/>
      <rgbColor rgb="00FFF1C9"/>
      <rgbColor rgb="008080FF"/>
      <rgbColor rgb="000080FF"/>
      <rgbColor rgb="00C0C000"/>
      <rgbColor rgb="00FFE0A0"/>
      <rgbColor rgb="00FF8000"/>
      <rgbColor rgb="00C06000"/>
      <rgbColor rgb="00C000C0"/>
      <rgbColor rgb="00C0C0C0"/>
      <rgbColor rgb="00003352"/>
      <rgbColor rgb="0000C000"/>
      <rgbColor rgb="00006000"/>
      <rgbColor rgb="00606000"/>
      <rgbColor rgb="00804000"/>
      <rgbColor rgb="00FF80FF"/>
      <rgbColor rgb="00800080"/>
      <rgbColor rgb="00808080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hartsheet" Target="chartsheets/sheet4.xml"/><Relationship Id="rId18" Type="http://schemas.openxmlformats.org/officeDocument/2006/relationships/chartsheet" Target="chartsheets/sheet9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2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3.xml"/><Relationship Id="rId17" Type="http://schemas.openxmlformats.org/officeDocument/2006/relationships/chartsheet" Target="chartsheets/sheet8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7.xml"/><Relationship Id="rId20" Type="http://schemas.openxmlformats.org/officeDocument/2006/relationships/chartsheet" Target="chartsheets/sheet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2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6.xml"/><Relationship Id="rId23" Type="http://schemas.openxmlformats.org/officeDocument/2006/relationships/chartsheet" Target="chartsheets/sheet14.xml"/><Relationship Id="rId28" Type="http://schemas.openxmlformats.org/officeDocument/2006/relationships/calcChain" Target="calcChain.xml"/><Relationship Id="rId10" Type="http://schemas.openxmlformats.org/officeDocument/2006/relationships/chartsheet" Target="chartsheets/sheet1.xml"/><Relationship Id="rId19" Type="http://schemas.openxmlformats.org/officeDocument/2006/relationships/chartsheet" Target="chart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5.xml"/><Relationship Id="rId22" Type="http://schemas.openxmlformats.org/officeDocument/2006/relationships/chartsheet" Target="chartsheets/sheet13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'Charts==&gt;'!$D$10</c:f>
              <c:strCache>
                <c:ptCount val="1"/>
                <c:pt idx="0">
                  <c:v>Conexiones móviles</c:v>
                </c:pt>
              </c:strCache>
            </c:strRef>
          </c:tx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'Charts==&gt;'!$Q$10:$AE$10</c:f>
              <c:numCache>
                <c:formatCode>* _(#,##0_);[Red]* \(#,##0\);* _("-"?_);@_)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130944"/>
        <c:axId val="78387392"/>
      </c:barChart>
      <c:lineChart>
        <c:grouping val="standard"/>
        <c:varyColors val="0"/>
        <c:ser>
          <c:idx val="1"/>
          <c:order val="1"/>
          <c:tx>
            <c:strRef>
              <c:f>'Charts==&gt;'!$D$12</c:f>
              <c:strCache>
                <c:ptCount val="1"/>
                <c:pt idx="0">
                  <c:v>Penetración móvil (pob)</c:v>
                </c:pt>
              </c:strCache>
            </c:strRef>
          </c:tx>
          <c:marker>
            <c:symbol val="none"/>
          </c:marker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'Charts==&gt;'!$Q$12:$AE$12</c:f>
              <c:numCache>
                <c:formatCode>#,##0%;[Red]\-#,##0%;0%;@_)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556544"/>
        <c:axId val="78387968"/>
      </c:lineChart>
      <c:catAx>
        <c:axId val="15413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rgbClr val="003352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es-MX"/>
          </a:p>
        </c:txPr>
        <c:crossAx val="78387392"/>
        <c:crosses val="autoZero"/>
        <c:auto val="1"/>
        <c:lblAlgn val="ctr"/>
        <c:lblOffset val="100"/>
        <c:noMultiLvlLbl val="0"/>
      </c:catAx>
      <c:valAx>
        <c:axId val="78387392"/>
        <c:scaling>
          <c:orientation val="minMax"/>
          <c:max val="160000000"/>
        </c:scaling>
        <c:delete val="0"/>
        <c:axPos val="l"/>
        <c:majorGridlines>
          <c:spPr>
            <a:ln w="6350">
              <a:solidFill>
                <a:srgbClr val="FFFFFF">
                  <a:lumMod val="75000"/>
                </a:srgb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Usuarios (millones)</a:t>
                </a:r>
              </a:p>
            </c:rich>
          </c:tx>
          <c:layout/>
          <c:overlay val="0"/>
        </c:title>
        <c:numFmt formatCode="* _(#,##0_);[Red]* \(#,##0\);* _(&quot;-&quot;?_);@_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54130944"/>
        <c:crosses val="autoZero"/>
        <c:crossBetween val="between"/>
        <c:dispUnits>
          <c:builtInUnit val="millions"/>
        </c:dispUnits>
      </c:valAx>
      <c:valAx>
        <c:axId val="78387968"/>
        <c:scaling>
          <c:orientation val="minMax"/>
          <c:max val="1.2"/>
        </c:scaling>
        <c:delete val="0"/>
        <c:axPos val="r"/>
        <c:numFmt formatCode="#,##0%;[Red]\-#,##0%;0%;@_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88556544"/>
        <c:crosses val="max"/>
        <c:crossBetween val="between"/>
        <c:majorUnit val="0.15000000000000002"/>
      </c:valAx>
      <c:catAx>
        <c:axId val="8855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387968"/>
        <c:crosses val="autoZero"/>
        <c:auto val="1"/>
        <c:lblAlgn val="ctr"/>
        <c:lblOffset val="100"/>
        <c:noMultiLvlLbl val="0"/>
      </c:cat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/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000" b="0" i="0">
          <a:solidFill>
            <a:srgbClr val="003352"/>
          </a:solidFill>
          <a:latin typeface="Arial"/>
        </a:defRPr>
      </a:pPr>
      <a:endParaRPr lang="es-MX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61258799631662"/>
          <c:y val="6.7214130652337917E-2"/>
          <c:w val="0.75546446480406126"/>
          <c:h val="0.645090637555655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'Charts==&gt;'!$D$112</c:f>
              <c:strCache>
                <c:ptCount val="1"/>
                <c:pt idx="0">
                  <c:v>Conexiones fijas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'Charts==&gt;'!$Q$112:$AE$112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'Charts==&gt;'!$D$113</c:f>
              <c:strCache>
                <c:ptCount val="1"/>
                <c:pt idx="0">
                  <c:v>Conexiones inalambricas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'Charts==&gt;'!$Q$113:$AE$113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258304"/>
        <c:axId val="156062784"/>
      </c:barChart>
      <c:lineChart>
        <c:grouping val="standard"/>
        <c:varyColors val="0"/>
        <c:ser>
          <c:idx val="0"/>
          <c:order val="0"/>
          <c:tx>
            <c:strRef>
              <c:f>'Charts==&gt;'!$D$111</c:f>
              <c:strCache>
                <c:ptCount val="1"/>
                <c:pt idx="0">
                  <c:v>Penetración televisión de paga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'Charts==&gt;'!$Q$111:$AE$111</c:f>
              <c:numCache>
                <c:formatCode>#,##0%;[Red]\-#,##0%;0%;@_)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38080"/>
        <c:axId val="156063360"/>
      </c:lineChart>
      <c:catAx>
        <c:axId val="15625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rgbClr val="003352"/>
            </a:solidFill>
            <a:prstDash val="solid"/>
          </a:ln>
        </c:spPr>
        <c:crossAx val="156062784"/>
        <c:crosses val="autoZero"/>
        <c:auto val="1"/>
        <c:lblAlgn val="ctr"/>
        <c:lblOffset val="100"/>
        <c:noMultiLvlLbl val="0"/>
      </c:catAx>
      <c:valAx>
        <c:axId val="156062784"/>
        <c:scaling>
          <c:orientation val="minMax"/>
        </c:scaling>
        <c:delete val="0"/>
        <c:axPos val="l"/>
        <c:majorGridlines>
          <c:spPr>
            <a:ln w="6350">
              <a:solidFill>
                <a:srgbClr val="FFFFFF">
                  <a:lumMod val="75000"/>
                </a:srgb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Conexiones (millones)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56258304"/>
        <c:crosses val="autoZero"/>
        <c:crossBetween val="between"/>
        <c:dispUnits>
          <c:builtInUnit val="millions"/>
        </c:dispUnits>
      </c:valAx>
      <c:valAx>
        <c:axId val="156063360"/>
        <c:scaling>
          <c:orientation val="minMax"/>
          <c:max val="0.9"/>
        </c:scaling>
        <c:delete val="0"/>
        <c:axPos val="r"/>
        <c:numFmt formatCode="#,##0%;[Red]\-#,##0%;0%;@_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39438080"/>
        <c:crosses val="max"/>
        <c:crossBetween val="between"/>
      </c:valAx>
      <c:catAx>
        <c:axId val="139438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0633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6.2659541480431999E-2"/>
          <c:y val="0.83080562654924472"/>
          <c:w val="0.93145121636189199"/>
          <c:h val="0.13253212036766177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200" b="0" i="0">
          <a:solidFill>
            <a:srgbClr val="003352"/>
          </a:solidFill>
          <a:latin typeface="Arial"/>
        </a:defRPr>
      </a:pPr>
      <a:endParaRPr lang="es-MX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775732614478145"/>
          <c:y val="6.7214130652337917E-2"/>
          <c:w val="0.76937565845783351"/>
          <c:h val="0.454271777955689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'Charts==&gt;'!$D$118</c:f>
              <c:strCache>
                <c:ptCount val="1"/>
                <c:pt idx="0">
                  <c:v>Local on-net</c:v>
                </c:pt>
              </c:strCache>
            </c:strRef>
          </c:tx>
          <c:spPr>
            <a:solidFill>
              <a:srgbClr val="221F72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'Charts==&gt;'!$Q$118:$AE$118</c:f>
              <c:numCache>
                <c:formatCode>* _(#,##0_);[Red]* \(#,##0\);* _("-"?_);@_)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'Charts==&gt;'!$D$119</c:f>
              <c:strCache>
                <c:ptCount val="1"/>
                <c:pt idx="0">
                  <c:v>Larga distancia on-net</c:v>
                </c:pt>
              </c:strCache>
            </c:strRef>
          </c:tx>
          <c:spPr>
            <a:solidFill>
              <a:srgbClr val="C4D0E9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'Charts==&gt;'!$Q$119:$AE$119</c:f>
              <c:numCache>
                <c:formatCode>* _(#,##0_);[Red]* \(#,##0\);* _("-"?_);@_)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'Charts==&gt;'!$D$120</c:f>
              <c:strCache>
                <c:ptCount val="1"/>
                <c:pt idx="0">
                  <c:v>Local a otros operadores fijos</c:v>
                </c:pt>
              </c:strCache>
            </c:strRef>
          </c:tx>
          <c:spPr>
            <a:solidFill>
              <a:srgbClr val="0067B1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'Charts==&gt;'!$Q$120:$AE$120</c:f>
              <c:numCache>
                <c:formatCode>* _(#,##0_);[Red]* \(#,##0\);* _("-"?_);@_)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3"/>
          <c:order val="3"/>
          <c:tx>
            <c:strRef>
              <c:f>'Charts==&gt;'!$D$121</c:f>
              <c:strCache>
                <c:ptCount val="1"/>
                <c:pt idx="0">
                  <c:v>Larga distancia a otros operadores fijos</c:v>
                </c:pt>
              </c:strCache>
            </c:strRef>
          </c:tx>
          <c:spPr>
            <a:solidFill>
              <a:srgbClr val="29AEFF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'Charts==&gt;'!$Q$121:$AE$121</c:f>
              <c:numCache>
                <c:formatCode>* _(#,##0_);[Red]* \(#,##0\);* _("-"?_);@_)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4"/>
          <c:order val="4"/>
          <c:tx>
            <c:strRef>
              <c:f>'Charts==&gt;'!$D$122</c:f>
              <c:strCache>
                <c:ptCount val="1"/>
                <c:pt idx="0">
                  <c:v>Móvil</c:v>
                </c:pt>
              </c:strCache>
            </c:strRef>
          </c:tx>
          <c:spPr>
            <a:solidFill>
              <a:srgbClr val="B4268F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'Charts==&gt;'!$Q$122:$AE$122</c:f>
              <c:numCache>
                <c:formatCode>* _(#,##0_);[Red]* \(#,##0\);* _("-"?_);@_)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5"/>
          <c:order val="5"/>
          <c:tx>
            <c:strRef>
              <c:f>'Charts==&gt;'!$D$123</c:f>
              <c:strCache>
                <c:ptCount val="1"/>
                <c:pt idx="0">
                  <c:v>Internacional</c:v>
                </c:pt>
              </c:strCache>
            </c:strRef>
          </c:tx>
          <c:spPr>
            <a:solidFill>
              <a:srgbClr val="5A2149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'Charts==&gt;'!$Q$123:$AE$123</c:f>
              <c:numCache>
                <c:formatCode>* _(#,##0_);[Red]* \(#,##0\);* _("-"?_);@_)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6"/>
          <c:order val="6"/>
          <c:tx>
            <c:strRef>
              <c:f>'Charts==&gt;'!$D$124</c:f>
              <c:strCache>
                <c:ptCount val="1"/>
                <c:pt idx="0">
                  <c:v>Números no geográficos</c:v>
                </c:pt>
              </c:strCache>
            </c:strRef>
          </c:tx>
          <c:spPr>
            <a:solidFill>
              <a:srgbClr val="F6ADCD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'Charts==&gt;'!$Q$124:$AE$124</c:f>
              <c:numCache>
                <c:formatCode>* _(#,##0_);[Red]* \(#,##0\);* _("-"?_);@_)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261376"/>
        <c:axId val="156065088"/>
      </c:barChart>
      <c:catAx>
        <c:axId val="15626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rgbClr val="003352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es-MX"/>
          </a:p>
        </c:txPr>
        <c:crossAx val="156065088"/>
        <c:crosses val="autoZero"/>
        <c:auto val="1"/>
        <c:lblAlgn val="ctr"/>
        <c:lblOffset val="100"/>
        <c:noMultiLvlLbl val="0"/>
      </c:catAx>
      <c:valAx>
        <c:axId val="156065088"/>
        <c:scaling>
          <c:orientation val="minMax"/>
        </c:scaling>
        <c:delete val="0"/>
        <c:axPos val="l"/>
        <c:majorGridlines>
          <c:spPr>
            <a:ln w="6350">
              <a:solidFill>
                <a:srgbClr val="FFFFFF">
                  <a:lumMod val="75000"/>
                </a:srgb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Minutos por usuario</a:t>
                </a:r>
              </a:p>
            </c:rich>
          </c:tx>
          <c:overlay val="0"/>
        </c:title>
        <c:numFmt formatCode="* _(#,##0_);[Red]* \(#,##0\);* _(&quot;-&quot;?_);@_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56261376"/>
        <c:crosses val="autoZero"/>
        <c:crossBetween val="between"/>
        <c:majorUnit val="200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7.1755729141914457E-2"/>
          <c:y val="0.7177179720096688"/>
          <c:w val="0.91027069527971305"/>
          <c:h val="0.282282027990331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000" b="0" i="0">
          <a:solidFill>
            <a:srgbClr val="003352"/>
          </a:solidFill>
          <a:latin typeface="Arial"/>
        </a:defRPr>
      </a:pPr>
      <a:endParaRPr lang="es-MX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83815265258223"/>
          <c:y val="6.7214130652337917E-2"/>
          <c:w val="0.7942948319500327"/>
          <c:h val="0.535152461086049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'Charts==&gt;'!$D$128</c:f>
              <c:strCache>
                <c:ptCount val="1"/>
                <c:pt idx="0">
                  <c:v>Local de otros operadores fijos</c:v>
                </c:pt>
              </c:strCache>
            </c:strRef>
          </c:tx>
          <c:spPr>
            <a:solidFill>
              <a:srgbClr val="221F72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'Charts==&gt;'!$Q$128:$AE$128</c:f>
              <c:numCache>
                <c:formatCode>* _(#,##0_);[Red]* \(#,##0\);* _("-"?_);@_)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'Charts==&gt;'!$D$129</c:f>
              <c:strCache>
                <c:ptCount val="1"/>
                <c:pt idx="0">
                  <c:v>Larga distancia de otros operadores fijos</c:v>
                </c:pt>
              </c:strCache>
            </c:strRef>
          </c:tx>
          <c:spPr>
            <a:solidFill>
              <a:srgbClr val="C4D0E9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'Charts==&gt;'!$Q$129:$AE$129</c:f>
              <c:numCache>
                <c:formatCode>* _(#,##0_);[Red]* \(#,##0\);* _("-"?_);@_)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'Charts==&gt;'!$D$130</c:f>
              <c:strCache>
                <c:ptCount val="1"/>
                <c:pt idx="0">
                  <c:v>Móvil</c:v>
                </c:pt>
              </c:strCache>
            </c:strRef>
          </c:tx>
          <c:spPr>
            <a:solidFill>
              <a:srgbClr val="0067B1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'Charts==&gt;'!$Q$130:$AE$130</c:f>
              <c:numCache>
                <c:formatCode>* _(#,##0_);[Red]* \(#,##0\);* _("-"?_);@_)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3"/>
          <c:order val="3"/>
          <c:tx>
            <c:strRef>
              <c:f>'Charts==&gt;'!$D$131</c:f>
              <c:strCache>
                <c:ptCount val="1"/>
                <c:pt idx="0">
                  <c:v>Internacional</c:v>
                </c:pt>
              </c:strCache>
            </c:strRef>
          </c:tx>
          <c:spPr>
            <a:solidFill>
              <a:srgbClr val="29AEFF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'Charts==&gt;'!$Q$131:$AE$131</c:f>
              <c:numCache>
                <c:formatCode>* _(#,##0_);[Red]* \(#,##0\);* _("-"?_);@_)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5787264"/>
        <c:axId val="156395200"/>
      </c:barChart>
      <c:catAx>
        <c:axId val="15578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rgbClr val="003352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es-MX"/>
          </a:p>
        </c:txPr>
        <c:crossAx val="156395200"/>
        <c:crosses val="autoZero"/>
        <c:auto val="1"/>
        <c:lblAlgn val="ctr"/>
        <c:lblOffset val="100"/>
        <c:noMultiLvlLbl val="0"/>
      </c:catAx>
      <c:valAx>
        <c:axId val="156395200"/>
        <c:scaling>
          <c:orientation val="minMax"/>
        </c:scaling>
        <c:delete val="0"/>
        <c:axPos val="l"/>
        <c:majorGridlines>
          <c:spPr>
            <a:ln w="6350">
              <a:solidFill>
                <a:srgbClr val="FFFFFF">
                  <a:lumMod val="75000"/>
                </a:srgb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Minutos por usuario</a:t>
                </a:r>
              </a:p>
            </c:rich>
          </c:tx>
          <c:overlay val="0"/>
        </c:title>
        <c:numFmt formatCode="* _(#,##0_);[Red]* \(#,##0\);* _(&quot;-&quot;?_);@_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55787264"/>
        <c:crosses val="autoZero"/>
        <c:crossBetween val="between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1.3529352809176984E-2"/>
          <c:y val="0.7904256670413079"/>
          <c:w val="0.96696547340030314"/>
          <c:h val="0.17291207987559853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000" b="0" i="0">
          <a:solidFill>
            <a:srgbClr val="003352"/>
          </a:solidFill>
          <a:latin typeface="Arial"/>
        </a:defRPr>
      </a:pPr>
      <a:endParaRPr lang="es-MX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99124126338141"/>
          <c:y val="6.6971080669710803E-2"/>
          <c:w val="0.80204995723849126"/>
          <c:h val="0.551952444300626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'Charts==&gt;'!$D$135</c:f>
              <c:strCache>
                <c:ptCount val="1"/>
                <c:pt idx="0">
                  <c:v>Líneas dedicadas para operadores móviles</c:v>
                </c:pt>
              </c:strCache>
            </c:strRef>
          </c:tx>
          <c:spPr>
            <a:solidFill>
              <a:srgbClr val="221F72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'Charts==&gt;'!$O$3:$AE$3</c:f>
              <c:numCache>
                <c:formatCode>General</c:formatCode>
                <c:ptCount val="1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</c:numCache>
            </c:numRef>
          </c:cat>
          <c:val>
            <c:numRef>
              <c:f>'Charts==&gt;'!$O$135:$AE$135</c:f>
              <c:numCache>
                <c:formatCode>#,##0_);[Red]\-#,##0_);0_);@_)</c:formatCode>
                <c:ptCount val="17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'Charts==&gt;'!$D$136</c:f>
              <c:strCache>
                <c:ptCount val="1"/>
                <c:pt idx="0">
                  <c:v>Líneas dedicadas para empresas</c:v>
                </c:pt>
              </c:strCache>
            </c:strRef>
          </c:tx>
          <c:spPr>
            <a:solidFill>
              <a:srgbClr val="C4D0E9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'Charts==&gt;'!$O$3:$AE$3</c:f>
              <c:numCache>
                <c:formatCode>General</c:formatCode>
                <c:ptCount val="1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</c:numCache>
            </c:numRef>
          </c:cat>
          <c:val>
            <c:numRef>
              <c:f>'Charts==&gt;'!$O$136:$AE$136</c:f>
              <c:numCache>
                <c:formatCode>#,##0_);[Red]\-#,##0_);0_);@_)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5788800"/>
        <c:axId val="156397504"/>
      </c:barChart>
      <c:catAx>
        <c:axId val="15578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rgbClr val="003352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es-MX"/>
          </a:p>
        </c:txPr>
        <c:crossAx val="156397504"/>
        <c:crosses val="autoZero"/>
        <c:auto val="1"/>
        <c:lblAlgn val="ctr"/>
        <c:lblOffset val="100"/>
        <c:noMultiLvlLbl val="0"/>
      </c:catAx>
      <c:valAx>
        <c:axId val="156397504"/>
        <c:scaling>
          <c:orientation val="minMax"/>
        </c:scaling>
        <c:delete val="0"/>
        <c:axPos val="l"/>
        <c:majorGridlines>
          <c:spPr>
            <a:ln w="6350">
              <a:solidFill>
                <a:srgbClr val="FFFFFF">
                  <a:lumMod val="75000"/>
                </a:srgb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Líneas (miles)</a:t>
                </a:r>
              </a:p>
            </c:rich>
          </c:tx>
          <c:overlay val="0"/>
        </c:title>
        <c:numFmt formatCode="#,##0_);[Red]\-#,##0_);0_);@_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55788800"/>
        <c:crosses val="autoZero"/>
        <c:crossBetween val="between"/>
        <c:dispUnits>
          <c:builtInUnit val="thousands"/>
        </c:dispUnits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.1687099000265416"/>
          <c:y val="0.81492203885473213"/>
          <c:w val="0.73748633106254979"/>
          <c:h val="0.17898968108438501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000" b="0" i="0">
          <a:solidFill>
            <a:srgbClr val="003352"/>
          </a:solidFill>
          <a:latin typeface="Arial"/>
        </a:defRPr>
      </a:pPr>
      <a:endParaRPr lang="es-MX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'Charts==&gt;'!$D$142</c:f>
              <c:strCache>
                <c:ptCount val="1"/>
                <c:pt idx="0">
                  <c:v>Fijo local</c:v>
                </c:pt>
              </c:strCache>
            </c:strRef>
          </c:tx>
          <c:spPr>
            <a:solidFill>
              <a:srgbClr val="221F72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Ref>
              <c:f>'Charts==&gt;'!$Q$3:$AJ$3</c:f>
              <c:numCache>
                <c:formatCode>General</c:formatCode>
                <c:ptCount val="2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</c:numCache>
            </c:numRef>
          </c:cat>
          <c:val>
            <c:numRef>
              <c:f>'Charts==&gt;'!$Q$142:$AJ$142</c:f>
              <c:numCache>
                <c:formatCode>#,##0_);[Red]\-#,##0_);0_);@_)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2"/>
          <c:order val="1"/>
          <c:tx>
            <c:strRef>
              <c:f>'Charts==&gt;'!$D$143</c:f>
              <c:strCache>
                <c:ptCount val="1"/>
                <c:pt idx="0">
                  <c:v>Fijo nacional</c:v>
                </c:pt>
              </c:strCache>
            </c:strRef>
          </c:tx>
          <c:spPr>
            <a:solidFill>
              <a:srgbClr val="C4D0E9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Ref>
              <c:f>'Charts==&gt;'!$Q$3:$AJ$3</c:f>
              <c:numCache>
                <c:formatCode>General</c:formatCode>
                <c:ptCount val="2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</c:numCache>
            </c:numRef>
          </c:cat>
          <c:val>
            <c:numRef>
              <c:f>'Charts==&gt;'!$Q$143:$AJ$143</c:f>
              <c:numCache>
                <c:formatCode>#,##0_);[Red]\-#,##0_);0_);@_)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3"/>
          <c:order val="2"/>
          <c:tx>
            <c:strRef>
              <c:f>'Charts==&gt;'!$D$144</c:f>
              <c:strCache>
                <c:ptCount val="1"/>
                <c:pt idx="0">
                  <c:v>Fijo internacional</c:v>
                </c:pt>
              </c:strCache>
            </c:strRef>
          </c:tx>
          <c:spPr>
            <a:solidFill>
              <a:srgbClr val="0067B1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Ref>
              <c:f>'Charts==&gt;'!$Q$3:$AJ$3</c:f>
              <c:numCache>
                <c:formatCode>General</c:formatCode>
                <c:ptCount val="2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</c:numCache>
            </c:numRef>
          </c:cat>
          <c:val>
            <c:numRef>
              <c:f>'Charts==&gt;'!$Q$144:$AJ$144</c:f>
              <c:numCache>
                <c:formatCode>#,##0_);[Red]\-#,##0_);0_);@_)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0"/>
          <c:order val="3"/>
          <c:tx>
            <c:strRef>
              <c:f>'Charts==&gt;'!$D$141</c:f>
              <c:strCache>
                <c:ptCount val="1"/>
                <c:pt idx="0">
                  <c:v>Móvil</c:v>
                </c:pt>
              </c:strCache>
            </c:strRef>
          </c:tx>
          <c:spPr>
            <a:solidFill>
              <a:srgbClr val="29AEFF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Ref>
              <c:f>'Charts==&gt;'!$Q$3:$AJ$3</c:f>
              <c:numCache>
                <c:formatCode>General</c:formatCode>
                <c:ptCount val="2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</c:numCache>
            </c:numRef>
          </c:cat>
          <c:val>
            <c:numRef>
              <c:f>'Charts==&gt;'!$Q$141:$AJ$141</c:f>
              <c:numCache>
                <c:formatCode>#,##0_);[Red]\-#,##0_);0_);@_)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789824"/>
        <c:axId val="156399808"/>
      </c:areaChart>
      <c:catAx>
        <c:axId val="155789824"/>
        <c:scaling>
          <c:orientation val="minMax"/>
        </c:scaling>
        <c:delete val="0"/>
        <c:axPos val="b"/>
        <c:majorGridlines>
          <c:spPr>
            <a:ln w="6350">
              <a:solidFill>
                <a:srgbClr val="FFFFFF">
                  <a:lumMod val="75000"/>
                </a:srgbClr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25400">
            <a:solidFill>
              <a:srgbClr val="003352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es-MX"/>
          </a:p>
        </c:txPr>
        <c:crossAx val="156399808"/>
        <c:crosses val="autoZero"/>
        <c:auto val="1"/>
        <c:lblAlgn val="ctr"/>
        <c:lblOffset val="100"/>
        <c:noMultiLvlLbl val="0"/>
      </c:catAx>
      <c:valAx>
        <c:axId val="156399808"/>
        <c:scaling>
          <c:orientation val="minMax"/>
        </c:scaling>
        <c:delete val="0"/>
        <c:axPos val="l"/>
        <c:majorGridlines>
          <c:spPr>
            <a:ln w="6350">
              <a:solidFill>
                <a:srgbClr val="FFFFFF">
                  <a:lumMod val="75000"/>
                </a:srgb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Miles de millones de minutos</a:t>
                </a:r>
              </a:p>
            </c:rich>
          </c:tx>
          <c:layout/>
          <c:overlay val="0"/>
        </c:title>
        <c:numFmt formatCode="#,##0_);[Red]\-#,##0_);0_);@_)" sourceLinked="1"/>
        <c:majorTickMark val="cross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55789824"/>
        <c:crosses val="autoZero"/>
        <c:crossBetween val="midCat"/>
        <c:dispUnits>
          <c:builtInUnit val="billions"/>
        </c:dispUnits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/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000" b="0" i="0">
          <a:solidFill>
            <a:srgbClr val="003352"/>
          </a:solidFill>
          <a:latin typeface="Arial"/>
        </a:defRPr>
      </a:pPr>
      <a:endParaRPr lang="es-MX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'Charts==&gt;'!$D$9</c:f>
              <c:strCache>
                <c:ptCount val="1"/>
                <c:pt idx="0">
                  <c:v>Conexiones fijas</c:v>
                </c:pt>
              </c:strCache>
            </c:strRef>
          </c:tx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'Charts==&gt;'!$Q$9:$AE$9</c:f>
              <c:numCache>
                <c:formatCode>* _(#,##0_);[Red]* \(#,##0\);* _("-"?_);@_)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945024"/>
        <c:axId val="128811584"/>
      </c:barChart>
      <c:lineChart>
        <c:grouping val="standard"/>
        <c:varyColors val="0"/>
        <c:ser>
          <c:idx val="1"/>
          <c:order val="1"/>
          <c:tx>
            <c:strRef>
              <c:f>'Charts==&gt;'!$D$11</c:f>
              <c:strCache>
                <c:ptCount val="1"/>
                <c:pt idx="0">
                  <c:v>Penetración fija (hogar)</c:v>
                </c:pt>
              </c:strCache>
            </c:strRef>
          </c:tx>
          <c:marker>
            <c:symbol val="none"/>
          </c:marker>
          <c:val>
            <c:numRef>
              <c:f>'Charts==&gt;'!$Q$11:$AE$11</c:f>
              <c:numCache>
                <c:formatCode>#,##0%;[Red]\-#,##0%;0%;@_)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46048"/>
        <c:axId val="128812160"/>
      </c:lineChart>
      <c:catAx>
        <c:axId val="1549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rgbClr val="003352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es-MX"/>
          </a:p>
        </c:txPr>
        <c:crossAx val="128811584"/>
        <c:crosses val="autoZero"/>
        <c:auto val="1"/>
        <c:lblAlgn val="ctr"/>
        <c:lblOffset val="100"/>
        <c:noMultiLvlLbl val="0"/>
      </c:catAx>
      <c:valAx>
        <c:axId val="12881158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rgbClr val="FFFFFF">
                  <a:lumMod val="75000"/>
                </a:srgb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Conexiones (millones)</a:t>
                </a:r>
              </a:p>
            </c:rich>
          </c:tx>
          <c:layout/>
          <c:overlay val="0"/>
        </c:title>
        <c:numFmt formatCode="* _(#,##0_);[Red]* \(#,##0\);* _(&quot;-&quot;?_);@_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54945024"/>
        <c:crosses val="autoZero"/>
        <c:crossBetween val="between"/>
        <c:dispUnits>
          <c:builtInUnit val="millions"/>
        </c:dispUnits>
      </c:valAx>
      <c:valAx>
        <c:axId val="128812160"/>
        <c:scaling>
          <c:orientation val="minMax"/>
          <c:max val="0.75000000000000011"/>
        </c:scaling>
        <c:delete val="0"/>
        <c:axPos val="r"/>
        <c:numFmt formatCode="#,##0%;[Red]\-#,##0%;0%;@_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54946048"/>
        <c:crosses val="max"/>
        <c:crossBetween val="between"/>
        <c:majorUnit val="0.15000000000000002"/>
      </c:valAx>
      <c:catAx>
        <c:axId val="154946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28812160"/>
        <c:crosses val="autoZero"/>
        <c:auto val="1"/>
        <c:lblAlgn val="ctr"/>
        <c:lblOffset val="100"/>
        <c:noMultiLvlLbl val="0"/>
      </c:cat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/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000" b="0" i="0">
          <a:solidFill>
            <a:srgbClr val="003352"/>
          </a:solidFill>
          <a:latin typeface="Arial"/>
        </a:defRPr>
      </a:pPr>
      <a:endParaRPr lang="es-MX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'Charts==&gt;'!$D$15</c:f>
              <c:strCache>
                <c:ptCount val="1"/>
                <c:pt idx="0">
                  <c:v>Banda ancha fija</c:v>
                </c:pt>
              </c:strCache>
            </c:strRef>
          </c:tx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'Charts==&gt;'!$Q$15:$AE$15</c:f>
              <c:numCache>
                <c:formatCode>* _(#,##0_);[Red]* \(#,##0\);* _("-"?_);@_)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94336"/>
        <c:axId val="128813888"/>
      </c:barChart>
      <c:lineChart>
        <c:grouping val="standard"/>
        <c:varyColors val="0"/>
        <c:ser>
          <c:idx val="1"/>
          <c:order val="1"/>
          <c:tx>
            <c:strRef>
              <c:f>'Charts==&gt;'!$D$17</c:f>
              <c:strCache>
                <c:ptCount val="1"/>
                <c:pt idx="0">
                  <c:v>Penetración banda ancha fija (hogar)</c:v>
                </c:pt>
              </c:strCache>
            </c:strRef>
          </c:tx>
          <c:marker>
            <c:symbol val="none"/>
          </c:marker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'Charts==&gt;'!$Q$17:$AE$17</c:f>
              <c:numCache>
                <c:formatCode>#,##0%;[Red]\-#,##0%;0%;@_)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46560"/>
        <c:axId val="128814464"/>
      </c:lineChart>
      <c:catAx>
        <c:axId val="15489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rgbClr val="003352"/>
            </a:solidFill>
            <a:prstDash val="solid"/>
          </a:ln>
        </c:spPr>
        <c:crossAx val="128813888"/>
        <c:crosses val="autoZero"/>
        <c:auto val="1"/>
        <c:lblAlgn val="ctr"/>
        <c:lblOffset val="100"/>
        <c:noMultiLvlLbl val="0"/>
      </c:catAx>
      <c:valAx>
        <c:axId val="128813888"/>
        <c:scaling>
          <c:orientation val="minMax"/>
        </c:scaling>
        <c:delete val="0"/>
        <c:axPos val="l"/>
        <c:majorGridlines>
          <c:spPr>
            <a:ln w="6350">
              <a:solidFill>
                <a:srgbClr val="FFFFFF">
                  <a:lumMod val="75000"/>
                </a:srgb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Conexiones (millones)</a:t>
                </a:r>
              </a:p>
            </c:rich>
          </c:tx>
          <c:layout/>
          <c:overlay val="0"/>
        </c:title>
        <c:numFmt formatCode="* _(#,##0_);[Red]* \(#,##0\);* _(&quot;-&quot;?_);@_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54894336"/>
        <c:crosses val="autoZero"/>
        <c:crossBetween val="between"/>
        <c:dispUnits>
          <c:builtInUnit val="millions"/>
        </c:dispUnits>
      </c:valAx>
      <c:valAx>
        <c:axId val="128814464"/>
        <c:scaling>
          <c:orientation val="minMax"/>
        </c:scaling>
        <c:delete val="0"/>
        <c:axPos val="r"/>
        <c:numFmt formatCode="#,##0%;[Red]\-#,##0%;0%;@_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54946560"/>
        <c:crosses val="max"/>
        <c:crossBetween val="between"/>
        <c:majorUnit val="0.15000000000000002"/>
      </c:valAx>
      <c:catAx>
        <c:axId val="154946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814464"/>
        <c:crosses val="autoZero"/>
        <c:auto val="1"/>
        <c:lblAlgn val="ctr"/>
        <c:lblOffset val="100"/>
        <c:noMultiLvlLbl val="0"/>
      </c:cat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/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000" b="0" i="0">
          <a:solidFill>
            <a:srgbClr val="003352"/>
          </a:solidFill>
          <a:latin typeface="Arial"/>
        </a:defRPr>
      </a:pPr>
      <a:endParaRPr lang="es-MX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'Charts==&gt;'!$D$16</c:f>
              <c:strCache>
                <c:ptCount val="1"/>
                <c:pt idx="0">
                  <c:v>Banda ancha móvil</c:v>
                </c:pt>
              </c:strCache>
            </c:strRef>
          </c:tx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'Charts==&gt;'!$Q$16:$AE$16</c:f>
              <c:numCache>
                <c:formatCode>* _(#,##0_);[Red]* \(#,##0\);* _("-"?_);@_)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95872"/>
        <c:axId val="128816768"/>
      </c:barChart>
      <c:lineChart>
        <c:grouping val="standard"/>
        <c:varyColors val="0"/>
        <c:ser>
          <c:idx val="1"/>
          <c:order val="1"/>
          <c:tx>
            <c:strRef>
              <c:f>'Charts==&gt;'!$D$18</c:f>
              <c:strCache>
                <c:ptCount val="1"/>
                <c:pt idx="0">
                  <c:v>Penetración banda ancha móvil (pob)</c:v>
                </c:pt>
              </c:strCache>
            </c:strRef>
          </c:tx>
          <c:marker>
            <c:symbol val="none"/>
          </c:marker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'Charts==&gt;'!$Q$18:$AE$18</c:f>
              <c:numCache>
                <c:formatCode>#,##0%;[Red]\-#,##0%;0%;@_)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43488"/>
        <c:axId val="128817344"/>
      </c:lineChart>
      <c:catAx>
        <c:axId val="15489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rgbClr val="003352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es-MX"/>
          </a:p>
        </c:txPr>
        <c:crossAx val="128816768"/>
        <c:crosses val="autoZero"/>
        <c:auto val="1"/>
        <c:lblAlgn val="ctr"/>
        <c:lblOffset val="100"/>
        <c:noMultiLvlLbl val="0"/>
      </c:catAx>
      <c:valAx>
        <c:axId val="128816768"/>
        <c:scaling>
          <c:orientation val="minMax"/>
        </c:scaling>
        <c:delete val="0"/>
        <c:axPos val="l"/>
        <c:majorGridlines>
          <c:spPr>
            <a:ln w="6350">
              <a:solidFill>
                <a:srgbClr val="FFFFFF">
                  <a:lumMod val="75000"/>
                </a:srgb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Usuarios (millones)</a:t>
                </a:r>
              </a:p>
            </c:rich>
          </c:tx>
          <c:overlay val="0"/>
        </c:title>
        <c:numFmt formatCode="* _(#,##0_);[Red]* \(#,##0\);* _(&quot;-&quot;?_);@_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54895872"/>
        <c:crosses val="autoZero"/>
        <c:crossBetween val="between"/>
        <c:dispUnits>
          <c:builtInUnit val="millions"/>
        </c:dispUnits>
      </c:valAx>
      <c:valAx>
        <c:axId val="128817344"/>
        <c:scaling>
          <c:orientation val="minMax"/>
          <c:max val="0.1"/>
        </c:scaling>
        <c:delete val="0"/>
        <c:axPos val="r"/>
        <c:numFmt formatCode="#,##0%;[Red]\-#,##0%;0%;@_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54943488"/>
        <c:crosses val="max"/>
        <c:crossBetween val="between"/>
      </c:valAx>
      <c:catAx>
        <c:axId val="154943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817344"/>
        <c:crosses val="autoZero"/>
        <c:auto val="1"/>
        <c:lblAlgn val="ctr"/>
        <c:lblOffset val="100"/>
        <c:noMultiLvlLbl val="0"/>
      </c:cat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000" b="0" i="0">
          <a:solidFill>
            <a:srgbClr val="003352"/>
          </a:solidFill>
          <a:latin typeface="Arial"/>
        </a:defRPr>
      </a:pPr>
      <a:endParaRPr lang="es-MX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03780624318015"/>
          <c:y val="6.7214130652337917E-2"/>
          <c:w val="0.80409517835943478"/>
          <c:h val="0.54469619405397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'Charts==&gt;'!$D$61</c:f>
              <c:strCache>
                <c:ptCount val="1"/>
                <c:pt idx="0">
                  <c:v>Llamadas a internacional</c:v>
                </c:pt>
              </c:strCache>
            </c:strRef>
          </c:tx>
          <c:spPr>
            <a:solidFill>
              <a:srgbClr val="221F72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'Charts==&gt;'!$Q$61:$AE$61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'Charts==&gt;'!$D$62</c:f>
              <c:strCache>
                <c:ptCount val="1"/>
                <c:pt idx="0">
                  <c:v>Roaming in originación</c:v>
                </c:pt>
              </c:strCache>
            </c:strRef>
          </c:tx>
          <c:spPr>
            <a:solidFill>
              <a:srgbClr val="C4D0E9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'Charts==&gt;'!$Q$62:$AE$62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'Charts==&gt;'!$D$63</c:f>
              <c:strCache>
                <c:ptCount val="1"/>
                <c:pt idx="0">
                  <c:v>Llamadas a redes fijas</c:v>
                </c:pt>
              </c:strCache>
            </c:strRef>
          </c:tx>
          <c:spPr>
            <a:solidFill>
              <a:srgbClr val="0067B1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'Charts==&gt;'!$Q$63:$AE$63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3"/>
          <c:order val="3"/>
          <c:tx>
            <c:strRef>
              <c:f>'Charts==&gt;'!$D$64</c:f>
              <c:strCache>
                <c:ptCount val="1"/>
                <c:pt idx="0">
                  <c:v>Llamadas a otras redes móviles</c:v>
                </c:pt>
              </c:strCache>
            </c:strRef>
          </c:tx>
          <c:spPr>
            <a:solidFill>
              <a:srgbClr val="29AEFF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'Charts==&gt;'!$Q$64:$AE$64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4"/>
          <c:order val="4"/>
          <c:tx>
            <c:strRef>
              <c:f>'Charts==&gt;'!$D$65</c:f>
              <c:strCache>
                <c:ptCount val="1"/>
                <c:pt idx="0">
                  <c:v>Llamadas on-net</c:v>
                </c:pt>
              </c:strCache>
            </c:strRef>
          </c:tx>
          <c:spPr>
            <a:solidFill>
              <a:srgbClr val="B4268F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'Charts==&gt;'!$Q$65:$AE$65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897920"/>
        <c:axId val="155616960"/>
      </c:barChart>
      <c:catAx>
        <c:axId val="15489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rgbClr val="003352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es-MX"/>
          </a:p>
        </c:txPr>
        <c:crossAx val="155616960"/>
        <c:crosses val="autoZero"/>
        <c:auto val="1"/>
        <c:lblAlgn val="ctr"/>
        <c:lblOffset val="100"/>
        <c:noMultiLvlLbl val="0"/>
      </c:catAx>
      <c:valAx>
        <c:axId val="155616960"/>
        <c:scaling>
          <c:orientation val="minMax"/>
          <c:max val="120"/>
        </c:scaling>
        <c:delete val="0"/>
        <c:axPos val="l"/>
        <c:majorGridlines>
          <c:spPr>
            <a:ln w="6350">
              <a:solidFill>
                <a:srgbClr val="FFFFFF">
                  <a:lumMod val="75000"/>
                </a:srgb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Minutos por usuario</a:t>
                </a:r>
              </a:p>
            </c:rich>
          </c:tx>
          <c:layout>
            <c:manualLayout>
              <c:xMode val="edge"/>
              <c:yMode val="edge"/>
              <c:x val="2.2409328680035253E-2"/>
              <c:y val="6.7214130652337917E-2"/>
            </c:manualLayout>
          </c:layout>
          <c:overlay val="0"/>
        </c:title>
        <c:numFmt formatCode="#,##0_);[Red]\-#,##0_);0_);@_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54897920"/>
        <c:crosses val="autoZero"/>
        <c:crossBetween val="between"/>
        <c:majorUnit val="40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9.3373143907650516E-2"/>
          <c:y val="0.79011726147403427"/>
          <c:w val="0.88496356396081177"/>
          <c:h val="0.20988273852596573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000" b="0" i="0">
          <a:solidFill>
            <a:srgbClr val="003352"/>
          </a:solidFill>
          <a:latin typeface="Arial"/>
        </a:defRPr>
      </a:pPr>
      <a:endParaRPr lang="es-MX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05318683482274"/>
          <c:y val="5.5736511923703616E-2"/>
          <c:w val="0.80219487984424054"/>
          <c:h val="0.577502949745960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'Charts==&gt;'!$D$69</c:f>
              <c:strCache>
                <c:ptCount val="1"/>
                <c:pt idx="0">
                  <c:v>Llamadas entrantes internacionales</c:v>
                </c:pt>
              </c:strCache>
            </c:strRef>
          </c:tx>
          <c:spPr>
            <a:solidFill>
              <a:srgbClr val="221F72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'Charts==&gt;'!$Q$69:$AE$69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'Charts==&gt;'!$D$70</c:f>
              <c:strCache>
                <c:ptCount val="1"/>
                <c:pt idx="0">
                  <c:v>Llamadas entrantes de fijos</c:v>
                </c:pt>
              </c:strCache>
            </c:strRef>
          </c:tx>
          <c:spPr>
            <a:solidFill>
              <a:srgbClr val="C4D0E9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'Charts==&gt;'!$Q$70:$AE$70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'Charts==&gt;'!$D$71</c:f>
              <c:strCache>
                <c:ptCount val="1"/>
                <c:pt idx="0">
                  <c:v>Llamadas entrantes de otros móviles</c:v>
                </c:pt>
              </c:strCache>
            </c:strRef>
          </c:tx>
          <c:spPr>
            <a:solidFill>
              <a:srgbClr val="0067B1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'Charts==&gt;'!$Q$71:$AE$71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3"/>
          <c:order val="3"/>
          <c:tx>
            <c:strRef>
              <c:f>'Charts==&gt;'!$D$72</c:f>
              <c:strCache>
                <c:ptCount val="1"/>
                <c:pt idx="0">
                  <c:v>Roaming in terminación</c:v>
                </c:pt>
              </c:strCache>
            </c:strRef>
          </c:tx>
          <c:spPr>
            <a:solidFill>
              <a:srgbClr val="29AEFF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'Charts==&gt;'!$Q$72:$AE$72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5418112"/>
        <c:axId val="155619264"/>
      </c:barChart>
      <c:catAx>
        <c:axId val="15541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rgbClr val="003352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es-MX"/>
          </a:p>
        </c:txPr>
        <c:crossAx val="155619264"/>
        <c:crosses val="autoZero"/>
        <c:auto val="1"/>
        <c:lblAlgn val="ctr"/>
        <c:lblOffset val="100"/>
        <c:noMultiLvlLbl val="0"/>
      </c:catAx>
      <c:valAx>
        <c:axId val="155619264"/>
        <c:scaling>
          <c:orientation val="minMax"/>
        </c:scaling>
        <c:delete val="0"/>
        <c:axPos val="l"/>
        <c:majorGridlines>
          <c:spPr>
            <a:ln w="6350">
              <a:solidFill>
                <a:srgbClr val="FFFFFF">
                  <a:lumMod val="75000"/>
                </a:srgb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Minutos por usuario </a:t>
                </a:r>
              </a:p>
            </c:rich>
          </c:tx>
          <c:overlay val="0"/>
        </c:title>
        <c:numFmt formatCode="#,##0_);[Red]\-#,##0_);0_);@_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55418112"/>
        <c:crosses val="autoZero"/>
        <c:crossBetween val="between"/>
        <c:majorUnit val="20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1.7909880445839667E-2"/>
          <c:y val="0.81661682197982133"/>
          <c:w val="0.97286240880303643"/>
          <c:h val="0.17324905487731465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000" b="0" i="0">
          <a:solidFill>
            <a:srgbClr val="003352"/>
          </a:solidFill>
          <a:latin typeface="Arial"/>
        </a:defRPr>
      </a:pPr>
      <a:endParaRPr lang="es-MX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4920293370461"/>
          <c:y val="6.7214130652337917E-2"/>
          <c:w val="0.82668378166891032"/>
          <c:h val="0.581050041569798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'Charts==&gt;'!$D$78</c:f>
              <c:strCache>
                <c:ptCount val="1"/>
                <c:pt idx="0">
                  <c:v>Datos GPRS </c:v>
                </c:pt>
              </c:strCache>
            </c:strRef>
          </c:tx>
          <c:spPr>
            <a:solidFill>
              <a:srgbClr val="221F72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'Charts==&gt;'!$Q$78:$AE$78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'Charts==&gt;'!$D$79</c:f>
              <c:strCache>
                <c:ptCount val="1"/>
                <c:pt idx="0">
                  <c:v>Datos EDGE</c:v>
                </c:pt>
              </c:strCache>
            </c:strRef>
          </c:tx>
          <c:spPr>
            <a:solidFill>
              <a:srgbClr val="C4D0E9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'Charts==&gt;'!$Q$79:$AE$79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'Charts==&gt;'!$D$80</c:f>
              <c:strCache>
                <c:ptCount val="1"/>
                <c:pt idx="0">
                  <c:v>Datos Release 99</c:v>
                </c:pt>
              </c:strCache>
            </c:strRef>
          </c:tx>
          <c:spPr>
            <a:solidFill>
              <a:srgbClr val="0067B1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'Charts==&gt;'!$Q$80:$AE$80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3"/>
          <c:order val="3"/>
          <c:tx>
            <c:strRef>
              <c:f>'Charts==&gt;'!$D$81</c:f>
              <c:strCache>
                <c:ptCount val="1"/>
                <c:pt idx="0">
                  <c:v>Datos - HSDPA</c:v>
                </c:pt>
              </c:strCache>
            </c:strRef>
          </c:tx>
          <c:spPr>
            <a:solidFill>
              <a:srgbClr val="29AEFF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'Charts==&gt;'!$Q$81:$AE$81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4"/>
          <c:order val="4"/>
          <c:tx>
            <c:strRef>
              <c:f>'Charts==&gt;'!$D$82</c:f>
              <c:strCache>
                <c:ptCount val="1"/>
                <c:pt idx="0">
                  <c:v>Datos - HSUPA</c:v>
                </c:pt>
              </c:strCache>
            </c:strRef>
          </c:tx>
          <c:spPr>
            <a:solidFill>
              <a:srgbClr val="B4268F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'Charts==&gt;'!$Q$82:$AE$82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5563520"/>
        <c:axId val="155621568"/>
      </c:barChart>
      <c:catAx>
        <c:axId val="15556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rgbClr val="003352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es-MX"/>
          </a:p>
        </c:txPr>
        <c:crossAx val="155621568"/>
        <c:crosses val="autoZero"/>
        <c:auto val="1"/>
        <c:lblAlgn val="ctr"/>
        <c:lblOffset val="100"/>
        <c:noMultiLvlLbl val="0"/>
      </c:catAx>
      <c:valAx>
        <c:axId val="155621568"/>
        <c:scaling>
          <c:orientation val="minMax"/>
        </c:scaling>
        <c:delete val="0"/>
        <c:axPos val="l"/>
        <c:majorGridlines>
          <c:spPr>
            <a:ln w="6350">
              <a:solidFill>
                <a:srgbClr val="FFFFFF">
                  <a:lumMod val="75000"/>
                </a:srgb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Megabytes por usuario </a:t>
                </a:r>
              </a:p>
            </c:rich>
          </c:tx>
          <c:layout>
            <c:manualLayout>
              <c:xMode val="edge"/>
              <c:yMode val="edge"/>
              <c:x val="1.3445597208021151E-2"/>
              <c:y val="6.1103755138489015E-2"/>
            </c:manualLayout>
          </c:layout>
          <c:overlay val="0"/>
        </c:title>
        <c:numFmt formatCode="#,##0_);[Red]\-#,##0_);0_);@_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55563520"/>
        <c:crosses val="autoZero"/>
        <c:crossBetween val="between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.13882726160120948"/>
          <c:y val="0.85091261104524951"/>
          <c:w val="0.83289816495242164"/>
          <c:h val="0.1490873889547505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000" b="0" i="0">
          <a:solidFill>
            <a:srgbClr val="003352"/>
          </a:solidFill>
          <a:latin typeface="Arial"/>
        </a:defRPr>
      </a:pPr>
      <a:endParaRPr lang="es-MX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'Charts==&gt;'!$D$86</c:f>
              <c:strCache>
                <c:ptCount val="1"/>
                <c:pt idx="0">
                  <c:v>SMS on-net</c:v>
                </c:pt>
              </c:strCache>
            </c:strRef>
          </c:tx>
          <c:spPr>
            <a:solidFill>
              <a:srgbClr val="221F72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'Charts==&gt;'!$Q$86:$AE$86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'Charts==&gt;'!$D$87</c:f>
              <c:strCache>
                <c:ptCount val="1"/>
                <c:pt idx="0">
                  <c:v>SMS salientes a otras redes</c:v>
                </c:pt>
              </c:strCache>
            </c:strRef>
          </c:tx>
          <c:spPr>
            <a:solidFill>
              <a:srgbClr val="C4D0E9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'Charts==&gt;'!$Q$87:$AE$87</c:f>
              <c:numCache>
                <c:formatCode>#,##0_);[Red]\-#,##0_);0_);@_)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5899392"/>
        <c:axId val="156058176"/>
      </c:barChart>
      <c:catAx>
        <c:axId val="15589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rgbClr val="003352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es-MX"/>
          </a:p>
        </c:txPr>
        <c:crossAx val="156058176"/>
        <c:crosses val="autoZero"/>
        <c:auto val="1"/>
        <c:lblAlgn val="ctr"/>
        <c:lblOffset val="100"/>
        <c:noMultiLvlLbl val="0"/>
      </c:catAx>
      <c:valAx>
        <c:axId val="156058176"/>
        <c:scaling>
          <c:orientation val="minMax"/>
        </c:scaling>
        <c:delete val="0"/>
        <c:axPos val="l"/>
        <c:majorGridlines>
          <c:spPr>
            <a:ln w="6350">
              <a:solidFill>
                <a:srgbClr val="FFFFFF">
                  <a:lumMod val="75000"/>
                </a:srgb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Mensajes por usuario</a:t>
                </a:r>
              </a:p>
            </c:rich>
          </c:tx>
          <c:overlay val="0"/>
        </c:title>
        <c:numFmt formatCode="#,##0_);[Red]\-#,##0_);0_);@_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55899392"/>
        <c:crosses val="autoZero"/>
        <c:crossBetween val="between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000" b="0" i="0">
          <a:solidFill>
            <a:srgbClr val="003352"/>
          </a:solidFill>
          <a:latin typeface="Arial"/>
        </a:defRPr>
      </a:pPr>
      <a:endParaRPr lang="es-MX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'Charts==&gt;'!$D$107</c:f>
              <c:strCache>
                <c:ptCount val="1"/>
                <c:pt idx="0">
                  <c:v>xDSL propio (contendido)</c:v>
                </c:pt>
              </c:strCache>
            </c:strRef>
          </c:tx>
          <c:spPr>
            <a:solidFill>
              <a:srgbClr val="221F72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'Charts==&gt;'!$Q$107:$AE$107</c:f>
              <c:numCache>
                <c:formatCode>* _(#,##0_);[Red]* \(#,##0\);* _("-"?_);@_)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'Charts==&gt;'!$D$108</c:f>
              <c:strCache>
                <c:ptCount val="1"/>
                <c:pt idx="0">
                  <c:v>Enlaces dedicados</c:v>
                </c:pt>
              </c:strCache>
            </c:strRef>
          </c:tx>
          <c:spPr>
            <a:solidFill>
              <a:srgbClr val="C4D0E9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'Charts==&gt;'!$Q$3:$AE$3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</c:numCache>
            </c:numRef>
          </c:cat>
          <c:val>
            <c:numRef>
              <c:f>'Charts==&gt;'!$Q$108:$AE$108</c:f>
              <c:numCache>
                <c:formatCode>* _(#,##0_);[Red]* \(#,##0\);* _("-"?_);@_)</c:formatCode>
                <c:ptCount val="1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5565056"/>
        <c:axId val="156060480"/>
      </c:barChart>
      <c:catAx>
        <c:axId val="1555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rgbClr val="003352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es-MX"/>
          </a:p>
        </c:txPr>
        <c:crossAx val="156060480"/>
        <c:crosses val="autoZero"/>
        <c:auto val="1"/>
        <c:lblAlgn val="ctr"/>
        <c:lblOffset val="100"/>
        <c:noMultiLvlLbl val="0"/>
      </c:catAx>
      <c:valAx>
        <c:axId val="156060480"/>
        <c:scaling>
          <c:orientation val="minMax"/>
          <c:max val="1800000"/>
        </c:scaling>
        <c:delete val="0"/>
        <c:axPos val="l"/>
        <c:majorGridlines>
          <c:spPr>
            <a:ln w="6350">
              <a:solidFill>
                <a:srgbClr val="FFFFFF">
                  <a:lumMod val="75000"/>
                </a:srgb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MBps (miles)</a:t>
                </a:r>
              </a:p>
            </c:rich>
          </c:tx>
          <c:overlay val="0"/>
        </c:title>
        <c:numFmt formatCode="* _(#,##0_);[Red]* \(#,##0\);* _(&quot;-&quot;?_);@_)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55565056"/>
        <c:crosses val="autoZero"/>
        <c:crossBetween val="between"/>
        <c:majorUnit val="200000"/>
        <c:dispUnits>
          <c:builtInUnit val="thousands"/>
        </c:dispUnits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000" b="0" i="0">
          <a:solidFill>
            <a:srgbClr val="003352"/>
          </a:solidFill>
          <a:latin typeface="Arial"/>
        </a:defRPr>
      </a:pPr>
      <a:endParaRPr lang="es-MX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69444444444444442" right="6.2361111111111107" top="0.75" bottom="5.125" header="0.3" footer="0.3"/>
  <pageSetup paperSize="9"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69444444444444442" right="6.3055555555555554" top="0.75" bottom="2.4861111111111112" header="0.3" footer="0.3"/>
  <pageSetup paperSize="9"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69444444444444442" right="6.2361111111111107" top="0.75" bottom="5.125" header="0.3" footer="0.3"/>
  <pageSetup paperSize="9"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69444444444444442" right="6.2361111111111107" top="0.75" bottom="5.125" header="0.3" footer="0.3"/>
  <pageSetup paperSize="9"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69444444444444442" right="6.2361111111111107" top="0.75" bottom="5.125" header="0.3" footer="0.3"/>
  <pageSetup paperSize="9"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69444444444444442" right="6.2361111111111107" top="0.75" bottom="5.12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69444444444444442" right="6.2361111111111107" top="0.75" bottom="5.12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69444444444444442" right="6.2361111111111107" top="0.75" bottom="5.12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69444444444444442" right="6.2361111111111107" top="0.75" bottom="5.12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69444444444444442" right="6.2361111111111107" top="0.75" bottom="5.12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69444444444444442" right="6.2361111111111107" top="0.75" bottom="5.125" header="0.3" footer="0.3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69444444444444442" right="6.2361111111111107" top="0.75" bottom="5.125" header="0.3" footer="0.3"/>
  <pageSetup paperSize="9"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69444444444444442" right="6.2361111111111107" top="0.75" bottom="5.125" header="0.3" footer="0.3"/>
  <pageSetup paperSize="9"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69444444444444442" right="6.2361111111111107" top="0.75" bottom="5.12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0</xdr:col>
      <xdr:colOff>981075</xdr:colOff>
      <xdr:row>1</xdr:row>
      <xdr:rowOff>1</xdr:rowOff>
    </xdr:to>
    <xdr:pic>
      <xdr:nvPicPr>
        <xdr:cNvPr id="3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99"/>
        <a:stretch/>
      </xdr:blipFill>
      <xdr:spPr bwMode="auto">
        <a:xfrm>
          <a:off x="0" y="2"/>
          <a:ext cx="981075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4248150" cy="20764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4248150" cy="20764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4248150" cy="20764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4219575" cy="20478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4219575" cy="20478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4219575" cy="20478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4219575" cy="20478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4219575" cy="20478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4219575" cy="20478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4162425" cy="4467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981075</xdr:colOff>
      <xdr:row>0</xdr:row>
      <xdr:rowOff>428624</xdr:rowOff>
    </xdr:to>
    <xdr:pic>
      <xdr:nvPicPr>
        <xdr:cNvPr id="3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99"/>
        <a:stretch/>
      </xdr:blipFill>
      <xdr:spPr bwMode="auto">
        <a:xfrm>
          <a:off x="0" y="0"/>
          <a:ext cx="981075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4219575" cy="20478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4219575" cy="20478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4219575" cy="20478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4248150" cy="20764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800100</xdr:colOff>
      <xdr:row>0</xdr:row>
      <xdr:rowOff>428624</xdr:rowOff>
    </xdr:to>
    <xdr:pic>
      <xdr:nvPicPr>
        <xdr:cNvPr id="5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99"/>
        <a:stretch/>
      </xdr:blipFill>
      <xdr:spPr bwMode="auto">
        <a:xfrm>
          <a:off x="0" y="0"/>
          <a:ext cx="981075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536575</xdr:colOff>
      <xdr:row>0</xdr:row>
      <xdr:rowOff>428624</xdr:rowOff>
    </xdr:to>
    <xdr:pic>
      <xdr:nvPicPr>
        <xdr:cNvPr id="4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99"/>
        <a:stretch/>
      </xdr:blipFill>
      <xdr:spPr bwMode="auto">
        <a:xfrm>
          <a:off x="0" y="0"/>
          <a:ext cx="981075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207869</xdr:colOff>
      <xdr:row>1</xdr:row>
      <xdr:rowOff>2800</xdr:rowOff>
    </xdr:to>
    <xdr:pic>
      <xdr:nvPicPr>
        <xdr:cNvPr id="3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99"/>
        <a:stretch/>
      </xdr:blipFill>
      <xdr:spPr bwMode="auto">
        <a:xfrm>
          <a:off x="0" y="0"/>
          <a:ext cx="981075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532840</xdr:colOff>
      <xdr:row>1</xdr:row>
      <xdr:rowOff>2800</xdr:rowOff>
    </xdr:to>
    <xdr:pic>
      <xdr:nvPicPr>
        <xdr:cNvPr id="3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99"/>
        <a:stretch/>
      </xdr:blipFill>
      <xdr:spPr bwMode="auto">
        <a:xfrm>
          <a:off x="0" y="0"/>
          <a:ext cx="981075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84604</xdr:colOff>
      <xdr:row>1</xdr:row>
      <xdr:rowOff>2800</xdr:rowOff>
    </xdr:to>
    <xdr:pic>
      <xdr:nvPicPr>
        <xdr:cNvPr id="4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99"/>
        <a:stretch/>
      </xdr:blipFill>
      <xdr:spPr bwMode="auto">
        <a:xfrm>
          <a:off x="0" y="0"/>
          <a:ext cx="981075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84604</xdr:colOff>
      <xdr:row>1</xdr:row>
      <xdr:rowOff>2800</xdr:rowOff>
    </xdr:to>
    <xdr:pic>
      <xdr:nvPicPr>
        <xdr:cNvPr id="4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99"/>
        <a:stretch/>
      </xdr:blipFill>
      <xdr:spPr bwMode="auto">
        <a:xfrm>
          <a:off x="0" y="0"/>
          <a:ext cx="981075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95810</xdr:colOff>
      <xdr:row>1</xdr:row>
      <xdr:rowOff>2800</xdr:rowOff>
    </xdr:to>
    <xdr:pic>
      <xdr:nvPicPr>
        <xdr:cNvPr id="3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99"/>
        <a:stretch/>
      </xdr:blipFill>
      <xdr:spPr bwMode="auto">
        <a:xfrm>
          <a:off x="0" y="0"/>
          <a:ext cx="981075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nalysys%20Mason%20-%20Modelo%20m&#243;vil%20-%20Operador%20hipot&#233;tico%20(versi&#243;n%20p&#250;blica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reamble1" enableFormatConditionsCalculation="0">
    <tabColor theme="6" tint="-0.499984740745262"/>
    <outlinePr summaryBelow="0"/>
    <pageSetUpPr autoPageBreaks="0"/>
  </sheetPr>
  <dimension ref="A1:D85"/>
  <sheetViews>
    <sheetView showGridLines="0" tabSelected="1" workbookViewId="0">
      <selection activeCell="B31" sqref="B31"/>
    </sheetView>
  </sheetViews>
  <sheetFormatPr baseColWidth="10" defaultColWidth="12.7109375" defaultRowHeight="12"/>
  <cols>
    <col min="1" max="1" width="16.7109375" style="28" customWidth="1"/>
    <col min="2" max="2" width="72.5703125" style="28" bestFit="1" customWidth="1"/>
    <col min="3" max="3" width="16.7109375" style="28" customWidth="1"/>
    <col min="4" max="4" width="62.7109375" style="28" customWidth="1"/>
  </cols>
  <sheetData>
    <row r="1" spans="1:4" s="38" customFormat="1" ht="33.75" customHeight="1">
      <c r="B1" s="39" t="str">
        <f>Workbook.Title</f>
        <v>Modelo de demanda de Mercado para COFETEL</v>
      </c>
    </row>
    <row r="2" spans="1:4" s="42" customFormat="1" ht="12" customHeight="1"/>
    <row r="3" spans="1:4" s="2" customFormat="1" ht="18">
      <c r="A3" s="26" t="s">
        <v>82</v>
      </c>
    </row>
    <row r="4" spans="1:4" ht="6" customHeight="1">
      <c r="A4"/>
      <c r="B4"/>
      <c r="C4"/>
      <c r="D4"/>
    </row>
    <row r="5" spans="1:4">
      <c r="A5" s="27" t="s">
        <v>585</v>
      </c>
      <c r="B5" s="35" t="s">
        <v>403</v>
      </c>
      <c r="C5"/>
      <c r="D5"/>
    </row>
    <row r="6" spans="1:4">
      <c r="A6" s="27" t="s">
        <v>586</v>
      </c>
      <c r="B6" s="35" t="s">
        <v>97</v>
      </c>
      <c r="C6"/>
      <c r="D6"/>
    </row>
    <row r="7" spans="1:4">
      <c r="A7"/>
      <c r="B7"/>
      <c r="C7"/>
      <c r="D7"/>
    </row>
    <row r="8" spans="1:4">
      <c r="A8" s="27" t="s">
        <v>578</v>
      </c>
      <c r="B8" s="28" t="s">
        <v>587</v>
      </c>
      <c r="C8"/>
      <c r="D8"/>
    </row>
    <row r="9" spans="1:4">
      <c r="A9" s="27" t="s">
        <v>579</v>
      </c>
      <c r="B9" s="28" t="s">
        <v>576</v>
      </c>
      <c r="C9"/>
      <c r="D9"/>
    </row>
    <row r="10" spans="1:4" hidden="1">
      <c r="A10" s="27"/>
      <c r="B10" s="28" t="s">
        <v>580</v>
      </c>
      <c r="C10"/>
      <c r="D10"/>
    </row>
    <row r="11" spans="1:4" hidden="1">
      <c r="A11" s="27"/>
      <c r="B11" s="28" t="s">
        <v>581</v>
      </c>
      <c r="C11"/>
      <c r="D11"/>
    </row>
    <row r="12" spans="1:4" hidden="1">
      <c r="A12" s="27"/>
      <c r="B12" s="28" t="s">
        <v>582</v>
      </c>
      <c r="C12"/>
      <c r="D12"/>
    </row>
    <row r="13" spans="1:4" hidden="1">
      <c r="A13" s="27"/>
      <c r="B13" s="28" t="s">
        <v>576</v>
      </c>
      <c r="C13"/>
      <c r="D13"/>
    </row>
    <row r="14" spans="1:4">
      <c r="A14" s="27" t="s">
        <v>583</v>
      </c>
      <c r="B14" s="35" t="s">
        <v>577</v>
      </c>
      <c r="C14"/>
      <c r="D14"/>
    </row>
    <row r="15" spans="1:4">
      <c r="A15" s="27" t="s">
        <v>86</v>
      </c>
      <c r="B15" s="234" t="s">
        <v>584</v>
      </c>
      <c r="C15"/>
      <c r="D15"/>
    </row>
    <row r="16" spans="1:4">
      <c r="A16"/>
      <c r="B16"/>
      <c r="C16"/>
      <c r="D16"/>
    </row>
    <row r="17" spans="1:4" s="2" customFormat="1" ht="18">
      <c r="A17" s="26" t="s">
        <v>83</v>
      </c>
    </row>
    <row r="18" spans="1:4" ht="6" customHeight="1">
      <c r="A18"/>
      <c r="B18"/>
      <c r="C18"/>
      <c r="D18"/>
    </row>
    <row r="19" spans="1:4" ht="15.75">
      <c r="A19" s="3" t="s">
        <v>47</v>
      </c>
      <c r="B19" s="3" t="s">
        <v>48</v>
      </c>
      <c r="C19" s="3" t="s">
        <v>49</v>
      </c>
      <c r="D19" s="3" t="s">
        <v>50</v>
      </c>
    </row>
    <row r="20" spans="1:4">
      <c r="A20" s="28" t="s">
        <v>83</v>
      </c>
      <c r="B20" s="28" t="s">
        <v>83</v>
      </c>
      <c r="C20" s="28" t="s">
        <v>576</v>
      </c>
    </row>
    <row r="21" spans="1:4">
      <c r="A21" s="28" t="s">
        <v>84</v>
      </c>
      <c r="B21" s="28" t="s">
        <v>85</v>
      </c>
      <c r="C21" s="28" t="s">
        <v>576</v>
      </c>
    </row>
    <row r="22" spans="1:4">
      <c r="A22" s="28" t="s">
        <v>115</v>
      </c>
      <c r="B22" s="28" t="s">
        <v>98</v>
      </c>
      <c r="C22" s="28" t="s">
        <v>576</v>
      </c>
    </row>
    <row r="23" spans="1:4">
      <c r="A23" s="28" t="s">
        <v>99</v>
      </c>
      <c r="B23" s="28" t="s">
        <v>100</v>
      </c>
      <c r="C23" s="28" t="s">
        <v>576</v>
      </c>
      <c r="D23"/>
    </row>
    <row r="24" spans="1:4">
      <c r="A24" s="58" t="s">
        <v>45</v>
      </c>
      <c r="B24" s="28" t="s">
        <v>16</v>
      </c>
      <c r="C24" s="28" t="s">
        <v>576</v>
      </c>
    </row>
    <row r="25" spans="1:4">
      <c r="A25" s="58" t="s">
        <v>17</v>
      </c>
      <c r="B25" s="28" t="s">
        <v>18</v>
      </c>
      <c r="C25" s="28" t="s">
        <v>576</v>
      </c>
    </row>
    <row r="26" spans="1:4">
      <c r="A26" s="28" t="s">
        <v>54</v>
      </c>
      <c r="B26" s="28" t="s">
        <v>101</v>
      </c>
      <c r="C26" s="28" t="s">
        <v>576</v>
      </c>
    </row>
    <row r="27" spans="1:4">
      <c r="A27" s="28" t="s">
        <v>102</v>
      </c>
      <c r="B27" s="28" t="s">
        <v>103</v>
      </c>
      <c r="C27" s="28" t="s">
        <v>576</v>
      </c>
    </row>
    <row r="28" spans="1:4" ht="12.75" thickBot="1">
      <c r="A28" s="28" t="s">
        <v>66</v>
      </c>
      <c r="B28" s="28" t="s">
        <v>104</v>
      </c>
      <c r="C28" s="28" t="s">
        <v>576</v>
      </c>
    </row>
    <row r="29" spans="1:4">
      <c r="A29" s="34" t="s">
        <v>96</v>
      </c>
      <c r="B29" s="33"/>
      <c r="C29" s="33"/>
      <c r="D29" s="33"/>
    </row>
    <row r="32" spans="1:4">
      <c r="A32"/>
      <c r="B32"/>
      <c r="C32"/>
      <c r="D32"/>
    </row>
    <row r="33" spans="1:4">
      <c r="A33"/>
      <c r="B33"/>
      <c r="C33"/>
      <c r="D33"/>
    </row>
    <row r="34" spans="1:4">
      <c r="A34"/>
      <c r="B34"/>
      <c r="C34"/>
      <c r="D34"/>
    </row>
    <row r="35" spans="1:4">
      <c r="A35"/>
      <c r="B35"/>
      <c r="C35"/>
      <c r="D35"/>
    </row>
    <row r="36" spans="1:4">
      <c r="A36"/>
      <c r="B36"/>
      <c r="C36"/>
      <c r="D36"/>
    </row>
    <row r="37" spans="1:4">
      <c r="A37"/>
      <c r="B37"/>
      <c r="C37"/>
      <c r="D37"/>
    </row>
    <row r="38" spans="1:4">
      <c r="A38"/>
      <c r="B38"/>
      <c r="C38"/>
      <c r="D38"/>
    </row>
    <row r="39" spans="1:4">
      <c r="A39"/>
      <c r="B39"/>
      <c r="C39"/>
      <c r="D39"/>
    </row>
    <row r="56" spans="1:4">
      <c r="A56"/>
      <c r="B56"/>
      <c r="C56"/>
      <c r="D56"/>
    </row>
    <row r="57" spans="1:4">
      <c r="A57"/>
      <c r="B57"/>
      <c r="C57"/>
      <c r="D57"/>
    </row>
    <row r="58" spans="1:4">
      <c r="A58"/>
      <c r="B58"/>
      <c r="C58"/>
      <c r="D58"/>
    </row>
    <row r="59" spans="1:4">
      <c r="A59"/>
      <c r="B59"/>
      <c r="C59"/>
      <c r="D59"/>
    </row>
    <row r="60" spans="1:4">
      <c r="A60"/>
      <c r="B60"/>
      <c r="C60"/>
      <c r="D60"/>
    </row>
    <row r="61" spans="1:4">
      <c r="A61"/>
      <c r="B61"/>
      <c r="C61"/>
      <c r="D61"/>
    </row>
    <row r="62" spans="1:4">
      <c r="A62"/>
      <c r="B62"/>
      <c r="C62"/>
      <c r="D62"/>
    </row>
    <row r="80" spans="1:4">
      <c r="A80"/>
      <c r="B80"/>
      <c r="C80"/>
      <c r="D80"/>
    </row>
    <row r="81" spans="1:4">
      <c r="A81"/>
      <c r="B81"/>
      <c r="C81"/>
      <c r="D81"/>
    </row>
    <row r="82" spans="1:4">
      <c r="A82"/>
      <c r="B82"/>
      <c r="C82"/>
      <c r="D82"/>
    </row>
    <row r="83" spans="1:4">
      <c r="A83"/>
      <c r="B83"/>
      <c r="C83"/>
      <c r="D83"/>
    </row>
    <row r="84" spans="1:4">
      <c r="A84"/>
      <c r="B84"/>
      <c r="C84"/>
      <c r="D84"/>
    </row>
    <row r="85" spans="1:4">
      <c r="A85"/>
      <c r="B85"/>
      <c r="C85"/>
      <c r="D85"/>
    </row>
  </sheetData>
  <phoneticPr fontId="0" type="noConversion"/>
  <dataValidations count="1">
    <dataValidation type="list" allowBlank="1" sqref="B9 C20:C28">
      <formula1>$B$10:$B$13</formula1>
    </dataValidation>
  </dataValidations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&amp;D&amp;RCONFIDENTIAL © Analysys Mason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reamble2" enableFormatConditionsCalculation="0">
    <tabColor theme="6" tint="-0.499984740745262"/>
    <pageSetUpPr autoPageBreaks="0"/>
  </sheetPr>
  <dimension ref="A1:D12"/>
  <sheetViews>
    <sheetView showGridLines="0" workbookViewId="0">
      <selection activeCell="B17" sqref="B17"/>
    </sheetView>
  </sheetViews>
  <sheetFormatPr baseColWidth="10" defaultColWidth="12.7109375" defaultRowHeight="12"/>
  <cols>
    <col min="1" max="1" width="16.7109375" style="24" customWidth="1"/>
    <col min="2" max="2" width="16.7109375" style="25" customWidth="1"/>
    <col min="3" max="3" width="16.7109375" style="24" customWidth="1"/>
    <col min="4" max="4" width="92.7109375" style="28" customWidth="1"/>
  </cols>
  <sheetData>
    <row r="1" spans="1:4" s="43" customFormat="1" ht="33.75" customHeight="1">
      <c r="C1" s="44" t="str">
        <f>Workbook.Title</f>
        <v>Modelo de demanda de Mercado para COFETEL</v>
      </c>
    </row>
    <row r="2" spans="1:4" ht="12" customHeight="1">
      <c r="A2"/>
      <c r="B2"/>
      <c r="C2"/>
      <c r="D2"/>
    </row>
    <row r="3" spans="1:4" s="2" customFormat="1" ht="18">
      <c r="A3" s="26" t="s">
        <v>82</v>
      </c>
    </row>
    <row r="4" spans="1:4" ht="6" customHeight="1">
      <c r="A4"/>
      <c r="B4"/>
      <c r="C4"/>
      <c r="D4"/>
    </row>
    <row r="5" spans="1:4">
      <c r="A5" s="27" t="s">
        <v>80</v>
      </c>
      <c r="B5" s="28" t="str">
        <f>Workbook.Title</f>
        <v>Modelo de demanda de Mercado para COFETEL</v>
      </c>
      <c r="C5"/>
      <c r="D5"/>
    </row>
    <row r="6" spans="1:4">
      <c r="A6" s="27" t="s">
        <v>79</v>
      </c>
      <c r="B6" s="28" t="str">
        <f>Workbook.Objective</f>
        <v>Derive subscriber and traffic forecasts to be inputted into the network and cost modules</v>
      </c>
      <c r="C6"/>
      <c r="D6"/>
    </row>
    <row r="7" spans="1:4">
      <c r="A7"/>
      <c r="B7"/>
      <c r="C7"/>
      <c r="D7"/>
    </row>
    <row r="8" spans="1:4">
      <c r="A8" s="27" t="s">
        <v>78</v>
      </c>
      <c r="B8" t="str">
        <f>Workbook.Version</f>
        <v>Final</v>
      </c>
      <c r="D8"/>
    </row>
    <row r="9" spans="1:4">
      <c r="A9" s="27" t="s">
        <v>49</v>
      </c>
      <c r="B9" s="28" t="str">
        <f>Workbook.Status</f>
        <v>Aprobado para publicación</v>
      </c>
      <c r="C9"/>
      <c r="D9"/>
    </row>
    <row r="10" spans="1:4">
      <c r="A10" s="27" t="s">
        <v>81</v>
      </c>
      <c r="B10" s="28" t="str">
        <f>Workbook.Author</f>
        <v>Guillermo Fernández Castellanos</v>
      </c>
      <c r="C10"/>
      <c r="D10"/>
    </row>
    <row r="11" spans="1:4">
      <c r="A11" s="27" t="s">
        <v>86</v>
      </c>
      <c r="B11" s="28" t="str">
        <f>Workbook.Authors_Email_Address</f>
        <v>guillermo.fernandez@analysysmason.com</v>
      </c>
      <c r="C11"/>
      <c r="D11"/>
    </row>
    <row r="12" spans="1:4">
      <c r="A12"/>
      <c r="B12"/>
      <c r="C12"/>
      <c r="D12"/>
    </row>
  </sheetData>
  <phoneticPr fontId="0" type="noConversion"/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&amp;D&amp;RCONFIDENTIAL © Analysys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reamble3" enableFormatConditionsCalculation="0">
    <tabColor theme="6" tint="-0.499984740745262"/>
    <outlinePr summaryBelow="0"/>
    <pageSetUpPr autoPageBreaks="0" fitToPage="1"/>
  </sheetPr>
  <dimension ref="A1:F31"/>
  <sheetViews>
    <sheetView showGridLines="0" workbookViewId="0">
      <selection activeCell="B9" sqref="B9"/>
    </sheetView>
  </sheetViews>
  <sheetFormatPr baseColWidth="10" defaultColWidth="12.7109375" defaultRowHeight="12"/>
  <cols>
    <col min="1" max="1" width="2.7109375" style="234" customWidth="1"/>
    <col min="2" max="2" width="26.7109375" style="234" customWidth="1"/>
    <col min="3" max="16384" width="12.7109375" style="234"/>
  </cols>
  <sheetData>
    <row r="1" spans="1:5" s="36" customFormat="1" ht="33.75" customHeight="1">
      <c r="C1" s="40" t="s">
        <v>462</v>
      </c>
    </row>
    <row r="3" spans="1:5" ht="18">
      <c r="A3" s="6" t="s">
        <v>75</v>
      </c>
    </row>
    <row r="5" spans="1:5">
      <c r="B5" s="22" t="s">
        <v>62</v>
      </c>
      <c r="C5" s="7">
        <v>100</v>
      </c>
      <c r="D5" s="15" t="s">
        <v>51</v>
      </c>
      <c r="E5" s="234" t="s">
        <v>71</v>
      </c>
    </row>
    <row r="7" spans="1:5">
      <c r="B7" s="5" t="s">
        <v>63</v>
      </c>
      <c r="C7" s="9">
        <v>100</v>
      </c>
      <c r="D7" s="15" t="s">
        <v>51</v>
      </c>
      <c r="E7" s="234" t="s">
        <v>70</v>
      </c>
    </row>
    <row r="9" spans="1:5">
      <c r="B9" s="5" t="s">
        <v>73</v>
      </c>
      <c r="C9" s="21">
        <v>100</v>
      </c>
      <c r="D9" s="15" t="s">
        <v>51</v>
      </c>
      <c r="E9" s="234" t="s">
        <v>74</v>
      </c>
    </row>
    <row r="11" spans="1:5">
      <c r="B11" s="5" t="s">
        <v>64</v>
      </c>
      <c r="C11" s="8">
        <v>100</v>
      </c>
      <c r="D11" s="15" t="s">
        <v>52</v>
      </c>
      <c r="E11" s="234" t="s">
        <v>72</v>
      </c>
    </row>
    <row r="13" spans="1:5">
      <c r="B13" s="5" t="s">
        <v>65</v>
      </c>
      <c r="C13" s="10">
        <v>100</v>
      </c>
      <c r="D13" s="15" t="s">
        <v>52</v>
      </c>
      <c r="E13" s="234" t="s">
        <v>94</v>
      </c>
    </row>
    <row r="15" spans="1:5">
      <c r="B15" s="5" t="s">
        <v>91</v>
      </c>
      <c r="C15" s="29">
        <v>100</v>
      </c>
      <c r="D15" s="15" t="s">
        <v>52</v>
      </c>
      <c r="E15" s="234" t="s">
        <v>92</v>
      </c>
    </row>
    <row r="17" spans="1:6" ht="18" hidden="1">
      <c r="A17" s="6" t="s">
        <v>76</v>
      </c>
    </row>
    <row r="18" spans="1:6" hidden="1"/>
    <row r="19" spans="1:6" hidden="1">
      <c r="B19" s="5" t="s">
        <v>53</v>
      </c>
      <c r="C19" s="11">
        <v>100</v>
      </c>
      <c r="D19" s="15" t="s">
        <v>52</v>
      </c>
      <c r="E19" s="234" t="s">
        <v>69</v>
      </c>
    </row>
    <row r="20" spans="1:6">
      <c r="C20" s="11"/>
    </row>
    <row r="21" spans="1:6">
      <c r="B21" s="5" t="s">
        <v>77</v>
      </c>
      <c r="C21" s="31">
        <v>123.45</v>
      </c>
      <c r="E21" s="234" t="s">
        <v>463</v>
      </c>
    </row>
    <row r="23" spans="1:6">
      <c r="B23" s="5" t="s">
        <v>93</v>
      </c>
      <c r="C23" s="30">
        <v>0</v>
      </c>
      <c r="D23" s="15" t="s">
        <v>52</v>
      </c>
      <c r="E23" s="234" t="s">
        <v>464</v>
      </c>
      <c r="F23" s="20"/>
    </row>
    <row r="25" spans="1:6">
      <c r="B25" s="5" t="s">
        <v>93</v>
      </c>
      <c r="C25" s="30">
        <v>0.1</v>
      </c>
      <c r="D25" s="15" t="s">
        <v>52</v>
      </c>
      <c r="E25" s="234" t="s">
        <v>464</v>
      </c>
      <c r="F25" s="20"/>
    </row>
    <row r="27" spans="1:6">
      <c r="B27" s="5" t="s">
        <v>54</v>
      </c>
      <c r="C27" s="12">
        <v>100</v>
      </c>
      <c r="E27" s="234" t="s">
        <v>465</v>
      </c>
    </row>
    <row r="29" spans="1:6">
      <c r="B29" s="5" t="s">
        <v>67</v>
      </c>
      <c r="C29" s="18" t="s">
        <v>67</v>
      </c>
      <c r="D29" s="15" t="s">
        <v>52</v>
      </c>
      <c r="E29" s="234" t="s">
        <v>466</v>
      </c>
    </row>
    <row r="31" spans="1:6">
      <c r="B31" s="5" t="s">
        <v>55</v>
      </c>
      <c r="C31" s="13">
        <v>100</v>
      </c>
      <c r="E31" s="234" t="s">
        <v>56</v>
      </c>
    </row>
  </sheetData>
  <phoneticPr fontId="0" type="noConversion"/>
  <conditionalFormatting sqref="C25:C26">
    <cfRule type="cellIs" dxfId="36" priority="1" stopIfTrue="1" operator="notEqual">
      <formula>0</formula>
    </cfRule>
  </conditionalFormatting>
  <dataValidations disablePrompts="1" count="2">
    <dataValidation type="list" showInputMessage="1" showErrorMessage="1" errorTitle="Input Parameter" error="Please select value from list" promptTitle="Input Parameter" prompt="Select from list" sqref="C16">
      <formula1>$C$17:$C$19</formula1>
    </dataValidation>
    <dataValidation type="decimal" showInputMessage="1" showErrorMessage="1" errorTitle="Input Parameter" error="Value must lie between 100 and 300" promptTitle="Input Parameter" prompt="Value must lie between 100 and 300" sqref="C12">
      <formula1>C13</formula1>
      <formula2>C14</formula2>
    </dataValidation>
  </dataValidations>
  <pageMargins left="0.74803149606299213" right="0.74803149606299213" top="0.51181102362204722" bottom="0.51181102362204722" header="0.51181102362204722" footer="0.35433070866141736"/>
  <pageSetup paperSize="9" scale="85" fitToHeight="0" orientation="landscape" horizontalDpi="4294967292" verticalDpi="4294967292" r:id="rId1"/>
  <headerFooter alignWithMargins="0">
    <oddFooter xml:space="preserve">&amp;L&amp;F : &amp;A&amp;CPrinted at &amp;T on &amp;D&amp;RCONFIDENTIAL © Analysys </oddFooter>
  </headerFooter>
  <rowBreaks count="3" manualBreakCount="3">
    <brk id="52" max="16383" man="1"/>
    <brk id="84" max="16383" man="1"/>
    <brk id="11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 enableFormatConditionsCalculation="0">
    <tabColor rgb="FFC00000"/>
    <pageSetUpPr autoPageBreaks="0"/>
  </sheetPr>
  <dimension ref="A1:BQ30"/>
  <sheetViews>
    <sheetView showGridLines="0" zoomScale="90" zoomScaleNormal="90" workbookViewId="0">
      <selection activeCell="D4" sqref="D4"/>
    </sheetView>
  </sheetViews>
  <sheetFormatPr baseColWidth="10" defaultColWidth="12.7109375" defaultRowHeight="12"/>
  <cols>
    <col min="1" max="1" width="6.7109375" customWidth="1"/>
    <col min="2" max="2" width="33" customWidth="1"/>
    <col min="5" max="5" width="12.5703125" customWidth="1"/>
  </cols>
  <sheetData>
    <row r="1" spans="1:69" s="40" customFormat="1" ht="33.75" customHeight="1">
      <c r="D1" s="49" t="s">
        <v>379</v>
      </c>
      <c r="L1" s="40" t="s">
        <v>90</v>
      </c>
    </row>
    <row r="2" spans="1:69">
      <c r="D2" s="285" t="s">
        <v>603</v>
      </c>
    </row>
    <row r="3" spans="1:69" s="86" customFormat="1" ht="18" customHeight="1">
      <c r="A3" s="87">
        <v>1</v>
      </c>
      <c r="B3" s="87" t="s">
        <v>378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97"/>
      <c r="BP3" s="97"/>
      <c r="BQ3" s="85"/>
    </row>
    <row r="6" spans="1:69" ht="24">
      <c r="C6" s="1" t="s">
        <v>378</v>
      </c>
      <c r="D6" s="1" t="s">
        <v>382</v>
      </c>
    </row>
    <row r="7" spans="1:69">
      <c r="A7" s="2"/>
      <c r="B7" s="2" t="s">
        <v>380</v>
      </c>
      <c r="C7" s="74"/>
      <c r="D7" s="117" t="e">
        <f>1/C7</f>
        <v>#DIV/0!</v>
      </c>
      <c r="H7" s="2"/>
      <c r="I7" s="2"/>
      <c r="J7" s="2"/>
      <c r="K7" s="2"/>
      <c r="L7" s="2"/>
    </row>
    <row r="8" spans="1:69">
      <c r="B8" t="s">
        <v>381</v>
      </c>
      <c r="C8" s="74"/>
      <c r="D8" s="117" t="e">
        <f>1/C8</f>
        <v>#DIV/0!</v>
      </c>
      <c r="E8" s="247" t="s">
        <v>602</v>
      </c>
      <c r="F8" s="284"/>
      <c r="K8" s="23"/>
    </row>
    <row r="10" spans="1:69" s="86" customFormat="1" ht="18" customHeight="1">
      <c r="A10" s="87">
        <v>2</v>
      </c>
      <c r="B10" s="87" t="s">
        <v>386</v>
      </c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97"/>
      <c r="BP10" s="97"/>
      <c r="BQ10" s="85"/>
    </row>
    <row r="12" spans="1:69" ht="15.75">
      <c r="B12" s="17" t="s">
        <v>385</v>
      </c>
    </row>
    <row r="14" spans="1:69">
      <c r="C14" s="1">
        <v>2004</v>
      </c>
      <c r="D14" s="1">
        <v>2005</v>
      </c>
      <c r="E14" s="1">
        <v>2006</v>
      </c>
      <c r="F14" s="1">
        <v>2007</v>
      </c>
      <c r="G14" s="1">
        <v>2008</v>
      </c>
      <c r="H14" s="1">
        <v>2009</v>
      </c>
      <c r="I14" s="1">
        <v>2010</v>
      </c>
      <c r="J14" s="1">
        <v>2011</v>
      </c>
      <c r="K14" s="1">
        <v>2012</v>
      </c>
      <c r="L14" s="1">
        <v>2013</v>
      </c>
      <c r="M14" s="1">
        <v>2014</v>
      </c>
      <c r="N14" s="1">
        <v>2015</v>
      </c>
      <c r="O14" s="1">
        <v>2016</v>
      </c>
      <c r="P14" s="1">
        <v>2017</v>
      </c>
      <c r="Q14" s="1">
        <v>2018</v>
      </c>
      <c r="R14" s="1">
        <v>2019</v>
      </c>
      <c r="S14" s="1">
        <v>2020</v>
      </c>
      <c r="T14" s="1">
        <v>2021</v>
      </c>
      <c r="U14" s="1">
        <v>2022</v>
      </c>
      <c r="V14" s="1">
        <v>2023</v>
      </c>
      <c r="W14" s="1">
        <v>2024</v>
      </c>
      <c r="X14" s="1">
        <v>2025</v>
      </c>
      <c r="Y14" s="1">
        <v>2026</v>
      </c>
      <c r="Z14" s="1">
        <v>2027</v>
      </c>
      <c r="AA14" s="1">
        <v>2028</v>
      </c>
      <c r="AB14" s="1">
        <v>2029</v>
      </c>
      <c r="AC14" s="1">
        <v>2030</v>
      </c>
      <c r="AD14" s="1">
        <v>2031</v>
      </c>
      <c r="AE14" s="1">
        <v>2032</v>
      </c>
      <c r="AF14" s="1">
        <v>2033</v>
      </c>
      <c r="AG14" s="1">
        <v>2034</v>
      </c>
      <c r="AH14" s="1">
        <v>2035</v>
      </c>
      <c r="AI14" s="1">
        <v>2036</v>
      </c>
      <c r="AJ14" s="1">
        <v>2037</v>
      </c>
      <c r="AK14" s="1">
        <v>2038</v>
      </c>
      <c r="AL14" s="1">
        <v>2039</v>
      </c>
      <c r="AM14" s="1">
        <v>2040</v>
      </c>
      <c r="AN14" s="1">
        <v>2041</v>
      </c>
      <c r="AO14" s="1">
        <v>2042</v>
      </c>
      <c r="AP14" s="1">
        <v>2043</v>
      </c>
      <c r="AQ14" s="1">
        <v>2044</v>
      </c>
      <c r="AR14" s="1">
        <v>2045</v>
      </c>
      <c r="AS14" s="1">
        <v>2046</v>
      </c>
      <c r="AT14" s="1">
        <v>2047</v>
      </c>
      <c r="AU14" s="1">
        <v>2048</v>
      </c>
      <c r="AV14" s="1">
        <v>2049</v>
      </c>
      <c r="AW14" s="1">
        <v>2050</v>
      </c>
      <c r="AX14" s="1">
        <v>2051</v>
      </c>
      <c r="AY14" s="1">
        <v>2052</v>
      </c>
      <c r="AZ14" s="1">
        <v>2053</v>
      </c>
      <c r="BA14" s="1">
        <v>2054</v>
      </c>
    </row>
    <row r="15" spans="1:69">
      <c r="B15" s="73" t="s">
        <v>383</v>
      </c>
      <c r="C15" s="98">
        <v>0</v>
      </c>
      <c r="D15" s="98">
        <v>0</v>
      </c>
      <c r="E15" s="98">
        <v>0</v>
      </c>
      <c r="F15" s="158" t="e">
        <f t="shared" ref="F15:I16" si="0">($J15-$E15)/5+E15</f>
        <v>#DIV/0!</v>
      </c>
      <c r="G15" s="158" t="e">
        <f t="shared" si="0"/>
        <v>#DIV/0!</v>
      </c>
      <c r="H15" s="158" t="e">
        <f t="shared" si="0"/>
        <v>#DIV/0!</v>
      </c>
      <c r="I15" s="158" t="e">
        <f t="shared" si="0"/>
        <v>#DIV/0!</v>
      </c>
      <c r="J15" s="65" t="e">
        <f>D7</f>
        <v>#DIV/0!</v>
      </c>
      <c r="K15" s="158" t="e">
        <f t="shared" ref="K15:AW15" si="1">J15</f>
        <v>#DIV/0!</v>
      </c>
      <c r="L15" s="158" t="e">
        <f t="shared" si="1"/>
        <v>#DIV/0!</v>
      </c>
      <c r="M15" s="158" t="e">
        <f t="shared" si="1"/>
        <v>#DIV/0!</v>
      </c>
      <c r="N15" s="158" t="e">
        <f t="shared" si="1"/>
        <v>#DIV/0!</v>
      </c>
      <c r="O15" s="158" t="e">
        <f t="shared" si="1"/>
        <v>#DIV/0!</v>
      </c>
      <c r="P15" s="158" t="e">
        <f t="shared" si="1"/>
        <v>#DIV/0!</v>
      </c>
      <c r="Q15" s="158" t="e">
        <f t="shared" si="1"/>
        <v>#DIV/0!</v>
      </c>
      <c r="R15" s="158" t="e">
        <f t="shared" si="1"/>
        <v>#DIV/0!</v>
      </c>
      <c r="S15" s="158" t="e">
        <f t="shared" si="1"/>
        <v>#DIV/0!</v>
      </c>
      <c r="T15" s="158" t="e">
        <f t="shared" si="1"/>
        <v>#DIV/0!</v>
      </c>
      <c r="U15" s="158" t="e">
        <f t="shared" si="1"/>
        <v>#DIV/0!</v>
      </c>
      <c r="V15" s="158" t="e">
        <f t="shared" si="1"/>
        <v>#DIV/0!</v>
      </c>
      <c r="W15" s="158" t="e">
        <f t="shared" si="1"/>
        <v>#DIV/0!</v>
      </c>
      <c r="X15" s="158" t="e">
        <f t="shared" si="1"/>
        <v>#DIV/0!</v>
      </c>
      <c r="Y15" s="158" t="e">
        <f t="shared" si="1"/>
        <v>#DIV/0!</v>
      </c>
      <c r="Z15" s="158" t="e">
        <f t="shared" si="1"/>
        <v>#DIV/0!</v>
      </c>
      <c r="AA15" s="158" t="e">
        <f t="shared" si="1"/>
        <v>#DIV/0!</v>
      </c>
      <c r="AB15" s="158" t="e">
        <f t="shared" si="1"/>
        <v>#DIV/0!</v>
      </c>
      <c r="AC15" s="158" t="e">
        <f t="shared" si="1"/>
        <v>#DIV/0!</v>
      </c>
      <c r="AD15" s="158" t="e">
        <f t="shared" si="1"/>
        <v>#DIV/0!</v>
      </c>
      <c r="AE15" s="158" t="e">
        <f t="shared" si="1"/>
        <v>#DIV/0!</v>
      </c>
      <c r="AF15" s="158" t="e">
        <f t="shared" si="1"/>
        <v>#DIV/0!</v>
      </c>
      <c r="AG15" s="158" t="e">
        <f t="shared" si="1"/>
        <v>#DIV/0!</v>
      </c>
      <c r="AH15" s="158" t="e">
        <f t="shared" si="1"/>
        <v>#DIV/0!</v>
      </c>
      <c r="AI15" s="158" t="e">
        <f t="shared" si="1"/>
        <v>#DIV/0!</v>
      </c>
      <c r="AJ15" s="158" t="e">
        <f t="shared" si="1"/>
        <v>#DIV/0!</v>
      </c>
      <c r="AK15" s="158" t="e">
        <f t="shared" si="1"/>
        <v>#DIV/0!</v>
      </c>
      <c r="AL15" s="158" t="e">
        <f t="shared" si="1"/>
        <v>#DIV/0!</v>
      </c>
      <c r="AM15" s="158" t="e">
        <f t="shared" si="1"/>
        <v>#DIV/0!</v>
      </c>
      <c r="AN15" s="158" t="e">
        <f t="shared" si="1"/>
        <v>#DIV/0!</v>
      </c>
      <c r="AO15" s="158" t="e">
        <f t="shared" si="1"/>
        <v>#DIV/0!</v>
      </c>
      <c r="AP15" s="158" t="e">
        <f t="shared" si="1"/>
        <v>#DIV/0!</v>
      </c>
      <c r="AQ15" s="158" t="e">
        <f t="shared" si="1"/>
        <v>#DIV/0!</v>
      </c>
      <c r="AR15" s="158" t="e">
        <f t="shared" si="1"/>
        <v>#DIV/0!</v>
      </c>
      <c r="AS15" s="158" t="e">
        <f t="shared" si="1"/>
        <v>#DIV/0!</v>
      </c>
      <c r="AT15" s="158" t="e">
        <f t="shared" si="1"/>
        <v>#DIV/0!</v>
      </c>
      <c r="AU15" s="158" t="e">
        <f t="shared" si="1"/>
        <v>#DIV/0!</v>
      </c>
      <c r="AV15" s="158" t="e">
        <f t="shared" si="1"/>
        <v>#DIV/0!</v>
      </c>
      <c r="AW15" s="158" t="e">
        <f t="shared" si="1"/>
        <v>#DIV/0!</v>
      </c>
      <c r="AX15" s="158" t="e">
        <f t="shared" ref="AX15:BA16" si="2">AW15</f>
        <v>#DIV/0!</v>
      </c>
      <c r="AY15" s="158" t="e">
        <f t="shared" si="2"/>
        <v>#DIV/0!</v>
      </c>
      <c r="AZ15" s="158" t="e">
        <f t="shared" si="2"/>
        <v>#DIV/0!</v>
      </c>
      <c r="BA15" s="158" t="e">
        <f t="shared" si="2"/>
        <v>#DIV/0!</v>
      </c>
      <c r="BB15" s="19" t="s">
        <v>1</v>
      </c>
    </row>
    <row r="16" spans="1:69">
      <c r="B16" s="73" t="s">
        <v>384</v>
      </c>
      <c r="C16" s="98">
        <v>0</v>
      </c>
      <c r="D16" s="98">
        <v>0</v>
      </c>
      <c r="E16" s="98">
        <v>0</v>
      </c>
      <c r="F16" s="158" t="e">
        <f t="shared" si="0"/>
        <v>#DIV/0!</v>
      </c>
      <c r="G16" s="158" t="e">
        <f t="shared" si="0"/>
        <v>#DIV/0!</v>
      </c>
      <c r="H16" s="158" t="e">
        <f t="shared" si="0"/>
        <v>#DIV/0!</v>
      </c>
      <c r="I16" s="158" t="e">
        <f t="shared" si="0"/>
        <v>#DIV/0!</v>
      </c>
      <c r="J16" s="65" t="e">
        <f>cuota_hipotetico_movil</f>
        <v>#DIV/0!</v>
      </c>
      <c r="K16" s="158" t="e">
        <f t="shared" ref="K16:AW16" si="3">J16</f>
        <v>#DIV/0!</v>
      </c>
      <c r="L16" s="158" t="e">
        <f t="shared" si="3"/>
        <v>#DIV/0!</v>
      </c>
      <c r="M16" s="158" t="e">
        <f t="shared" si="3"/>
        <v>#DIV/0!</v>
      </c>
      <c r="N16" s="158" t="e">
        <f t="shared" si="3"/>
        <v>#DIV/0!</v>
      </c>
      <c r="O16" s="158" t="e">
        <f t="shared" si="3"/>
        <v>#DIV/0!</v>
      </c>
      <c r="P16" s="158" t="e">
        <f t="shared" si="3"/>
        <v>#DIV/0!</v>
      </c>
      <c r="Q16" s="158" t="e">
        <f t="shared" si="3"/>
        <v>#DIV/0!</v>
      </c>
      <c r="R16" s="158" t="e">
        <f t="shared" si="3"/>
        <v>#DIV/0!</v>
      </c>
      <c r="S16" s="158" t="e">
        <f t="shared" si="3"/>
        <v>#DIV/0!</v>
      </c>
      <c r="T16" s="158" t="e">
        <f t="shared" si="3"/>
        <v>#DIV/0!</v>
      </c>
      <c r="U16" s="158" t="e">
        <f t="shared" si="3"/>
        <v>#DIV/0!</v>
      </c>
      <c r="V16" s="158" t="e">
        <f t="shared" si="3"/>
        <v>#DIV/0!</v>
      </c>
      <c r="W16" s="158" t="e">
        <f t="shared" si="3"/>
        <v>#DIV/0!</v>
      </c>
      <c r="X16" s="158" t="e">
        <f t="shared" si="3"/>
        <v>#DIV/0!</v>
      </c>
      <c r="Y16" s="158" t="e">
        <f t="shared" si="3"/>
        <v>#DIV/0!</v>
      </c>
      <c r="Z16" s="158" t="e">
        <f t="shared" si="3"/>
        <v>#DIV/0!</v>
      </c>
      <c r="AA16" s="158" t="e">
        <f t="shared" si="3"/>
        <v>#DIV/0!</v>
      </c>
      <c r="AB16" s="158" t="e">
        <f t="shared" si="3"/>
        <v>#DIV/0!</v>
      </c>
      <c r="AC16" s="158" t="e">
        <f t="shared" si="3"/>
        <v>#DIV/0!</v>
      </c>
      <c r="AD16" s="158" t="e">
        <f t="shared" si="3"/>
        <v>#DIV/0!</v>
      </c>
      <c r="AE16" s="158" t="e">
        <f t="shared" si="3"/>
        <v>#DIV/0!</v>
      </c>
      <c r="AF16" s="158" t="e">
        <f t="shared" si="3"/>
        <v>#DIV/0!</v>
      </c>
      <c r="AG16" s="158" t="e">
        <f t="shared" si="3"/>
        <v>#DIV/0!</v>
      </c>
      <c r="AH16" s="158" t="e">
        <f t="shared" si="3"/>
        <v>#DIV/0!</v>
      </c>
      <c r="AI16" s="158" t="e">
        <f t="shared" si="3"/>
        <v>#DIV/0!</v>
      </c>
      <c r="AJ16" s="158" t="e">
        <f t="shared" si="3"/>
        <v>#DIV/0!</v>
      </c>
      <c r="AK16" s="158" t="e">
        <f t="shared" si="3"/>
        <v>#DIV/0!</v>
      </c>
      <c r="AL16" s="158" t="e">
        <f t="shared" si="3"/>
        <v>#DIV/0!</v>
      </c>
      <c r="AM16" s="158" t="e">
        <f t="shared" si="3"/>
        <v>#DIV/0!</v>
      </c>
      <c r="AN16" s="158" t="e">
        <f t="shared" si="3"/>
        <v>#DIV/0!</v>
      </c>
      <c r="AO16" s="158" t="e">
        <f t="shared" si="3"/>
        <v>#DIV/0!</v>
      </c>
      <c r="AP16" s="158" t="e">
        <f t="shared" si="3"/>
        <v>#DIV/0!</v>
      </c>
      <c r="AQ16" s="158" t="e">
        <f t="shared" si="3"/>
        <v>#DIV/0!</v>
      </c>
      <c r="AR16" s="158" t="e">
        <f t="shared" si="3"/>
        <v>#DIV/0!</v>
      </c>
      <c r="AS16" s="158" t="e">
        <f t="shared" si="3"/>
        <v>#DIV/0!</v>
      </c>
      <c r="AT16" s="158" t="e">
        <f t="shared" si="3"/>
        <v>#DIV/0!</v>
      </c>
      <c r="AU16" s="158" t="e">
        <f t="shared" si="3"/>
        <v>#DIV/0!</v>
      </c>
      <c r="AV16" s="158" t="e">
        <f t="shared" si="3"/>
        <v>#DIV/0!</v>
      </c>
      <c r="AW16" s="158" t="e">
        <f t="shared" si="3"/>
        <v>#DIV/0!</v>
      </c>
      <c r="AX16" s="158" t="e">
        <f t="shared" si="2"/>
        <v>#DIV/0!</v>
      </c>
      <c r="AY16" s="158" t="e">
        <f t="shared" si="2"/>
        <v>#DIV/0!</v>
      </c>
      <c r="AZ16" s="158" t="e">
        <f t="shared" si="2"/>
        <v>#DIV/0!</v>
      </c>
      <c r="BA16" s="158" t="e">
        <f t="shared" si="2"/>
        <v>#DIV/0!</v>
      </c>
      <c r="BB16" s="19" t="s">
        <v>2</v>
      </c>
    </row>
    <row r="18" spans="1:69" s="86" customFormat="1" ht="18" customHeight="1">
      <c r="A18" s="87">
        <v>3</v>
      </c>
      <c r="B18" s="87" t="s">
        <v>474</v>
      </c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  <c r="BH18" s="85"/>
      <c r="BI18" s="85"/>
      <c r="BJ18" s="85"/>
      <c r="BK18" s="85"/>
      <c r="BL18" s="85"/>
      <c r="BM18" s="85"/>
      <c r="BN18" s="85"/>
      <c r="BO18" s="97"/>
      <c r="BP18" s="97"/>
      <c r="BQ18" s="85"/>
    </row>
    <row r="20" spans="1:69">
      <c r="D20" s="73" t="s">
        <v>482</v>
      </c>
      <c r="E20" s="227" t="s">
        <v>484</v>
      </c>
      <c r="F20" s="227" t="s">
        <v>121</v>
      </c>
      <c r="G20" s="227" t="s">
        <v>483</v>
      </c>
      <c r="H20" s="247" t="s">
        <v>501</v>
      </c>
    </row>
    <row r="21" spans="1:69">
      <c r="B21" s="245" t="s">
        <v>492</v>
      </c>
      <c r="C21" s="257" t="s">
        <v>121</v>
      </c>
      <c r="D21" s="247" t="s">
        <v>504</v>
      </c>
      <c r="E21" s="246">
        <v>-0.05</v>
      </c>
      <c r="F21" s="246">
        <v>0</v>
      </c>
      <c r="G21" s="246">
        <v>0.05</v>
      </c>
      <c r="H21" s="247" t="s">
        <v>506</v>
      </c>
    </row>
    <row r="22" spans="1:69">
      <c r="B22" s="245" t="s">
        <v>493</v>
      </c>
      <c r="C22" s="257" t="s">
        <v>121</v>
      </c>
      <c r="D22" s="247" t="s">
        <v>505</v>
      </c>
      <c r="E22" s="246">
        <v>-0.3</v>
      </c>
      <c r="F22" s="246">
        <v>0</v>
      </c>
      <c r="G22" s="246">
        <v>0.3</v>
      </c>
      <c r="H22" s="247" t="s">
        <v>507</v>
      </c>
    </row>
    <row r="23" spans="1:69">
      <c r="B23" s="245" t="s">
        <v>508</v>
      </c>
      <c r="C23" s="257" t="s">
        <v>121</v>
      </c>
      <c r="D23" s="247" t="s">
        <v>509</v>
      </c>
      <c r="E23" s="246">
        <v>-0.1</v>
      </c>
      <c r="F23" s="246">
        <v>0</v>
      </c>
      <c r="G23" s="246">
        <v>0.1</v>
      </c>
      <c r="H23" s="247" t="s">
        <v>510</v>
      </c>
    </row>
    <row r="24" spans="1:69">
      <c r="B24" s="245" t="s">
        <v>480</v>
      </c>
      <c r="C24" s="257" t="s">
        <v>121</v>
      </c>
      <c r="D24" s="247" t="s">
        <v>494</v>
      </c>
      <c r="E24" s="246">
        <v>-0.5</v>
      </c>
      <c r="F24" s="246">
        <v>0</v>
      </c>
      <c r="G24" s="246">
        <v>0.5</v>
      </c>
      <c r="H24" s="247" t="s">
        <v>485</v>
      </c>
    </row>
    <row r="25" spans="1:69">
      <c r="B25" s="245" t="s">
        <v>478</v>
      </c>
      <c r="C25" s="257" t="s">
        <v>121</v>
      </c>
      <c r="D25" s="247" t="s">
        <v>495</v>
      </c>
      <c r="E25" s="246">
        <v>-0.3</v>
      </c>
      <c r="F25" s="246">
        <v>0</v>
      </c>
      <c r="G25" s="246">
        <v>0.3</v>
      </c>
      <c r="H25" s="247" t="s">
        <v>486</v>
      </c>
    </row>
    <row r="26" spans="1:69">
      <c r="B26" s="245" t="s">
        <v>479</v>
      </c>
      <c r="C26" s="257" t="s">
        <v>121</v>
      </c>
      <c r="D26" s="247" t="s">
        <v>496</v>
      </c>
      <c r="E26" s="246">
        <v>-0.3</v>
      </c>
      <c r="F26" s="246">
        <v>0</v>
      </c>
      <c r="G26" s="246">
        <v>0.3</v>
      </c>
      <c r="H26" s="247" t="s">
        <v>487</v>
      </c>
    </row>
    <row r="27" spans="1:69">
      <c r="B27" s="245" t="s">
        <v>481</v>
      </c>
      <c r="C27" s="257" t="s">
        <v>121</v>
      </c>
      <c r="D27" s="247" t="s">
        <v>497</v>
      </c>
      <c r="E27" s="246">
        <v>-0.5</v>
      </c>
      <c r="F27" s="246">
        <v>0</v>
      </c>
      <c r="G27" s="246">
        <v>1</v>
      </c>
      <c r="H27" s="247" t="s">
        <v>488</v>
      </c>
    </row>
    <row r="28" spans="1:69">
      <c r="B28" s="245" t="s">
        <v>475</v>
      </c>
      <c r="C28" s="257" t="s">
        <v>121</v>
      </c>
      <c r="D28" s="247" t="s">
        <v>498</v>
      </c>
      <c r="E28" s="246">
        <v>-0.3</v>
      </c>
      <c r="F28" s="246">
        <v>0</v>
      </c>
      <c r="G28" s="246">
        <v>0.3</v>
      </c>
      <c r="H28" s="247" t="s">
        <v>489</v>
      </c>
    </row>
    <row r="29" spans="1:69">
      <c r="B29" s="245" t="s">
        <v>476</v>
      </c>
      <c r="C29" s="257" t="s">
        <v>121</v>
      </c>
      <c r="D29" s="247" t="s">
        <v>499</v>
      </c>
      <c r="E29" s="246">
        <v>-0.2</v>
      </c>
      <c r="F29" s="246">
        <v>0</v>
      </c>
      <c r="G29" s="246">
        <v>0.2</v>
      </c>
      <c r="H29" s="247" t="s">
        <v>490</v>
      </c>
    </row>
    <row r="30" spans="1:69">
      <c r="B30" s="245" t="s">
        <v>477</v>
      </c>
      <c r="C30" s="257" t="s">
        <v>121</v>
      </c>
      <c r="D30" s="247" t="s">
        <v>500</v>
      </c>
      <c r="E30" s="246">
        <v>-0.1</v>
      </c>
      <c r="F30" s="246">
        <v>0</v>
      </c>
      <c r="G30" s="246">
        <v>0.1</v>
      </c>
      <c r="H30" s="247" t="s">
        <v>491</v>
      </c>
    </row>
  </sheetData>
  <phoneticPr fontId="0" type="noConversion"/>
  <dataValidations disablePrompts="1" count="1">
    <dataValidation type="list" allowBlank="1" showInputMessage="1" showErrorMessage="1" sqref="C21:C30">
      <formula1>$E$20:$G$20</formula1>
    </dataValidation>
  </dataValidations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&amp;D&amp;RCONFIDENTIAL © Analysys Mason </oddFooter>
  </headerFooter>
  <colBreaks count="1" manualBreakCount="1">
    <brk id="4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pageSetUpPr autoPageBreaks="0"/>
  </sheetPr>
  <dimension ref="A1:BS605"/>
  <sheetViews>
    <sheetView showGridLines="0" zoomScale="85" zoomScaleNormal="85" workbookViewId="0">
      <pane xSplit="10" ySplit="3" topLeftCell="K4" activePane="bottomRight" state="frozen"/>
      <selection pane="topRight" activeCell="K1" sqref="K1"/>
      <selection pane="bottomLeft" activeCell="A4" sqref="A4"/>
      <selection pane="bottomRight" activeCell="K427" sqref="K427"/>
    </sheetView>
  </sheetViews>
  <sheetFormatPr baseColWidth="10" defaultColWidth="9.140625" defaultRowHeight="12" outlineLevelRow="1" outlineLevelCol="1"/>
  <cols>
    <col min="1" max="1" width="4.85546875" style="270" customWidth="1"/>
    <col min="2" max="2" width="3.28515625" customWidth="1"/>
    <col min="3" max="4" width="3.42578125" customWidth="1"/>
    <col min="5" max="5" width="32.85546875" customWidth="1"/>
    <col min="6" max="6" width="7.5703125" hidden="1" customWidth="1" outlineLevel="1"/>
    <col min="7" max="7" width="24.85546875" hidden="1" customWidth="1" outlineLevel="1"/>
    <col min="8" max="8" width="14.85546875" hidden="1" customWidth="1" outlineLevel="1"/>
    <col min="9" max="9" width="11.5703125" hidden="1" customWidth="1" outlineLevel="1"/>
    <col min="10" max="10" width="10.42578125" customWidth="1" collapsed="1"/>
    <col min="11" max="11" width="10.85546875" style="103" customWidth="1"/>
    <col min="12" max="15" width="15.28515625" hidden="1" customWidth="1" outlineLevel="1"/>
    <col min="16" max="17" width="16" hidden="1" customWidth="1" outlineLevel="1"/>
    <col min="18" max="18" width="16" customWidth="1" collapsed="1"/>
    <col min="19" max="65" width="16" customWidth="1"/>
    <col min="66" max="66" width="17.42578125" customWidth="1"/>
    <col min="68" max="69" width="9.140625" style="14"/>
  </cols>
  <sheetData>
    <row r="1" spans="1:70" ht="33.75" customHeight="1">
      <c r="A1" s="269"/>
      <c r="B1" s="40"/>
      <c r="C1" s="40"/>
      <c r="D1" s="40"/>
      <c r="E1" s="40"/>
      <c r="F1" s="49" t="s">
        <v>162</v>
      </c>
      <c r="G1" s="40"/>
      <c r="H1" s="40"/>
      <c r="I1" s="40"/>
      <c r="J1" s="40"/>
      <c r="L1" s="40"/>
      <c r="M1" s="40"/>
      <c r="N1" s="40"/>
      <c r="O1" s="40"/>
      <c r="P1" s="40"/>
      <c r="Q1" s="40"/>
      <c r="R1" s="40"/>
      <c r="S1" s="40"/>
      <c r="T1" s="40"/>
      <c r="V1" s="222"/>
      <c r="W1" s="222" t="s">
        <v>420</v>
      </c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</row>
    <row r="2" spans="1:70">
      <c r="K2" s="103" t="e">
        <f t="array" ref="K2">IF(OR(K4:K606="error"),"error","ok")</f>
        <v>#DIV/0!</v>
      </c>
      <c r="S2" s="285" t="s">
        <v>603</v>
      </c>
      <c r="BP2" s="93" t="s">
        <v>180</v>
      </c>
      <c r="BQ2" s="93"/>
      <c r="BR2" s="32"/>
    </row>
    <row r="3" spans="1:70">
      <c r="G3" s="1" t="s">
        <v>169</v>
      </c>
      <c r="H3" s="1" t="s">
        <v>170</v>
      </c>
      <c r="I3" s="1" t="s">
        <v>171</v>
      </c>
      <c r="J3" s="1" t="s">
        <v>172</v>
      </c>
      <c r="K3" s="1" t="s">
        <v>152</v>
      </c>
      <c r="L3" s="1">
        <f t="array" ref="L3:BN3">TRANSPOSE(Market.Years)</f>
        <v>0</v>
      </c>
      <c r="M3" s="1">
        <v>1</v>
      </c>
      <c r="N3" s="1">
        <v>2</v>
      </c>
      <c r="O3" s="1">
        <v>3</v>
      </c>
      <c r="P3" s="1">
        <v>4</v>
      </c>
      <c r="Q3" s="1">
        <v>5</v>
      </c>
      <c r="R3" s="1">
        <v>6</v>
      </c>
      <c r="S3" s="1">
        <v>7</v>
      </c>
      <c r="T3" s="1">
        <v>8</v>
      </c>
      <c r="U3" s="1">
        <v>9</v>
      </c>
      <c r="V3" s="1">
        <v>10</v>
      </c>
      <c r="W3" s="1">
        <v>11</v>
      </c>
      <c r="X3" s="1">
        <v>12</v>
      </c>
      <c r="Y3" s="1">
        <v>13</v>
      </c>
      <c r="Z3" s="1">
        <v>14</v>
      </c>
      <c r="AA3" s="1">
        <v>15</v>
      </c>
      <c r="AB3" s="1">
        <v>16</v>
      </c>
      <c r="AC3" s="1">
        <v>17</v>
      </c>
      <c r="AD3" s="1">
        <v>18</v>
      </c>
      <c r="AE3" s="1">
        <v>19</v>
      </c>
      <c r="AF3" s="1">
        <v>20</v>
      </c>
      <c r="AG3" s="1">
        <v>21</v>
      </c>
      <c r="AH3" s="1">
        <v>22</v>
      </c>
      <c r="AI3" s="1">
        <v>23</v>
      </c>
      <c r="AJ3" s="1">
        <v>24</v>
      </c>
      <c r="AK3" s="1">
        <v>25</v>
      </c>
      <c r="AL3" s="1">
        <v>26</v>
      </c>
      <c r="AM3" s="1">
        <v>27</v>
      </c>
      <c r="AN3" s="1">
        <v>28</v>
      </c>
      <c r="AO3" s="1">
        <v>29</v>
      </c>
      <c r="AP3" s="1">
        <v>30</v>
      </c>
      <c r="AQ3" s="1">
        <v>31</v>
      </c>
      <c r="AR3" s="1">
        <v>32</v>
      </c>
      <c r="AS3" s="1">
        <v>33</v>
      </c>
      <c r="AT3" s="1">
        <v>34</v>
      </c>
      <c r="AU3" s="1">
        <v>35</v>
      </c>
      <c r="AV3" s="1">
        <v>36</v>
      </c>
      <c r="AW3" s="1">
        <v>37</v>
      </c>
      <c r="AX3" s="1">
        <v>38</v>
      </c>
      <c r="AY3" s="1">
        <v>39</v>
      </c>
      <c r="AZ3" s="1">
        <v>40</v>
      </c>
      <c r="BA3" s="1">
        <v>41</v>
      </c>
      <c r="BB3" s="1">
        <v>42</v>
      </c>
      <c r="BC3" s="1">
        <v>43</v>
      </c>
      <c r="BD3" s="1">
        <v>44</v>
      </c>
      <c r="BE3" s="1">
        <v>45</v>
      </c>
      <c r="BF3" s="1">
        <v>46</v>
      </c>
      <c r="BG3" s="1">
        <v>47</v>
      </c>
      <c r="BH3" s="1">
        <v>48</v>
      </c>
      <c r="BI3" s="1">
        <v>49</v>
      </c>
      <c r="BJ3" s="1">
        <v>50</v>
      </c>
      <c r="BK3" s="1">
        <v>51</v>
      </c>
      <c r="BL3" s="1">
        <v>52</v>
      </c>
      <c r="BM3" s="1">
        <v>53</v>
      </c>
      <c r="BN3" s="1">
        <v>54</v>
      </c>
      <c r="BP3" s="94" t="s">
        <v>150</v>
      </c>
      <c r="BQ3" s="94" t="s">
        <v>151</v>
      </c>
      <c r="BR3" s="1" t="s">
        <v>181</v>
      </c>
    </row>
    <row r="5" spans="1:70" s="89" customFormat="1" ht="18" customHeight="1">
      <c r="A5" s="271">
        <v>1</v>
      </c>
      <c r="B5" s="87" t="s">
        <v>163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95"/>
      <c r="BQ5" s="95"/>
      <c r="BR5" s="88"/>
    </row>
    <row r="6" spans="1:70" hidden="1" outlineLevel="1"/>
    <row r="7" spans="1:70" hidden="1" outlineLevel="1">
      <c r="E7" t="s">
        <v>164</v>
      </c>
      <c r="G7" s="60" t="s">
        <v>191</v>
      </c>
      <c r="I7" t="s">
        <v>193</v>
      </c>
      <c r="J7" t="s">
        <v>118</v>
      </c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</row>
    <row r="8" spans="1:70" hidden="1" outlineLevel="1">
      <c r="E8" t="s">
        <v>164</v>
      </c>
      <c r="G8" s="60" t="s">
        <v>191</v>
      </c>
      <c r="I8" t="s">
        <v>174</v>
      </c>
      <c r="J8" t="s">
        <v>118</v>
      </c>
      <c r="Q8" s="166" t="e">
        <f>AVERAGE(Q7:R7)</f>
        <v>#DIV/0!</v>
      </c>
      <c r="R8" s="166" t="e">
        <f t="shared" ref="R8:BJ8" si="0">AVERAGE(R7:S7)</f>
        <v>#DIV/0!</v>
      </c>
      <c r="S8" s="166" t="e">
        <f t="shared" si="0"/>
        <v>#DIV/0!</v>
      </c>
      <c r="T8" s="166" t="e">
        <f t="shared" si="0"/>
        <v>#DIV/0!</v>
      </c>
      <c r="U8" s="166" t="e">
        <f t="shared" si="0"/>
        <v>#DIV/0!</v>
      </c>
      <c r="V8" s="166" t="e">
        <f t="shared" si="0"/>
        <v>#DIV/0!</v>
      </c>
      <c r="W8" s="166" t="e">
        <f t="shared" si="0"/>
        <v>#DIV/0!</v>
      </c>
      <c r="X8" s="166" t="e">
        <f t="shared" si="0"/>
        <v>#DIV/0!</v>
      </c>
      <c r="Y8" s="166" t="e">
        <f t="shared" si="0"/>
        <v>#DIV/0!</v>
      </c>
      <c r="Z8" s="166" t="e">
        <f t="shared" si="0"/>
        <v>#DIV/0!</v>
      </c>
      <c r="AA8" s="166" t="e">
        <f t="shared" si="0"/>
        <v>#DIV/0!</v>
      </c>
      <c r="AB8" s="166" t="e">
        <f t="shared" si="0"/>
        <v>#DIV/0!</v>
      </c>
      <c r="AC8" s="166" t="e">
        <f t="shared" si="0"/>
        <v>#DIV/0!</v>
      </c>
      <c r="AD8" s="166" t="e">
        <f t="shared" si="0"/>
        <v>#DIV/0!</v>
      </c>
      <c r="AE8" s="166" t="e">
        <f t="shared" si="0"/>
        <v>#DIV/0!</v>
      </c>
      <c r="AF8" s="166" t="e">
        <f t="shared" si="0"/>
        <v>#DIV/0!</v>
      </c>
      <c r="AG8" s="166" t="e">
        <f t="shared" si="0"/>
        <v>#DIV/0!</v>
      </c>
      <c r="AH8" s="166" t="e">
        <f t="shared" si="0"/>
        <v>#DIV/0!</v>
      </c>
      <c r="AI8" s="166" t="e">
        <f t="shared" si="0"/>
        <v>#DIV/0!</v>
      </c>
      <c r="AJ8" s="166" t="e">
        <f t="shared" si="0"/>
        <v>#DIV/0!</v>
      </c>
      <c r="AK8" s="166" t="e">
        <f t="shared" si="0"/>
        <v>#DIV/0!</v>
      </c>
      <c r="AL8" s="166" t="e">
        <f t="shared" si="0"/>
        <v>#DIV/0!</v>
      </c>
      <c r="AM8" s="166" t="e">
        <f t="shared" si="0"/>
        <v>#DIV/0!</v>
      </c>
      <c r="AN8" s="166" t="e">
        <f t="shared" si="0"/>
        <v>#DIV/0!</v>
      </c>
      <c r="AO8" s="166" t="e">
        <f t="shared" si="0"/>
        <v>#DIV/0!</v>
      </c>
      <c r="AP8" s="166" t="e">
        <f t="shared" si="0"/>
        <v>#DIV/0!</v>
      </c>
      <c r="AQ8" s="166" t="e">
        <f t="shared" si="0"/>
        <v>#DIV/0!</v>
      </c>
      <c r="AR8" s="166" t="e">
        <f t="shared" si="0"/>
        <v>#DIV/0!</v>
      </c>
      <c r="AS8" s="166" t="e">
        <f t="shared" si="0"/>
        <v>#DIV/0!</v>
      </c>
      <c r="AT8" s="166" t="e">
        <f t="shared" si="0"/>
        <v>#DIV/0!</v>
      </c>
      <c r="AU8" s="166" t="e">
        <f t="shared" si="0"/>
        <v>#DIV/0!</v>
      </c>
      <c r="AV8" s="166" t="e">
        <f t="shared" si="0"/>
        <v>#DIV/0!</v>
      </c>
      <c r="AW8" s="166" t="e">
        <f t="shared" si="0"/>
        <v>#DIV/0!</v>
      </c>
      <c r="AX8" s="166" t="e">
        <f t="shared" si="0"/>
        <v>#DIV/0!</v>
      </c>
      <c r="AY8" s="166" t="e">
        <f t="shared" si="0"/>
        <v>#DIV/0!</v>
      </c>
      <c r="AZ8" s="166" t="e">
        <f t="shared" si="0"/>
        <v>#DIV/0!</v>
      </c>
      <c r="BA8" s="166" t="e">
        <f t="shared" si="0"/>
        <v>#DIV/0!</v>
      </c>
      <c r="BB8" s="166" t="e">
        <f t="shared" si="0"/>
        <v>#DIV/0!</v>
      </c>
      <c r="BC8" s="166" t="e">
        <f t="shared" si="0"/>
        <v>#DIV/0!</v>
      </c>
      <c r="BD8" s="166" t="e">
        <f t="shared" si="0"/>
        <v>#DIV/0!</v>
      </c>
      <c r="BE8" s="166" t="e">
        <f t="shared" si="0"/>
        <v>#DIV/0!</v>
      </c>
      <c r="BF8" s="166" t="e">
        <f t="shared" si="0"/>
        <v>#DIV/0!</v>
      </c>
      <c r="BG8" s="166" t="e">
        <f t="shared" si="0"/>
        <v>#DIV/0!</v>
      </c>
      <c r="BH8" s="166" t="e">
        <f t="shared" si="0"/>
        <v>#DIV/0!</v>
      </c>
      <c r="BI8" s="166" t="e">
        <f t="shared" si="0"/>
        <v>#DIV/0!</v>
      </c>
      <c r="BJ8" s="166" t="e">
        <f t="shared" si="0"/>
        <v>#DIV/0!</v>
      </c>
    </row>
    <row r="9" spans="1:70" hidden="1" outlineLevel="1">
      <c r="E9" t="s">
        <v>164</v>
      </c>
      <c r="G9" s="60" t="s">
        <v>190</v>
      </c>
      <c r="I9" t="s">
        <v>174</v>
      </c>
      <c r="J9" t="s">
        <v>118</v>
      </c>
      <c r="L9" s="165"/>
      <c r="M9" s="167">
        <f>($Q9-$L9)/5+L9</f>
        <v>0</v>
      </c>
      <c r="N9" s="167">
        <f>($Q9-$L9)/5+M9</f>
        <v>0</v>
      </c>
      <c r="O9" s="167">
        <f>($Q9-$L9)/5+N9</f>
        <v>0</v>
      </c>
      <c r="P9" s="167">
        <f>($Q9-$L9)/5+O9</f>
        <v>0</v>
      </c>
      <c r="Q9" s="165"/>
      <c r="R9" s="167">
        <f>($V9-$Q9)/5+Q9</f>
        <v>0</v>
      </c>
      <c r="S9" s="167">
        <f>($V9-$Q9)/5+R9</f>
        <v>0</v>
      </c>
      <c r="T9" s="167">
        <f>($V9-$Q9)/5+S9</f>
        <v>0</v>
      </c>
      <c r="U9" s="167">
        <f>($V9-$Q9)/5+T9</f>
        <v>0</v>
      </c>
      <c r="V9" s="165"/>
      <c r="W9" s="167" t="e">
        <f>V9*(1+W10)</f>
        <v>#DIV/0!</v>
      </c>
      <c r="X9" s="167" t="e">
        <f t="shared" ref="X9:BN9" si="1">W9*(1+X10)</f>
        <v>#DIV/0!</v>
      </c>
      <c r="Y9" s="167" t="e">
        <f t="shared" si="1"/>
        <v>#DIV/0!</v>
      </c>
      <c r="Z9" s="167" t="e">
        <f t="shared" si="1"/>
        <v>#DIV/0!</v>
      </c>
      <c r="AA9" s="167" t="e">
        <f t="shared" si="1"/>
        <v>#DIV/0!</v>
      </c>
      <c r="AB9" s="167" t="e">
        <f t="shared" si="1"/>
        <v>#DIV/0!</v>
      </c>
      <c r="AC9" s="167" t="e">
        <f t="shared" si="1"/>
        <v>#DIV/0!</v>
      </c>
      <c r="AD9" s="167" t="e">
        <f t="shared" si="1"/>
        <v>#DIV/0!</v>
      </c>
      <c r="AE9" s="167" t="e">
        <f t="shared" si="1"/>
        <v>#DIV/0!</v>
      </c>
      <c r="AF9" s="167" t="e">
        <f t="shared" si="1"/>
        <v>#DIV/0!</v>
      </c>
      <c r="AG9" s="167" t="e">
        <f t="shared" si="1"/>
        <v>#DIV/0!</v>
      </c>
      <c r="AH9" s="167" t="e">
        <f t="shared" si="1"/>
        <v>#DIV/0!</v>
      </c>
      <c r="AI9" s="167" t="e">
        <f t="shared" si="1"/>
        <v>#DIV/0!</v>
      </c>
      <c r="AJ9" s="167" t="e">
        <f t="shared" si="1"/>
        <v>#DIV/0!</v>
      </c>
      <c r="AK9" s="167" t="e">
        <f t="shared" si="1"/>
        <v>#DIV/0!</v>
      </c>
      <c r="AL9" s="167" t="e">
        <f t="shared" si="1"/>
        <v>#DIV/0!</v>
      </c>
      <c r="AM9" s="167" t="e">
        <f t="shared" si="1"/>
        <v>#DIV/0!</v>
      </c>
      <c r="AN9" s="167" t="e">
        <f t="shared" si="1"/>
        <v>#DIV/0!</v>
      </c>
      <c r="AO9" s="167" t="e">
        <f t="shared" si="1"/>
        <v>#DIV/0!</v>
      </c>
      <c r="AP9" s="167" t="e">
        <f t="shared" si="1"/>
        <v>#DIV/0!</v>
      </c>
      <c r="AQ9" s="167" t="e">
        <f t="shared" si="1"/>
        <v>#DIV/0!</v>
      </c>
      <c r="AR9" s="167" t="e">
        <f t="shared" si="1"/>
        <v>#DIV/0!</v>
      </c>
      <c r="AS9" s="167" t="e">
        <f t="shared" si="1"/>
        <v>#DIV/0!</v>
      </c>
      <c r="AT9" s="167" t="e">
        <f t="shared" si="1"/>
        <v>#DIV/0!</v>
      </c>
      <c r="AU9" s="167" t="e">
        <f t="shared" si="1"/>
        <v>#DIV/0!</v>
      </c>
      <c r="AV9" s="167" t="e">
        <f t="shared" si="1"/>
        <v>#DIV/0!</v>
      </c>
      <c r="AW9" s="167" t="e">
        <f t="shared" si="1"/>
        <v>#DIV/0!</v>
      </c>
      <c r="AX9" s="167" t="e">
        <f t="shared" si="1"/>
        <v>#DIV/0!</v>
      </c>
      <c r="AY9" s="167" t="e">
        <f t="shared" si="1"/>
        <v>#DIV/0!</v>
      </c>
      <c r="AZ9" s="167" t="e">
        <f t="shared" si="1"/>
        <v>#DIV/0!</v>
      </c>
      <c r="BA9" s="167" t="e">
        <f t="shared" si="1"/>
        <v>#DIV/0!</v>
      </c>
      <c r="BB9" s="167" t="e">
        <f t="shared" si="1"/>
        <v>#DIV/0!</v>
      </c>
      <c r="BC9" s="167" t="e">
        <f t="shared" si="1"/>
        <v>#DIV/0!</v>
      </c>
      <c r="BD9" s="167" t="e">
        <f t="shared" si="1"/>
        <v>#DIV/0!</v>
      </c>
      <c r="BE9" s="167" t="e">
        <f t="shared" si="1"/>
        <v>#DIV/0!</v>
      </c>
      <c r="BF9" s="167" t="e">
        <f t="shared" si="1"/>
        <v>#DIV/0!</v>
      </c>
      <c r="BG9" s="167" t="e">
        <f t="shared" si="1"/>
        <v>#DIV/0!</v>
      </c>
      <c r="BH9" s="167" t="e">
        <f t="shared" si="1"/>
        <v>#DIV/0!</v>
      </c>
      <c r="BI9" s="167" t="e">
        <f t="shared" si="1"/>
        <v>#DIV/0!</v>
      </c>
      <c r="BJ9" s="167" t="e">
        <f t="shared" si="1"/>
        <v>#DIV/0!</v>
      </c>
      <c r="BK9" s="167" t="e">
        <f t="shared" si="1"/>
        <v>#DIV/0!</v>
      </c>
      <c r="BL9" s="167" t="e">
        <f t="shared" si="1"/>
        <v>#DIV/0!</v>
      </c>
      <c r="BM9" s="167" t="e">
        <f t="shared" si="1"/>
        <v>#DIV/0!</v>
      </c>
      <c r="BN9" s="167" t="e">
        <f t="shared" si="1"/>
        <v>#DIV/0!</v>
      </c>
    </row>
    <row r="10" spans="1:70" hidden="1" outlineLevel="1">
      <c r="E10" t="s">
        <v>165</v>
      </c>
      <c r="G10" s="60"/>
      <c r="H10" t="s">
        <v>192</v>
      </c>
      <c r="J10" t="s">
        <v>119</v>
      </c>
      <c r="M10" s="130"/>
      <c r="N10" s="130"/>
      <c r="O10" s="145"/>
      <c r="P10" s="145"/>
      <c r="Q10" s="145"/>
      <c r="R10" s="145"/>
      <c r="S10" s="145"/>
      <c r="T10" s="145"/>
      <c r="U10" s="145"/>
      <c r="V10" s="145"/>
      <c r="W10" s="145" t="e">
        <f t="shared" ref="W10:BJ10" si="2">W8/V8-1</f>
        <v>#DIV/0!</v>
      </c>
      <c r="X10" s="145" t="e">
        <f t="shared" si="2"/>
        <v>#DIV/0!</v>
      </c>
      <c r="Y10" s="145" t="e">
        <f t="shared" si="2"/>
        <v>#DIV/0!</v>
      </c>
      <c r="Z10" s="145" t="e">
        <f t="shared" si="2"/>
        <v>#DIV/0!</v>
      </c>
      <c r="AA10" s="145" t="e">
        <f t="shared" si="2"/>
        <v>#DIV/0!</v>
      </c>
      <c r="AB10" s="145" t="e">
        <f t="shared" si="2"/>
        <v>#DIV/0!</v>
      </c>
      <c r="AC10" s="145" t="e">
        <f t="shared" si="2"/>
        <v>#DIV/0!</v>
      </c>
      <c r="AD10" s="145" t="e">
        <f t="shared" si="2"/>
        <v>#DIV/0!</v>
      </c>
      <c r="AE10" s="145" t="e">
        <f t="shared" si="2"/>
        <v>#DIV/0!</v>
      </c>
      <c r="AF10" s="145" t="e">
        <f t="shared" si="2"/>
        <v>#DIV/0!</v>
      </c>
      <c r="AG10" s="145" t="e">
        <f t="shared" si="2"/>
        <v>#DIV/0!</v>
      </c>
      <c r="AH10" s="145" t="e">
        <f t="shared" si="2"/>
        <v>#DIV/0!</v>
      </c>
      <c r="AI10" s="145" t="e">
        <f t="shared" si="2"/>
        <v>#DIV/0!</v>
      </c>
      <c r="AJ10" s="145" t="e">
        <f t="shared" si="2"/>
        <v>#DIV/0!</v>
      </c>
      <c r="AK10" s="145" t="e">
        <f t="shared" si="2"/>
        <v>#DIV/0!</v>
      </c>
      <c r="AL10" s="145" t="e">
        <f t="shared" si="2"/>
        <v>#DIV/0!</v>
      </c>
      <c r="AM10" s="145" t="e">
        <f t="shared" si="2"/>
        <v>#DIV/0!</v>
      </c>
      <c r="AN10" s="145" t="e">
        <f t="shared" si="2"/>
        <v>#DIV/0!</v>
      </c>
      <c r="AO10" s="145" t="e">
        <f t="shared" si="2"/>
        <v>#DIV/0!</v>
      </c>
      <c r="AP10" s="145" t="e">
        <f t="shared" si="2"/>
        <v>#DIV/0!</v>
      </c>
      <c r="AQ10" s="145" t="e">
        <f t="shared" si="2"/>
        <v>#DIV/0!</v>
      </c>
      <c r="AR10" s="145" t="e">
        <f t="shared" si="2"/>
        <v>#DIV/0!</v>
      </c>
      <c r="AS10" s="145" t="e">
        <f t="shared" si="2"/>
        <v>#DIV/0!</v>
      </c>
      <c r="AT10" s="145" t="e">
        <f t="shared" si="2"/>
        <v>#DIV/0!</v>
      </c>
      <c r="AU10" s="145" t="e">
        <f t="shared" si="2"/>
        <v>#DIV/0!</v>
      </c>
      <c r="AV10" s="145" t="e">
        <f t="shared" si="2"/>
        <v>#DIV/0!</v>
      </c>
      <c r="AW10" s="145" t="e">
        <f t="shared" si="2"/>
        <v>#DIV/0!</v>
      </c>
      <c r="AX10" s="145" t="e">
        <f t="shared" si="2"/>
        <v>#DIV/0!</v>
      </c>
      <c r="AY10" s="145" t="e">
        <f t="shared" si="2"/>
        <v>#DIV/0!</v>
      </c>
      <c r="AZ10" s="145" t="e">
        <f t="shared" si="2"/>
        <v>#DIV/0!</v>
      </c>
      <c r="BA10" s="145" t="e">
        <f t="shared" si="2"/>
        <v>#DIV/0!</v>
      </c>
      <c r="BB10" s="145" t="e">
        <f t="shared" si="2"/>
        <v>#DIV/0!</v>
      </c>
      <c r="BC10" s="145" t="e">
        <f t="shared" si="2"/>
        <v>#DIV/0!</v>
      </c>
      <c r="BD10" s="145" t="e">
        <f t="shared" si="2"/>
        <v>#DIV/0!</v>
      </c>
      <c r="BE10" s="145" t="e">
        <f t="shared" si="2"/>
        <v>#DIV/0!</v>
      </c>
      <c r="BF10" s="145" t="e">
        <f t="shared" si="2"/>
        <v>#DIV/0!</v>
      </c>
      <c r="BG10" s="145" t="e">
        <f t="shared" si="2"/>
        <v>#DIV/0!</v>
      </c>
      <c r="BH10" s="145" t="e">
        <f t="shared" si="2"/>
        <v>#DIV/0!</v>
      </c>
      <c r="BI10" s="145" t="e">
        <f t="shared" si="2"/>
        <v>#DIV/0!</v>
      </c>
      <c r="BJ10" s="145" t="e">
        <f t="shared" si="2"/>
        <v>#DIV/0!</v>
      </c>
      <c r="BK10" s="168" t="e">
        <f>BJ10</f>
        <v>#DIV/0!</v>
      </c>
      <c r="BL10" s="168" t="e">
        <f>BK10</f>
        <v>#DIV/0!</v>
      </c>
      <c r="BM10" s="168" t="e">
        <f>BL10</f>
        <v>#DIV/0!</v>
      </c>
      <c r="BN10" s="168" t="e">
        <f>BM10</f>
        <v>#DIV/0!</v>
      </c>
    </row>
    <row r="11" spans="1:70" hidden="1" outlineLevel="1">
      <c r="G11" s="60"/>
      <c r="S11" s="133"/>
      <c r="T11" s="133"/>
      <c r="U11" s="133"/>
    </row>
    <row r="12" spans="1:70" hidden="1" outlineLevel="1">
      <c r="E12" t="s">
        <v>166</v>
      </c>
      <c r="G12" s="60" t="s">
        <v>191</v>
      </c>
      <c r="I12" t="s">
        <v>193</v>
      </c>
      <c r="J12" t="s">
        <v>118</v>
      </c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</row>
    <row r="13" spans="1:70" hidden="1" outlineLevel="1">
      <c r="E13" t="s">
        <v>166</v>
      </c>
      <c r="G13" s="60" t="s">
        <v>191</v>
      </c>
      <c r="I13" t="s">
        <v>174</v>
      </c>
      <c r="J13" t="s">
        <v>118</v>
      </c>
      <c r="Q13" s="169" t="e">
        <f>AVERAGE(Q12:R12)</f>
        <v>#DIV/0!</v>
      </c>
      <c r="R13" s="166" t="e">
        <f t="shared" ref="R13:BJ13" si="3">AVERAGE(R12:S12)</f>
        <v>#DIV/0!</v>
      </c>
      <c r="S13" s="166" t="e">
        <f t="shared" si="3"/>
        <v>#DIV/0!</v>
      </c>
      <c r="T13" s="166" t="e">
        <f t="shared" si="3"/>
        <v>#DIV/0!</v>
      </c>
      <c r="U13" s="166" t="e">
        <f t="shared" si="3"/>
        <v>#DIV/0!</v>
      </c>
      <c r="V13" s="166" t="e">
        <f t="shared" si="3"/>
        <v>#DIV/0!</v>
      </c>
      <c r="W13" s="166" t="e">
        <f t="shared" si="3"/>
        <v>#DIV/0!</v>
      </c>
      <c r="X13" s="166" t="e">
        <f t="shared" si="3"/>
        <v>#DIV/0!</v>
      </c>
      <c r="Y13" s="166" t="e">
        <f t="shared" si="3"/>
        <v>#DIV/0!</v>
      </c>
      <c r="Z13" s="166" t="e">
        <f t="shared" si="3"/>
        <v>#DIV/0!</v>
      </c>
      <c r="AA13" s="166" t="e">
        <f t="shared" si="3"/>
        <v>#DIV/0!</v>
      </c>
      <c r="AB13" s="166" t="e">
        <f t="shared" si="3"/>
        <v>#DIV/0!</v>
      </c>
      <c r="AC13" s="166" t="e">
        <f t="shared" si="3"/>
        <v>#DIV/0!</v>
      </c>
      <c r="AD13" s="166" t="e">
        <f t="shared" si="3"/>
        <v>#DIV/0!</v>
      </c>
      <c r="AE13" s="166" t="e">
        <f t="shared" si="3"/>
        <v>#DIV/0!</v>
      </c>
      <c r="AF13" s="166" t="e">
        <f t="shared" si="3"/>
        <v>#DIV/0!</v>
      </c>
      <c r="AG13" s="166" t="e">
        <f t="shared" si="3"/>
        <v>#DIV/0!</v>
      </c>
      <c r="AH13" s="166" t="e">
        <f t="shared" si="3"/>
        <v>#DIV/0!</v>
      </c>
      <c r="AI13" s="166" t="e">
        <f t="shared" si="3"/>
        <v>#DIV/0!</v>
      </c>
      <c r="AJ13" s="166" t="e">
        <f t="shared" si="3"/>
        <v>#DIV/0!</v>
      </c>
      <c r="AK13" s="166" t="e">
        <f t="shared" si="3"/>
        <v>#DIV/0!</v>
      </c>
      <c r="AL13" s="166" t="e">
        <f t="shared" si="3"/>
        <v>#DIV/0!</v>
      </c>
      <c r="AM13" s="166" t="e">
        <f t="shared" si="3"/>
        <v>#DIV/0!</v>
      </c>
      <c r="AN13" s="166" t="e">
        <f t="shared" si="3"/>
        <v>#DIV/0!</v>
      </c>
      <c r="AO13" s="166" t="e">
        <f t="shared" si="3"/>
        <v>#DIV/0!</v>
      </c>
      <c r="AP13" s="166" t="e">
        <f t="shared" si="3"/>
        <v>#DIV/0!</v>
      </c>
      <c r="AQ13" s="166" t="e">
        <f t="shared" si="3"/>
        <v>#DIV/0!</v>
      </c>
      <c r="AR13" s="166" t="e">
        <f t="shared" si="3"/>
        <v>#DIV/0!</v>
      </c>
      <c r="AS13" s="166" t="e">
        <f t="shared" si="3"/>
        <v>#DIV/0!</v>
      </c>
      <c r="AT13" s="166" t="e">
        <f t="shared" si="3"/>
        <v>#DIV/0!</v>
      </c>
      <c r="AU13" s="166" t="e">
        <f t="shared" si="3"/>
        <v>#DIV/0!</v>
      </c>
      <c r="AV13" s="166" t="e">
        <f t="shared" si="3"/>
        <v>#DIV/0!</v>
      </c>
      <c r="AW13" s="166" t="e">
        <f t="shared" si="3"/>
        <v>#DIV/0!</v>
      </c>
      <c r="AX13" s="166" t="e">
        <f t="shared" si="3"/>
        <v>#DIV/0!</v>
      </c>
      <c r="AY13" s="166" t="e">
        <f t="shared" si="3"/>
        <v>#DIV/0!</v>
      </c>
      <c r="AZ13" s="166" t="e">
        <f t="shared" si="3"/>
        <v>#DIV/0!</v>
      </c>
      <c r="BA13" s="166" t="e">
        <f t="shared" si="3"/>
        <v>#DIV/0!</v>
      </c>
      <c r="BB13" s="166" t="e">
        <f t="shared" si="3"/>
        <v>#DIV/0!</v>
      </c>
      <c r="BC13" s="166" t="e">
        <f t="shared" si="3"/>
        <v>#DIV/0!</v>
      </c>
      <c r="BD13" s="166" t="e">
        <f t="shared" si="3"/>
        <v>#DIV/0!</v>
      </c>
      <c r="BE13" s="166" t="e">
        <f t="shared" si="3"/>
        <v>#DIV/0!</v>
      </c>
      <c r="BF13" s="166" t="e">
        <f t="shared" si="3"/>
        <v>#DIV/0!</v>
      </c>
      <c r="BG13" s="166" t="e">
        <f t="shared" si="3"/>
        <v>#DIV/0!</v>
      </c>
      <c r="BH13" s="166" t="e">
        <f t="shared" si="3"/>
        <v>#DIV/0!</v>
      </c>
      <c r="BI13" s="166" t="e">
        <f t="shared" si="3"/>
        <v>#DIV/0!</v>
      </c>
      <c r="BJ13" s="166" t="e">
        <f t="shared" si="3"/>
        <v>#DIV/0!</v>
      </c>
    </row>
    <row r="14" spans="1:70" hidden="1" outlineLevel="1">
      <c r="E14" t="s">
        <v>194</v>
      </c>
      <c r="G14" s="118" t="s">
        <v>190</v>
      </c>
      <c r="I14" t="s">
        <v>174</v>
      </c>
      <c r="J14" t="s">
        <v>118</v>
      </c>
      <c r="L14" s="165"/>
      <c r="M14" s="167">
        <f>($Q14-$L14)/5+L14</f>
        <v>0</v>
      </c>
      <c r="N14" s="167">
        <f>($Q14-$L14)/5+M14</f>
        <v>0</v>
      </c>
      <c r="O14" s="167">
        <f>($Q14-$L14)/5+N14</f>
        <v>0</v>
      </c>
      <c r="P14" s="167">
        <f>($Q14-$L14)/5+O14</f>
        <v>0</v>
      </c>
      <c r="Q14" s="165"/>
      <c r="R14" s="167">
        <f>($V14-$Q14)/5+Q14</f>
        <v>0</v>
      </c>
      <c r="S14" s="167">
        <f>($V14-$Q14)/5+R14</f>
        <v>0</v>
      </c>
      <c r="T14" s="167">
        <f>($V14-$Q14)/5+S14</f>
        <v>0</v>
      </c>
      <c r="U14" s="167">
        <f>($V14-$Q14)/5+T14</f>
        <v>0</v>
      </c>
      <c r="V14" s="165"/>
      <c r="W14" s="167" t="e">
        <f t="shared" ref="W14:AB14" si="4">V14*(1+W15)</f>
        <v>#DIV/0!</v>
      </c>
      <c r="X14" s="167" t="e">
        <f t="shared" si="4"/>
        <v>#DIV/0!</v>
      </c>
      <c r="Y14" s="167" t="e">
        <f t="shared" si="4"/>
        <v>#DIV/0!</v>
      </c>
      <c r="Z14" s="167" t="e">
        <f t="shared" si="4"/>
        <v>#DIV/0!</v>
      </c>
      <c r="AA14" s="167" t="e">
        <f t="shared" si="4"/>
        <v>#DIV/0!</v>
      </c>
      <c r="AB14" s="167" t="e">
        <f t="shared" si="4"/>
        <v>#DIV/0!</v>
      </c>
      <c r="AC14" s="167" t="e">
        <f t="shared" ref="AC14:BN14" si="5">AB14*(1+AC15)</f>
        <v>#DIV/0!</v>
      </c>
      <c r="AD14" s="167" t="e">
        <f t="shared" si="5"/>
        <v>#DIV/0!</v>
      </c>
      <c r="AE14" s="167" t="e">
        <f t="shared" si="5"/>
        <v>#DIV/0!</v>
      </c>
      <c r="AF14" s="167" t="e">
        <f t="shared" si="5"/>
        <v>#DIV/0!</v>
      </c>
      <c r="AG14" s="167" t="e">
        <f t="shared" si="5"/>
        <v>#DIV/0!</v>
      </c>
      <c r="AH14" s="167" t="e">
        <f t="shared" si="5"/>
        <v>#DIV/0!</v>
      </c>
      <c r="AI14" s="167" t="e">
        <f t="shared" si="5"/>
        <v>#DIV/0!</v>
      </c>
      <c r="AJ14" s="167" t="e">
        <f t="shared" si="5"/>
        <v>#DIV/0!</v>
      </c>
      <c r="AK14" s="167" t="e">
        <f t="shared" si="5"/>
        <v>#DIV/0!</v>
      </c>
      <c r="AL14" s="167" t="e">
        <f t="shared" si="5"/>
        <v>#DIV/0!</v>
      </c>
      <c r="AM14" s="167" t="e">
        <f t="shared" si="5"/>
        <v>#DIV/0!</v>
      </c>
      <c r="AN14" s="167" t="e">
        <f t="shared" si="5"/>
        <v>#DIV/0!</v>
      </c>
      <c r="AO14" s="167" t="e">
        <f t="shared" si="5"/>
        <v>#DIV/0!</v>
      </c>
      <c r="AP14" s="167" t="e">
        <f t="shared" si="5"/>
        <v>#DIV/0!</v>
      </c>
      <c r="AQ14" s="167" t="e">
        <f t="shared" si="5"/>
        <v>#DIV/0!</v>
      </c>
      <c r="AR14" s="167" t="e">
        <f t="shared" si="5"/>
        <v>#DIV/0!</v>
      </c>
      <c r="AS14" s="167" t="e">
        <f t="shared" si="5"/>
        <v>#DIV/0!</v>
      </c>
      <c r="AT14" s="167" t="e">
        <f t="shared" si="5"/>
        <v>#DIV/0!</v>
      </c>
      <c r="AU14" s="167" t="e">
        <f t="shared" si="5"/>
        <v>#DIV/0!</v>
      </c>
      <c r="AV14" s="167" t="e">
        <f t="shared" si="5"/>
        <v>#DIV/0!</v>
      </c>
      <c r="AW14" s="167" t="e">
        <f t="shared" si="5"/>
        <v>#DIV/0!</v>
      </c>
      <c r="AX14" s="167" t="e">
        <f t="shared" si="5"/>
        <v>#DIV/0!</v>
      </c>
      <c r="AY14" s="167" t="e">
        <f t="shared" si="5"/>
        <v>#DIV/0!</v>
      </c>
      <c r="AZ14" s="167" t="e">
        <f t="shared" si="5"/>
        <v>#DIV/0!</v>
      </c>
      <c r="BA14" s="167" t="e">
        <f t="shared" si="5"/>
        <v>#DIV/0!</v>
      </c>
      <c r="BB14" s="167" t="e">
        <f t="shared" si="5"/>
        <v>#DIV/0!</v>
      </c>
      <c r="BC14" s="167" t="e">
        <f t="shared" si="5"/>
        <v>#DIV/0!</v>
      </c>
      <c r="BD14" s="167" t="e">
        <f t="shared" si="5"/>
        <v>#DIV/0!</v>
      </c>
      <c r="BE14" s="167" t="e">
        <f t="shared" si="5"/>
        <v>#DIV/0!</v>
      </c>
      <c r="BF14" s="167" t="e">
        <f t="shared" si="5"/>
        <v>#DIV/0!</v>
      </c>
      <c r="BG14" s="167" t="e">
        <f t="shared" si="5"/>
        <v>#DIV/0!</v>
      </c>
      <c r="BH14" s="167" t="e">
        <f t="shared" si="5"/>
        <v>#DIV/0!</v>
      </c>
      <c r="BI14" s="167" t="e">
        <f t="shared" si="5"/>
        <v>#DIV/0!</v>
      </c>
      <c r="BJ14" s="167" t="e">
        <f t="shared" si="5"/>
        <v>#DIV/0!</v>
      </c>
      <c r="BK14" s="167" t="e">
        <f t="shared" si="5"/>
        <v>#DIV/0!</v>
      </c>
      <c r="BL14" s="167" t="e">
        <f t="shared" si="5"/>
        <v>#DIV/0!</v>
      </c>
      <c r="BM14" s="167" t="e">
        <f t="shared" si="5"/>
        <v>#DIV/0!</v>
      </c>
      <c r="BN14" s="167" t="e">
        <f t="shared" si="5"/>
        <v>#DIV/0!</v>
      </c>
    </row>
    <row r="15" spans="1:70" hidden="1" outlineLevel="1">
      <c r="E15" t="s">
        <v>167</v>
      </c>
      <c r="G15" s="116"/>
      <c r="H15" t="s">
        <v>192</v>
      </c>
      <c r="J15" t="s">
        <v>119</v>
      </c>
      <c r="M15" s="130"/>
      <c r="N15" s="130"/>
      <c r="O15" s="145"/>
      <c r="P15" s="145"/>
      <c r="Q15" s="145"/>
      <c r="R15" s="145"/>
      <c r="S15" s="145"/>
      <c r="T15" s="145"/>
      <c r="U15" s="145"/>
      <c r="V15" s="145"/>
      <c r="W15" s="145" t="e">
        <f t="shared" ref="W15:BJ15" si="6">W13/V13-1</f>
        <v>#DIV/0!</v>
      </c>
      <c r="X15" s="145" t="e">
        <f t="shared" si="6"/>
        <v>#DIV/0!</v>
      </c>
      <c r="Y15" s="145" t="e">
        <f t="shared" si="6"/>
        <v>#DIV/0!</v>
      </c>
      <c r="Z15" s="145" t="e">
        <f t="shared" si="6"/>
        <v>#DIV/0!</v>
      </c>
      <c r="AA15" s="145" t="e">
        <f t="shared" si="6"/>
        <v>#DIV/0!</v>
      </c>
      <c r="AB15" s="145" t="e">
        <f t="shared" si="6"/>
        <v>#DIV/0!</v>
      </c>
      <c r="AC15" s="145" t="e">
        <f t="shared" si="6"/>
        <v>#DIV/0!</v>
      </c>
      <c r="AD15" s="145" t="e">
        <f t="shared" si="6"/>
        <v>#DIV/0!</v>
      </c>
      <c r="AE15" s="145" t="e">
        <f t="shared" si="6"/>
        <v>#DIV/0!</v>
      </c>
      <c r="AF15" s="145" t="e">
        <f t="shared" si="6"/>
        <v>#DIV/0!</v>
      </c>
      <c r="AG15" s="145" t="e">
        <f t="shared" si="6"/>
        <v>#DIV/0!</v>
      </c>
      <c r="AH15" s="145" t="e">
        <f t="shared" si="6"/>
        <v>#DIV/0!</v>
      </c>
      <c r="AI15" s="145" t="e">
        <f t="shared" si="6"/>
        <v>#DIV/0!</v>
      </c>
      <c r="AJ15" s="145" t="e">
        <f t="shared" si="6"/>
        <v>#DIV/0!</v>
      </c>
      <c r="AK15" s="145" t="e">
        <f t="shared" si="6"/>
        <v>#DIV/0!</v>
      </c>
      <c r="AL15" s="145" t="e">
        <f t="shared" si="6"/>
        <v>#DIV/0!</v>
      </c>
      <c r="AM15" s="145" t="e">
        <f t="shared" si="6"/>
        <v>#DIV/0!</v>
      </c>
      <c r="AN15" s="145" t="e">
        <f t="shared" si="6"/>
        <v>#DIV/0!</v>
      </c>
      <c r="AO15" s="145" t="e">
        <f t="shared" si="6"/>
        <v>#DIV/0!</v>
      </c>
      <c r="AP15" s="145" t="e">
        <f t="shared" si="6"/>
        <v>#DIV/0!</v>
      </c>
      <c r="AQ15" s="145" t="e">
        <f t="shared" si="6"/>
        <v>#DIV/0!</v>
      </c>
      <c r="AR15" s="145" t="e">
        <f t="shared" si="6"/>
        <v>#DIV/0!</v>
      </c>
      <c r="AS15" s="145" t="e">
        <f t="shared" si="6"/>
        <v>#DIV/0!</v>
      </c>
      <c r="AT15" s="145" t="e">
        <f t="shared" si="6"/>
        <v>#DIV/0!</v>
      </c>
      <c r="AU15" s="145" t="e">
        <f t="shared" si="6"/>
        <v>#DIV/0!</v>
      </c>
      <c r="AV15" s="145" t="e">
        <f t="shared" si="6"/>
        <v>#DIV/0!</v>
      </c>
      <c r="AW15" s="145" t="e">
        <f t="shared" si="6"/>
        <v>#DIV/0!</v>
      </c>
      <c r="AX15" s="145" t="e">
        <f t="shared" si="6"/>
        <v>#DIV/0!</v>
      </c>
      <c r="AY15" s="145" t="e">
        <f t="shared" si="6"/>
        <v>#DIV/0!</v>
      </c>
      <c r="AZ15" s="145" t="e">
        <f t="shared" si="6"/>
        <v>#DIV/0!</v>
      </c>
      <c r="BA15" s="145" t="e">
        <f t="shared" si="6"/>
        <v>#DIV/0!</v>
      </c>
      <c r="BB15" s="145" t="e">
        <f t="shared" si="6"/>
        <v>#DIV/0!</v>
      </c>
      <c r="BC15" s="145" t="e">
        <f t="shared" si="6"/>
        <v>#DIV/0!</v>
      </c>
      <c r="BD15" s="145" t="e">
        <f t="shared" si="6"/>
        <v>#DIV/0!</v>
      </c>
      <c r="BE15" s="145" t="e">
        <f t="shared" si="6"/>
        <v>#DIV/0!</v>
      </c>
      <c r="BF15" s="145" t="e">
        <f t="shared" si="6"/>
        <v>#DIV/0!</v>
      </c>
      <c r="BG15" s="145" t="e">
        <f t="shared" si="6"/>
        <v>#DIV/0!</v>
      </c>
      <c r="BH15" s="145" t="e">
        <f t="shared" si="6"/>
        <v>#DIV/0!</v>
      </c>
      <c r="BI15" s="145" t="e">
        <f t="shared" si="6"/>
        <v>#DIV/0!</v>
      </c>
      <c r="BJ15" s="145" t="e">
        <f t="shared" si="6"/>
        <v>#DIV/0!</v>
      </c>
      <c r="BK15" s="168" t="e">
        <f>BJ15</f>
        <v>#DIV/0!</v>
      </c>
      <c r="BL15" s="168" t="e">
        <f>BK15</f>
        <v>#DIV/0!</v>
      </c>
      <c r="BM15" s="168" t="e">
        <f>BL15</f>
        <v>#DIV/0!</v>
      </c>
      <c r="BN15" s="168" t="e">
        <f>BM15</f>
        <v>#DIV/0!</v>
      </c>
    </row>
    <row r="16" spans="1:70" s="23" customFormat="1" hidden="1" outlineLevel="1">
      <c r="A16" s="272"/>
      <c r="E16" s="23" t="s">
        <v>168</v>
      </c>
      <c r="G16" s="135"/>
      <c r="I16" s="23" t="s">
        <v>174</v>
      </c>
      <c r="J16" s="23" t="s">
        <v>118</v>
      </c>
      <c r="K16" s="136"/>
      <c r="L16" s="170">
        <f t="shared" ref="L16:AQ16" si="7">IF(L14=0,0,L9/L14)</f>
        <v>0</v>
      </c>
      <c r="M16" s="170">
        <f t="shared" si="7"/>
        <v>0</v>
      </c>
      <c r="N16" s="170">
        <f t="shared" si="7"/>
        <v>0</v>
      </c>
      <c r="O16" s="170">
        <f t="shared" si="7"/>
        <v>0</v>
      </c>
      <c r="P16" s="170">
        <f t="shared" si="7"/>
        <v>0</v>
      </c>
      <c r="Q16" s="170">
        <f t="shared" si="7"/>
        <v>0</v>
      </c>
      <c r="R16" s="170">
        <f t="shared" si="7"/>
        <v>0</v>
      </c>
      <c r="S16" s="170">
        <f t="shared" si="7"/>
        <v>0</v>
      </c>
      <c r="T16" s="170">
        <f t="shared" si="7"/>
        <v>0</v>
      </c>
      <c r="U16" s="170">
        <f t="shared" si="7"/>
        <v>0</v>
      </c>
      <c r="V16" s="170">
        <f t="shared" si="7"/>
        <v>0</v>
      </c>
      <c r="W16" s="170" t="e">
        <f t="shared" si="7"/>
        <v>#DIV/0!</v>
      </c>
      <c r="X16" s="170" t="e">
        <f t="shared" si="7"/>
        <v>#DIV/0!</v>
      </c>
      <c r="Y16" s="170" t="e">
        <f t="shared" si="7"/>
        <v>#DIV/0!</v>
      </c>
      <c r="Z16" s="170" t="e">
        <f t="shared" si="7"/>
        <v>#DIV/0!</v>
      </c>
      <c r="AA16" s="170" t="e">
        <f t="shared" si="7"/>
        <v>#DIV/0!</v>
      </c>
      <c r="AB16" s="170" t="e">
        <f t="shared" si="7"/>
        <v>#DIV/0!</v>
      </c>
      <c r="AC16" s="170" t="e">
        <f t="shared" si="7"/>
        <v>#DIV/0!</v>
      </c>
      <c r="AD16" s="170" t="e">
        <f t="shared" si="7"/>
        <v>#DIV/0!</v>
      </c>
      <c r="AE16" s="170" t="e">
        <f t="shared" si="7"/>
        <v>#DIV/0!</v>
      </c>
      <c r="AF16" s="170" t="e">
        <f t="shared" si="7"/>
        <v>#DIV/0!</v>
      </c>
      <c r="AG16" s="170" t="e">
        <f t="shared" si="7"/>
        <v>#DIV/0!</v>
      </c>
      <c r="AH16" s="170" t="e">
        <f t="shared" si="7"/>
        <v>#DIV/0!</v>
      </c>
      <c r="AI16" s="170" t="e">
        <f t="shared" si="7"/>
        <v>#DIV/0!</v>
      </c>
      <c r="AJ16" s="170" t="e">
        <f t="shared" si="7"/>
        <v>#DIV/0!</v>
      </c>
      <c r="AK16" s="170" t="e">
        <f t="shared" si="7"/>
        <v>#DIV/0!</v>
      </c>
      <c r="AL16" s="170" t="e">
        <f t="shared" si="7"/>
        <v>#DIV/0!</v>
      </c>
      <c r="AM16" s="170" t="e">
        <f t="shared" si="7"/>
        <v>#DIV/0!</v>
      </c>
      <c r="AN16" s="170" t="e">
        <f t="shared" si="7"/>
        <v>#DIV/0!</v>
      </c>
      <c r="AO16" s="170" t="e">
        <f t="shared" si="7"/>
        <v>#DIV/0!</v>
      </c>
      <c r="AP16" s="170" t="e">
        <f t="shared" si="7"/>
        <v>#DIV/0!</v>
      </c>
      <c r="AQ16" s="170" t="e">
        <f t="shared" si="7"/>
        <v>#DIV/0!</v>
      </c>
      <c r="AR16" s="170" t="e">
        <f t="shared" ref="AR16:BN16" si="8">IF(AR14=0,0,AR9/AR14)</f>
        <v>#DIV/0!</v>
      </c>
      <c r="AS16" s="170" t="e">
        <f t="shared" si="8"/>
        <v>#DIV/0!</v>
      </c>
      <c r="AT16" s="170" t="e">
        <f t="shared" si="8"/>
        <v>#DIV/0!</v>
      </c>
      <c r="AU16" s="170" t="e">
        <f t="shared" si="8"/>
        <v>#DIV/0!</v>
      </c>
      <c r="AV16" s="170" t="e">
        <f t="shared" si="8"/>
        <v>#DIV/0!</v>
      </c>
      <c r="AW16" s="170" t="e">
        <f t="shared" si="8"/>
        <v>#DIV/0!</v>
      </c>
      <c r="AX16" s="170" t="e">
        <f t="shared" si="8"/>
        <v>#DIV/0!</v>
      </c>
      <c r="AY16" s="170" t="e">
        <f t="shared" si="8"/>
        <v>#DIV/0!</v>
      </c>
      <c r="AZ16" s="170" t="e">
        <f t="shared" si="8"/>
        <v>#DIV/0!</v>
      </c>
      <c r="BA16" s="170" t="e">
        <f t="shared" si="8"/>
        <v>#DIV/0!</v>
      </c>
      <c r="BB16" s="170" t="e">
        <f t="shared" si="8"/>
        <v>#DIV/0!</v>
      </c>
      <c r="BC16" s="170" t="e">
        <f t="shared" si="8"/>
        <v>#DIV/0!</v>
      </c>
      <c r="BD16" s="170" t="e">
        <f t="shared" si="8"/>
        <v>#DIV/0!</v>
      </c>
      <c r="BE16" s="170" t="e">
        <f t="shared" si="8"/>
        <v>#DIV/0!</v>
      </c>
      <c r="BF16" s="170" t="e">
        <f t="shared" si="8"/>
        <v>#DIV/0!</v>
      </c>
      <c r="BG16" s="170" t="e">
        <f t="shared" si="8"/>
        <v>#DIV/0!</v>
      </c>
      <c r="BH16" s="170" t="e">
        <f t="shared" si="8"/>
        <v>#DIV/0!</v>
      </c>
      <c r="BI16" s="170" t="e">
        <f t="shared" si="8"/>
        <v>#DIV/0!</v>
      </c>
      <c r="BJ16" s="170" t="e">
        <f t="shared" si="8"/>
        <v>#DIV/0!</v>
      </c>
      <c r="BK16" s="170" t="e">
        <f t="shared" si="8"/>
        <v>#DIV/0!</v>
      </c>
      <c r="BL16" s="170" t="e">
        <f t="shared" si="8"/>
        <v>#DIV/0!</v>
      </c>
      <c r="BM16" s="170" t="e">
        <f t="shared" si="8"/>
        <v>#DIV/0!</v>
      </c>
      <c r="BN16" s="170" t="e">
        <f t="shared" si="8"/>
        <v>#DIV/0!</v>
      </c>
      <c r="BP16" s="137"/>
      <c r="BQ16" s="137"/>
    </row>
    <row r="17" spans="1:70" s="23" customFormat="1" hidden="1" outlineLevel="1">
      <c r="A17" s="272"/>
      <c r="G17" s="135"/>
      <c r="K17" s="136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P17" s="137"/>
      <c r="BQ17" s="137"/>
    </row>
    <row r="18" spans="1:70" s="89" customFormat="1" ht="18" customHeight="1" collapsed="1">
      <c r="A18" s="271">
        <v>2</v>
      </c>
      <c r="B18" s="87" t="s">
        <v>173</v>
      </c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95"/>
      <c r="BQ18" s="95"/>
      <c r="BR18" s="88"/>
    </row>
    <row r="19" spans="1:70" hidden="1" outlineLevel="1"/>
    <row r="20" spans="1:70" ht="15.75" hidden="1" outlineLevel="1">
      <c r="B20" s="17" t="s">
        <v>182</v>
      </c>
      <c r="C20" s="17"/>
      <c r="D20" s="17"/>
    </row>
    <row r="21" spans="1:70" hidden="1" outlineLevel="1"/>
    <row r="22" spans="1:70" hidden="1" outlineLevel="1">
      <c r="A22" s="285" t="s">
        <v>601</v>
      </c>
      <c r="C22" s="16" t="s">
        <v>185</v>
      </c>
      <c r="I22" t="s">
        <v>174</v>
      </c>
      <c r="J22" s="53" t="s">
        <v>118</v>
      </c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66" t="e">
        <f t="shared" ref="X22:BN22" si="9">X14*X23</f>
        <v>#DIV/0!</v>
      </c>
      <c r="Y22" s="66" t="e">
        <f t="shared" si="9"/>
        <v>#DIV/0!</v>
      </c>
      <c r="Z22" s="66" t="e">
        <f t="shared" si="9"/>
        <v>#DIV/0!</v>
      </c>
      <c r="AA22" s="66" t="e">
        <f t="shared" si="9"/>
        <v>#DIV/0!</v>
      </c>
      <c r="AB22" s="66" t="e">
        <f t="shared" si="9"/>
        <v>#DIV/0!</v>
      </c>
      <c r="AC22" s="66" t="e">
        <f t="shared" si="9"/>
        <v>#DIV/0!</v>
      </c>
      <c r="AD22" s="66" t="e">
        <f t="shared" si="9"/>
        <v>#DIV/0!</v>
      </c>
      <c r="AE22" s="66" t="e">
        <f t="shared" si="9"/>
        <v>#DIV/0!</v>
      </c>
      <c r="AF22" s="66" t="e">
        <f t="shared" si="9"/>
        <v>#DIV/0!</v>
      </c>
      <c r="AG22" s="66" t="e">
        <f t="shared" si="9"/>
        <v>#DIV/0!</v>
      </c>
      <c r="AH22" s="66" t="e">
        <f t="shared" si="9"/>
        <v>#DIV/0!</v>
      </c>
      <c r="AI22" s="66" t="e">
        <f t="shared" si="9"/>
        <v>#DIV/0!</v>
      </c>
      <c r="AJ22" s="66" t="e">
        <f t="shared" si="9"/>
        <v>#DIV/0!</v>
      </c>
      <c r="AK22" s="66" t="e">
        <f t="shared" si="9"/>
        <v>#DIV/0!</v>
      </c>
      <c r="AL22" s="66" t="e">
        <f t="shared" si="9"/>
        <v>#DIV/0!</v>
      </c>
      <c r="AM22" s="66" t="e">
        <f t="shared" si="9"/>
        <v>#DIV/0!</v>
      </c>
      <c r="AN22" s="66" t="e">
        <f t="shared" si="9"/>
        <v>#DIV/0!</v>
      </c>
      <c r="AO22" s="66" t="e">
        <f t="shared" si="9"/>
        <v>#DIV/0!</v>
      </c>
      <c r="AP22" s="66" t="e">
        <f t="shared" si="9"/>
        <v>#DIV/0!</v>
      </c>
      <c r="AQ22" s="66" t="e">
        <f t="shared" si="9"/>
        <v>#DIV/0!</v>
      </c>
      <c r="AR22" s="66" t="e">
        <f t="shared" si="9"/>
        <v>#DIV/0!</v>
      </c>
      <c r="AS22" s="66" t="e">
        <f t="shared" si="9"/>
        <v>#DIV/0!</v>
      </c>
      <c r="AT22" s="66" t="e">
        <f t="shared" si="9"/>
        <v>#DIV/0!</v>
      </c>
      <c r="AU22" s="66" t="e">
        <f t="shared" si="9"/>
        <v>#DIV/0!</v>
      </c>
      <c r="AV22" s="66" t="e">
        <f t="shared" si="9"/>
        <v>#DIV/0!</v>
      </c>
      <c r="AW22" s="66" t="e">
        <f t="shared" si="9"/>
        <v>#DIV/0!</v>
      </c>
      <c r="AX22" s="66" t="e">
        <f t="shared" si="9"/>
        <v>#DIV/0!</v>
      </c>
      <c r="AY22" s="66" t="e">
        <f t="shared" si="9"/>
        <v>#DIV/0!</v>
      </c>
      <c r="AZ22" s="66" t="e">
        <f t="shared" si="9"/>
        <v>#DIV/0!</v>
      </c>
      <c r="BA22" s="66" t="e">
        <f t="shared" si="9"/>
        <v>#DIV/0!</v>
      </c>
      <c r="BB22" s="66" t="e">
        <f t="shared" si="9"/>
        <v>#DIV/0!</v>
      </c>
      <c r="BC22" s="66" t="e">
        <f t="shared" si="9"/>
        <v>#DIV/0!</v>
      </c>
      <c r="BD22" s="66" t="e">
        <f t="shared" si="9"/>
        <v>#DIV/0!</v>
      </c>
      <c r="BE22" s="66" t="e">
        <f t="shared" si="9"/>
        <v>#DIV/0!</v>
      </c>
      <c r="BF22" s="66" t="e">
        <f t="shared" si="9"/>
        <v>#DIV/0!</v>
      </c>
      <c r="BG22" s="66" t="e">
        <f t="shared" si="9"/>
        <v>#DIV/0!</v>
      </c>
      <c r="BH22" s="66" t="e">
        <f t="shared" si="9"/>
        <v>#DIV/0!</v>
      </c>
      <c r="BI22" s="66" t="e">
        <f t="shared" si="9"/>
        <v>#DIV/0!</v>
      </c>
      <c r="BJ22" s="66" t="e">
        <f t="shared" si="9"/>
        <v>#DIV/0!</v>
      </c>
      <c r="BK22" s="66" t="e">
        <f t="shared" si="9"/>
        <v>#DIV/0!</v>
      </c>
      <c r="BL22" s="66" t="e">
        <f t="shared" si="9"/>
        <v>#DIV/0!</v>
      </c>
      <c r="BM22" s="66" t="e">
        <f t="shared" si="9"/>
        <v>#DIV/0!</v>
      </c>
      <c r="BN22" s="66" t="e">
        <f t="shared" si="9"/>
        <v>#DIV/0!</v>
      </c>
      <c r="BO22" s="19" t="s">
        <v>138</v>
      </c>
    </row>
    <row r="23" spans="1:70" s="23" customFormat="1" hidden="1" outlineLevel="1">
      <c r="A23" s="286"/>
      <c r="D23" s="23" t="s">
        <v>203</v>
      </c>
      <c r="I23" s="138"/>
      <c r="J23" s="53" t="s">
        <v>119</v>
      </c>
      <c r="K23" s="136"/>
      <c r="L23" s="172" t="e">
        <f t="shared" ref="L23:W23" si="10">L22/L14</f>
        <v>#DIV/0!</v>
      </c>
      <c r="M23" s="172" t="e">
        <f t="shared" si="10"/>
        <v>#DIV/0!</v>
      </c>
      <c r="N23" s="172" t="e">
        <f t="shared" si="10"/>
        <v>#DIV/0!</v>
      </c>
      <c r="O23" s="172" t="e">
        <f t="shared" si="10"/>
        <v>#DIV/0!</v>
      </c>
      <c r="P23" s="172" t="e">
        <f t="shared" si="10"/>
        <v>#DIV/0!</v>
      </c>
      <c r="Q23" s="172" t="e">
        <f t="shared" si="10"/>
        <v>#DIV/0!</v>
      </c>
      <c r="R23" s="172" t="e">
        <f t="shared" si="10"/>
        <v>#DIV/0!</v>
      </c>
      <c r="S23" s="172" t="e">
        <f t="shared" si="10"/>
        <v>#DIV/0!</v>
      </c>
      <c r="T23" s="172" t="e">
        <f t="shared" si="10"/>
        <v>#DIV/0!</v>
      </c>
      <c r="U23" s="172" t="e">
        <f t="shared" si="10"/>
        <v>#DIV/0!</v>
      </c>
      <c r="V23" s="172" t="e">
        <f t="shared" si="10"/>
        <v>#DIV/0!</v>
      </c>
      <c r="W23" s="172" t="e">
        <f t="shared" si="10"/>
        <v>#DIV/0!</v>
      </c>
      <c r="X23" s="172" t="e">
        <f t="shared" ref="X23:BN23" si="11">W23*(1+X25)</f>
        <v>#DIV/0!</v>
      </c>
      <c r="Y23" s="172" t="e">
        <f t="shared" si="11"/>
        <v>#DIV/0!</v>
      </c>
      <c r="Z23" s="172" t="e">
        <f t="shared" si="11"/>
        <v>#DIV/0!</v>
      </c>
      <c r="AA23" s="172" t="e">
        <f t="shared" si="11"/>
        <v>#DIV/0!</v>
      </c>
      <c r="AB23" s="172" t="e">
        <f t="shared" si="11"/>
        <v>#DIV/0!</v>
      </c>
      <c r="AC23" s="172" t="e">
        <f t="shared" si="11"/>
        <v>#DIV/0!</v>
      </c>
      <c r="AD23" s="172" t="e">
        <f t="shared" si="11"/>
        <v>#DIV/0!</v>
      </c>
      <c r="AE23" s="172" t="e">
        <f t="shared" si="11"/>
        <v>#DIV/0!</v>
      </c>
      <c r="AF23" s="172" t="e">
        <f t="shared" si="11"/>
        <v>#DIV/0!</v>
      </c>
      <c r="AG23" s="172" t="e">
        <f t="shared" si="11"/>
        <v>#DIV/0!</v>
      </c>
      <c r="AH23" s="172" t="e">
        <f t="shared" si="11"/>
        <v>#DIV/0!</v>
      </c>
      <c r="AI23" s="172" t="e">
        <f t="shared" si="11"/>
        <v>#DIV/0!</v>
      </c>
      <c r="AJ23" s="172" t="e">
        <f t="shared" si="11"/>
        <v>#DIV/0!</v>
      </c>
      <c r="AK23" s="172" t="e">
        <f t="shared" si="11"/>
        <v>#DIV/0!</v>
      </c>
      <c r="AL23" s="172" t="e">
        <f t="shared" si="11"/>
        <v>#DIV/0!</v>
      </c>
      <c r="AM23" s="172" t="e">
        <f t="shared" si="11"/>
        <v>#DIV/0!</v>
      </c>
      <c r="AN23" s="172" t="e">
        <f t="shared" si="11"/>
        <v>#DIV/0!</v>
      </c>
      <c r="AO23" s="172" t="e">
        <f t="shared" si="11"/>
        <v>#DIV/0!</v>
      </c>
      <c r="AP23" s="172" t="e">
        <f t="shared" si="11"/>
        <v>#DIV/0!</v>
      </c>
      <c r="AQ23" s="172" t="e">
        <f t="shared" si="11"/>
        <v>#DIV/0!</v>
      </c>
      <c r="AR23" s="172" t="e">
        <f t="shared" si="11"/>
        <v>#DIV/0!</v>
      </c>
      <c r="AS23" s="172" t="e">
        <f t="shared" si="11"/>
        <v>#DIV/0!</v>
      </c>
      <c r="AT23" s="172" t="e">
        <f t="shared" si="11"/>
        <v>#DIV/0!</v>
      </c>
      <c r="AU23" s="172" t="e">
        <f t="shared" si="11"/>
        <v>#DIV/0!</v>
      </c>
      <c r="AV23" s="172" t="e">
        <f t="shared" si="11"/>
        <v>#DIV/0!</v>
      </c>
      <c r="AW23" s="172" t="e">
        <f t="shared" si="11"/>
        <v>#DIV/0!</v>
      </c>
      <c r="AX23" s="172" t="e">
        <f t="shared" si="11"/>
        <v>#DIV/0!</v>
      </c>
      <c r="AY23" s="172" t="e">
        <f t="shared" si="11"/>
        <v>#DIV/0!</v>
      </c>
      <c r="AZ23" s="172" t="e">
        <f t="shared" si="11"/>
        <v>#DIV/0!</v>
      </c>
      <c r="BA23" s="172" t="e">
        <f t="shared" si="11"/>
        <v>#DIV/0!</v>
      </c>
      <c r="BB23" s="172" t="e">
        <f t="shared" si="11"/>
        <v>#DIV/0!</v>
      </c>
      <c r="BC23" s="172" t="e">
        <f t="shared" si="11"/>
        <v>#DIV/0!</v>
      </c>
      <c r="BD23" s="172" t="e">
        <f t="shared" si="11"/>
        <v>#DIV/0!</v>
      </c>
      <c r="BE23" s="172" t="e">
        <f t="shared" si="11"/>
        <v>#DIV/0!</v>
      </c>
      <c r="BF23" s="172" t="e">
        <f t="shared" si="11"/>
        <v>#DIV/0!</v>
      </c>
      <c r="BG23" s="172" t="e">
        <f t="shared" si="11"/>
        <v>#DIV/0!</v>
      </c>
      <c r="BH23" s="172" t="e">
        <f t="shared" si="11"/>
        <v>#DIV/0!</v>
      </c>
      <c r="BI23" s="172" t="e">
        <f t="shared" si="11"/>
        <v>#DIV/0!</v>
      </c>
      <c r="BJ23" s="172" t="e">
        <f t="shared" si="11"/>
        <v>#DIV/0!</v>
      </c>
      <c r="BK23" s="172" t="e">
        <f t="shared" si="11"/>
        <v>#DIV/0!</v>
      </c>
      <c r="BL23" s="172" t="e">
        <f t="shared" si="11"/>
        <v>#DIV/0!</v>
      </c>
      <c r="BM23" s="172" t="e">
        <f t="shared" si="11"/>
        <v>#DIV/0!</v>
      </c>
      <c r="BN23" s="172" t="e">
        <f t="shared" si="11"/>
        <v>#DIV/0!</v>
      </c>
      <c r="BP23" s="137"/>
      <c r="BQ23" s="137"/>
    </row>
    <row r="24" spans="1:70" s="23" customFormat="1" hidden="1" outlineLevel="1">
      <c r="A24" s="286"/>
      <c r="D24" s="63" t="s">
        <v>502</v>
      </c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175"/>
      <c r="Y24" s="179">
        <f t="shared" ref="Y24" si="12">X24</f>
        <v>0</v>
      </c>
      <c r="Z24" s="179">
        <f t="shared" ref="Z24" si="13">Y24</f>
        <v>0</v>
      </c>
      <c r="AA24" s="179">
        <f t="shared" ref="AA24" si="14">Z24</f>
        <v>0</v>
      </c>
      <c r="AB24" s="179">
        <f t="shared" ref="AB24" si="15">AA24</f>
        <v>0</v>
      </c>
      <c r="AC24" s="179">
        <f t="shared" ref="AC24" si="16">AB24</f>
        <v>0</v>
      </c>
      <c r="AD24" s="179">
        <f t="shared" ref="AD24" si="17">AC24</f>
        <v>0</v>
      </c>
      <c r="AE24" s="179">
        <f t="shared" ref="AE24" si="18">AD24</f>
        <v>0</v>
      </c>
      <c r="AF24" s="179">
        <f t="shared" ref="AF24" si="19">AE24</f>
        <v>0</v>
      </c>
      <c r="AG24" s="179">
        <f t="shared" ref="AG24" si="20">AF24</f>
        <v>0</v>
      </c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34"/>
      <c r="BF24" s="234"/>
      <c r="BG24" s="234"/>
      <c r="BH24" s="234"/>
      <c r="BI24" s="234"/>
      <c r="BJ24" s="234"/>
      <c r="BK24" s="234"/>
      <c r="BL24" s="234"/>
      <c r="BM24" s="234"/>
      <c r="BN24" s="234"/>
      <c r="BP24" s="137"/>
      <c r="BQ24" s="137"/>
    </row>
    <row r="25" spans="1:70" s="23" customFormat="1" hidden="1" outlineLevel="1">
      <c r="A25" s="286"/>
      <c r="D25" s="63" t="s">
        <v>503</v>
      </c>
      <c r="H25" s="60" t="s">
        <v>212</v>
      </c>
      <c r="I25" s="138"/>
      <c r="J25" s="53" t="s">
        <v>119</v>
      </c>
      <c r="K25" s="136"/>
      <c r="L25" s="173"/>
      <c r="M25" s="260" t="e">
        <f>M23/L23-1</f>
        <v>#DIV/0!</v>
      </c>
      <c r="N25" s="260" t="e">
        <f>N23/M23-1</f>
        <v>#DIV/0!</v>
      </c>
      <c r="O25" s="260" t="e">
        <f>O23/N23-1</f>
        <v>#DIV/0!</v>
      </c>
      <c r="P25" s="260" t="e">
        <f t="shared" ref="P25:W25" si="21">P23/O23-1</f>
        <v>#DIV/0!</v>
      </c>
      <c r="Q25" s="260" t="e">
        <f t="shared" si="21"/>
        <v>#DIV/0!</v>
      </c>
      <c r="R25" s="260" t="e">
        <f t="shared" si="21"/>
        <v>#DIV/0!</v>
      </c>
      <c r="S25" s="260" t="e">
        <f t="shared" si="21"/>
        <v>#DIV/0!</v>
      </c>
      <c r="T25" s="260" t="e">
        <f t="shared" si="21"/>
        <v>#DIV/0!</v>
      </c>
      <c r="U25" s="260" t="e">
        <f t="shared" si="21"/>
        <v>#DIV/0!</v>
      </c>
      <c r="V25" s="260" t="e">
        <f t="shared" si="21"/>
        <v>#DIV/0!</v>
      </c>
      <c r="W25" s="260" t="e">
        <f t="shared" si="21"/>
        <v>#DIV/0!</v>
      </c>
      <c r="X25" s="248">
        <f t="shared" ref="X25:AG25" si="22">X24*(1+INDEX(scenario.fixed.penetration, MATCH(scenario.fixed.penetration.selected, scenarios,0)))</f>
        <v>0</v>
      </c>
      <c r="Y25" s="248">
        <f t="shared" si="22"/>
        <v>0</v>
      </c>
      <c r="Z25" s="248">
        <f t="shared" si="22"/>
        <v>0</v>
      </c>
      <c r="AA25" s="248">
        <f t="shared" si="22"/>
        <v>0</v>
      </c>
      <c r="AB25" s="248">
        <f t="shared" si="22"/>
        <v>0</v>
      </c>
      <c r="AC25" s="248">
        <f t="shared" si="22"/>
        <v>0</v>
      </c>
      <c r="AD25" s="248">
        <f t="shared" si="22"/>
        <v>0</v>
      </c>
      <c r="AE25" s="248">
        <f t="shared" si="22"/>
        <v>0</v>
      </c>
      <c r="AF25" s="248">
        <f t="shared" si="22"/>
        <v>0</v>
      </c>
      <c r="AG25" s="248">
        <f t="shared" si="22"/>
        <v>0</v>
      </c>
      <c r="AH25" s="175">
        <v>0</v>
      </c>
      <c r="AI25" s="179">
        <f>AH25</f>
        <v>0</v>
      </c>
      <c r="AJ25" s="179">
        <f t="shared" ref="AJ25:BN25" si="23">AI25</f>
        <v>0</v>
      </c>
      <c r="AK25" s="179">
        <f t="shared" si="23"/>
        <v>0</v>
      </c>
      <c r="AL25" s="179">
        <f t="shared" si="23"/>
        <v>0</v>
      </c>
      <c r="AM25" s="179">
        <f t="shared" si="23"/>
        <v>0</v>
      </c>
      <c r="AN25" s="179">
        <f t="shared" si="23"/>
        <v>0</v>
      </c>
      <c r="AO25" s="179">
        <f t="shared" si="23"/>
        <v>0</v>
      </c>
      <c r="AP25" s="179">
        <f t="shared" si="23"/>
        <v>0</v>
      </c>
      <c r="AQ25" s="179">
        <f t="shared" si="23"/>
        <v>0</v>
      </c>
      <c r="AR25" s="179">
        <f t="shared" si="23"/>
        <v>0</v>
      </c>
      <c r="AS25" s="179">
        <f t="shared" si="23"/>
        <v>0</v>
      </c>
      <c r="AT25" s="179">
        <f t="shared" si="23"/>
        <v>0</v>
      </c>
      <c r="AU25" s="179">
        <f t="shared" si="23"/>
        <v>0</v>
      </c>
      <c r="AV25" s="179">
        <f t="shared" si="23"/>
        <v>0</v>
      </c>
      <c r="AW25" s="179">
        <f t="shared" si="23"/>
        <v>0</v>
      </c>
      <c r="AX25" s="179">
        <f t="shared" si="23"/>
        <v>0</v>
      </c>
      <c r="AY25" s="179">
        <f t="shared" si="23"/>
        <v>0</v>
      </c>
      <c r="AZ25" s="179">
        <f t="shared" si="23"/>
        <v>0</v>
      </c>
      <c r="BA25" s="179">
        <f t="shared" si="23"/>
        <v>0</v>
      </c>
      <c r="BB25" s="179">
        <f t="shared" si="23"/>
        <v>0</v>
      </c>
      <c r="BC25" s="179">
        <f t="shared" si="23"/>
        <v>0</v>
      </c>
      <c r="BD25" s="179">
        <f t="shared" si="23"/>
        <v>0</v>
      </c>
      <c r="BE25" s="179">
        <f t="shared" si="23"/>
        <v>0</v>
      </c>
      <c r="BF25" s="179">
        <f t="shared" si="23"/>
        <v>0</v>
      </c>
      <c r="BG25" s="179">
        <f t="shared" si="23"/>
        <v>0</v>
      </c>
      <c r="BH25" s="179">
        <f t="shared" si="23"/>
        <v>0</v>
      </c>
      <c r="BI25" s="179">
        <f t="shared" si="23"/>
        <v>0</v>
      </c>
      <c r="BJ25" s="179">
        <f t="shared" si="23"/>
        <v>0</v>
      </c>
      <c r="BK25" s="179">
        <f t="shared" si="23"/>
        <v>0</v>
      </c>
      <c r="BL25" s="179">
        <f t="shared" si="23"/>
        <v>0</v>
      </c>
      <c r="BM25" s="179">
        <f t="shared" si="23"/>
        <v>0</v>
      </c>
      <c r="BN25" s="179">
        <f t="shared" si="23"/>
        <v>0</v>
      </c>
      <c r="BP25" s="137"/>
      <c r="BQ25" s="137"/>
    </row>
    <row r="26" spans="1:70" hidden="1" outlineLevel="1">
      <c r="A26" s="287"/>
    </row>
    <row r="27" spans="1:70" hidden="1" outlineLevel="1">
      <c r="A27"/>
      <c r="C27" s="16" t="s">
        <v>198</v>
      </c>
      <c r="I27" t="s">
        <v>174</v>
      </c>
      <c r="J27" s="53" t="s">
        <v>118</v>
      </c>
      <c r="L27" s="288"/>
      <c r="M27" s="288"/>
      <c r="N27" s="288"/>
      <c r="O27" s="288"/>
      <c r="P27" s="288"/>
      <c r="Q27" s="288"/>
      <c r="R27" s="288"/>
      <c r="S27" s="288"/>
      <c r="T27" s="288"/>
      <c r="U27" s="288"/>
      <c r="V27" s="288"/>
      <c r="W27" s="288"/>
      <c r="X27" s="66">
        <f t="shared" ref="X27:BN27" si="24">W27*(1+X29)</f>
        <v>0</v>
      </c>
      <c r="Y27" s="66">
        <f t="shared" si="24"/>
        <v>0</v>
      </c>
      <c r="Z27" s="66">
        <f t="shared" si="24"/>
        <v>0</v>
      </c>
      <c r="AA27" s="66">
        <f t="shared" si="24"/>
        <v>0</v>
      </c>
      <c r="AB27" s="66">
        <f t="shared" si="24"/>
        <v>0</v>
      </c>
      <c r="AC27" s="66">
        <f t="shared" si="24"/>
        <v>0</v>
      </c>
      <c r="AD27" s="66">
        <f t="shared" si="24"/>
        <v>0</v>
      </c>
      <c r="AE27" s="66">
        <f t="shared" si="24"/>
        <v>0</v>
      </c>
      <c r="AF27" s="66">
        <f t="shared" si="24"/>
        <v>0</v>
      </c>
      <c r="AG27" s="66">
        <f t="shared" si="24"/>
        <v>0</v>
      </c>
      <c r="AH27" s="66">
        <f t="shared" si="24"/>
        <v>0</v>
      </c>
      <c r="AI27" s="66">
        <f t="shared" si="24"/>
        <v>0</v>
      </c>
      <c r="AJ27" s="66">
        <f t="shared" si="24"/>
        <v>0</v>
      </c>
      <c r="AK27" s="66">
        <f t="shared" si="24"/>
        <v>0</v>
      </c>
      <c r="AL27" s="66">
        <f t="shared" si="24"/>
        <v>0</v>
      </c>
      <c r="AM27" s="66">
        <f t="shared" si="24"/>
        <v>0</v>
      </c>
      <c r="AN27" s="66">
        <f t="shared" si="24"/>
        <v>0</v>
      </c>
      <c r="AO27" s="66">
        <f t="shared" si="24"/>
        <v>0</v>
      </c>
      <c r="AP27" s="66">
        <f t="shared" si="24"/>
        <v>0</v>
      </c>
      <c r="AQ27" s="66">
        <f t="shared" si="24"/>
        <v>0</v>
      </c>
      <c r="AR27" s="66">
        <f t="shared" si="24"/>
        <v>0</v>
      </c>
      <c r="AS27" s="66">
        <f t="shared" si="24"/>
        <v>0</v>
      </c>
      <c r="AT27" s="66">
        <f t="shared" si="24"/>
        <v>0</v>
      </c>
      <c r="AU27" s="66">
        <f t="shared" si="24"/>
        <v>0</v>
      </c>
      <c r="AV27" s="66">
        <f t="shared" si="24"/>
        <v>0</v>
      </c>
      <c r="AW27" s="66">
        <f t="shared" si="24"/>
        <v>0</v>
      </c>
      <c r="AX27" s="66">
        <f t="shared" si="24"/>
        <v>0</v>
      </c>
      <c r="AY27" s="66">
        <f t="shared" si="24"/>
        <v>0</v>
      </c>
      <c r="AZ27" s="66">
        <f t="shared" si="24"/>
        <v>0</v>
      </c>
      <c r="BA27" s="66">
        <f t="shared" si="24"/>
        <v>0</v>
      </c>
      <c r="BB27" s="66">
        <f t="shared" si="24"/>
        <v>0</v>
      </c>
      <c r="BC27" s="66">
        <f t="shared" si="24"/>
        <v>0</v>
      </c>
      <c r="BD27" s="66">
        <f t="shared" si="24"/>
        <v>0</v>
      </c>
      <c r="BE27" s="66">
        <f t="shared" si="24"/>
        <v>0</v>
      </c>
      <c r="BF27" s="66">
        <f t="shared" si="24"/>
        <v>0</v>
      </c>
      <c r="BG27" s="66">
        <f t="shared" si="24"/>
        <v>0</v>
      </c>
      <c r="BH27" s="66">
        <f t="shared" si="24"/>
        <v>0</v>
      </c>
      <c r="BI27" s="66">
        <f t="shared" si="24"/>
        <v>0</v>
      </c>
      <c r="BJ27" s="66">
        <f t="shared" si="24"/>
        <v>0</v>
      </c>
      <c r="BK27" s="66">
        <f t="shared" si="24"/>
        <v>0</v>
      </c>
      <c r="BL27" s="66">
        <f t="shared" si="24"/>
        <v>0</v>
      </c>
      <c r="BM27" s="66">
        <f t="shared" si="24"/>
        <v>0</v>
      </c>
      <c r="BN27" s="66">
        <f t="shared" si="24"/>
        <v>0</v>
      </c>
    </row>
    <row r="28" spans="1:70" hidden="1" outlineLevel="1">
      <c r="A28" s="287"/>
      <c r="C28" s="16"/>
      <c r="D28" s="63" t="s">
        <v>502</v>
      </c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X28" s="175"/>
      <c r="Y28" s="179">
        <f t="shared" ref="Y28" si="25">X28</f>
        <v>0</v>
      </c>
      <c r="Z28" s="179">
        <f t="shared" ref="Z28" si="26">Y28</f>
        <v>0</v>
      </c>
      <c r="AA28" s="179">
        <f t="shared" ref="AA28" si="27">Z28</f>
        <v>0</v>
      </c>
      <c r="AB28" s="179">
        <f t="shared" ref="AB28" si="28">AA28</f>
        <v>0</v>
      </c>
      <c r="AC28" s="179">
        <f t="shared" ref="AC28" si="29">AB28</f>
        <v>0</v>
      </c>
      <c r="AD28" s="179">
        <f t="shared" ref="AD28" si="30">AC28</f>
        <v>0</v>
      </c>
      <c r="AE28" s="179">
        <f t="shared" ref="AE28" si="31">AD28</f>
        <v>0</v>
      </c>
      <c r="AF28" s="179">
        <f t="shared" ref="AF28" si="32">AE28</f>
        <v>0</v>
      </c>
      <c r="AG28" s="179">
        <f t="shared" ref="AG28" si="33">AF28</f>
        <v>0</v>
      </c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  <c r="BB28" s="234"/>
      <c r="BC28" s="234"/>
      <c r="BD28" s="234"/>
      <c r="BE28" s="234"/>
      <c r="BF28" s="234"/>
      <c r="BG28" s="234"/>
      <c r="BH28" s="234"/>
      <c r="BI28" s="234"/>
      <c r="BJ28" s="234"/>
      <c r="BK28" s="234"/>
      <c r="BL28" s="234"/>
      <c r="BM28" s="234"/>
      <c r="BN28" s="234"/>
    </row>
    <row r="29" spans="1:70" hidden="1" outlineLevel="1">
      <c r="A29" s="287"/>
      <c r="D29" s="63" t="s">
        <v>503</v>
      </c>
      <c r="G29" s="60"/>
      <c r="H29" s="60" t="s">
        <v>212</v>
      </c>
      <c r="I29" s="53"/>
      <c r="J29" s="53" t="s">
        <v>119</v>
      </c>
      <c r="L29" s="176"/>
      <c r="M29" s="174" t="e">
        <f>M27/L27-1</f>
        <v>#DIV/0!</v>
      </c>
      <c r="N29" s="174" t="e">
        <f t="shared" ref="N29:W29" si="34">N27/M27-1</f>
        <v>#DIV/0!</v>
      </c>
      <c r="O29" s="174" t="e">
        <f t="shared" si="34"/>
        <v>#DIV/0!</v>
      </c>
      <c r="P29" s="174" t="e">
        <f t="shared" si="34"/>
        <v>#DIV/0!</v>
      </c>
      <c r="Q29" s="174" t="e">
        <f t="shared" si="34"/>
        <v>#DIV/0!</v>
      </c>
      <c r="R29" s="174" t="e">
        <f t="shared" si="34"/>
        <v>#DIV/0!</v>
      </c>
      <c r="S29" s="174" t="e">
        <f t="shared" si="34"/>
        <v>#DIV/0!</v>
      </c>
      <c r="T29" s="174" t="e">
        <f t="shared" si="34"/>
        <v>#DIV/0!</v>
      </c>
      <c r="U29" s="174" t="e">
        <f t="shared" si="34"/>
        <v>#DIV/0!</v>
      </c>
      <c r="V29" s="174" t="e">
        <f t="shared" si="34"/>
        <v>#DIV/0!</v>
      </c>
      <c r="W29" s="174" t="e">
        <f t="shared" si="34"/>
        <v>#DIV/0!</v>
      </c>
      <c r="X29" s="248">
        <f t="shared" ref="X29:AG29" si="35">X28*(1+INDEX(scenario.fixed.penetration, MATCH(scenario.fixed.penetration.selected, scenarios,0)))</f>
        <v>0</v>
      </c>
      <c r="Y29" s="248">
        <f t="shared" si="35"/>
        <v>0</v>
      </c>
      <c r="Z29" s="248">
        <f t="shared" si="35"/>
        <v>0</v>
      </c>
      <c r="AA29" s="248">
        <f t="shared" si="35"/>
        <v>0</v>
      </c>
      <c r="AB29" s="248">
        <f t="shared" si="35"/>
        <v>0</v>
      </c>
      <c r="AC29" s="248">
        <f t="shared" si="35"/>
        <v>0</v>
      </c>
      <c r="AD29" s="248">
        <f t="shared" si="35"/>
        <v>0</v>
      </c>
      <c r="AE29" s="248">
        <f t="shared" si="35"/>
        <v>0</v>
      </c>
      <c r="AF29" s="248">
        <f t="shared" si="35"/>
        <v>0</v>
      </c>
      <c r="AG29" s="248">
        <f t="shared" si="35"/>
        <v>0</v>
      </c>
      <c r="AH29" s="175">
        <v>0</v>
      </c>
      <c r="AI29" s="179">
        <f>AH29</f>
        <v>0</v>
      </c>
      <c r="AJ29" s="179">
        <f t="shared" ref="AJ29:BN29" si="36">AI29</f>
        <v>0</v>
      </c>
      <c r="AK29" s="179">
        <f t="shared" si="36"/>
        <v>0</v>
      </c>
      <c r="AL29" s="179">
        <f t="shared" si="36"/>
        <v>0</v>
      </c>
      <c r="AM29" s="179">
        <f t="shared" si="36"/>
        <v>0</v>
      </c>
      <c r="AN29" s="179">
        <f t="shared" si="36"/>
        <v>0</v>
      </c>
      <c r="AO29" s="179">
        <f t="shared" si="36"/>
        <v>0</v>
      </c>
      <c r="AP29" s="179">
        <f t="shared" si="36"/>
        <v>0</v>
      </c>
      <c r="AQ29" s="179">
        <f t="shared" si="36"/>
        <v>0</v>
      </c>
      <c r="AR29" s="179">
        <f t="shared" si="36"/>
        <v>0</v>
      </c>
      <c r="AS29" s="179">
        <f t="shared" si="36"/>
        <v>0</v>
      </c>
      <c r="AT29" s="179">
        <f t="shared" si="36"/>
        <v>0</v>
      </c>
      <c r="AU29" s="179">
        <f t="shared" si="36"/>
        <v>0</v>
      </c>
      <c r="AV29" s="179">
        <f t="shared" si="36"/>
        <v>0</v>
      </c>
      <c r="AW29" s="179">
        <f t="shared" si="36"/>
        <v>0</v>
      </c>
      <c r="AX29" s="179">
        <f t="shared" si="36"/>
        <v>0</v>
      </c>
      <c r="AY29" s="179">
        <f t="shared" si="36"/>
        <v>0</v>
      </c>
      <c r="AZ29" s="179">
        <f t="shared" si="36"/>
        <v>0</v>
      </c>
      <c r="BA29" s="179">
        <f t="shared" si="36"/>
        <v>0</v>
      </c>
      <c r="BB29" s="179">
        <f t="shared" si="36"/>
        <v>0</v>
      </c>
      <c r="BC29" s="179">
        <f t="shared" si="36"/>
        <v>0</v>
      </c>
      <c r="BD29" s="179">
        <f t="shared" si="36"/>
        <v>0</v>
      </c>
      <c r="BE29" s="179">
        <f t="shared" si="36"/>
        <v>0</v>
      </c>
      <c r="BF29" s="179">
        <f t="shared" si="36"/>
        <v>0</v>
      </c>
      <c r="BG29" s="179">
        <f t="shared" si="36"/>
        <v>0</v>
      </c>
      <c r="BH29" s="179">
        <f t="shared" si="36"/>
        <v>0</v>
      </c>
      <c r="BI29" s="179">
        <f t="shared" si="36"/>
        <v>0</v>
      </c>
      <c r="BJ29" s="179">
        <f t="shared" si="36"/>
        <v>0</v>
      </c>
      <c r="BK29" s="179">
        <f t="shared" si="36"/>
        <v>0</v>
      </c>
      <c r="BL29" s="179">
        <f t="shared" si="36"/>
        <v>0</v>
      </c>
      <c r="BM29" s="179">
        <f t="shared" si="36"/>
        <v>0</v>
      </c>
      <c r="BN29" s="179">
        <f t="shared" si="36"/>
        <v>0</v>
      </c>
      <c r="BP29"/>
      <c r="BQ29"/>
    </row>
    <row r="30" spans="1:70" hidden="1" outlineLevel="1">
      <c r="A30" s="287"/>
      <c r="I30" s="53"/>
      <c r="J30" s="53"/>
    </row>
    <row r="31" spans="1:70" hidden="1" outlineLevel="1">
      <c r="A31"/>
      <c r="C31" s="16" t="s">
        <v>199</v>
      </c>
    </row>
    <row r="32" spans="1:70" hidden="1" outlineLevel="1">
      <c r="A32" s="287"/>
      <c r="D32" s="53" t="s">
        <v>200</v>
      </c>
      <c r="I32" t="s">
        <v>174</v>
      </c>
      <c r="J32" s="53" t="s">
        <v>118</v>
      </c>
      <c r="L32" s="167">
        <f t="array" ref="L32:BM32">L27:BM27+L22:BM22</f>
        <v>0</v>
      </c>
      <c r="M32" s="167">
        <v>0</v>
      </c>
      <c r="N32" s="167">
        <v>0</v>
      </c>
      <c r="O32" s="167">
        <v>0</v>
      </c>
      <c r="P32" s="167">
        <v>0</v>
      </c>
      <c r="Q32" s="167">
        <v>0</v>
      </c>
      <c r="R32" s="167">
        <v>0</v>
      </c>
      <c r="S32" s="167">
        <v>0</v>
      </c>
      <c r="T32" s="167">
        <v>0</v>
      </c>
      <c r="U32" s="167">
        <v>0</v>
      </c>
      <c r="V32" s="167">
        <v>0</v>
      </c>
      <c r="W32" s="167">
        <v>0</v>
      </c>
      <c r="X32" s="167" t="e">
        <v>#DIV/0!</v>
      </c>
      <c r="Y32" s="167" t="e">
        <v>#DIV/0!</v>
      </c>
      <c r="Z32" s="167" t="e">
        <v>#DIV/0!</v>
      </c>
      <c r="AA32" s="167" t="e">
        <v>#DIV/0!</v>
      </c>
      <c r="AB32" s="167" t="e">
        <v>#DIV/0!</v>
      </c>
      <c r="AC32" s="167" t="e">
        <v>#DIV/0!</v>
      </c>
      <c r="AD32" s="167" t="e">
        <v>#DIV/0!</v>
      </c>
      <c r="AE32" s="167" t="e">
        <v>#DIV/0!</v>
      </c>
      <c r="AF32" s="167" t="e">
        <v>#DIV/0!</v>
      </c>
      <c r="AG32" s="167" t="e">
        <v>#DIV/0!</v>
      </c>
      <c r="AH32" s="167" t="e">
        <v>#DIV/0!</v>
      </c>
      <c r="AI32" s="167" t="e">
        <v>#DIV/0!</v>
      </c>
      <c r="AJ32" s="167" t="e">
        <v>#DIV/0!</v>
      </c>
      <c r="AK32" s="167" t="e">
        <v>#DIV/0!</v>
      </c>
      <c r="AL32" s="167" t="e">
        <v>#DIV/0!</v>
      </c>
      <c r="AM32" s="167" t="e">
        <v>#DIV/0!</v>
      </c>
      <c r="AN32" s="167" t="e">
        <v>#DIV/0!</v>
      </c>
      <c r="AO32" s="167" t="e">
        <v>#DIV/0!</v>
      </c>
      <c r="AP32" s="167" t="e">
        <v>#DIV/0!</v>
      </c>
      <c r="AQ32" s="167" t="e">
        <v>#DIV/0!</v>
      </c>
      <c r="AR32" s="167" t="e">
        <v>#DIV/0!</v>
      </c>
      <c r="AS32" s="167" t="e">
        <v>#DIV/0!</v>
      </c>
      <c r="AT32" s="167" t="e">
        <v>#DIV/0!</v>
      </c>
      <c r="AU32" s="167" t="e">
        <v>#DIV/0!</v>
      </c>
      <c r="AV32" s="167" t="e">
        <v>#DIV/0!</v>
      </c>
      <c r="AW32" s="167" t="e">
        <v>#DIV/0!</v>
      </c>
      <c r="AX32" s="167" t="e">
        <v>#DIV/0!</v>
      </c>
      <c r="AY32" s="167" t="e">
        <v>#DIV/0!</v>
      </c>
      <c r="AZ32" s="167" t="e">
        <v>#DIV/0!</v>
      </c>
      <c r="BA32" s="167" t="e">
        <v>#DIV/0!</v>
      </c>
      <c r="BB32" s="167" t="e">
        <v>#DIV/0!</v>
      </c>
      <c r="BC32" s="167" t="e">
        <v>#DIV/0!</v>
      </c>
      <c r="BD32" s="167" t="e">
        <v>#DIV/0!</v>
      </c>
      <c r="BE32" s="167" t="e">
        <v>#DIV/0!</v>
      </c>
      <c r="BF32" s="167" t="e">
        <v>#DIV/0!</v>
      </c>
      <c r="BG32" s="167" t="e">
        <v>#DIV/0!</v>
      </c>
      <c r="BH32" s="167" t="e">
        <v>#DIV/0!</v>
      </c>
      <c r="BI32" s="167" t="e">
        <v>#DIV/0!</v>
      </c>
      <c r="BJ32" s="167" t="e">
        <v>#DIV/0!</v>
      </c>
      <c r="BK32" s="167" t="e">
        <v>#DIV/0!</v>
      </c>
      <c r="BL32" s="167" t="e">
        <v>#DIV/0!</v>
      </c>
      <c r="BM32" s="167" t="e">
        <v>#DIV/0!</v>
      </c>
      <c r="BN32" s="167" t="e">
        <f t="array" ref="BN32">BN27:DO27+BN22:DO22</f>
        <v>#DIV/0!</v>
      </c>
    </row>
    <row r="33" spans="1:66" hidden="1" outlineLevel="1">
      <c r="A33" s="287"/>
      <c r="C33" s="53"/>
      <c r="I33" s="53"/>
      <c r="J33" s="53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</row>
    <row r="34" spans="1:66" hidden="1" outlineLevel="1">
      <c r="A34" s="287"/>
      <c r="C34" s="16" t="s">
        <v>176</v>
      </c>
    </row>
    <row r="35" spans="1:66" hidden="1" outlineLevel="1">
      <c r="A35" s="287"/>
      <c r="D35" s="53" t="s">
        <v>177</v>
      </c>
      <c r="G35" s="53"/>
      <c r="I35" t="s">
        <v>174</v>
      </c>
      <c r="J35" s="53" t="s">
        <v>119</v>
      </c>
      <c r="L35" s="130" t="e">
        <f t="shared" ref="L35:W35" si="37">L36/L9</f>
        <v>#DIV/0!</v>
      </c>
      <c r="M35" s="130" t="e">
        <f t="shared" si="37"/>
        <v>#DIV/0!</v>
      </c>
      <c r="N35" s="130" t="e">
        <f t="shared" si="37"/>
        <v>#DIV/0!</v>
      </c>
      <c r="O35" s="130" t="e">
        <f t="shared" si="37"/>
        <v>#DIV/0!</v>
      </c>
      <c r="P35" s="130" t="e">
        <f t="shared" si="37"/>
        <v>#DIV/0!</v>
      </c>
      <c r="Q35" s="130" t="e">
        <f t="shared" si="37"/>
        <v>#DIV/0!</v>
      </c>
      <c r="R35" s="130" t="e">
        <f t="shared" si="37"/>
        <v>#DIV/0!</v>
      </c>
      <c r="S35" s="130" t="e">
        <f t="shared" si="37"/>
        <v>#DIV/0!</v>
      </c>
      <c r="T35" s="130" t="e">
        <f t="shared" si="37"/>
        <v>#DIV/0!</v>
      </c>
      <c r="U35" s="130" t="e">
        <f t="shared" si="37"/>
        <v>#DIV/0!</v>
      </c>
      <c r="V35" s="130" t="e">
        <f t="shared" si="37"/>
        <v>#DIV/0!</v>
      </c>
      <c r="W35" s="130" t="e">
        <f t="shared" si="37"/>
        <v>#DIV/0!</v>
      </c>
      <c r="X35" s="178" t="e">
        <f t="shared" ref="X35:AG35" si="38">X37</f>
        <v>#DIV/0!</v>
      </c>
      <c r="Y35" s="178" t="e">
        <f t="shared" si="38"/>
        <v>#DIV/0!</v>
      </c>
      <c r="Z35" s="178" t="e">
        <f t="shared" si="38"/>
        <v>#DIV/0!</v>
      </c>
      <c r="AA35" s="178" t="e">
        <f t="shared" si="38"/>
        <v>#DIV/0!</v>
      </c>
      <c r="AB35" s="178" t="e">
        <f t="shared" si="38"/>
        <v>#DIV/0!</v>
      </c>
      <c r="AC35" s="178" t="e">
        <f t="shared" si="38"/>
        <v>#DIV/0!</v>
      </c>
      <c r="AD35" s="178" t="e">
        <f t="shared" si="38"/>
        <v>#DIV/0!</v>
      </c>
      <c r="AE35" s="178" t="e">
        <f t="shared" si="38"/>
        <v>#DIV/0!</v>
      </c>
      <c r="AF35" s="178" t="e">
        <f t="shared" si="38"/>
        <v>#DIV/0!</v>
      </c>
      <c r="AG35" s="178" t="e">
        <f t="shared" si="38"/>
        <v>#DIV/0!</v>
      </c>
      <c r="AH35" s="179" t="e">
        <f>AG35</f>
        <v>#DIV/0!</v>
      </c>
      <c r="AI35" s="179" t="e">
        <f t="shared" ref="AI35:BN35" si="39">AH35</f>
        <v>#DIV/0!</v>
      </c>
      <c r="AJ35" s="179" t="e">
        <f t="shared" si="39"/>
        <v>#DIV/0!</v>
      </c>
      <c r="AK35" s="179" t="e">
        <f t="shared" si="39"/>
        <v>#DIV/0!</v>
      </c>
      <c r="AL35" s="179" t="e">
        <f t="shared" si="39"/>
        <v>#DIV/0!</v>
      </c>
      <c r="AM35" s="179" t="e">
        <f t="shared" si="39"/>
        <v>#DIV/0!</v>
      </c>
      <c r="AN35" s="179" t="e">
        <f t="shared" si="39"/>
        <v>#DIV/0!</v>
      </c>
      <c r="AO35" s="179" t="e">
        <f t="shared" si="39"/>
        <v>#DIV/0!</v>
      </c>
      <c r="AP35" s="179" t="e">
        <f t="shared" si="39"/>
        <v>#DIV/0!</v>
      </c>
      <c r="AQ35" s="179" t="e">
        <f t="shared" si="39"/>
        <v>#DIV/0!</v>
      </c>
      <c r="AR35" s="179" t="e">
        <f t="shared" si="39"/>
        <v>#DIV/0!</v>
      </c>
      <c r="AS35" s="179" t="e">
        <f t="shared" si="39"/>
        <v>#DIV/0!</v>
      </c>
      <c r="AT35" s="179" t="e">
        <f t="shared" si="39"/>
        <v>#DIV/0!</v>
      </c>
      <c r="AU35" s="179" t="e">
        <f t="shared" si="39"/>
        <v>#DIV/0!</v>
      </c>
      <c r="AV35" s="179" t="e">
        <f t="shared" si="39"/>
        <v>#DIV/0!</v>
      </c>
      <c r="AW35" s="179" t="e">
        <f t="shared" si="39"/>
        <v>#DIV/0!</v>
      </c>
      <c r="AX35" s="179" t="e">
        <f t="shared" si="39"/>
        <v>#DIV/0!</v>
      </c>
      <c r="AY35" s="179" t="e">
        <f t="shared" si="39"/>
        <v>#DIV/0!</v>
      </c>
      <c r="AZ35" s="179" t="e">
        <f t="shared" si="39"/>
        <v>#DIV/0!</v>
      </c>
      <c r="BA35" s="179" t="e">
        <f t="shared" si="39"/>
        <v>#DIV/0!</v>
      </c>
      <c r="BB35" s="179" t="e">
        <f t="shared" si="39"/>
        <v>#DIV/0!</v>
      </c>
      <c r="BC35" s="179" t="e">
        <f t="shared" si="39"/>
        <v>#DIV/0!</v>
      </c>
      <c r="BD35" s="179" t="e">
        <f t="shared" si="39"/>
        <v>#DIV/0!</v>
      </c>
      <c r="BE35" s="179" t="e">
        <f t="shared" si="39"/>
        <v>#DIV/0!</v>
      </c>
      <c r="BF35" s="179" t="e">
        <f t="shared" si="39"/>
        <v>#DIV/0!</v>
      </c>
      <c r="BG35" s="179" t="e">
        <f t="shared" si="39"/>
        <v>#DIV/0!</v>
      </c>
      <c r="BH35" s="179" t="e">
        <f t="shared" si="39"/>
        <v>#DIV/0!</v>
      </c>
      <c r="BI35" s="179" t="e">
        <f t="shared" si="39"/>
        <v>#DIV/0!</v>
      </c>
      <c r="BJ35" s="179" t="e">
        <f t="shared" si="39"/>
        <v>#DIV/0!</v>
      </c>
      <c r="BK35" s="179" t="e">
        <f t="shared" si="39"/>
        <v>#DIV/0!</v>
      </c>
      <c r="BL35" s="179" t="e">
        <f t="shared" si="39"/>
        <v>#DIV/0!</v>
      </c>
      <c r="BM35" s="179" t="e">
        <f t="shared" si="39"/>
        <v>#DIV/0!</v>
      </c>
      <c r="BN35" s="179" t="e">
        <f t="shared" si="39"/>
        <v>#DIV/0!</v>
      </c>
    </row>
    <row r="36" spans="1:66" hidden="1" outlineLevel="1">
      <c r="A36"/>
      <c r="D36" s="53" t="s">
        <v>178</v>
      </c>
      <c r="I36" t="s">
        <v>174</v>
      </c>
      <c r="J36" s="53" t="s">
        <v>118</v>
      </c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31" t="e">
        <f t="shared" ref="X36:BN36" si="40">X35*X9</f>
        <v>#DIV/0!</v>
      </c>
      <c r="Y36" s="131" t="e">
        <f t="shared" si="40"/>
        <v>#DIV/0!</v>
      </c>
      <c r="Z36" s="131" t="e">
        <f t="shared" si="40"/>
        <v>#DIV/0!</v>
      </c>
      <c r="AA36" s="131" t="e">
        <f t="shared" si="40"/>
        <v>#DIV/0!</v>
      </c>
      <c r="AB36" s="131" t="e">
        <f t="shared" si="40"/>
        <v>#DIV/0!</v>
      </c>
      <c r="AC36" s="131" t="e">
        <f t="shared" si="40"/>
        <v>#DIV/0!</v>
      </c>
      <c r="AD36" s="131" t="e">
        <f t="shared" si="40"/>
        <v>#DIV/0!</v>
      </c>
      <c r="AE36" s="131" t="e">
        <f t="shared" si="40"/>
        <v>#DIV/0!</v>
      </c>
      <c r="AF36" s="131" t="e">
        <f t="shared" si="40"/>
        <v>#DIV/0!</v>
      </c>
      <c r="AG36" s="131" t="e">
        <f t="shared" si="40"/>
        <v>#DIV/0!</v>
      </c>
      <c r="AH36" s="131" t="e">
        <f t="shared" si="40"/>
        <v>#DIV/0!</v>
      </c>
      <c r="AI36" s="131" t="e">
        <f t="shared" si="40"/>
        <v>#DIV/0!</v>
      </c>
      <c r="AJ36" s="131" t="e">
        <f t="shared" si="40"/>
        <v>#DIV/0!</v>
      </c>
      <c r="AK36" s="131" t="e">
        <f t="shared" si="40"/>
        <v>#DIV/0!</v>
      </c>
      <c r="AL36" s="131" t="e">
        <f t="shared" si="40"/>
        <v>#DIV/0!</v>
      </c>
      <c r="AM36" s="131" t="e">
        <f t="shared" si="40"/>
        <v>#DIV/0!</v>
      </c>
      <c r="AN36" s="131" t="e">
        <f t="shared" si="40"/>
        <v>#DIV/0!</v>
      </c>
      <c r="AO36" s="131" t="e">
        <f t="shared" si="40"/>
        <v>#DIV/0!</v>
      </c>
      <c r="AP36" s="131" t="e">
        <f t="shared" si="40"/>
        <v>#DIV/0!</v>
      </c>
      <c r="AQ36" s="131" t="e">
        <f t="shared" si="40"/>
        <v>#DIV/0!</v>
      </c>
      <c r="AR36" s="131" t="e">
        <f t="shared" si="40"/>
        <v>#DIV/0!</v>
      </c>
      <c r="AS36" s="131" t="e">
        <f t="shared" si="40"/>
        <v>#DIV/0!</v>
      </c>
      <c r="AT36" s="131" t="e">
        <f t="shared" si="40"/>
        <v>#DIV/0!</v>
      </c>
      <c r="AU36" s="131" t="e">
        <f t="shared" si="40"/>
        <v>#DIV/0!</v>
      </c>
      <c r="AV36" s="131" t="e">
        <f t="shared" si="40"/>
        <v>#DIV/0!</v>
      </c>
      <c r="AW36" s="131" t="e">
        <f t="shared" si="40"/>
        <v>#DIV/0!</v>
      </c>
      <c r="AX36" s="131" t="e">
        <f t="shared" si="40"/>
        <v>#DIV/0!</v>
      </c>
      <c r="AY36" s="131" t="e">
        <f t="shared" si="40"/>
        <v>#DIV/0!</v>
      </c>
      <c r="AZ36" s="131" t="e">
        <f t="shared" si="40"/>
        <v>#DIV/0!</v>
      </c>
      <c r="BA36" s="131" t="e">
        <f t="shared" si="40"/>
        <v>#DIV/0!</v>
      </c>
      <c r="BB36" s="131" t="e">
        <f t="shared" si="40"/>
        <v>#DIV/0!</v>
      </c>
      <c r="BC36" s="131" t="e">
        <f t="shared" si="40"/>
        <v>#DIV/0!</v>
      </c>
      <c r="BD36" s="131" t="e">
        <f t="shared" si="40"/>
        <v>#DIV/0!</v>
      </c>
      <c r="BE36" s="131" t="e">
        <f t="shared" si="40"/>
        <v>#DIV/0!</v>
      </c>
      <c r="BF36" s="131" t="e">
        <f t="shared" si="40"/>
        <v>#DIV/0!</v>
      </c>
      <c r="BG36" s="131" t="e">
        <f t="shared" si="40"/>
        <v>#DIV/0!</v>
      </c>
      <c r="BH36" s="131" t="e">
        <f t="shared" si="40"/>
        <v>#DIV/0!</v>
      </c>
      <c r="BI36" s="131" t="e">
        <f t="shared" si="40"/>
        <v>#DIV/0!</v>
      </c>
      <c r="BJ36" s="131" t="e">
        <f t="shared" si="40"/>
        <v>#DIV/0!</v>
      </c>
      <c r="BK36" s="131" t="e">
        <f t="shared" si="40"/>
        <v>#DIV/0!</v>
      </c>
      <c r="BL36" s="131" t="e">
        <f t="shared" si="40"/>
        <v>#DIV/0!</v>
      </c>
      <c r="BM36" s="131" t="e">
        <f t="shared" si="40"/>
        <v>#DIV/0!</v>
      </c>
      <c r="BN36" s="131" t="e">
        <f t="shared" si="40"/>
        <v>#DIV/0!</v>
      </c>
    </row>
    <row r="37" spans="1:66" hidden="1" outlineLevel="1">
      <c r="D37" t="s">
        <v>179</v>
      </c>
      <c r="I37" t="s">
        <v>174</v>
      </c>
      <c r="J37" s="53" t="s">
        <v>119</v>
      </c>
      <c r="L37" s="130" t="e">
        <f>Saturation.Mobile/(1+EXP(-A.Mobile-B.Mobile*LN(L$3-Base.Mobile)))</f>
        <v>#DIV/0!</v>
      </c>
      <c r="M37" s="130" t="e">
        <f t="shared" ref="M37:BN37" si="41">Saturation.Mobile/(1+EXP(-A.Mobile-B.Mobile*LN(M$3-Base.Mobile)))</f>
        <v>#DIV/0!</v>
      </c>
      <c r="N37" s="130" t="e">
        <f t="shared" si="41"/>
        <v>#DIV/0!</v>
      </c>
      <c r="O37" s="130" t="e">
        <f t="shared" si="41"/>
        <v>#DIV/0!</v>
      </c>
      <c r="P37" s="130" t="e">
        <f t="shared" si="41"/>
        <v>#DIV/0!</v>
      </c>
      <c r="Q37" s="130" t="e">
        <f t="shared" si="41"/>
        <v>#DIV/0!</v>
      </c>
      <c r="R37" s="130" t="e">
        <f t="shared" si="41"/>
        <v>#DIV/0!</v>
      </c>
      <c r="S37" s="130" t="e">
        <f t="shared" si="41"/>
        <v>#DIV/0!</v>
      </c>
      <c r="T37" s="130" t="e">
        <f t="shared" si="41"/>
        <v>#DIV/0!</v>
      </c>
      <c r="U37" s="130" t="e">
        <f>Saturation.Mobile/(1+EXP(-A.Mobile-B.Mobile*LN(U$3-Base.Mobile)))</f>
        <v>#DIV/0!</v>
      </c>
      <c r="V37" s="130" t="e">
        <f>Saturation.Mobile/(1+EXP(-A.Mobile-B.Mobile*LN(V$3-Base.Mobile)))</f>
        <v>#DIV/0!</v>
      </c>
      <c r="W37" s="130" t="e">
        <f>Saturation.Mobile/(1+EXP(-A.Mobile-B.Mobile*LN(W$3-Base.Mobile)))</f>
        <v>#DIV/0!</v>
      </c>
      <c r="X37" s="130" t="e">
        <f t="shared" si="41"/>
        <v>#DIV/0!</v>
      </c>
      <c r="Y37" s="130" t="e">
        <f t="shared" si="41"/>
        <v>#DIV/0!</v>
      </c>
      <c r="Z37" s="130" t="e">
        <f t="shared" si="41"/>
        <v>#DIV/0!</v>
      </c>
      <c r="AA37" s="130" t="e">
        <f t="shared" si="41"/>
        <v>#DIV/0!</v>
      </c>
      <c r="AB37" s="130" t="e">
        <f t="shared" si="41"/>
        <v>#DIV/0!</v>
      </c>
      <c r="AC37" s="130" t="e">
        <f t="shared" si="41"/>
        <v>#DIV/0!</v>
      </c>
      <c r="AD37" s="130" t="e">
        <f t="shared" si="41"/>
        <v>#DIV/0!</v>
      </c>
      <c r="AE37" s="130" t="e">
        <f t="shared" si="41"/>
        <v>#DIV/0!</v>
      </c>
      <c r="AF37" s="130" t="e">
        <f t="shared" si="41"/>
        <v>#DIV/0!</v>
      </c>
      <c r="AG37" s="130" t="e">
        <f t="shared" si="41"/>
        <v>#DIV/0!</v>
      </c>
      <c r="AH37" s="130" t="e">
        <f t="shared" si="41"/>
        <v>#DIV/0!</v>
      </c>
      <c r="AI37" s="130" t="e">
        <f t="shared" si="41"/>
        <v>#DIV/0!</v>
      </c>
      <c r="AJ37" s="130" t="e">
        <f t="shared" si="41"/>
        <v>#DIV/0!</v>
      </c>
      <c r="AK37" s="130" t="e">
        <f t="shared" si="41"/>
        <v>#DIV/0!</v>
      </c>
      <c r="AL37" s="130" t="e">
        <f t="shared" si="41"/>
        <v>#DIV/0!</v>
      </c>
      <c r="AM37" s="130" t="e">
        <f t="shared" si="41"/>
        <v>#DIV/0!</v>
      </c>
      <c r="AN37" s="130" t="e">
        <f t="shared" si="41"/>
        <v>#DIV/0!</v>
      </c>
      <c r="AO37" s="130" t="e">
        <f t="shared" si="41"/>
        <v>#DIV/0!</v>
      </c>
      <c r="AP37" s="130" t="e">
        <f t="shared" si="41"/>
        <v>#DIV/0!</v>
      </c>
      <c r="AQ37" s="130" t="e">
        <f t="shared" si="41"/>
        <v>#DIV/0!</v>
      </c>
      <c r="AR37" s="130" t="e">
        <f t="shared" si="41"/>
        <v>#DIV/0!</v>
      </c>
      <c r="AS37" s="130" t="e">
        <f t="shared" si="41"/>
        <v>#DIV/0!</v>
      </c>
      <c r="AT37" s="130" t="e">
        <f t="shared" si="41"/>
        <v>#DIV/0!</v>
      </c>
      <c r="AU37" s="130" t="e">
        <f t="shared" si="41"/>
        <v>#DIV/0!</v>
      </c>
      <c r="AV37" s="130" t="e">
        <f t="shared" si="41"/>
        <v>#DIV/0!</v>
      </c>
      <c r="AW37" s="130" t="e">
        <f t="shared" si="41"/>
        <v>#DIV/0!</v>
      </c>
      <c r="AX37" s="130" t="e">
        <f t="shared" si="41"/>
        <v>#DIV/0!</v>
      </c>
      <c r="AY37" s="130" t="e">
        <f t="shared" si="41"/>
        <v>#DIV/0!</v>
      </c>
      <c r="AZ37" s="130" t="e">
        <f t="shared" si="41"/>
        <v>#DIV/0!</v>
      </c>
      <c r="BA37" s="130" t="e">
        <f t="shared" si="41"/>
        <v>#DIV/0!</v>
      </c>
      <c r="BB37" s="130" t="e">
        <f t="shared" si="41"/>
        <v>#DIV/0!</v>
      </c>
      <c r="BC37" s="130" t="e">
        <f t="shared" si="41"/>
        <v>#DIV/0!</v>
      </c>
      <c r="BD37" s="130" t="e">
        <f t="shared" si="41"/>
        <v>#DIV/0!</v>
      </c>
      <c r="BE37" s="130" t="e">
        <f t="shared" si="41"/>
        <v>#DIV/0!</v>
      </c>
      <c r="BF37" s="130" t="e">
        <f t="shared" si="41"/>
        <v>#DIV/0!</v>
      </c>
      <c r="BG37" s="130" t="e">
        <f t="shared" si="41"/>
        <v>#DIV/0!</v>
      </c>
      <c r="BH37" s="130" t="e">
        <f t="shared" si="41"/>
        <v>#DIV/0!</v>
      </c>
      <c r="BI37" s="130" t="e">
        <f t="shared" si="41"/>
        <v>#DIV/0!</v>
      </c>
      <c r="BJ37" s="130" t="e">
        <f t="shared" si="41"/>
        <v>#DIV/0!</v>
      </c>
      <c r="BK37" s="130" t="e">
        <f t="shared" si="41"/>
        <v>#DIV/0!</v>
      </c>
      <c r="BL37" s="130" t="e">
        <f t="shared" si="41"/>
        <v>#DIV/0!</v>
      </c>
      <c r="BM37" s="130" t="e">
        <f t="shared" si="41"/>
        <v>#DIV/0!</v>
      </c>
      <c r="BN37" s="130" t="e">
        <f t="shared" si="41"/>
        <v>#DIV/0!</v>
      </c>
    </row>
    <row r="38" spans="1:66" hidden="1" outlineLevel="1"/>
    <row r="39" spans="1:66" hidden="1" outlineLevel="1">
      <c r="D39" s="53" t="s">
        <v>120</v>
      </c>
      <c r="F39" s="54">
        <f>130%*(1+INDEX(scenario.mobile.penetration, MATCH(scenario.mobile.penetration.selected, scenarios,0)))</f>
        <v>1.3</v>
      </c>
      <c r="G39" s="19" t="s">
        <v>28</v>
      </c>
      <c r="H39" s="60" t="s">
        <v>212</v>
      </c>
      <c r="K39"/>
    </row>
    <row r="40" spans="1:66" hidden="1" outlineLevel="1">
      <c r="D40" t="s">
        <v>121</v>
      </c>
      <c r="F40" s="134"/>
      <c r="G40" s="19" t="s">
        <v>29</v>
      </c>
    </row>
    <row r="41" spans="1:66" hidden="1" outlineLevel="1">
      <c r="D41" t="s">
        <v>122</v>
      </c>
      <c r="F41" s="46"/>
      <c r="G41" s="19" t="s">
        <v>30</v>
      </c>
    </row>
    <row r="42" spans="1:66" hidden="1" outlineLevel="1">
      <c r="D42" t="s">
        <v>123</v>
      </c>
      <c r="F42" s="55" t="e">
        <f>INDEX($L$35:$BM$35,MATCH(TimeA.Mobile,L$3:BM$3,0))</f>
        <v>#DIV/0!</v>
      </c>
      <c r="G42" s="19" t="s">
        <v>31</v>
      </c>
    </row>
    <row r="43" spans="1:66" hidden="1" outlineLevel="1">
      <c r="D43" t="s">
        <v>124</v>
      </c>
      <c r="F43" s="128"/>
      <c r="G43" s="19" t="s">
        <v>32</v>
      </c>
    </row>
    <row r="44" spans="1:66" hidden="1" outlineLevel="1">
      <c r="D44" t="s">
        <v>125</v>
      </c>
      <c r="F44" s="55" t="e">
        <f>INDEX($L$35:$BM$35,MATCH(TimeB.Mobile,L$3:BM$3,0))</f>
        <v>#DIV/0!</v>
      </c>
      <c r="G44" s="19" t="s">
        <v>33</v>
      </c>
    </row>
    <row r="45" spans="1:66" hidden="1" outlineLevel="1">
      <c r="D45" t="s">
        <v>126</v>
      </c>
      <c r="F45" s="61" t="e">
        <f>-B.Mobile*LN(TimeB.Mobile-Base.Mobile)-LN(Saturation.Mobile/NumberB.Mobile-1)</f>
        <v>#DIV/0!</v>
      </c>
      <c r="G45" s="19" t="s">
        <v>34</v>
      </c>
    </row>
    <row r="46" spans="1:66" hidden="1" outlineLevel="1">
      <c r="D46" t="s">
        <v>127</v>
      </c>
      <c r="F46" s="61" t="e">
        <f>(LN(Saturation.Mobile/NumberA.Mobile-1)-LN(Saturation.Mobile/NumberB.Mobile-1))/(LN(TimeB.Mobile-Base.Mobile)-LN(TimeA.Mobile-Base.Mobile))</f>
        <v>#DIV/0!</v>
      </c>
      <c r="G46" s="19" t="s">
        <v>35</v>
      </c>
    </row>
    <row r="47" spans="1:66" hidden="1" outlineLevel="1"/>
    <row r="48" spans="1:66" hidden="1" outlineLevel="1">
      <c r="D48" t="s">
        <v>196</v>
      </c>
      <c r="S48" s="167">
        <f t="shared" ref="S48:AQ48" si="42">S$36*S49</f>
        <v>0</v>
      </c>
      <c r="T48" s="167">
        <f t="shared" si="42"/>
        <v>0</v>
      </c>
      <c r="U48" s="167">
        <f t="shared" si="42"/>
        <v>0</v>
      </c>
      <c r="V48" s="167">
        <f t="shared" si="42"/>
        <v>0</v>
      </c>
      <c r="W48" s="167">
        <f t="shared" si="42"/>
        <v>0</v>
      </c>
      <c r="X48" s="167" t="e">
        <f t="shared" si="42"/>
        <v>#DIV/0!</v>
      </c>
      <c r="Y48" s="167" t="e">
        <f t="shared" si="42"/>
        <v>#DIV/0!</v>
      </c>
      <c r="Z48" s="167" t="e">
        <f t="shared" si="42"/>
        <v>#DIV/0!</v>
      </c>
      <c r="AA48" s="167" t="e">
        <f t="shared" si="42"/>
        <v>#DIV/0!</v>
      </c>
      <c r="AB48" s="167" t="e">
        <f t="shared" si="42"/>
        <v>#DIV/0!</v>
      </c>
      <c r="AC48" s="167" t="e">
        <f t="shared" si="42"/>
        <v>#DIV/0!</v>
      </c>
      <c r="AD48" s="167" t="e">
        <f t="shared" si="42"/>
        <v>#DIV/0!</v>
      </c>
      <c r="AE48" s="167" t="e">
        <f t="shared" si="42"/>
        <v>#DIV/0!</v>
      </c>
      <c r="AF48" s="167" t="e">
        <f t="shared" si="42"/>
        <v>#DIV/0!</v>
      </c>
      <c r="AG48" s="167" t="e">
        <f t="shared" si="42"/>
        <v>#DIV/0!</v>
      </c>
      <c r="AH48" s="167" t="e">
        <f t="shared" si="42"/>
        <v>#DIV/0!</v>
      </c>
      <c r="AI48" s="167" t="e">
        <f t="shared" si="42"/>
        <v>#DIV/0!</v>
      </c>
      <c r="AJ48" s="167" t="e">
        <f t="shared" si="42"/>
        <v>#DIV/0!</v>
      </c>
      <c r="AK48" s="167" t="e">
        <f t="shared" si="42"/>
        <v>#DIV/0!</v>
      </c>
      <c r="AL48" s="167" t="e">
        <f t="shared" si="42"/>
        <v>#DIV/0!</v>
      </c>
      <c r="AM48" s="167" t="e">
        <f t="shared" si="42"/>
        <v>#DIV/0!</v>
      </c>
      <c r="AN48" s="167" t="e">
        <f t="shared" si="42"/>
        <v>#DIV/0!</v>
      </c>
      <c r="AO48" s="167" t="e">
        <f t="shared" si="42"/>
        <v>#DIV/0!</v>
      </c>
      <c r="AP48" s="167" t="e">
        <f t="shared" si="42"/>
        <v>#DIV/0!</v>
      </c>
      <c r="AQ48" s="167" t="e">
        <f t="shared" si="42"/>
        <v>#DIV/0!</v>
      </c>
      <c r="AR48" s="167" t="e">
        <f t="shared" ref="AR48:BN48" si="43">AR$36*AR49</f>
        <v>#DIV/0!</v>
      </c>
      <c r="AS48" s="167" t="e">
        <f t="shared" si="43"/>
        <v>#DIV/0!</v>
      </c>
      <c r="AT48" s="167" t="e">
        <f t="shared" si="43"/>
        <v>#DIV/0!</v>
      </c>
      <c r="AU48" s="167" t="e">
        <f t="shared" si="43"/>
        <v>#DIV/0!</v>
      </c>
      <c r="AV48" s="167" t="e">
        <f t="shared" si="43"/>
        <v>#DIV/0!</v>
      </c>
      <c r="AW48" s="167" t="e">
        <f t="shared" si="43"/>
        <v>#DIV/0!</v>
      </c>
      <c r="AX48" s="167" t="e">
        <f t="shared" si="43"/>
        <v>#DIV/0!</v>
      </c>
      <c r="AY48" s="167" t="e">
        <f t="shared" si="43"/>
        <v>#DIV/0!</v>
      </c>
      <c r="AZ48" s="167" t="e">
        <f t="shared" si="43"/>
        <v>#DIV/0!</v>
      </c>
      <c r="BA48" s="167" t="e">
        <f t="shared" si="43"/>
        <v>#DIV/0!</v>
      </c>
      <c r="BB48" s="167" t="e">
        <f t="shared" si="43"/>
        <v>#DIV/0!</v>
      </c>
      <c r="BC48" s="167" t="e">
        <f t="shared" si="43"/>
        <v>#DIV/0!</v>
      </c>
      <c r="BD48" s="167" t="e">
        <f t="shared" si="43"/>
        <v>#DIV/0!</v>
      </c>
      <c r="BE48" s="167" t="e">
        <f t="shared" si="43"/>
        <v>#DIV/0!</v>
      </c>
      <c r="BF48" s="167" t="e">
        <f t="shared" si="43"/>
        <v>#DIV/0!</v>
      </c>
      <c r="BG48" s="167" t="e">
        <f t="shared" si="43"/>
        <v>#DIV/0!</v>
      </c>
      <c r="BH48" s="167" t="e">
        <f t="shared" si="43"/>
        <v>#DIV/0!</v>
      </c>
      <c r="BI48" s="167" t="e">
        <f t="shared" si="43"/>
        <v>#DIV/0!</v>
      </c>
      <c r="BJ48" s="167" t="e">
        <f t="shared" si="43"/>
        <v>#DIV/0!</v>
      </c>
      <c r="BK48" s="167" t="e">
        <f t="shared" si="43"/>
        <v>#DIV/0!</v>
      </c>
      <c r="BL48" s="167" t="e">
        <f t="shared" si="43"/>
        <v>#DIV/0!</v>
      </c>
      <c r="BM48" s="167" t="e">
        <f t="shared" si="43"/>
        <v>#DIV/0!</v>
      </c>
      <c r="BN48" s="167" t="e">
        <f t="shared" si="43"/>
        <v>#DIV/0!</v>
      </c>
    </row>
    <row r="49" spans="1:69" hidden="1" outlineLevel="1">
      <c r="E49" t="s">
        <v>195</v>
      </c>
      <c r="S49" s="181">
        <f t="shared" ref="S49:Y49" si="44">1-S51</f>
        <v>1</v>
      </c>
      <c r="T49" s="181">
        <f t="shared" si="44"/>
        <v>1</v>
      </c>
      <c r="U49" s="181">
        <f t="shared" si="44"/>
        <v>1</v>
      </c>
      <c r="V49" s="181">
        <f t="shared" si="44"/>
        <v>1</v>
      </c>
      <c r="W49" s="181">
        <f t="shared" si="44"/>
        <v>1</v>
      </c>
      <c r="X49" s="181">
        <f t="shared" si="44"/>
        <v>1</v>
      </c>
      <c r="Y49" s="181">
        <f t="shared" si="44"/>
        <v>1</v>
      </c>
      <c r="Z49" s="181">
        <f t="shared" ref="Z49:BM49" si="45">1-Z51</f>
        <v>1</v>
      </c>
      <c r="AA49" s="181">
        <f t="shared" si="45"/>
        <v>1</v>
      </c>
      <c r="AB49" s="181">
        <f t="shared" si="45"/>
        <v>1</v>
      </c>
      <c r="AC49" s="181">
        <f t="shared" si="45"/>
        <v>1</v>
      </c>
      <c r="AD49" s="181">
        <f t="shared" si="45"/>
        <v>1</v>
      </c>
      <c r="AE49" s="181">
        <f t="shared" si="45"/>
        <v>1</v>
      </c>
      <c r="AF49" s="181">
        <f t="shared" si="45"/>
        <v>1</v>
      </c>
      <c r="AG49" s="181">
        <f t="shared" si="45"/>
        <v>1</v>
      </c>
      <c r="AH49" s="181">
        <f t="shared" si="45"/>
        <v>1</v>
      </c>
      <c r="AI49" s="181">
        <f t="shared" si="45"/>
        <v>1</v>
      </c>
      <c r="AJ49" s="181">
        <f t="shared" si="45"/>
        <v>1</v>
      </c>
      <c r="AK49" s="181">
        <f t="shared" si="45"/>
        <v>1</v>
      </c>
      <c r="AL49" s="181">
        <f t="shared" si="45"/>
        <v>1</v>
      </c>
      <c r="AM49" s="181">
        <f t="shared" si="45"/>
        <v>1</v>
      </c>
      <c r="AN49" s="181">
        <f t="shared" si="45"/>
        <v>1</v>
      </c>
      <c r="AO49" s="181">
        <f t="shared" si="45"/>
        <v>1</v>
      </c>
      <c r="AP49" s="181">
        <f t="shared" si="45"/>
        <v>1</v>
      </c>
      <c r="AQ49" s="181">
        <f t="shared" si="45"/>
        <v>1</v>
      </c>
      <c r="AR49" s="181">
        <f t="shared" si="45"/>
        <v>1</v>
      </c>
      <c r="AS49" s="181">
        <f t="shared" si="45"/>
        <v>1</v>
      </c>
      <c r="AT49" s="181">
        <f t="shared" si="45"/>
        <v>1</v>
      </c>
      <c r="AU49" s="181">
        <f t="shared" si="45"/>
        <v>1</v>
      </c>
      <c r="AV49" s="181">
        <f t="shared" si="45"/>
        <v>1</v>
      </c>
      <c r="AW49" s="181">
        <f t="shared" si="45"/>
        <v>1</v>
      </c>
      <c r="AX49" s="181">
        <f t="shared" si="45"/>
        <v>1</v>
      </c>
      <c r="AY49" s="181">
        <f t="shared" si="45"/>
        <v>1</v>
      </c>
      <c r="AZ49" s="181">
        <f t="shared" si="45"/>
        <v>1</v>
      </c>
      <c r="BA49" s="181">
        <f t="shared" si="45"/>
        <v>1</v>
      </c>
      <c r="BB49" s="181">
        <f t="shared" si="45"/>
        <v>1</v>
      </c>
      <c r="BC49" s="181">
        <f t="shared" si="45"/>
        <v>1</v>
      </c>
      <c r="BD49" s="181">
        <f t="shared" si="45"/>
        <v>1</v>
      </c>
      <c r="BE49" s="181">
        <f t="shared" si="45"/>
        <v>1</v>
      </c>
      <c r="BF49" s="181">
        <f t="shared" si="45"/>
        <v>1</v>
      </c>
      <c r="BG49" s="181">
        <f t="shared" si="45"/>
        <v>1</v>
      </c>
      <c r="BH49" s="181">
        <f t="shared" si="45"/>
        <v>1</v>
      </c>
      <c r="BI49" s="181">
        <f t="shared" si="45"/>
        <v>1</v>
      </c>
      <c r="BJ49" s="181">
        <f t="shared" si="45"/>
        <v>1</v>
      </c>
      <c r="BK49" s="181">
        <f t="shared" si="45"/>
        <v>1</v>
      </c>
      <c r="BL49" s="181">
        <f t="shared" si="45"/>
        <v>1</v>
      </c>
      <c r="BM49" s="181">
        <f t="shared" si="45"/>
        <v>1</v>
      </c>
      <c r="BN49" s="181">
        <f>1-BN51</f>
        <v>1</v>
      </c>
    </row>
    <row r="50" spans="1:69" hidden="1" outlineLevel="1">
      <c r="D50" t="s">
        <v>197</v>
      </c>
      <c r="H50" s="118" t="s">
        <v>421</v>
      </c>
      <c r="S50" s="167">
        <f t="shared" ref="S50:AQ50" si="46">S$36*S51</f>
        <v>0</v>
      </c>
      <c r="T50" s="167">
        <f t="shared" si="46"/>
        <v>0</v>
      </c>
      <c r="U50" s="167">
        <f t="shared" si="46"/>
        <v>0</v>
      </c>
      <c r="V50" s="167">
        <f t="shared" si="46"/>
        <v>0</v>
      </c>
      <c r="W50" s="167">
        <f t="shared" si="46"/>
        <v>0</v>
      </c>
      <c r="X50" s="167" t="e">
        <f t="shared" si="46"/>
        <v>#DIV/0!</v>
      </c>
      <c r="Y50" s="167" t="e">
        <f t="shared" si="46"/>
        <v>#DIV/0!</v>
      </c>
      <c r="Z50" s="167" t="e">
        <f t="shared" si="46"/>
        <v>#DIV/0!</v>
      </c>
      <c r="AA50" s="167" t="e">
        <f t="shared" si="46"/>
        <v>#DIV/0!</v>
      </c>
      <c r="AB50" s="167" t="e">
        <f t="shared" si="46"/>
        <v>#DIV/0!</v>
      </c>
      <c r="AC50" s="167" t="e">
        <f t="shared" si="46"/>
        <v>#DIV/0!</v>
      </c>
      <c r="AD50" s="167" t="e">
        <f t="shared" si="46"/>
        <v>#DIV/0!</v>
      </c>
      <c r="AE50" s="167" t="e">
        <f t="shared" si="46"/>
        <v>#DIV/0!</v>
      </c>
      <c r="AF50" s="167" t="e">
        <f t="shared" si="46"/>
        <v>#DIV/0!</v>
      </c>
      <c r="AG50" s="167" t="e">
        <f t="shared" si="46"/>
        <v>#DIV/0!</v>
      </c>
      <c r="AH50" s="167" t="e">
        <f t="shared" si="46"/>
        <v>#DIV/0!</v>
      </c>
      <c r="AI50" s="167" t="e">
        <f t="shared" si="46"/>
        <v>#DIV/0!</v>
      </c>
      <c r="AJ50" s="167" t="e">
        <f t="shared" si="46"/>
        <v>#DIV/0!</v>
      </c>
      <c r="AK50" s="167" t="e">
        <f t="shared" si="46"/>
        <v>#DIV/0!</v>
      </c>
      <c r="AL50" s="167" t="e">
        <f t="shared" si="46"/>
        <v>#DIV/0!</v>
      </c>
      <c r="AM50" s="167" t="e">
        <f t="shared" si="46"/>
        <v>#DIV/0!</v>
      </c>
      <c r="AN50" s="167" t="e">
        <f t="shared" si="46"/>
        <v>#DIV/0!</v>
      </c>
      <c r="AO50" s="167" t="e">
        <f t="shared" si="46"/>
        <v>#DIV/0!</v>
      </c>
      <c r="AP50" s="167" t="e">
        <f t="shared" si="46"/>
        <v>#DIV/0!</v>
      </c>
      <c r="AQ50" s="167" t="e">
        <f t="shared" si="46"/>
        <v>#DIV/0!</v>
      </c>
      <c r="AR50" s="167" t="e">
        <f t="shared" ref="AR50:BN50" si="47">AR$36*AR51</f>
        <v>#DIV/0!</v>
      </c>
      <c r="AS50" s="167" t="e">
        <f t="shared" si="47"/>
        <v>#DIV/0!</v>
      </c>
      <c r="AT50" s="167" t="e">
        <f t="shared" si="47"/>
        <v>#DIV/0!</v>
      </c>
      <c r="AU50" s="167" t="e">
        <f t="shared" si="47"/>
        <v>#DIV/0!</v>
      </c>
      <c r="AV50" s="167" t="e">
        <f t="shared" si="47"/>
        <v>#DIV/0!</v>
      </c>
      <c r="AW50" s="167" t="e">
        <f t="shared" si="47"/>
        <v>#DIV/0!</v>
      </c>
      <c r="AX50" s="167" t="e">
        <f t="shared" si="47"/>
        <v>#DIV/0!</v>
      </c>
      <c r="AY50" s="167" t="e">
        <f t="shared" si="47"/>
        <v>#DIV/0!</v>
      </c>
      <c r="AZ50" s="167" t="e">
        <f t="shared" si="47"/>
        <v>#DIV/0!</v>
      </c>
      <c r="BA50" s="167" t="e">
        <f t="shared" si="47"/>
        <v>#DIV/0!</v>
      </c>
      <c r="BB50" s="167" t="e">
        <f t="shared" si="47"/>
        <v>#DIV/0!</v>
      </c>
      <c r="BC50" s="167" t="e">
        <f t="shared" si="47"/>
        <v>#DIV/0!</v>
      </c>
      <c r="BD50" s="167" t="e">
        <f t="shared" si="47"/>
        <v>#DIV/0!</v>
      </c>
      <c r="BE50" s="167" t="e">
        <f t="shared" si="47"/>
        <v>#DIV/0!</v>
      </c>
      <c r="BF50" s="167" t="e">
        <f t="shared" si="47"/>
        <v>#DIV/0!</v>
      </c>
      <c r="BG50" s="167" t="e">
        <f t="shared" si="47"/>
        <v>#DIV/0!</v>
      </c>
      <c r="BH50" s="167" t="e">
        <f t="shared" si="47"/>
        <v>#DIV/0!</v>
      </c>
      <c r="BI50" s="167" t="e">
        <f t="shared" si="47"/>
        <v>#DIV/0!</v>
      </c>
      <c r="BJ50" s="167" t="e">
        <f t="shared" si="47"/>
        <v>#DIV/0!</v>
      </c>
      <c r="BK50" s="167" t="e">
        <f t="shared" si="47"/>
        <v>#DIV/0!</v>
      </c>
      <c r="BL50" s="167" t="e">
        <f t="shared" si="47"/>
        <v>#DIV/0!</v>
      </c>
      <c r="BM50" s="167" t="e">
        <f t="shared" si="47"/>
        <v>#DIV/0!</v>
      </c>
      <c r="BN50" s="167" t="e">
        <f t="shared" si="47"/>
        <v>#DIV/0!</v>
      </c>
    </row>
    <row r="51" spans="1:69" s="23" customFormat="1" hidden="1" outlineLevel="1">
      <c r="A51"/>
      <c r="E51" s="23" t="s">
        <v>195</v>
      </c>
      <c r="K51" s="136"/>
      <c r="L51"/>
      <c r="M51"/>
      <c r="N51"/>
      <c r="O51"/>
      <c r="P51"/>
      <c r="Q51"/>
      <c r="R51"/>
      <c r="S51" s="290"/>
      <c r="T51" s="290"/>
      <c r="U51" s="290"/>
      <c r="V51" s="290"/>
      <c r="W51" s="290"/>
      <c r="X51" s="290"/>
      <c r="Y51" s="290"/>
      <c r="Z51" s="290"/>
      <c r="AA51" s="290"/>
      <c r="AB51" s="225">
        <f>AA51</f>
        <v>0</v>
      </c>
      <c r="AC51" s="225">
        <f t="shared" ref="AC51:AG51" si="48">AB51</f>
        <v>0</v>
      </c>
      <c r="AD51" s="225">
        <f t="shared" si="48"/>
        <v>0</v>
      </c>
      <c r="AE51" s="225">
        <f t="shared" si="48"/>
        <v>0</v>
      </c>
      <c r="AF51" s="225">
        <f t="shared" si="48"/>
        <v>0</v>
      </c>
      <c r="AG51" s="225">
        <f t="shared" si="48"/>
        <v>0</v>
      </c>
      <c r="AH51" s="164">
        <f t="shared" ref="AH51:BN51" si="49">AG51</f>
        <v>0</v>
      </c>
      <c r="AI51" s="164">
        <f t="shared" si="49"/>
        <v>0</v>
      </c>
      <c r="AJ51" s="164">
        <f t="shared" si="49"/>
        <v>0</v>
      </c>
      <c r="AK51" s="164">
        <f t="shared" si="49"/>
        <v>0</v>
      </c>
      <c r="AL51" s="164">
        <f t="shared" si="49"/>
        <v>0</v>
      </c>
      <c r="AM51" s="164">
        <f t="shared" si="49"/>
        <v>0</v>
      </c>
      <c r="AN51" s="164">
        <f t="shared" si="49"/>
        <v>0</v>
      </c>
      <c r="AO51" s="164">
        <f t="shared" si="49"/>
        <v>0</v>
      </c>
      <c r="AP51" s="164">
        <f t="shared" si="49"/>
        <v>0</v>
      </c>
      <c r="AQ51" s="164">
        <f t="shared" si="49"/>
        <v>0</v>
      </c>
      <c r="AR51" s="164">
        <f t="shared" si="49"/>
        <v>0</v>
      </c>
      <c r="AS51" s="164">
        <f t="shared" si="49"/>
        <v>0</v>
      </c>
      <c r="AT51" s="164">
        <f t="shared" si="49"/>
        <v>0</v>
      </c>
      <c r="AU51" s="164">
        <f t="shared" si="49"/>
        <v>0</v>
      </c>
      <c r="AV51" s="164">
        <f t="shared" si="49"/>
        <v>0</v>
      </c>
      <c r="AW51" s="164">
        <f t="shared" si="49"/>
        <v>0</v>
      </c>
      <c r="AX51" s="164">
        <f t="shared" si="49"/>
        <v>0</v>
      </c>
      <c r="AY51" s="164">
        <f t="shared" si="49"/>
        <v>0</v>
      </c>
      <c r="AZ51" s="164">
        <f t="shared" si="49"/>
        <v>0</v>
      </c>
      <c r="BA51" s="164">
        <f t="shared" si="49"/>
        <v>0</v>
      </c>
      <c r="BB51" s="164">
        <f t="shared" si="49"/>
        <v>0</v>
      </c>
      <c r="BC51" s="164">
        <f t="shared" si="49"/>
        <v>0</v>
      </c>
      <c r="BD51" s="164">
        <f t="shared" si="49"/>
        <v>0</v>
      </c>
      <c r="BE51" s="164">
        <f t="shared" si="49"/>
        <v>0</v>
      </c>
      <c r="BF51" s="164">
        <f t="shared" si="49"/>
        <v>0</v>
      </c>
      <c r="BG51" s="164">
        <f t="shared" si="49"/>
        <v>0</v>
      </c>
      <c r="BH51" s="164">
        <f t="shared" si="49"/>
        <v>0</v>
      </c>
      <c r="BI51" s="164">
        <f t="shared" si="49"/>
        <v>0</v>
      </c>
      <c r="BJ51" s="164">
        <f t="shared" si="49"/>
        <v>0</v>
      </c>
      <c r="BK51" s="164">
        <f t="shared" si="49"/>
        <v>0</v>
      </c>
      <c r="BL51" s="164">
        <f t="shared" si="49"/>
        <v>0</v>
      </c>
      <c r="BM51" s="164">
        <f t="shared" si="49"/>
        <v>0</v>
      </c>
      <c r="BN51" s="164">
        <f t="shared" si="49"/>
        <v>0</v>
      </c>
      <c r="BO51" s="139" t="s">
        <v>0</v>
      </c>
      <c r="BP51" s="137"/>
      <c r="BQ51" s="137"/>
    </row>
    <row r="52" spans="1:69" hidden="1" outlineLevel="1"/>
    <row r="53" spans="1:69" hidden="1" outlineLevel="1">
      <c r="K53"/>
      <c r="BP53"/>
      <c r="BQ53"/>
    </row>
    <row r="54" spans="1:69" ht="15.75" hidden="1" outlineLevel="1">
      <c r="B54" s="17" t="s">
        <v>186</v>
      </c>
      <c r="C54" s="17"/>
      <c r="D54" s="17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</row>
    <row r="55" spans="1:69" hidden="1" outlineLevel="1">
      <c r="P55" s="71"/>
      <c r="Q55" s="71"/>
      <c r="R55" s="71"/>
      <c r="S55" s="71"/>
      <c r="T55" s="71"/>
      <c r="U55" s="71"/>
      <c r="V55" s="7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  <c r="BI55" s="141"/>
      <c r="BJ55" s="141"/>
      <c r="BK55" s="141"/>
      <c r="BL55" s="141"/>
      <c r="BM55" s="141"/>
      <c r="BN55" s="141"/>
    </row>
    <row r="56" spans="1:69" s="79" customFormat="1" hidden="1" outlineLevel="1">
      <c r="A56" s="270"/>
      <c r="C56" s="52" t="s">
        <v>209</v>
      </c>
      <c r="K56" s="103"/>
      <c r="L56" s="81">
        <f t="array" ref="L56:BN56">L57:BN57+L58:BN58+L59:BN59+L60:BN60+L61:BN61</f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 t="e">
        <v>#DIV/0!</v>
      </c>
      <c r="Y56" s="81" t="e">
        <v>#DIV/0!</v>
      </c>
      <c r="Z56" s="81" t="e">
        <v>#DIV/0!</v>
      </c>
      <c r="AA56" s="81" t="e">
        <v>#DIV/0!</v>
      </c>
      <c r="AB56" s="81" t="e">
        <v>#DIV/0!</v>
      </c>
      <c r="AC56" s="81" t="e">
        <v>#DIV/0!</v>
      </c>
      <c r="AD56" s="81" t="e">
        <v>#DIV/0!</v>
      </c>
      <c r="AE56" s="81" t="e">
        <v>#DIV/0!</v>
      </c>
      <c r="AF56" s="81" t="e">
        <v>#DIV/0!</v>
      </c>
      <c r="AG56" s="81" t="e">
        <v>#DIV/0!</v>
      </c>
      <c r="AH56" s="81" t="e">
        <v>#DIV/0!</v>
      </c>
      <c r="AI56" s="81" t="e">
        <v>#DIV/0!</v>
      </c>
      <c r="AJ56" s="81" t="e">
        <v>#DIV/0!</v>
      </c>
      <c r="AK56" s="81" t="e">
        <v>#DIV/0!</v>
      </c>
      <c r="AL56" s="81" t="e">
        <v>#DIV/0!</v>
      </c>
      <c r="AM56" s="81" t="e">
        <v>#DIV/0!</v>
      </c>
      <c r="AN56" s="81" t="e">
        <v>#DIV/0!</v>
      </c>
      <c r="AO56" s="81" t="e">
        <v>#DIV/0!</v>
      </c>
      <c r="AP56" s="81" t="e">
        <v>#DIV/0!</v>
      </c>
      <c r="AQ56" s="81" t="e">
        <v>#DIV/0!</v>
      </c>
      <c r="AR56" s="81" t="e">
        <v>#DIV/0!</v>
      </c>
      <c r="AS56" s="81" t="e">
        <v>#DIV/0!</v>
      </c>
      <c r="AT56" s="81" t="e">
        <v>#DIV/0!</v>
      </c>
      <c r="AU56" s="81" t="e">
        <v>#DIV/0!</v>
      </c>
      <c r="AV56" s="81" t="e">
        <v>#DIV/0!</v>
      </c>
      <c r="AW56" s="81" t="e">
        <v>#DIV/0!</v>
      </c>
      <c r="AX56" s="81" t="e">
        <v>#DIV/0!</v>
      </c>
      <c r="AY56" s="81" t="e">
        <v>#DIV/0!</v>
      </c>
      <c r="AZ56" s="81" t="e">
        <v>#DIV/0!</v>
      </c>
      <c r="BA56" s="81" t="e">
        <v>#DIV/0!</v>
      </c>
      <c r="BB56" s="81" t="e">
        <v>#DIV/0!</v>
      </c>
      <c r="BC56" s="81" t="e">
        <v>#DIV/0!</v>
      </c>
      <c r="BD56" s="81" t="e">
        <v>#DIV/0!</v>
      </c>
      <c r="BE56" s="81" t="e">
        <v>#DIV/0!</v>
      </c>
      <c r="BF56" s="81" t="e">
        <v>#DIV/0!</v>
      </c>
      <c r="BG56" s="81" t="e">
        <v>#DIV/0!</v>
      </c>
      <c r="BH56" s="81" t="e">
        <v>#DIV/0!</v>
      </c>
      <c r="BI56" s="81" t="e">
        <v>#DIV/0!</v>
      </c>
      <c r="BJ56" s="81" t="e">
        <v>#DIV/0!</v>
      </c>
      <c r="BK56" s="81" t="e">
        <v>#DIV/0!</v>
      </c>
      <c r="BL56" s="81" t="e">
        <v>#DIV/0!</v>
      </c>
      <c r="BM56" s="81" t="e">
        <v>#DIV/0!</v>
      </c>
      <c r="BN56" s="81" t="e">
        <v>#DIV/0!</v>
      </c>
      <c r="BP56" s="96"/>
      <c r="BQ56" s="96"/>
    </row>
    <row r="57" spans="1:69" s="4" customFormat="1" hidden="1" outlineLevel="1">
      <c r="A57" s="273"/>
      <c r="D57" s="140" t="str">
        <f t="array" ref="D57:D61">Data.technologies</f>
        <v>Fija</v>
      </c>
      <c r="I57" t="s">
        <v>174</v>
      </c>
      <c r="J57" s="104" t="s">
        <v>118</v>
      </c>
      <c r="K57" s="103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77" t="e">
        <f t="shared" ref="X57:BN57" si="50">X72</f>
        <v>#DIV/0!</v>
      </c>
      <c r="Y57" s="177" t="e">
        <f t="shared" si="50"/>
        <v>#DIV/0!</v>
      </c>
      <c r="Z57" s="177" t="e">
        <f t="shared" si="50"/>
        <v>#DIV/0!</v>
      </c>
      <c r="AA57" s="177" t="e">
        <f t="shared" si="50"/>
        <v>#DIV/0!</v>
      </c>
      <c r="AB57" s="177" t="e">
        <f t="shared" si="50"/>
        <v>#DIV/0!</v>
      </c>
      <c r="AC57" s="177" t="e">
        <f t="shared" si="50"/>
        <v>#DIV/0!</v>
      </c>
      <c r="AD57" s="177" t="e">
        <f t="shared" si="50"/>
        <v>#DIV/0!</v>
      </c>
      <c r="AE57" s="177" t="e">
        <f t="shared" si="50"/>
        <v>#DIV/0!</v>
      </c>
      <c r="AF57" s="177" t="e">
        <f t="shared" si="50"/>
        <v>#DIV/0!</v>
      </c>
      <c r="AG57" s="177" t="e">
        <f t="shared" si="50"/>
        <v>#DIV/0!</v>
      </c>
      <c r="AH57" s="177" t="e">
        <f t="shared" si="50"/>
        <v>#DIV/0!</v>
      </c>
      <c r="AI57" s="177" t="e">
        <f t="shared" si="50"/>
        <v>#DIV/0!</v>
      </c>
      <c r="AJ57" s="177" t="e">
        <f t="shared" si="50"/>
        <v>#DIV/0!</v>
      </c>
      <c r="AK57" s="177" t="e">
        <f t="shared" si="50"/>
        <v>#DIV/0!</v>
      </c>
      <c r="AL57" s="177" t="e">
        <f t="shared" si="50"/>
        <v>#DIV/0!</v>
      </c>
      <c r="AM57" s="177" t="e">
        <f t="shared" si="50"/>
        <v>#DIV/0!</v>
      </c>
      <c r="AN57" s="177" t="e">
        <f t="shared" si="50"/>
        <v>#DIV/0!</v>
      </c>
      <c r="AO57" s="177" t="e">
        <f t="shared" si="50"/>
        <v>#DIV/0!</v>
      </c>
      <c r="AP57" s="177" t="e">
        <f t="shared" si="50"/>
        <v>#DIV/0!</v>
      </c>
      <c r="AQ57" s="177" t="e">
        <f t="shared" si="50"/>
        <v>#DIV/0!</v>
      </c>
      <c r="AR57" s="177" t="e">
        <f t="shared" si="50"/>
        <v>#DIV/0!</v>
      </c>
      <c r="AS57" s="177" t="e">
        <f t="shared" si="50"/>
        <v>#DIV/0!</v>
      </c>
      <c r="AT57" s="177" t="e">
        <f t="shared" si="50"/>
        <v>#DIV/0!</v>
      </c>
      <c r="AU57" s="177" t="e">
        <f t="shared" si="50"/>
        <v>#DIV/0!</v>
      </c>
      <c r="AV57" s="177" t="e">
        <f t="shared" si="50"/>
        <v>#DIV/0!</v>
      </c>
      <c r="AW57" s="177" t="e">
        <f t="shared" si="50"/>
        <v>#DIV/0!</v>
      </c>
      <c r="AX57" s="177" t="e">
        <f t="shared" si="50"/>
        <v>#DIV/0!</v>
      </c>
      <c r="AY57" s="177" t="e">
        <f t="shared" si="50"/>
        <v>#DIV/0!</v>
      </c>
      <c r="AZ57" s="177" t="e">
        <f t="shared" si="50"/>
        <v>#DIV/0!</v>
      </c>
      <c r="BA57" s="177" t="e">
        <f t="shared" si="50"/>
        <v>#DIV/0!</v>
      </c>
      <c r="BB57" s="177" t="e">
        <f t="shared" si="50"/>
        <v>#DIV/0!</v>
      </c>
      <c r="BC57" s="177" t="e">
        <f t="shared" si="50"/>
        <v>#DIV/0!</v>
      </c>
      <c r="BD57" s="177" t="e">
        <f t="shared" si="50"/>
        <v>#DIV/0!</v>
      </c>
      <c r="BE57" s="177" t="e">
        <f t="shared" si="50"/>
        <v>#DIV/0!</v>
      </c>
      <c r="BF57" s="177" t="e">
        <f t="shared" si="50"/>
        <v>#DIV/0!</v>
      </c>
      <c r="BG57" s="177" t="e">
        <f t="shared" si="50"/>
        <v>#DIV/0!</v>
      </c>
      <c r="BH57" s="177" t="e">
        <f t="shared" si="50"/>
        <v>#DIV/0!</v>
      </c>
      <c r="BI57" s="177" t="e">
        <f t="shared" si="50"/>
        <v>#DIV/0!</v>
      </c>
      <c r="BJ57" s="177" t="e">
        <f t="shared" si="50"/>
        <v>#DIV/0!</v>
      </c>
      <c r="BK57" s="177" t="e">
        <f t="shared" si="50"/>
        <v>#DIV/0!</v>
      </c>
      <c r="BL57" s="177" t="e">
        <f t="shared" si="50"/>
        <v>#DIV/0!</v>
      </c>
      <c r="BM57" s="177" t="e">
        <f t="shared" si="50"/>
        <v>#DIV/0!</v>
      </c>
      <c r="BN57" s="177" t="e">
        <f t="shared" si="50"/>
        <v>#DIV/0!</v>
      </c>
    </row>
    <row r="58" spans="1:69" hidden="1" outlineLevel="1">
      <c r="A58"/>
      <c r="D58" s="132" t="str">
        <v>Móvil</v>
      </c>
      <c r="I58" t="s">
        <v>174</v>
      </c>
      <c r="J58" s="53" t="s">
        <v>118</v>
      </c>
      <c r="R58" s="165"/>
      <c r="S58" s="165"/>
      <c r="T58" s="165"/>
      <c r="U58" s="165"/>
      <c r="V58" s="165"/>
      <c r="W58" s="165"/>
      <c r="X58" s="180" t="e">
        <f t="shared" ref="X58:BN58" si="51">X86</f>
        <v>#DIV/0!</v>
      </c>
      <c r="Y58" s="180" t="e">
        <f t="shared" si="51"/>
        <v>#DIV/0!</v>
      </c>
      <c r="Z58" s="180" t="e">
        <f t="shared" si="51"/>
        <v>#DIV/0!</v>
      </c>
      <c r="AA58" s="180" t="e">
        <f t="shared" si="51"/>
        <v>#DIV/0!</v>
      </c>
      <c r="AB58" s="180" t="e">
        <f t="shared" si="51"/>
        <v>#DIV/0!</v>
      </c>
      <c r="AC58" s="180" t="e">
        <f t="shared" si="51"/>
        <v>#DIV/0!</v>
      </c>
      <c r="AD58" s="180" t="e">
        <f t="shared" si="51"/>
        <v>#DIV/0!</v>
      </c>
      <c r="AE58" s="180" t="e">
        <f t="shared" si="51"/>
        <v>#DIV/0!</v>
      </c>
      <c r="AF58" s="180" t="e">
        <f t="shared" si="51"/>
        <v>#DIV/0!</v>
      </c>
      <c r="AG58" s="180" t="e">
        <f t="shared" si="51"/>
        <v>#DIV/0!</v>
      </c>
      <c r="AH58" s="180" t="e">
        <f t="shared" si="51"/>
        <v>#DIV/0!</v>
      </c>
      <c r="AI58" s="180" t="e">
        <f t="shared" si="51"/>
        <v>#DIV/0!</v>
      </c>
      <c r="AJ58" s="180" t="e">
        <f t="shared" si="51"/>
        <v>#DIV/0!</v>
      </c>
      <c r="AK58" s="180" t="e">
        <f t="shared" si="51"/>
        <v>#DIV/0!</v>
      </c>
      <c r="AL58" s="180" t="e">
        <f t="shared" si="51"/>
        <v>#DIV/0!</v>
      </c>
      <c r="AM58" s="180" t="e">
        <f t="shared" si="51"/>
        <v>#DIV/0!</v>
      </c>
      <c r="AN58" s="180" t="e">
        <f t="shared" si="51"/>
        <v>#DIV/0!</v>
      </c>
      <c r="AO58" s="180" t="e">
        <f t="shared" si="51"/>
        <v>#DIV/0!</v>
      </c>
      <c r="AP58" s="180" t="e">
        <f t="shared" si="51"/>
        <v>#DIV/0!</v>
      </c>
      <c r="AQ58" s="180" t="e">
        <f t="shared" si="51"/>
        <v>#DIV/0!</v>
      </c>
      <c r="AR58" s="180" t="e">
        <f t="shared" si="51"/>
        <v>#DIV/0!</v>
      </c>
      <c r="AS58" s="180" t="e">
        <f t="shared" si="51"/>
        <v>#DIV/0!</v>
      </c>
      <c r="AT58" s="180" t="e">
        <f t="shared" si="51"/>
        <v>#DIV/0!</v>
      </c>
      <c r="AU58" s="180" t="e">
        <f t="shared" si="51"/>
        <v>#DIV/0!</v>
      </c>
      <c r="AV58" s="180" t="e">
        <f t="shared" si="51"/>
        <v>#DIV/0!</v>
      </c>
      <c r="AW58" s="180" t="e">
        <f t="shared" si="51"/>
        <v>#DIV/0!</v>
      </c>
      <c r="AX58" s="180" t="e">
        <f t="shared" si="51"/>
        <v>#DIV/0!</v>
      </c>
      <c r="AY58" s="180" t="e">
        <f t="shared" si="51"/>
        <v>#DIV/0!</v>
      </c>
      <c r="AZ58" s="180" t="e">
        <f t="shared" si="51"/>
        <v>#DIV/0!</v>
      </c>
      <c r="BA58" s="180" t="e">
        <f t="shared" si="51"/>
        <v>#DIV/0!</v>
      </c>
      <c r="BB58" s="180" t="e">
        <f t="shared" si="51"/>
        <v>#DIV/0!</v>
      </c>
      <c r="BC58" s="180" t="e">
        <f t="shared" si="51"/>
        <v>#DIV/0!</v>
      </c>
      <c r="BD58" s="180" t="e">
        <f t="shared" si="51"/>
        <v>#DIV/0!</v>
      </c>
      <c r="BE58" s="180" t="e">
        <f t="shared" si="51"/>
        <v>#DIV/0!</v>
      </c>
      <c r="BF58" s="180" t="e">
        <f t="shared" si="51"/>
        <v>#DIV/0!</v>
      </c>
      <c r="BG58" s="180" t="e">
        <f t="shared" si="51"/>
        <v>#DIV/0!</v>
      </c>
      <c r="BH58" s="180" t="e">
        <f t="shared" si="51"/>
        <v>#DIV/0!</v>
      </c>
      <c r="BI58" s="180" t="e">
        <f t="shared" si="51"/>
        <v>#DIV/0!</v>
      </c>
      <c r="BJ58" s="180" t="e">
        <f t="shared" si="51"/>
        <v>#DIV/0!</v>
      </c>
      <c r="BK58" s="180" t="e">
        <f t="shared" si="51"/>
        <v>#DIV/0!</v>
      </c>
      <c r="BL58" s="180" t="e">
        <f t="shared" si="51"/>
        <v>#DIV/0!</v>
      </c>
      <c r="BM58" s="180" t="e">
        <f t="shared" si="51"/>
        <v>#DIV/0!</v>
      </c>
      <c r="BN58" s="180" t="e">
        <f t="shared" si="51"/>
        <v>#DIV/0!</v>
      </c>
    </row>
    <row r="59" spans="1:69" hidden="1" outlineLevel="1">
      <c r="A59"/>
      <c r="D59" s="132" t="str">
        <v>otras</v>
      </c>
      <c r="I59" t="s">
        <v>174</v>
      </c>
      <c r="J59" s="53" t="s">
        <v>118</v>
      </c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</row>
    <row r="60" spans="1:69" hidden="1" outlineLevel="1">
      <c r="D60" s="132" t="str">
        <v>otras</v>
      </c>
      <c r="I60" t="s">
        <v>174</v>
      </c>
      <c r="J60" s="53" t="s">
        <v>118</v>
      </c>
    </row>
    <row r="61" spans="1:69" hidden="1" outlineLevel="1">
      <c r="D61" s="132" t="str">
        <v>otras</v>
      </c>
      <c r="I61" t="s">
        <v>174</v>
      </c>
      <c r="J61" s="53" t="s">
        <v>118</v>
      </c>
    </row>
    <row r="62" spans="1:69" hidden="1" outlineLevel="1"/>
    <row r="63" spans="1:69" s="79" customFormat="1" hidden="1" outlineLevel="1">
      <c r="A63" s="270"/>
      <c r="C63" s="52" t="s">
        <v>455</v>
      </c>
      <c r="K63" s="10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P63" s="96"/>
      <c r="BQ63" s="96"/>
    </row>
    <row r="64" spans="1:69" s="141" customFormat="1" hidden="1" outlineLevel="1">
      <c r="A64" s="274"/>
      <c r="D64" s="142" t="str">
        <f t="array" ref="D64:D68">Data.technologies</f>
        <v>Fija</v>
      </c>
      <c r="I64" t="s">
        <v>174</v>
      </c>
      <c r="J64" s="143" t="s">
        <v>118</v>
      </c>
      <c r="K64" s="144"/>
      <c r="L64" s="145" t="e">
        <f t="shared" ref="L64:AQ64" si="52">L57/L$14</f>
        <v>#DIV/0!</v>
      </c>
      <c r="M64" s="145" t="e">
        <f t="shared" si="52"/>
        <v>#DIV/0!</v>
      </c>
      <c r="N64" s="145" t="e">
        <f t="shared" si="52"/>
        <v>#DIV/0!</v>
      </c>
      <c r="O64" s="145" t="e">
        <f t="shared" si="52"/>
        <v>#DIV/0!</v>
      </c>
      <c r="P64" s="145" t="e">
        <f t="shared" si="52"/>
        <v>#DIV/0!</v>
      </c>
      <c r="Q64" s="145" t="e">
        <f t="shared" si="52"/>
        <v>#DIV/0!</v>
      </c>
      <c r="R64" s="145" t="e">
        <f t="shared" si="52"/>
        <v>#DIV/0!</v>
      </c>
      <c r="S64" s="145" t="e">
        <f t="shared" si="52"/>
        <v>#DIV/0!</v>
      </c>
      <c r="T64" s="145" t="e">
        <f t="shared" si="52"/>
        <v>#DIV/0!</v>
      </c>
      <c r="U64" s="145" t="e">
        <f t="shared" si="52"/>
        <v>#DIV/0!</v>
      </c>
      <c r="V64" s="145" t="e">
        <f t="shared" si="52"/>
        <v>#DIV/0!</v>
      </c>
      <c r="W64" s="145" t="e">
        <f t="shared" si="52"/>
        <v>#DIV/0!</v>
      </c>
      <c r="X64" s="145" t="e">
        <f t="shared" si="52"/>
        <v>#DIV/0!</v>
      </c>
      <c r="Y64" s="145" t="e">
        <f t="shared" si="52"/>
        <v>#DIV/0!</v>
      </c>
      <c r="Z64" s="145" t="e">
        <f t="shared" si="52"/>
        <v>#DIV/0!</v>
      </c>
      <c r="AA64" s="145" t="e">
        <f t="shared" si="52"/>
        <v>#DIV/0!</v>
      </c>
      <c r="AB64" s="145" t="e">
        <f t="shared" si="52"/>
        <v>#DIV/0!</v>
      </c>
      <c r="AC64" s="145" t="e">
        <f t="shared" si="52"/>
        <v>#DIV/0!</v>
      </c>
      <c r="AD64" s="145" t="e">
        <f t="shared" si="52"/>
        <v>#DIV/0!</v>
      </c>
      <c r="AE64" s="145" t="e">
        <f t="shared" si="52"/>
        <v>#DIV/0!</v>
      </c>
      <c r="AF64" s="145" t="e">
        <f t="shared" si="52"/>
        <v>#DIV/0!</v>
      </c>
      <c r="AG64" s="145" t="e">
        <f t="shared" si="52"/>
        <v>#DIV/0!</v>
      </c>
      <c r="AH64" s="145" t="e">
        <f t="shared" si="52"/>
        <v>#DIV/0!</v>
      </c>
      <c r="AI64" s="145" t="e">
        <f t="shared" si="52"/>
        <v>#DIV/0!</v>
      </c>
      <c r="AJ64" s="145" t="e">
        <f t="shared" si="52"/>
        <v>#DIV/0!</v>
      </c>
      <c r="AK64" s="145" t="e">
        <f t="shared" si="52"/>
        <v>#DIV/0!</v>
      </c>
      <c r="AL64" s="145" t="e">
        <f t="shared" si="52"/>
        <v>#DIV/0!</v>
      </c>
      <c r="AM64" s="145" t="e">
        <f t="shared" si="52"/>
        <v>#DIV/0!</v>
      </c>
      <c r="AN64" s="145" t="e">
        <f t="shared" si="52"/>
        <v>#DIV/0!</v>
      </c>
      <c r="AO64" s="145" t="e">
        <f t="shared" si="52"/>
        <v>#DIV/0!</v>
      </c>
      <c r="AP64" s="145" t="e">
        <f t="shared" si="52"/>
        <v>#DIV/0!</v>
      </c>
      <c r="AQ64" s="145" t="e">
        <f t="shared" si="52"/>
        <v>#DIV/0!</v>
      </c>
      <c r="AR64" s="145" t="e">
        <f t="shared" ref="AR64:BN64" si="53">AR57/AR$14</f>
        <v>#DIV/0!</v>
      </c>
      <c r="AS64" s="145" t="e">
        <f t="shared" si="53"/>
        <v>#DIV/0!</v>
      </c>
      <c r="AT64" s="145" t="e">
        <f t="shared" si="53"/>
        <v>#DIV/0!</v>
      </c>
      <c r="AU64" s="145" t="e">
        <f t="shared" si="53"/>
        <v>#DIV/0!</v>
      </c>
      <c r="AV64" s="145" t="e">
        <f t="shared" si="53"/>
        <v>#DIV/0!</v>
      </c>
      <c r="AW64" s="145" t="e">
        <f t="shared" si="53"/>
        <v>#DIV/0!</v>
      </c>
      <c r="AX64" s="145" t="e">
        <f t="shared" si="53"/>
        <v>#DIV/0!</v>
      </c>
      <c r="AY64" s="145" t="e">
        <f t="shared" si="53"/>
        <v>#DIV/0!</v>
      </c>
      <c r="AZ64" s="145" t="e">
        <f t="shared" si="53"/>
        <v>#DIV/0!</v>
      </c>
      <c r="BA64" s="145" t="e">
        <f t="shared" si="53"/>
        <v>#DIV/0!</v>
      </c>
      <c r="BB64" s="145" t="e">
        <f t="shared" si="53"/>
        <v>#DIV/0!</v>
      </c>
      <c r="BC64" s="145" t="e">
        <f t="shared" si="53"/>
        <v>#DIV/0!</v>
      </c>
      <c r="BD64" s="145" t="e">
        <f t="shared" si="53"/>
        <v>#DIV/0!</v>
      </c>
      <c r="BE64" s="145" t="e">
        <f t="shared" si="53"/>
        <v>#DIV/0!</v>
      </c>
      <c r="BF64" s="145" t="e">
        <f t="shared" si="53"/>
        <v>#DIV/0!</v>
      </c>
      <c r="BG64" s="145" t="e">
        <f t="shared" si="53"/>
        <v>#DIV/0!</v>
      </c>
      <c r="BH64" s="145" t="e">
        <f t="shared" si="53"/>
        <v>#DIV/0!</v>
      </c>
      <c r="BI64" s="145" t="e">
        <f t="shared" si="53"/>
        <v>#DIV/0!</v>
      </c>
      <c r="BJ64" s="145" t="e">
        <f t="shared" si="53"/>
        <v>#DIV/0!</v>
      </c>
      <c r="BK64" s="145" t="e">
        <f t="shared" si="53"/>
        <v>#DIV/0!</v>
      </c>
      <c r="BL64" s="145" t="e">
        <f t="shared" si="53"/>
        <v>#DIV/0!</v>
      </c>
      <c r="BM64" s="145" t="e">
        <f t="shared" si="53"/>
        <v>#DIV/0!</v>
      </c>
      <c r="BN64" s="145" t="e">
        <f t="shared" si="53"/>
        <v>#DIV/0!</v>
      </c>
    </row>
    <row r="65" spans="3:69" hidden="1" outlineLevel="1">
      <c r="D65" s="146" t="str">
        <v>Móvil</v>
      </c>
      <c r="I65" t="s">
        <v>174</v>
      </c>
      <c r="J65" s="147" t="s">
        <v>118</v>
      </c>
      <c r="K65" s="144"/>
      <c r="L65" s="145" t="e">
        <f t="shared" ref="L65:AQ65" si="54">L58/L$9</f>
        <v>#DIV/0!</v>
      </c>
      <c r="M65" s="145" t="e">
        <f t="shared" si="54"/>
        <v>#DIV/0!</v>
      </c>
      <c r="N65" s="145" t="e">
        <f t="shared" si="54"/>
        <v>#DIV/0!</v>
      </c>
      <c r="O65" s="145" t="e">
        <f t="shared" si="54"/>
        <v>#DIV/0!</v>
      </c>
      <c r="P65" s="145" t="e">
        <f t="shared" si="54"/>
        <v>#DIV/0!</v>
      </c>
      <c r="Q65" s="145" t="e">
        <f t="shared" si="54"/>
        <v>#DIV/0!</v>
      </c>
      <c r="R65" s="145" t="e">
        <f t="shared" si="54"/>
        <v>#DIV/0!</v>
      </c>
      <c r="S65" s="145" t="e">
        <f t="shared" si="54"/>
        <v>#DIV/0!</v>
      </c>
      <c r="T65" s="145" t="e">
        <f t="shared" si="54"/>
        <v>#DIV/0!</v>
      </c>
      <c r="U65" s="145" t="e">
        <f t="shared" si="54"/>
        <v>#DIV/0!</v>
      </c>
      <c r="V65" s="145" t="e">
        <f t="shared" si="54"/>
        <v>#DIV/0!</v>
      </c>
      <c r="W65" s="145" t="e">
        <f t="shared" si="54"/>
        <v>#DIV/0!</v>
      </c>
      <c r="X65" s="145" t="e">
        <f t="shared" si="54"/>
        <v>#DIV/0!</v>
      </c>
      <c r="Y65" s="145" t="e">
        <f t="shared" si="54"/>
        <v>#DIV/0!</v>
      </c>
      <c r="Z65" s="145" t="e">
        <f t="shared" si="54"/>
        <v>#DIV/0!</v>
      </c>
      <c r="AA65" s="145" t="e">
        <f t="shared" si="54"/>
        <v>#DIV/0!</v>
      </c>
      <c r="AB65" s="145" t="e">
        <f t="shared" si="54"/>
        <v>#DIV/0!</v>
      </c>
      <c r="AC65" s="145" t="e">
        <f t="shared" si="54"/>
        <v>#DIV/0!</v>
      </c>
      <c r="AD65" s="145" t="e">
        <f t="shared" si="54"/>
        <v>#DIV/0!</v>
      </c>
      <c r="AE65" s="145" t="e">
        <f t="shared" si="54"/>
        <v>#DIV/0!</v>
      </c>
      <c r="AF65" s="145" t="e">
        <f t="shared" si="54"/>
        <v>#DIV/0!</v>
      </c>
      <c r="AG65" s="145" t="e">
        <f t="shared" si="54"/>
        <v>#DIV/0!</v>
      </c>
      <c r="AH65" s="145" t="e">
        <f t="shared" si="54"/>
        <v>#DIV/0!</v>
      </c>
      <c r="AI65" s="145" t="e">
        <f t="shared" si="54"/>
        <v>#DIV/0!</v>
      </c>
      <c r="AJ65" s="145" t="e">
        <f t="shared" si="54"/>
        <v>#DIV/0!</v>
      </c>
      <c r="AK65" s="145" t="e">
        <f t="shared" si="54"/>
        <v>#DIV/0!</v>
      </c>
      <c r="AL65" s="145" t="e">
        <f t="shared" si="54"/>
        <v>#DIV/0!</v>
      </c>
      <c r="AM65" s="145" t="e">
        <f t="shared" si="54"/>
        <v>#DIV/0!</v>
      </c>
      <c r="AN65" s="145" t="e">
        <f t="shared" si="54"/>
        <v>#DIV/0!</v>
      </c>
      <c r="AO65" s="145" t="e">
        <f t="shared" si="54"/>
        <v>#DIV/0!</v>
      </c>
      <c r="AP65" s="145" t="e">
        <f t="shared" si="54"/>
        <v>#DIV/0!</v>
      </c>
      <c r="AQ65" s="145" t="e">
        <f t="shared" si="54"/>
        <v>#DIV/0!</v>
      </c>
      <c r="AR65" s="145" t="e">
        <f t="shared" ref="AR65:BN65" si="55">AR58/AR$9</f>
        <v>#DIV/0!</v>
      </c>
      <c r="AS65" s="145" t="e">
        <f t="shared" si="55"/>
        <v>#DIV/0!</v>
      </c>
      <c r="AT65" s="145" t="e">
        <f t="shared" si="55"/>
        <v>#DIV/0!</v>
      </c>
      <c r="AU65" s="145" t="e">
        <f t="shared" si="55"/>
        <v>#DIV/0!</v>
      </c>
      <c r="AV65" s="145" t="e">
        <f t="shared" si="55"/>
        <v>#DIV/0!</v>
      </c>
      <c r="AW65" s="145" t="e">
        <f t="shared" si="55"/>
        <v>#DIV/0!</v>
      </c>
      <c r="AX65" s="145" t="e">
        <f t="shared" si="55"/>
        <v>#DIV/0!</v>
      </c>
      <c r="AY65" s="145" t="e">
        <f t="shared" si="55"/>
        <v>#DIV/0!</v>
      </c>
      <c r="AZ65" s="145" t="e">
        <f t="shared" si="55"/>
        <v>#DIV/0!</v>
      </c>
      <c r="BA65" s="145" t="e">
        <f t="shared" si="55"/>
        <v>#DIV/0!</v>
      </c>
      <c r="BB65" s="145" t="e">
        <f t="shared" si="55"/>
        <v>#DIV/0!</v>
      </c>
      <c r="BC65" s="145" t="e">
        <f t="shared" si="55"/>
        <v>#DIV/0!</v>
      </c>
      <c r="BD65" s="145" t="e">
        <f t="shared" si="55"/>
        <v>#DIV/0!</v>
      </c>
      <c r="BE65" s="145" t="e">
        <f t="shared" si="55"/>
        <v>#DIV/0!</v>
      </c>
      <c r="BF65" s="145" t="e">
        <f t="shared" si="55"/>
        <v>#DIV/0!</v>
      </c>
      <c r="BG65" s="145" t="e">
        <f t="shared" si="55"/>
        <v>#DIV/0!</v>
      </c>
      <c r="BH65" s="145" t="e">
        <f t="shared" si="55"/>
        <v>#DIV/0!</v>
      </c>
      <c r="BI65" s="145" t="e">
        <f t="shared" si="55"/>
        <v>#DIV/0!</v>
      </c>
      <c r="BJ65" s="145" t="e">
        <f t="shared" si="55"/>
        <v>#DIV/0!</v>
      </c>
      <c r="BK65" s="145" t="e">
        <f t="shared" si="55"/>
        <v>#DIV/0!</v>
      </c>
      <c r="BL65" s="145" t="e">
        <f t="shared" si="55"/>
        <v>#DIV/0!</v>
      </c>
      <c r="BM65" s="145" t="e">
        <f t="shared" si="55"/>
        <v>#DIV/0!</v>
      </c>
      <c r="BN65" s="145" t="e">
        <f t="shared" si="55"/>
        <v>#DIV/0!</v>
      </c>
      <c r="BP65" s="148"/>
      <c r="BQ65" s="148"/>
    </row>
    <row r="66" spans="3:69" hidden="1" outlineLevel="1">
      <c r="D66" s="132" t="str">
        <v>otras</v>
      </c>
      <c r="I66" t="s">
        <v>174</v>
      </c>
      <c r="J66" s="53" t="s">
        <v>118</v>
      </c>
    </row>
    <row r="67" spans="3:69" hidden="1" outlineLevel="1">
      <c r="D67" s="132" t="str">
        <v>otras</v>
      </c>
      <c r="I67" t="s">
        <v>174</v>
      </c>
      <c r="J67" s="53" t="s">
        <v>118</v>
      </c>
    </row>
    <row r="68" spans="3:69" hidden="1" outlineLevel="1">
      <c r="D68" s="132" t="str">
        <v>otras</v>
      </c>
      <c r="I68" t="s">
        <v>174</v>
      </c>
      <c r="J68" s="53" t="s">
        <v>118</v>
      </c>
    </row>
    <row r="69" spans="3:69" hidden="1" outlineLevel="1">
      <c r="K69"/>
      <c r="BP69"/>
      <c r="BQ69"/>
    </row>
    <row r="70" spans="3:69" hidden="1" outlineLevel="1">
      <c r="C70" s="16" t="s">
        <v>513</v>
      </c>
    </row>
    <row r="71" spans="3:69" hidden="1" outlineLevel="1">
      <c r="D71" s="53" t="s">
        <v>210</v>
      </c>
      <c r="G71" s="53"/>
      <c r="H71" s="224" t="s">
        <v>166</v>
      </c>
      <c r="I71" t="s">
        <v>174</v>
      </c>
      <c r="J71" s="53" t="s">
        <v>119</v>
      </c>
      <c r="L71" s="130" t="e">
        <f t="shared" ref="L71:M71" si="56">L72/L$14</f>
        <v>#DIV/0!</v>
      </c>
      <c r="M71" s="130" t="e">
        <f t="shared" si="56"/>
        <v>#DIV/0!</v>
      </c>
      <c r="N71" s="130" t="e">
        <f>N72/N$14</f>
        <v>#DIV/0!</v>
      </c>
      <c r="O71" s="130" t="e">
        <f>O72/O$14</f>
        <v>#DIV/0!</v>
      </c>
      <c r="P71" s="130" t="e">
        <f t="shared" ref="P71:W71" si="57">P72/P$14</f>
        <v>#DIV/0!</v>
      </c>
      <c r="Q71" s="130" t="e">
        <f t="shared" si="57"/>
        <v>#DIV/0!</v>
      </c>
      <c r="R71" s="130" t="e">
        <f t="shared" si="57"/>
        <v>#DIV/0!</v>
      </c>
      <c r="S71" s="130" t="e">
        <f t="shared" si="57"/>
        <v>#DIV/0!</v>
      </c>
      <c r="T71" s="130" t="e">
        <f t="shared" si="57"/>
        <v>#DIV/0!</v>
      </c>
      <c r="U71" s="130" t="e">
        <f t="shared" si="57"/>
        <v>#DIV/0!</v>
      </c>
      <c r="V71" s="130" t="e">
        <f t="shared" si="57"/>
        <v>#DIV/0!</v>
      </c>
      <c r="W71" s="130" t="e">
        <f t="shared" si="57"/>
        <v>#DIV/0!</v>
      </c>
      <c r="X71" s="178" t="e">
        <f t="shared" ref="X71:AG71" si="58">X73</f>
        <v>#DIV/0!</v>
      </c>
      <c r="Y71" s="178" t="e">
        <f t="shared" si="58"/>
        <v>#DIV/0!</v>
      </c>
      <c r="Z71" s="178" t="e">
        <f t="shared" si="58"/>
        <v>#DIV/0!</v>
      </c>
      <c r="AA71" s="178" t="e">
        <f t="shared" si="58"/>
        <v>#DIV/0!</v>
      </c>
      <c r="AB71" s="178" t="e">
        <f t="shared" si="58"/>
        <v>#DIV/0!</v>
      </c>
      <c r="AC71" s="178" t="e">
        <f t="shared" si="58"/>
        <v>#DIV/0!</v>
      </c>
      <c r="AD71" s="178" t="e">
        <f t="shared" si="58"/>
        <v>#DIV/0!</v>
      </c>
      <c r="AE71" s="178" t="e">
        <f t="shared" si="58"/>
        <v>#DIV/0!</v>
      </c>
      <c r="AF71" s="178" t="e">
        <f t="shared" si="58"/>
        <v>#DIV/0!</v>
      </c>
      <c r="AG71" s="178" t="e">
        <f t="shared" si="58"/>
        <v>#DIV/0!</v>
      </c>
      <c r="AH71" s="179" t="e">
        <f>AG71</f>
        <v>#DIV/0!</v>
      </c>
      <c r="AI71" s="179" t="e">
        <f t="shared" ref="AI71:BN71" si="59">AH71</f>
        <v>#DIV/0!</v>
      </c>
      <c r="AJ71" s="179" t="e">
        <f t="shared" si="59"/>
        <v>#DIV/0!</v>
      </c>
      <c r="AK71" s="179" t="e">
        <f t="shared" si="59"/>
        <v>#DIV/0!</v>
      </c>
      <c r="AL71" s="179" t="e">
        <f t="shared" si="59"/>
        <v>#DIV/0!</v>
      </c>
      <c r="AM71" s="179" t="e">
        <f t="shared" si="59"/>
        <v>#DIV/0!</v>
      </c>
      <c r="AN71" s="179" t="e">
        <f t="shared" si="59"/>
        <v>#DIV/0!</v>
      </c>
      <c r="AO71" s="179" t="e">
        <f t="shared" si="59"/>
        <v>#DIV/0!</v>
      </c>
      <c r="AP71" s="179" t="e">
        <f t="shared" si="59"/>
        <v>#DIV/0!</v>
      </c>
      <c r="AQ71" s="179" t="e">
        <f t="shared" si="59"/>
        <v>#DIV/0!</v>
      </c>
      <c r="AR71" s="179" t="e">
        <f t="shared" si="59"/>
        <v>#DIV/0!</v>
      </c>
      <c r="AS71" s="179" t="e">
        <f t="shared" si="59"/>
        <v>#DIV/0!</v>
      </c>
      <c r="AT71" s="179" t="e">
        <f t="shared" si="59"/>
        <v>#DIV/0!</v>
      </c>
      <c r="AU71" s="179" t="e">
        <f t="shared" si="59"/>
        <v>#DIV/0!</v>
      </c>
      <c r="AV71" s="179" t="e">
        <f t="shared" si="59"/>
        <v>#DIV/0!</v>
      </c>
      <c r="AW71" s="179" t="e">
        <f t="shared" si="59"/>
        <v>#DIV/0!</v>
      </c>
      <c r="AX71" s="179" t="e">
        <f t="shared" si="59"/>
        <v>#DIV/0!</v>
      </c>
      <c r="AY71" s="179" t="e">
        <f t="shared" si="59"/>
        <v>#DIV/0!</v>
      </c>
      <c r="AZ71" s="179" t="e">
        <f t="shared" si="59"/>
        <v>#DIV/0!</v>
      </c>
      <c r="BA71" s="179" t="e">
        <f t="shared" si="59"/>
        <v>#DIV/0!</v>
      </c>
      <c r="BB71" s="179" t="e">
        <f t="shared" si="59"/>
        <v>#DIV/0!</v>
      </c>
      <c r="BC71" s="179" t="e">
        <f t="shared" si="59"/>
        <v>#DIV/0!</v>
      </c>
      <c r="BD71" s="179" t="e">
        <f t="shared" si="59"/>
        <v>#DIV/0!</v>
      </c>
      <c r="BE71" s="179" t="e">
        <f t="shared" si="59"/>
        <v>#DIV/0!</v>
      </c>
      <c r="BF71" s="179" t="e">
        <f t="shared" si="59"/>
        <v>#DIV/0!</v>
      </c>
      <c r="BG71" s="179" t="e">
        <f t="shared" si="59"/>
        <v>#DIV/0!</v>
      </c>
      <c r="BH71" s="179" t="e">
        <f t="shared" si="59"/>
        <v>#DIV/0!</v>
      </c>
      <c r="BI71" s="179" t="e">
        <f t="shared" si="59"/>
        <v>#DIV/0!</v>
      </c>
      <c r="BJ71" s="179" t="e">
        <f t="shared" si="59"/>
        <v>#DIV/0!</v>
      </c>
      <c r="BK71" s="179" t="e">
        <f t="shared" si="59"/>
        <v>#DIV/0!</v>
      </c>
      <c r="BL71" s="179" t="e">
        <f t="shared" si="59"/>
        <v>#DIV/0!</v>
      </c>
      <c r="BM71" s="179" t="e">
        <f t="shared" si="59"/>
        <v>#DIV/0!</v>
      </c>
      <c r="BN71" s="179" t="e">
        <f t="shared" si="59"/>
        <v>#DIV/0!</v>
      </c>
    </row>
    <row r="72" spans="3:69" hidden="1" outlineLevel="1">
      <c r="D72" s="53" t="s">
        <v>211</v>
      </c>
      <c r="I72" t="s">
        <v>174</v>
      </c>
      <c r="J72" s="53" t="s">
        <v>118</v>
      </c>
      <c r="L72" s="177">
        <f t="shared" ref="L72:V72" si="60">L57</f>
        <v>0</v>
      </c>
      <c r="M72" s="177">
        <f t="shared" si="60"/>
        <v>0</v>
      </c>
      <c r="N72" s="177">
        <f t="shared" si="60"/>
        <v>0</v>
      </c>
      <c r="O72" s="177">
        <f t="shared" si="60"/>
        <v>0</v>
      </c>
      <c r="P72" s="177">
        <f t="shared" si="60"/>
        <v>0</v>
      </c>
      <c r="Q72" s="177">
        <f t="shared" si="60"/>
        <v>0</v>
      </c>
      <c r="R72" s="177">
        <f t="shared" si="60"/>
        <v>0</v>
      </c>
      <c r="S72" s="177">
        <f t="shared" si="60"/>
        <v>0</v>
      </c>
      <c r="T72" s="177">
        <f t="shared" si="60"/>
        <v>0</v>
      </c>
      <c r="U72" s="177">
        <f t="shared" si="60"/>
        <v>0</v>
      </c>
      <c r="V72" s="177">
        <f t="shared" si="60"/>
        <v>0</v>
      </c>
      <c r="W72" s="177">
        <f t="shared" ref="W72" si="61">W57</f>
        <v>0</v>
      </c>
      <c r="X72" s="50" t="e">
        <f t="shared" ref="X72:BN72" si="62">X14*X71</f>
        <v>#DIV/0!</v>
      </c>
      <c r="Y72" s="50" t="e">
        <f t="shared" si="62"/>
        <v>#DIV/0!</v>
      </c>
      <c r="Z72" s="50" t="e">
        <f t="shared" si="62"/>
        <v>#DIV/0!</v>
      </c>
      <c r="AA72" s="50" t="e">
        <f t="shared" si="62"/>
        <v>#DIV/0!</v>
      </c>
      <c r="AB72" s="50" t="e">
        <f t="shared" si="62"/>
        <v>#DIV/0!</v>
      </c>
      <c r="AC72" s="50" t="e">
        <f t="shared" si="62"/>
        <v>#DIV/0!</v>
      </c>
      <c r="AD72" s="50" t="e">
        <f t="shared" si="62"/>
        <v>#DIV/0!</v>
      </c>
      <c r="AE72" s="50" t="e">
        <f t="shared" si="62"/>
        <v>#DIV/0!</v>
      </c>
      <c r="AF72" s="50" t="e">
        <f t="shared" si="62"/>
        <v>#DIV/0!</v>
      </c>
      <c r="AG72" s="50" t="e">
        <f t="shared" si="62"/>
        <v>#DIV/0!</v>
      </c>
      <c r="AH72" s="50" t="e">
        <f t="shared" si="62"/>
        <v>#DIV/0!</v>
      </c>
      <c r="AI72" s="50" t="e">
        <f t="shared" si="62"/>
        <v>#DIV/0!</v>
      </c>
      <c r="AJ72" s="50" t="e">
        <f t="shared" si="62"/>
        <v>#DIV/0!</v>
      </c>
      <c r="AK72" s="50" t="e">
        <f t="shared" si="62"/>
        <v>#DIV/0!</v>
      </c>
      <c r="AL72" s="50" t="e">
        <f t="shared" si="62"/>
        <v>#DIV/0!</v>
      </c>
      <c r="AM72" s="50" t="e">
        <f t="shared" si="62"/>
        <v>#DIV/0!</v>
      </c>
      <c r="AN72" s="50" t="e">
        <f t="shared" si="62"/>
        <v>#DIV/0!</v>
      </c>
      <c r="AO72" s="50" t="e">
        <f t="shared" si="62"/>
        <v>#DIV/0!</v>
      </c>
      <c r="AP72" s="50" t="e">
        <f t="shared" si="62"/>
        <v>#DIV/0!</v>
      </c>
      <c r="AQ72" s="50" t="e">
        <f t="shared" si="62"/>
        <v>#DIV/0!</v>
      </c>
      <c r="AR72" s="50" t="e">
        <f t="shared" si="62"/>
        <v>#DIV/0!</v>
      </c>
      <c r="AS72" s="50" t="e">
        <f t="shared" si="62"/>
        <v>#DIV/0!</v>
      </c>
      <c r="AT72" s="50" t="e">
        <f t="shared" si="62"/>
        <v>#DIV/0!</v>
      </c>
      <c r="AU72" s="50" t="e">
        <f t="shared" si="62"/>
        <v>#DIV/0!</v>
      </c>
      <c r="AV72" s="50" t="e">
        <f t="shared" si="62"/>
        <v>#DIV/0!</v>
      </c>
      <c r="AW72" s="50" t="e">
        <f t="shared" si="62"/>
        <v>#DIV/0!</v>
      </c>
      <c r="AX72" s="50" t="e">
        <f t="shared" si="62"/>
        <v>#DIV/0!</v>
      </c>
      <c r="AY72" s="50" t="e">
        <f t="shared" si="62"/>
        <v>#DIV/0!</v>
      </c>
      <c r="AZ72" s="50" t="e">
        <f t="shared" si="62"/>
        <v>#DIV/0!</v>
      </c>
      <c r="BA72" s="50" t="e">
        <f t="shared" si="62"/>
        <v>#DIV/0!</v>
      </c>
      <c r="BB72" s="50" t="e">
        <f t="shared" si="62"/>
        <v>#DIV/0!</v>
      </c>
      <c r="BC72" s="50" t="e">
        <f t="shared" si="62"/>
        <v>#DIV/0!</v>
      </c>
      <c r="BD72" s="50" t="e">
        <f t="shared" si="62"/>
        <v>#DIV/0!</v>
      </c>
      <c r="BE72" s="50" t="e">
        <f t="shared" si="62"/>
        <v>#DIV/0!</v>
      </c>
      <c r="BF72" s="50" t="e">
        <f t="shared" si="62"/>
        <v>#DIV/0!</v>
      </c>
      <c r="BG72" s="50" t="e">
        <f t="shared" si="62"/>
        <v>#DIV/0!</v>
      </c>
      <c r="BH72" s="50" t="e">
        <f t="shared" si="62"/>
        <v>#DIV/0!</v>
      </c>
      <c r="BI72" s="50" t="e">
        <f t="shared" si="62"/>
        <v>#DIV/0!</v>
      </c>
      <c r="BJ72" s="50" t="e">
        <f t="shared" si="62"/>
        <v>#DIV/0!</v>
      </c>
      <c r="BK72" s="50" t="e">
        <f t="shared" si="62"/>
        <v>#DIV/0!</v>
      </c>
      <c r="BL72" s="50" t="e">
        <f t="shared" si="62"/>
        <v>#DIV/0!</v>
      </c>
      <c r="BM72" s="50" t="e">
        <f t="shared" si="62"/>
        <v>#DIV/0!</v>
      </c>
      <c r="BN72" s="50" t="e">
        <f t="shared" si="62"/>
        <v>#DIV/0!</v>
      </c>
    </row>
    <row r="73" spans="3:69" hidden="1" outlineLevel="1">
      <c r="D73" t="s">
        <v>27</v>
      </c>
      <c r="I73" t="s">
        <v>174</v>
      </c>
      <c r="J73" s="147" t="s">
        <v>119</v>
      </c>
      <c r="K73" s="144"/>
      <c r="L73" s="145" t="e">
        <f t="shared" ref="L73:AQ73" si="63">Saturation.Broadband.Fixed/(1+EXP(-A.Broadband.Fixed-B.Broadband.Fixed*LN(L$3-Base.Broadband.Fixed)))</f>
        <v>#DIV/0!</v>
      </c>
      <c r="M73" s="145" t="e">
        <f t="shared" si="63"/>
        <v>#DIV/0!</v>
      </c>
      <c r="N73" s="145" t="e">
        <f t="shared" si="63"/>
        <v>#DIV/0!</v>
      </c>
      <c r="O73" s="145" t="e">
        <f t="shared" si="63"/>
        <v>#DIV/0!</v>
      </c>
      <c r="P73" s="145" t="e">
        <f t="shared" si="63"/>
        <v>#DIV/0!</v>
      </c>
      <c r="Q73" s="145" t="e">
        <f t="shared" si="63"/>
        <v>#DIV/0!</v>
      </c>
      <c r="R73" s="145" t="e">
        <f t="shared" si="63"/>
        <v>#DIV/0!</v>
      </c>
      <c r="S73" s="145" t="e">
        <f t="shared" si="63"/>
        <v>#DIV/0!</v>
      </c>
      <c r="T73" s="145" t="e">
        <f t="shared" si="63"/>
        <v>#DIV/0!</v>
      </c>
      <c r="U73" s="145" t="e">
        <f t="shared" si="63"/>
        <v>#DIV/0!</v>
      </c>
      <c r="V73" s="145" t="e">
        <f t="shared" si="63"/>
        <v>#DIV/0!</v>
      </c>
      <c r="W73" s="145" t="e">
        <f t="shared" si="63"/>
        <v>#DIV/0!</v>
      </c>
      <c r="X73" s="145" t="e">
        <f t="shared" si="63"/>
        <v>#DIV/0!</v>
      </c>
      <c r="Y73" s="145" t="e">
        <f t="shared" si="63"/>
        <v>#DIV/0!</v>
      </c>
      <c r="Z73" s="145" t="e">
        <f t="shared" si="63"/>
        <v>#DIV/0!</v>
      </c>
      <c r="AA73" s="145" t="e">
        <f t="shared" si="63"/>
        <v>#DIV/0!</v>
      </c>
      <c r="AB73" s="145" t="e">
        <f t="shared" si="63"/>
        <v>#DIV/0!</v>
      </c>
      <c r="AC73" s="145" t="e">
        <f t="shared" si="63"/>
        <v>#DIV/0!</v>
      </c>
      <c r="AD73" s="145" t="e">
        <f t="shared" si="63"/>
        <v>#DIV/0!</v>
      </c>
      <c r="AE73" s="145" t="e">
        <f t="shared" si="63"/>
        <v>#DIV/0!</v>
      </c>
      <c r="AF73" s="145" t="e">
        <f t="shared" si="63"/>
        <v>#DIV/0!</v>
      </c>
      <c r="AG73" s="145" t="e">
        <f t="shared" si="63"/>
        <v>#DIV/0!</v>
      </c>
      <c r="AH73" s="145" t="e">
        <f t="shared" si="63"/>
        <v>#DIV/0!</v>
      </c>
      <c r="AI73" s="145" t="e">
        <f t="shared" si="63"/>
        <v>#DIV/0!</v>
      </c>
      <c r="AJ73" s="145" t="e">
        <f t="shared" si="63"/>
        <v>#DIV/0!</v>
      </c>
      <c r="AK73" s="145" t="e">
        <f t="shared" si="63"/>
        <v>#DIV/0!</v>
      </c>
      <c r="AL73" s="145" t="e">
        <f t="shared" si="63"/>
        <v>#DIV/0!</v>
      </c>
      <c r="AM73" s="145" t="e">
        <f t="shared" si="63"/>
        <v>#DIV/0!</v>
      </c>
      <c r="AN73" s="145" t="e">
        <f t="shared" si="63"/>
        <v>#DIV/0!</v>
      </c>
      <c r="AO73" s="145" t="e">
        <f t="shared" si="63"/>
        <v>#DIV/0!</v>
      </c>
      <c r="AP73" s="145" t="e">
        <f t="shared" si="63"/>
        <v>#DIV/0!</v>
      </c>
      <c r="AQ73" s="145" t="e">
        <f t="shared" si="63"/>
        <v>#DIV/0!</v>
      </c>
      <c r="AR73" s="145" t="e">
        <f t="shared" ref="AR73:BN73" si="64">Saturation.Broadband.Fixed/(1+EXP(-A.Broadband.Fixed-B.Broadband.Fixed*LN(AR$3-Base.Broadband.Fixed)))</f>
        <v>#DIV/0!</v>
      </c>
      <c r="AS73" s="145" t="e">
        <f t="shared" si="64"/>
        <v>#DIV/0!</v>
      </c>
      <c r="AT73" s="145" t="e">
        <f t="shared" si="64"/>
        <v>#DIV/0!</v>
      </c>
      <c r="AU73" s="145" t="e">
        <f t="shared" si="64"/>
        <v>#DIV/0!</v>
      </c>
      <c r="AV73" s="145" t="e">
        <f t="shared" si="64"/>
        <v>#DIV/0!</v>
      </c>
      <c r="AW73" s="145" t="e">
        <f t="shared" si="64"/>
        <v>#DIV/0!</v>
      </c>
      <c r="AX73" s="145" t="e">
        <f t="shared" si="64"/>
        <v>#DIV/0!</v>
      </c>
      <c r="AY73" s="145" t="e">
        <f t="shared" si="64"/>
        <v>#DIV/0!</v>
      </c>
      <c r="AZ73" s="145" t="e">
        <f t="shared" si="64"/>
        <v>#DIV/0!</v>
      </c>
      <c r="BA73" s="145" t="e">
        <f t="shared" si="64"/>
        <v>#DIV/0!</v>
      </c>
      <c r="BB73" s="145" t="e">
        <f t="shared" si="64"/>
        <v>#DIV/0!</v>
      </c>
      <c r="BC73" s="145" t="e">
        <f t="shared" si="64"/>
        <v>#DIV/0!</v>
      </c>
      <c r="BD73" s="145" t="e">
        <f t="shared" si="64"/>
        <v>#DIV/0!</v>
      </c>
      <c r="BE73" s="145" t="e">
        <f t="shared" si="64"/>
        <v>#DIV/0!</v>
      </c>
      <c r="BF73" s="145" t="e">
        <f t="shared" si="64"/>
        <v>#DIV/0!</v>
      </c>
      <c r="BG73" s="145" t="e">
        <f t="shared" si="64"/>
        <v>#DIV/0!</v>
      </c>
      <c r="BH73" s="145" t="e">
        <f t="shared" si="64"/>
        <v>#DIV/0!</v>
      </c>
      <c r="BI73" s="145" t="e">
        <f t="shared" si="64"/>
        <v>#DIV/0!</v>
      </c>
      <c r="BJ73" s="145" t="e">
        <f t="shared" si="64"/>
        <v>#DIV/0!</v>
      </c>
      <c r="BK73" s="145" t="e">
        <f t="shared" si="64"/>
        <v>#DIV/0!</v>
      </c>
      <c r="BL73" s="145" t="e">
        <f t="shared" si="64"/>
        <v>#DIV/0!</v>
      </c>
      <c r="BM73" s="145" t="e">
        <f t="shared" si="64"/>
        <v>#DIV/0!</v>
      </c>
      <c r="BN73" s="145" t="e">
        <f t="shared" si="64"/>
        <v>#DIV/0!</v>
      </c>
      <c r="BP73" s="148"/>
      <c r="BQ73" s="148"/>
    </row>
    <row r="74" spans="3:69" hidden="1" outlineLevel="1"/>
    <row r="75" spans="3:69" hidden="1" outlineLevel="1">
      <c r="D75" s="53" t="s">
        <v>120</v>
      </c>
      <c r="F75" s="150">
        <f>70%*(1+INDEX(scenario.bb.penetration, MATCH(scenario.bb.penetration.selected, scenarios,0)))</f>
        <v>0.7</v>
      </c>
      <c r="G75" s="19" t="s">
        <v>515</v>
      </c>
      <c r="H75" s="60" t="s">
        <v>212</v>
      </c>
    </row>
    <row r="76" spans="3:69" hidden="1" outlineLevel="1">
      <c r="D76" t="s">
        <v>121</v>
      </c>
      <c r="F76" s="134"/>
      <c r="G76" s="19" t="s">
        <v>516</v>
      </c>
    </row>
    <row r="77" spans="3:69" hidden="1" outlineLevel="1">
      <c r="D77" t="s">
        <v>122</v>
      </c>
      <c r="F77" s="46"/>
      <c r="G77" s="19" t="s">
        <v>517</v>
      </c>
    </row>
    <row r="78" spans="3:69" hidden="1" outlineLevel="1">
      <c r="D78" t="s">
        <v>123</v>
      </c>
      <c r="F78" s="55" t="e">
        <f>INDEX($L$71:$BM$71,MATCH(TimeA.Broadband.Fixed,L$3:BM$3,0))</f>
        <v>#DIV/0!</v>
      </c>
      <c r="G78" s="19" t="s">
        <v>518</v>
      </c>
    </row>
    <row r="79" spans="3:69" hidden="1" outlineLevel="1">
      <c r="D79" t="s">
        <v>124</v>
      </c>
      <c r="F79" s="46"/>
      <c r="G79" s="19" t="s">
        <v>519</v>
      </c>
    </row>
    <row r="80" spans="3:69" hidden="1" outlineLevel="1">
      <c r="D80" t="s">
        <v>125</v>
      </c>
      <c r="F80" s="55" t="e">
        <f>INDEX($L$71:$BM$71,MATCH(TimeB.Broadband.Fixed,L$3:BM$3,0))</f>
        <v>#DIV/0!</v>
      </c>
      <c r="G80" s="19" t="s">
        <v>520</v>
      </c>
    </row>
    <row r="81" spans="3:69" hidden="1" outlineLevel="1">
      <c r="D81" t="s">
        <v>126</v>
      </c>
      <c r="F81" s="61" t="e">
        <f>-B.Broadband.Fixed*LN(TimeB.Broadband.Fixed-Base.Broadband.Fixed)-LN(Saturation.Broadband.Fixed/NumberB.Broadband.Fixed-1)</f>
        <v>#DIV/0!</v>
      </c>
      <c r="G81" s="19" t="s">
        <v>521</v>
      </c>
    </row>
    <row r="82" spans="3:69" hidden="1" outlineLevel="1">
      <c r="D82" t="s">
        <v>127</v>
      </c>
      <c r="F82" s="61" t="e">
        <f>(LN(Saturation.Broadband.Fixed/NumberA.Broadband.Fixed-1)-LN(Saturation.Broadband.Fixed/NumberB.Broadband.Fixed-1))/(LN(TimeB.Broadband.Fixed-Base.Broadband.Fixed)-LN(TimeA.Broadband.Fixed-Base.Broadband.Fixed))</f>
        <v>#DIV/0!</v>
      </c>
      <c r="G82" s="19" t="s">
        <v>522</v>
      </c>
    </row>
    <row r="83" spans="3:69" hidden="1" outlineLevel="1">
      <c r="K83"/>
      <c r="BP83"/>
      <c r="BQ83"/>
    </row>
    <row r="84" spans="3:69" hidden="1" outlineLevel="1">
      <c r="C84" s="16" t="s">
        <v>514</v>
      </c>
    </row>
    <row r="85" spans="3:69" hidden="1" outlineLevel="1">
      <c r="D85" s="53" t="s">
        <v>210</v>
      </c>
      <c r="G85" s="53"/>
      <c r="H85" s="224" t="s">
        <v>164</v>
      </c>
      <c r="I85" t="s">
        <v>174</v>
      </c>
      <c r="J85" s="53" t="s">
        <v>119</v>
      </c>
      <c r="L85" s="130" t="e">
        <f>L86/L$9</f>
        <v>#DIV/0!</v>
      </c>
      <c r="M85" s="130" t="e">
        <f t="shared" ref="M85:W85" si="65">M86/M$9</f>
        <v>#DIV/0!</v>
      </c>
      <c r="N85" s="130" t="e">
        <f t="shared" si="65"/>
        <v>#DIV/0!</v>
      </c>
      <c r="O85" s="130" t="e">
        <f t="shared" si="65"/>
        <v>#DIV/0!</v>
      </c>
      <c r="P85" s="130" t="e">
        <f t="shared" si="65"/>
        <v>#DIV/0!</v>
      </c>
      <c r="Q85" s="130" t="e">
        <f t="shared" si="65"/>
        <v>#DIV/0!</v>
      </c>
      <c r="R85" s="130" t="e">
        <f t="shared" si="65"/>
        <v>#DIV/0!</v>
      </c>
      <c r="S85" s="130" t="e">
        <f t="shared" si="65"/>
        <v>#DIV/0!</v>
      </c>
      <c r="T85" s="130" t="e">
        <f t="shared" si="65"/>
        <v>#DIV/0!</v>
      </c>
      <c r="U85" s="130" t="e">
        <f t="shared" si="65"/>
        <v>#DIV/0!</v>
      </c>
      <c r="V85" s="130" t="e">
        <f t="shared" si="65"/>
        <v>#DIV/0!</v>
      </c>
      <c r="W85" s="130" t="e">
        <f t="shared" si="65"/>
        <v>#DIV/0!</v>
      </c>
      <c r="X85" s="178" t="e">
        <f t="shared" ref="X85:AG85" si="66">X87</f>
        <v>#DIV/0!</v>
      </c>
      <c r="Y85" s="178" t="e">
        <f t="shared" si="66"/>
        <v>#DIV/0!</v>
      </c>
      <c r="Z85" s="178" t="e">
        <f t="shared" si="66"/>
        <v>#DIV/0!</v>
      </c>
      <c r="AA85" s="178" t="e">
        <f t="shared" si="66"/>
        <v>#DIV/0!</v>
      </c>
      <c r="AB85" s="178" t="e">
        <f t="shared" si="66"/>
        <v>#DIV/0!</v>
      </c>
      <c r="AC85" s="178" t="e">
        <f t="shared" si="66"/>
        <v>#DIV/0!</v>
      </c>
      <c r="AD85" s="178" t="e">
        <f t="shared" si="66"/>
        <v>#DIV/0!</v>
      </c>
      <c r="AE85" s="178" t="e">
        <f t="shared" si="66"/>
        <v>#DIV/0!</v>
      </c>
      <c r="AF85" s="178" t="e">
        <f t="shared" si="66"/>
        <v>#DIV/0!</v>
      </c>
      <c r="AG85" s="178" t="e">
        <f t="shared" si="66"/>
        <v>#DIV/0!</v>
      </c>
      <c r="AH85" s="179" t="e">
        <f>AG85</f>
        <v>#DIV/0!</v>
      </c>
      <c r="AI85" s="179" t="e">
        <f t="shared" ref="AI85" si="67">AH85</f>
        <v>#DIV/0!</v>
      </c>
      <c r="AJ85" s="179" t="e">
        <f t="shared" ref="AJ85" si="68">AI85</f>
        <v>#DIV/0!</v>
      </c>
      <c r="AK85" s="179" t="e">
        <f t="shared" ref="AK85" si="69">AJ85</f>
        <v>#DIV/0!</v>
      </c>
      <c r="AL85" s="179" t="e">
        <f t="shared" ref="AL85" si="70">AK85</f>
        <v>#DIV/0!</v>
      </c>
      <c r="AM85" s="179" t="e">
        <f t="shared" ref="AM85" si="71">AL85</f>
        <v>#DIV/0!</v>
      </c>
      <c r="AN85" s="179" t="e">
        <f t="shared" ref="AN85" si="72">AM85</f>
        <v>#DIV/0!</v>
      </c>
      <c r="AO85" s="179" t="e">
        <f t="shared" ref="AO85" si="73">AN85</f>
        <v>#DIV/0!</v>
      </c>
      <c r="AP85" s="179" t="e">
        <f t="shared" ref="AP85" si="74">AO85</f>
        <v>#DIV/0!</v>
      </c>
      <c r="AQ85" s="179" t="e">
        <f t="shared" ref="AQ85" si="75">AP85</f>
        <v>#DIV/0!</v>
      </c>
      <c r="AR85" s="179" t="e">
        <f t="shared" ref="AR85" si="76">AQ85</f>
        <v>#DIV/0!</v>
      </c>
      <c r="AS85" s="179" t="e">
        <f t="shared" ref="AS85" si="77">AR85</f>
        <v>#DIV/0!</v>
      </c>
      <c r="AT85" s="179" t="e">
        <f t="shared" ref="AT85" si="78">AS85</f>
        <v>#DIV/0!</v>
      </c>
      <c r="AU85" s="179" t="e">
        <f t="shared" ref="AU85" si="79">AT85</f>
        <v>#DIV/0!</v>
      </c>
      <c r="AV85" s="179" t="e">
        <f t="shared" ref="AV85" si="80">AU85</f>
        <v>#DIV/0!</v>
      </c>
      <c r="AW85" s="179" t="e">
        <f t="shared" ref="AW85" si="81">AV85</f>
        <v>#DIV/0!</v>
      </c>
      <c r="AX85" s="179" t="e">
        <f t="shared" ref="AX85" si="82">AW85</f>
        <v>#DIV/0!</v>
      </c>
      <c r="AY85" s="179" t="e">
        <f t="shared" ref="AY85" si="83">AX85</f>
        <v>#DIV/0!</v>
      </c>
      <c r="AZ85" s="179" t="e">
        <f t="shared" ref="AZ85" si="84">AY85</f>
        <v>#DIV/0!</v>
      </c>
      <c r="BA85" s="179" t="e">
        <f t="shared" ref="BA85" si="85">AZ85</f>
        <v>#DIV/0!</v>
      </c>
      <c r="BB85" s="179" t="e">
        <f t="shared" ref="BB85" si="86">BA85</f>
        <v>#DIV/0!</v>
      </c>
      <c r="BC85" s="179" t="e">
        <f t="shared" ref="BC85" si="87">BB85</f>
        <v>#DIV/0!</v>
      </c>
      <c r="BD85" s="179" t="e">
        <f t="shared" ref="BD85" si="88">BC85</f>
        <v>#DIV/0!</v>
      </c>
      <c r="BE85" s="179" t="e">
        <f t="shared" ref="BE85" si="89">BD85</f>
        <v>#DIV/0!</v>
      </c>
      <c r="BF85" s="179" t="e">
        <f t="shared" ref="BF85" si="90">BE85</f>
        <v>#DIV/0!</v>
      </c>
      <c r="BG85" s="179" t="e">
        <f t="shared" ref="BG85" si="91">BF85</f>
        <v>#DIV/0!</v>
      </c>
      <c r="BH85" s="179" t="e">
        <f t="shared" ref="BH85" si="92">BG85</f>
        <v>#DIV/0!</v>
      </c>
      <c r="BI85" s="179" t="e">
        <f t="shared" ref="BI85" si="93">BH85</f>
        <v>#DIV/0!</v>
      </c>
      <c r="BJ85" s="179" t="e">
        <f t="shared" ref="BJ85" si="94">BI85</f>
        <v>#DIV/0!</v>
      </c>
      <c r="BK85" s="179" t="e">
        <f t="shared" ref="BK85" si="95">BJ85</f>
        <v>#DIV/0!</v>
      </c>
      <c r="BL85" s="179" t="e">
        <f t="shared" ref="BL85" si="96">BK85</f>
        <v>#DIV/0!</v>
      </c>
      <c r="BM85" s="179" t="e">
        <f t="shared" ref="BM85" si="97">BL85</f>
        <v>#DIV/0!</v>
      </c>
      <c r="BN85" s="179" t="e">
        <f t="shared" ref="BN85" si="98">BM85</f>
        <v>#DIV/0!</v>
      </c>
    </row>
    <row r="86" spans="3:69" hidden="1" outlineLevel="1">
      <c r="D86" s="53" t="s">
        <v>211</v>
      </c>
      <c r="I86" t="s">
        <v>174</v>
      </c>
      <c r="J86" s="53" t="s">
        <v>118</v>
      </c>
      <c r="L86" s="177">
        <v>0.01</v>
      </c>
      <c r="M86" s="177">
        <f t="shared" ref="M86:W86" si="99">M58</f>
        <v>0</v>
      </c>
      <c r="N86" s="177">
        <f t="shared" si="99"/>
        <v>0</v>
      </c>
      <c r="O86" s="177">
        <f t="shared" si="99"/>
        <v>0</v>
      </c>
      <c r="P86" s="177">
        <f t="shared" si="99"/>
        <v>0</v>
      </c>
      <c r="Q86" s="177">
        <f t="shared" si="99"/>
        <v>0</v>
      </c>
      <c r="R86" s="177">
        <f t="shared" si="99"/>
        <v>0</v>
      </c>
      <c r="S86" s="177">
        <f t="shared" si="99"/>
        <v>0</v>
      </c>
      <c r="T86" s="177">
        <f t="shared" si="99"/>
        <v>0</v>
      </c>
      <c r="U86" s="177">
        <f t="shared" si="99"/>
        <v>0</v>
      </c>
      <c r="V86" s="177">
        <f t="shared" si="99"/>
        <v>0</v>
      </c>
      <c r="W86" s="177">
        <f t="shared" si="99"/>
        <v>0</v>
      </c>
      <c r="X86" s="50" t="e">
        <f t="shared" ref="X86:BN86" si="100">X9*X85</f>
        <v>#DIV/0!</v>
      </c>
      <c r="Y86" s="50" t="e">
        <f t="shared" si="100"/>
        <v>#DIV/0!</v>
      </c>
      <c r="Z86" s="50" t="e">
        <f t="shared" si="100"/>
        <v>#DIV/0!</v>
      </c>
      <c r="AA86" s="50" t="e">
        <f t="shared" si="100"/>
        <v>#DIV/0!</v>
      </c>
      <c r="AB86" s="50" t="e">
        <f t="shared" si="100"/>
        <v>#DIV/0!</v>
      </c>
      <c r="AC86" s="50" t="e">
        <f t="shared" si="100"/>
        <v>#DIV/0!</v>
      </c>
      <c r="AD86" s="50" t="e">
        <f t="shared" si="100"/>
        <v>#DIV/0!</v>
      </c>
      <c r="AE86" s="50" t="e">
        <f t="shared" si="100"/>
        <v>#DIV/0!</v>
      </c>
      <c r="AF86" s="50" t="e">
        <f t="shared" si="100"/>
        <v>#DIV/0!</v>
      </c>
      <c r="AG86" s="50" t="e">
        <f t="shared" si="100"/>
        <v>#DIV/0!</v>
      </c>
      <c r="AH86" s="50" t="e">
        <f t="shared" si="100"/>
        <v>#DIV/0!</v>
      </c>
      <c r="AI86" s="50" t="e">
        <f t="shared" si="100"/>
        <v>#DIV/0!</v>
      </c>
      <c r="AJ86" s="50" t="e">
        <f t="shared" si="100"/>
        <v>#DIV/0!</v>
      </c>
      <c r="AK86" s="50" t="e">
        <f t="shared" si="100"/>
        <v>#DIV/0!</v>
      </c>
      <c r="AL86" s="50" t="e">
        <f t="shared" si="100"/>
        <v>#DIV/0!</v>
      </c>
      <c r="AM86" s="50" t="e">
        <f t="shared" si="100"/>
        <v>#DIV/0!</v>
      </c>
      <c r="AN86" s="50" t="e">
        <f t="shared" si="100"/>
        <v>#DIV/0!</v>
      </c>
      <c r="AO86" s="50" t="e">
        <f t="shared" si="100"/>
        <v>#DIV/0!</v>
      </c>
      <c r="AP86" s="50" t="e">
        <f t="shared" si="100"/>
        <v>#DIV/0!</v>
      </c>
      <c r="AQ86" s="50" t="e">
        <f t="shared" si="100"/>
        <v>#DIV/0!</v>
      </c>
      <c r="AR86" s="50" t="e">
        <f t="shared" si="100"/>
        <v>#DIV/0!</v>
      </c>
      <c r="AS86" s="50" t="e">
        <f t="shared" si="100"/>
        <v>#DIV/0!</v>
      </c>
      <c r="AT86" s="50" t="e">
        <f t="shared" si="100"/>
        <v>#DIV/0!</v>
      </c>
      <c r="AU86" s="50" t="e">
        <f t="shared" si="100"/>
        <v>#DIV/0!</v>
      </c>
      <c r="AV86" s="50" t="e">
        <f t="shared" si="100"/>
        <v>#DIV/0!</v>
      </c>
      <c r="AW86" s="50" t="e">
        <f t="shared" si="100"/>
        <v>#DIV/0!</v>
      </c>
      <c r="AX86" s="50" t="e">
        <f t="shared" si="100"/>
        <v>#DIV/0!</v>
      </c>
      <c r="AY86" s="50" t="e">
        <f t="shared" si="100"/>
        <v>#DIV/0!</v>
      </c>
      <c r="AZ86" s="50" t="e">
        <f t="shared" si="100"/>
        <v>#DIV/0!</v>
      </c>
      <c r="BA86" s="50" t="e">
        <f t="shared" si="100"/>
        <v>#DIV/0!</v>
      </c>
      <c r="BB86" s="50" t="e">
        <f t="shared" si="100"/>
        <v>#DIV/0!</v>
      </c>
      <c r="BC86" s="50" t="e">
        <f t="shared" si="100"/>
        <v>#DIV/0!</v>
      </c>
      <c r="BD86" s="50" t="e">
        <f t="shared" si="100"/>
        <v>#DIV/0!</v>
      </c>
      <c r="BE86" s="50" t="e">
        <f t="shared" si="100"/>
        <v>#DIV/0!</v>
      </c>
      <c r="BF86" s="50" t="e">
        <f t="shared" si="100"/>
        <v>#DIV/0!</v>
      </c>
      <c r="BG86" s="50" t="e">
        <f t="shared" si="100"/>
        <v>#DIV/0!</v>
      </c>
      <c r="BH86" s="50" t="e">
        <f t="shared" si="100"/>
        <v>#DIV/0!</v>
      </c>
      <c r="BI86" s="50" t="e">
        <f t="shared" si="100"/>
        <v>#DIV/0!</v>
      </c>
      <c r="BJ86" s="50" t="e">
        <f t="shared" si="100"/>
        <v>#DIV/0!</v>
      </c>
      <c r="BK86" s="50" t="e">
        <f t="shared" si="100"/>
        <v>#DIV/0!</v>
      </c>
      <c r="BL86" s="50" t="e">
        <f t="shared" si="100"/>
        <v>#DIV/0!</v>
      </c>
      <c r="BM86" s="50" t="e">
        <f t="shared" si="100"/>
        <v>#DIV/0!</v>
      </c>
      <c r="BN86" s="50" t="e">
        <f t="shared" si="100"/>
        <v>#DIV/0!</v>
      </c>
    </row>
    <row r="87" spans="3:69" hidden="1" outlineLevel="1">
      <c r="D87" t="s">
        <v>27</v>
      </c>
      <c r="I87" t="s">
        <v>174</v>
      </c>
      <c r="J87" s="147" t="s">
        <v>119</v>
      </c>
      <c r="K87" s="144"/>
      <c r="L87" s="145" t="e">
        <f t="shared" ref="L87:AQ87" si="101">Saturation.Broadband.Mobile/(1+EXP(-A.Broadband.Mobile-B.Broadband.Mobile*LN(L$3-Base.Broadband.Mobile)))</f>
        <v>#DIV/0!</v>
      </c>
      <c r="M87" s="145" t="e">
        <f t="shared" si="101"/>
        <v>#DIV/0!</v>
      </c>
      <c r="N87" s="145" t="e">
        <f t="shared" si="101"/>
        <v>#DIV/0!</v>
      </c>
      <c r="O87" s="145" t="e">
        <f t="shared" si="101"/>
        <v>#DIV/0!</v>
      </c>
      <c r="P87" s="145" t="e">
        <f t="shared" si="101"/>
        <v>#DIV/0!</v>
      </c>
      <c r="Q87" s="145" t="e">
        <f t="shared" si="101"/>
        <v>#DIV/0!</v>
      </c>
      <c r="R87" s="145" t="e">
        <f t="shared" si="101"/>
        <v>#DIV/0!</v>
      </c>
      <c r="S87" s="145" t="e">
        <f t="shared" si="101"/>
        <v>#DIV/0!</v>
      </c>
      <c r="T87" s="145" t="e">
        <f t="shared" si="101"/>
        <v>#DIV/0!</v>
      </c>
      <c r="U87" s="145" t="e">
        <f t="shared" si="101"/>
        <v>#DIV/0!</v>
      </c>
      <c r="V87" s="145" t="e">
        <f t="shared" si="101"/>
        <v>#DIV/0!</v>
      </c>
      <c r="W87" s="145" t="e">
        <f t="shared" si="101"/>
        <v>#DIV/0!</v>
      </c>
      <c r="X87" s="145" t="e">
        <f t="shared" si="101"/>
        <v>#DIV/0!</v>
      </c>
      <c r="Y87" s="145" t="e">
        <f t="shared" si="101"/>
        <v>#DIV/0!</v>
      </c>
      <c r="Z87" s="145" t="e">
        <f t="shared" si="101"/>
        <v>#DIV/0!</v>
      </c>
      <c r="AA87" s="145" t="e">
        <f t="shared" si="101"/>
        <v>#DIV/0!</v>
      </c>
      <c r="AB87" s="145" t="e">
        <f t="shared" si="101"/>
        <v>#DIV/0!</v>
      </c>
      <c r="AC87" s="145" t="e">
        <f t="shared" si="101"/>
        <v>#DIV/0!</v>
      </c>
      <c r="AD87" s="145" t="e">
        <f t="shared" si="101"/>
        <v>#DIV/0!</v>
      </c>
      <c r="AE87" s="145" t="e">
        <f t="shared" si="101"/>
        <v>#DIV/0!</v>
      </c>
      <c r="AF87" s="145" t="e">
        <f t="shared" si="101"/>
        <v>#DIV/0!</v>
      </c>
      <c r="AG87" s="145" t="e">
        <f t="shared" si="101"/>
        <v>#DIV/0!</v>
      </c>
      <c r="AH87" s="145" t="e">
        <f t="shared" si="101"/>
        <v>#DIV/0!</v>
      </c>
      <c r="AI87" s="145" t="e">
        <f t="shared" si="101"/>
        <v>#DIV/0!</v>
      </c>
      <c r="AJ87" s="145" t="e">
        <f t="shared" si="101"/>
        <v>#DIV/0!</v>
      </c>
      <c r="AK87" s="145" t="e">
        <f t="shared" si="101"/>
        <v>#DIV/0!</v>
      </c>
      <c r="AL87" s="145" t="e">
        <f t="shared" si="101"/>
        <v>#DIV/0!</v>
      </c>
      <c r="AM87" s="145" t="e">
        <f t="shared" si="101"/>
        <v>#DIV/0!</v>
      </c>
      <c r="AN87" s="145" t="e">
        <f t="shared" si="101"/>
        <v>#DIV/0!</v>
      </c>
      <c r="AO87" s="145" t="e">
        <f t="shared" si="101"/>
        <v>#DIV/0!</v>
      </c>
      <c r="AP87" s="145" t="e">
        <f t="shared" si="101"/>
        <v>#DIV/0!</v>
      </c>
      <c r="AQ87" s="145" t="e">
        <f t="shared" si="101"/>
        <v>#DIV/0!</v>
      </c>
      <c r="AR87" s="145" t="e">
        <f t="shared" ref="AR87:BN87" si="102">Saturation.Broadband.Mobile/(1+EXP(-A.Broadband.Mobile-B.Broadband.Mobile*LN(AR$3-Base.Broadband.Mobile)))</f>
        <v>#DIV/0!</v>
      </c>
      <c r="AS87" s="145" t="e">
        <f t="shared" si="102"/>
        <v>#DIV/0!</v>
      </c>
      <c r="AT87" s="145" t="e">
        <f t="shared" si="102"/>
        <v>#DIV/0!</v>
      </c>
      <c r="AU87" s="145" t="e">
        <f t="shared" si="102"/>
        <v>#DIV/0!</v>
      </c>
      <c r="AV87" s="145" t="e">
        <f t="shared" si="102"/>
        <v>#DIV/0!</v>
      </c>
      <c r="AW87" s="145" t="e">
        <f t="shared" si="102"/>
        <v>#DIV/0!</v>
      </c>
      <c r="AX87" s="145" t="e">
        <f t="shared" si="102"/>
        <v>#DIV/0!</v>
      </c>
      <c r="AY87" s="145" t="e">
        <f t="shared" si="102"/>
        <v>#DIV/0!</v>
      </c>
      <c r="AZ87" s="145" t="e">
        <f t="shared" si="102"/>
        <v>#DIV/0!</v>
      </c>
      <c r="BA87" s="145" t="e">
        <f t="shared" si="102"/>
        <v>#DIV/0!</v>
      </c>
      <c r="BB87" s="145" t="e">
        <f t="shared" si="102"/>
        <v>#DIV/0!</v>
      </c>
      <c r="BC87" s="145" t="e">
        <f t="shared" si="102"/>
        <v>#DIV/0!</v>
      </c>
      <c r="BD87" s="145" t="e">
        <f t="shared" si="102"/>
        <v>#DIV/0!</v>
      </c>
      <c r="BE87" s="145" t="e">
        <f t="shared" si="102"/>
        <v>#DIV/0!</v>
      </c>
      <c r="BF87" s="145" t="e">
        <f t="shared" si="102"/>
        <v>#DIV/0!</v>
      </c>
      <c r="BG87" s="145" t="e">
        <f t="shared" si="102"/>
        <v>#DIV/0!</v>
      </c>
      <c r="BH87" s="145" t="e">
        <f t="shared" si="102"/>
        <v>#DIV/0!</v>
      </c>
      <c r="BI87" s="145" t="e">
        <f t="shared" si="102"/>
        <v>#DIV/0!</v>
      </c>
      <c r="BJ87" s="145" t="e">
        <f t="shared" si="102"/>
        <v>#DIV/0!</v>
      </c>
      <c r="BK87" s="145" t="e">
        <f t="shared" si="102"/>
        <v>#DIV/0!</v>
      </c>
      <c r="BL87" s="145" t="e">
        <f t="shared" si="102"/>
        <v>#DIV/0!</v>
      </c>
      <c r="BM87" s="145" t="e">
        <f t="shared" si="102"/>
        <v>#DIV/0!</v>
      </c>
      <c r="BN87" s="145" t="e">
        <f t="shared" si="102"/>
        <v>#DIV/0!</v>
      </c>
      <c r="BP87" s="148"/>
      <c r="BQ87" s="148"/>
    </row>
    <row r="88" spans="3:69" hidden="1" outlineLevel="1"/>
    <row r="89" spans="3:69" hidden="1" outlineLevel="1">
      <c r="D89" s="53" t="s">
        <v>120</v>
      </c>
      <c r="F89" s="150"/>
      <c r="G89" s="19" t="s">
        <v>523</v>
      </c>
      <c r="H89" s="60" t="s">
        <v>212</v>
      </c>
    </row>
    <row r="90" spans="3:69" hidden="1" outlineLevel="1">
      <c r="D90" t="s">
        <v>121</v>
      </c>
      <c r="F90" s="134"/>
      <c r="G90" s="19" t="s">
        <v>524</v>
      </c>
    </row>
    <row r="91" spans="3:69" hidden="1" outlineLevel="1">
      <c r="D91" t="s">
        <v>122</v>
      </c>
      <c r="F91" s="46"/>
      <c r="G91" s="19" t="s">
        <v>525</v>
      </c>
    </row>
    <row r="92" spans="3:69" hidden="1" outlineLevel="1">
      <c r="D92" t="s">
        <v>123</v>
      </c>
      <c r="F92" s="55" t="e">
        <f>INDEX($L$85:$BM$85,MATCH(TimeA.Broadband.Mobile,L$3:BM$3,0))</f>
        <v>#DIV/0!</v>
      </c>
      <c r="G92" s="19" t="s">
        <v>526</v>
      </c>
    </row>
    <row r="93" spans="3:69" hidden="1" outlineLevel="1">
      <c r="D93" t="s">
        <v>124</v>
      </c>
      <c r="F93" s="46"/>
      <c r="G93" s="19" t="s">
        <v>527</v>
      </c>
    </row>
    <row r="94" spans="3:69" hidden="1" outlineLevel="1">
      <c r="D94" t="s">
        <v>125</v>
      </c>
      <c r="F94" s="55" t="e">
        <f>INDEX($L$85:$BM$85,MATCH(TimeB.Broadband.Mobile,L$3:BM$3,0))</f>
        <v>#DIV/0!</v>
      </c>
      <c r="G94" s="19" t="s">
        <v>528</v>
      </c>
    </row>
    <row r="95" spans="3:69" hidden="1" outlineLevel="1">
      <c r="D95" t="s">
        <v>126</v>
      </c>
      <c r="F95" s="61" t="e">
        <f>-B.Broadband.Mobile*LN(TimeB.Broadband.Mobile-Base.Broadband.Mobile)-LN(Saturation.Broadband.Mobile/NumberB.Broadband.Mobile-1)</f>
        <v>#DIV/0!</v>
      </c>
      <c r="G95" s="19" t="s">
        <v>529</v>
      </c>
    </row>
    <row r="96" spans="3:69" hidden="1" outlineLevel="1">
      <c r="D96" t="s">
        <v>127</v>
      </c>
      <c r="F96" s="61" t="e">
        <f>(LN(Saturation.Broadband.Mobile/NumberA.Broadband.Mobile-1)-LN(Saturation.Broadband.Mobile/NumberB.Broadband.Mobile-1))/(LN(TimeB.Broadband.Mobile-Base.Broadband.Mobile)-LN(TimeA.Broadband.Mobile-Base.Broadband.Mobile))</f>
        <v>#DIV/0!</v>
      </c>
      <c r="G96" s="19" t="s">
        <v>530</v>
      </c>
    </row>
    <row r="97" spans="1:67" hidden="1" outlineLevel="1"/>
    <row r="98" spans="1:67" ht="15.75" hidden="1" outlineLevel="1">
      <c r="B98" s="17" t="s">
        <v>213</v>
      </c>
      <c r="C98" s="17"/>
      <c r="D98" s="17"/>
    </row>
    <row r="99" spans="1:67" hidden="1" outlineLevel="1">
      <c r="C99" s="84" t="s">
        <v>413</v>
      </c>
      <c r="G99" s="60"/>
      <c r="J99" s="23" t="s">
        <v>533</v>
      </c>
      <c r="L99" s="78"/>
      <c r="M99" s="78"/>
      <c r="N99" s="78"/>
      <c r="O99" s="167">
        <f>SUM(O100:O101)</f>
        <v>0</v>
      </c>
      <c r="P99" s="167">
        <f t="shared" ref="P99:BN99" si="103">SUM(P100:P101)</f>
        <v>0</v>
      </c>
      <c r="Q99" s="177">
        <f>Q104</f>
        <v>0</v>
      </c>
      <c r="R99" s="177">
        <f t="shared" ref="R99:S99" si="104">R104</f>
        <v>0</v>
      </c>
      <c r="S99" s="177">
        <f t="shared" si="104"/>
        <v>0</v>
      </c>
      <c r="T99" s="167" t="e">
        <f ca="1">SUM(T100:T101)</f>
        <v>#N/A</v>
      </c>
      <c r="U99" s="167" t="e">
        <f t="shared" ca="1" si="103"/>
        <v>#N/A</v>
      </c>
      <c r="V99" s="167" t="e">
        <f t="shared" ca="1" si="103"/>
        <v>#N/A</v>
      </c>
      <c r="W99" s="167" t="e">
        <f t="shared" ca="1" si="103"/>
        <v>#N/A</v>
      </c>
      <c r="X99" s="167" t="e">
        <f t="shared" ca="1" si="103"/>
        <v>#N/A</v>
      </c>
      <c r="Y99" s="167" t="e">
        <f t="shared" ca="1" si="103"/>
        <v>#N/A</v>
      </c>
      <c r="Z99" s="167" t="e">
        <f t="shared" ca="1" si="103"/>
        <v>#N/A</v>
      </c>
      <c r="AA99" s="167" t="e">
        <f t="shared" ca="1" si="103"/>
        <v>#N/A</v>
      </c>
      <c r="AB99" s="167" t="e">
        <f t="shared" ca="1" si="103"/>
        <v>#N/A</v>
      </c>
      <c r="AC99" s="167" t="e">
        <f t="shared" ca="1" si="103"/>
        <v>#N/A</v>
      </c>
      <c r="AD99" s="167" t="e">
        <f t="shared" ca="1" si="103"/>
        <v>#N/A</v>
      </c>
      <c r="AE99" s="167" t="e">
        <f t="shared" ca="1" si="103"/>
        <v>#N/A</v>
      </c>
      <c r="AF99" s="167" t="e">
        <f t="shared" ca="1" si="103"/>
        <v>#N/A</v>
      </c>
      <c r="AG99" s="167" t="e">
        <f t="shared" ca="1" si="103"/>
        <v>#N/A</v>
      </c>
      <c r="AH99" s="167" t="e">
        <f t="shared" ca="1" si="103"/>
        <v>#N/A</v>
      </c>
      <c r="AI99" s="167" t="e">
        <f t="shared" ca="1" si="103"/>
        <v>#N/A</v>
      </c>
      <c r="AJ99" s="167" t="e">
        <f t="shared" ca="1" si="103"/>
        <v>#N/A</v>
      </c>
      <c r="AK99" s="167" t="e">
        <f t="shared" ca="1" si="103"/>
        <v>#N/A</v>
      </c>
      <c r="AL99" s="167" t="e">
        <f t="shared" ca="1" si="103"/>
        <v>#N/A</v>
      </c>
      <c r="AM99" s="167" t="e">
        <f t="shared" ca="1" si="103"/>
        <v>#N/A</v>
      </c>
      <c r="AN99" s="167" t="e">
        <f t="shared" ca="1" si="103"/>
        <v>#N/A</v>
      </c>
      <c r="AO99" s="167" t="e">
        <f t="shared" ca="1" si="103"/>
        <v>#N/A</v>
      </c>
      <c r="AP99" s="167" t="e">
        <f t="shared" ca="1" si="103"/>
        <v>#N/A</v>
      </c>
      <c r="AQ99" s="167" t="e">
        <f t="shared" ca="1" si="103"/>
        <v>#N/A</v>
      </c>
      <c r="AR99" s="167" t="e">
        <f t="shared" ca="1" si="103"/>
        <v>#N/A</v>
      </c>
      <c r="AS99" s="167" t="e">
        <f t="shared" ca="1" si="103"/>
        <v>#N/A</v>
      </c>
      <c r="AT99" s="167" t="e">
        <f t="shared" ca="1" si="103"/>
        <v>#N/A</v>
      </c>
      <c r="AU99" s="167" t="e">
        <f t="shared" ca="1" si="103"/>
        <v>#N/A</v>
      </c>
      <c r="AV99" s="167" t="e">
        <f t="shared" ca="1" si="103"/>
        <v>#N/A</v>
      </c>
      <c r="AW99" s="167" t="e">
        <f t="shared" ca="1" si="103"/>
        <v>#N/A</v>
      </c>
      <c r="AX99" s="167" t="e">
        <f t="shared" ca="1" si="103"/>
        <v>#N/A</v>
      </c>
      <c r="AY99" s="167" t="e">
        <f t="shared" ca="1" si="103"/>
        <v>#N/A</v>
      </c>
      <c r="AZ99" s="167" t="e">
        <f t="shared" ca="1" si="103"/>
        <v>#N/A</v>
      </c>
      <c r="BA99" s="167" t="e">
        <f t="shared" ca="1" si="103"/>
        <v>#N/A</v>
      </c>
      <c r="BB99" s="167" t="e">
        <f t="shared" ca="1" si="103"/>
        <v>#N/A</v>
      </c>
      <c r="BC99" s="167" t="e">
        <f t="shared" ca="1" si="103"/>
        <v>#N/A</v>
      </c>
      <c r="BD99" s="167" t="e">
        <f t="shared" ca="1" si="103"/>
        <v>#N/A</v>
      </c>
      <c r="BE99" s="167" t="e">
        <f t="shared" ca="1" si="103"/>
        <v>#N/A</v>
      </c>
      <c r="BF99" s="167" t="e">
        <f t="shared" ca="1" si="103"/>
        <v>#N/A</v>
      </c>
      <c r="BG99" s="167" t="e">
        <f t="shared" ca="1" si="103"/>
        <v>#N/A</v>
      </c>
      <c r="BH99" s="167" t="e">
        <f t="shared" ca="1" si="103"/>
        <v>#N/A</v>
      </c>
      <c r="BI99" s="167" t="e">
        <f t="shared" ca="1" si="103"/>
        <v>#N/A</v>
      </c>
      <c r="BJ99" s="167" t="e">
        <f t="shared" ca="1" si="103"/>
        <v>#N/A</v>
      </c>
      <c r="BK99" s="167" t="e">
        <f t="shared" ca="1" si="103"/>
        <v>#N/A</v>
      </c>
      <c r="BL99" s="167" t="e">
        <f t="shared" ca="1" si="103"/>
        <v>#N/A</v>
      </c>
      <c r="BM99" s="167" t="e">
        <f t="shared" ca="1" si="103"/>
        <v>#N/A</v>
      </c>
      <c r="BN99" s="167" t="e">
        <f t="shared" ca="1" si="103"/>
        <v>#N/A</v>
      </c>
    </row>
    <row r="100" spans="1:67" hidden="1" outlineLevel="1">
      <c r="C100" s="162" t="s">
        <v>512</v>
      </c>
      <c r="G100" s="60"/>
      <c r="J100" s="23" t="s">
        <v>533</v>
      </c>
      <c r="L100" s="78"/>
      <c r="M100" s="78"/>
      <c r="N100" s="78"/>
      <c r="O100" s="167"/>
      <c r="P100" s="182"/>
      <c r="Q100" s="182"/>
      <c r="R100" s="255" t="e">
        <f ca="1">SUM(#REF!)*Control!$C$8</f>
        <v>#N/A</v>
      </c>
      <c r="S100" s="255" t="e">
        <f ca="1">SUM(#REF!)*Control!$C$8</f>
        <v>#N/A</v>
      </c>
      <c r="T100" s="255" t="e">
        <f ca="1">SUM(#REF!)*Control!$C$8</f>
        <v>#N/A</v>
      </c>
      <c r="U100" s="255" t="e">
        <f ca="1">SUM(#REF!)*Control!$C$8</f>
        <v>#N/A</v>
      </c>
      <c r="V100" s="255" t="e">
        <f ca="1">SUM(#REF!)*Control!$C$8</f>
        <v>#N/A</v>
      </c>
      <c r="W100" s="255" t="e">
        <f ca="1">SUM(#REF!)*Control!$C$8</f>
        <v>#N/A</v>
      </c>
      <c r="X100" s="255" t="e">
        <f ca="1">SUM(#REF!)*Control!$C$8</f>
        <v>#N/A</v>
      </c>
      <c r="Y100" s="255" t="e">
        <f ca="1">SUM(#REF!)*Control!$C$8</f>
        <v>#N/A</v>
      </c>
      <c r="Z100" s="255" t="e">
        <f ca="1">SUM(#REF!)*Control!$C$8</f>
        <v>#N/A</v>
      </c>
      <c r="AA100" s="255" t="e">
        <f ca="1">SUM(#REF!)*Control!$C$8</f>
        <v>#N/A</v>
      </c>
      <c r="AB100" s="255" t="e">
        <f ca="1">SUM(#REF!)*Control!$C$8</f>
        <v>#N/A</v>
      </c>
      <c r="AC100" s="255" t="e">
        <f ca="1">SUM(#REF!)*Control!$C$8</f>
        <v>#N/A</v>
      </c>
      <c r="AD100" s="255" t="e">
        <f ca="1">SUM(#REF!)*Control!$C$8</f>
        <v>#N/A</v>
      </c>
      <c r="AE100" s="255" t="e">
        <f ca="1">SUM(#REF!)*Control!$C$8</f>
        <v>#N/A</v>
      </c>
      <c r="AF100" s="255" t="e">
        <f ca="1">SUM(#REF!)*Control!$C$8</f>
        <v>#N/A</v>
      </c>
      <c r="AG100" s="255" t="e">
        <f ca="1">SUM(#REF!)*Control!$C$8</f>
        <v>#N/A</v>
      </c>
      <c r="AH100" s="255" t="e">
        <f ca="1">SUM(#REF!)*Control!$C$8</f>
        <v>#N/A</v>
      </c>
      <c r="AI100" s="255" t="e">
        <f ca="1">SUM(#REF!)*Control!$C$8</f>
        <v>#N/A</v>
      </c>
      <c r="AJ100" s="255" t="e">
        <f ca="1">SUM(#REF!)*Control!$C$8</f>
        <v>#N/A</v>
      </c>
      <c r="AK100" s="255" t="e">
        <f ca="1">SUM(#REF!)*Control!$C$8</f>
        <v>#N/A</v>
      </c>
      <c r="AL100" s="255" t="e">
        <f ca="1">SUM(#REF!)*Control!$C$8</f>
        <v>#N/A</v>
      </c>
      <c r="AM100" s="255" t="e">
        <f ca="1">SUM(#REF!)*Control!$C$8</f>
        <v>#N/A</v>
      </c>
      <c r="AN100" s="255" t="e">
        <f ca="1">SUM(#REF!)*Control!$C$8</f>
        <v>#N/A</v>
      </c>
      <c r="AO100" s="255" t="e">
        <f ca="1">SUM(#REF!)*Control!$C$8</f>
        <v>#N/A</v>
      </c>
      <c r="AP100" s="255" t="e">
        <f ca="1">SUM(#REF!)*Control!$C$8</f>
        <v>#N/A</v>
      </c>
      <c r="AQ100" s="255" t="e">
        <f ca="1">SUM(#REF!)*Control!$C$8</f>
        <v>#N/A</v>
      </c>
      <c r="AR100" s="255" t="e">
        <f ca="1">SUM(#REF!)*Control!$C$8</f>
        <v>#N/A</v>
      </c>
      <c r="AS100" s="255" t="e">
        <f ca="1">SUM(#REF!)*Control!$C$8</f>
        <v>#N/A</v>
      </c>
      <c r="AT100" s="255" t="e">
        <f ca="1">SUM(#REF!)*Control!$C$8</f>
        <v>#N/A</v>
      </c>
      <c r="AU100" s="255" t="e">
        <f ca="1">SUM(#REF!)*Control!$C$8</f>
        <v>#N/A</v>
      </c>
      <c r="AV100" s="255" t="e">
        <f ca="1">SUM(#REF!)*Control!$C$8</f>
        <v>#N/A</v>
      </c>
      <c r="AW100" s="255" t="e">
        <f ca="1">SUM(#REF!)*Control!$C$8</f>
        <v>#N/A</v>
      </c>
      <c r="AX100" s="255" t="e">
        <f ca="1">SUM(#REF!)*Control!$C$8</f>
        <v>#N/A</v>
      </c>
      <c r="AY100" s="255" t="e">
        <f ca="1">SUM(#REF!)*Control!$C$8</f>
        <v>#N/A</v>
      </c>
      <c r="AZ100" s="255" t="e">
        <f ca="1">SUM(#REF!)*Control!$C$8</f>
        <v>#N/A</v>
      </c>
      <c r="BA100" s="255" t="e">
        <f ca="1">SUM(#REF!)*Control!$C$8</f>
        <v>#N/A</v>
      </c>
      <c r="BB100" s="255" t="e">
        <f ca="1">SUM(#REF!)*Control!$C$8</f>
        <v>#N/A</v>
      </c>
      <c r="BC100" s="255" t="e">
        <f ca="1">SUM(#REF!)*Control!$C$8</f>
        <v>#N/A</v>
      </c>
      <c r="BD100" s="255" t="e">
        <f ca="1">SUM(#REF!)*Control!$C$8</f>
        <v>#N/A</v>
      </c>
      <c r="BE100" s="255" t="e">
        <f ca="1">SUM(#REF!)*Control!$C$8</f>
        <v>#N/A</v>
      </c>
      <c r="BF100" s="255" t="e">
        <f ca="1">SUM(#REF!)*Control!$C$8</f>
        <v>#N/A</v>
      </c>
      <c r="BG100" s="255" t="e">
        <f ca="1">SUM(#REF!)*Control!$C$8</f>
        <v>#N/A</v>
      </c>
      <c r="BH100" s="255" t="e">
        <f ca="1">SUM(#REF!)*Control!$C$8</f>
        <v>#N/A</v>
      </c>
      <c r="BI100" s="255" t="e">
        <f ca="1">SUM(#REF!)*Control!$C$8</f>
        <v>#N/A</v>
      </c>
      <c r="BJ100" s="255" t="e">
        <f ca="1">SUM(#REF!)*Control!$C$8</f>
        <v>#N/A</v>
      </c>
      <c r="BK100" s="255" t="e">
        <f ca="1">SUM(#REF!)*Control!$C$8</f>
        <v>#N/A</v>
      </c>
      <c r="BL100" s="255" t="e">
        <f ca="1">SUM(#REF!)*Control!$C$8</f>
        <v>#N/A</v>
      </c>
      <c r="BM100" s="255" t="e">
        <f ca="1">SUM(#REF!)*Control!$C$8</f>
        <v>#N/A</v>
      </c>
      <c r="BN100" s="255" t="e">
        <f ca="1">SUM(#REF!)*Control!$C$8</f>
        <v>#N/A</v>
      </c>
    </row>
    <row r="101" spans="1:67" hidden="1" outlineLevel="1">
      <c r="C101" s="162" t="s">
        <v>511</v>
      </c>
      <c r="G101" s="60"/>
      <c r="J101" s="23" t="s">
        <v>533</v>
      </c>
      <c r="L101" s="78"/>
      <c r="M101" s="78"/>
      <c r="N101" s="78"/>
      <c r="O101" s="167">
        <f>O108*O115*O116+O109*O117*O118</f>
        <v>0</v>
      </c>
      <c r="P101" s="182"/>
      <c r="Q101" s="182"/>
      <c r="R101" s="182"/>
      <c r="S101" s="182"/>
      <c r="T101" s="167">
        <f>S101*(1+T102)</f>
        <v>0</v>
      </c>
      <c r="U101" s="167">
        <f>T101*(1+U102)</f>
        <v>0</v>
      </c>
      <c r="V101" s="167">
        <f t="shared" ref="V101:BN101" si="105">U101*(1+V102)</f>
        <v>0</v>
      </c>
      <c r="W101" s="167">
        <f t="shared" si="105"/>
        <v>0</v>
      </c>
      <c r="X101" s="167">
        <f t="shared" si="105"/>
        <v>0</v>
      </c>
      <c r="Y101" s="167">
        <f t="shared" si="105"/>
        <v>0</v>
      </c>
      <c r="Z101" s="167">
        <f t="shared" si="105"/>
        <v>0</v>
      </c>
      <c r="AA101" s="167">
        <f t="shared" si="105"/>
        <v>0</v>
      </c>
      <c r="AB101" s="167">
        <f t="shared" si="105"/>
        <v>0</v>
      </c>
      <c r="AC101" s="167">
        <f t="shared" si="105"/>
        <v>0</v>
      </c>
      <c r="AD101" s="167">
        <f t="shared" si="105"/>
        <v>0</v>
      </c>
      <c r="AE101" s="167">
        <f t="shared" si="105"/>
        <v>0</v>
      </c>
      <c r="AF101" s="167">
        <f t="shared" si="105"/>
        <v>0</v>
      </c>
      <c r="AG101" s="167">
        <f t="shared" si="105"/>
        <v>0</v>
      </c>
      <c r="AH101" s="167">
        <f t="shared" si="105"/>
        <v>0</v>
      </c>
      <c r="AI101" s="167">
        <f t="shared" si="105"/>
        <v>0</v>
      </c>
      <c r="AJ101" s="167">
        <f t="shared" si="105"/>
        <v>0</v>
      </c>
      <c r="AK101" s="167">
        <f t="shared" si="105"/>
        <v>0</v>
      </c>
      <c r="AL101" s="167">
        <f t="shared" si="105"/>
        <v>0</v>
      </c>
      <c r="AM101" s="167">
        <f t="shared" si="105"/>
        <v>0</v>
      </c>
      <c r="AN101" s="167">
        <f t="shared" si="105"/>
        <v>0</v>
      </c>
      <c r="AO101" s="167">
        <f t="shared" si="105"/>
        <v>0</v>
      </c>
      <c r="AP101" s="167">
        <f t="shared" si="105"/>
        <v>0</v>
      </c>
      <c r="AQ101" s="167">
        <f t="shared" si="105"/>
        <v>0</v>
      </c>
      <c r="AR101" s="167">
        <f t="shared" si="105"/>
        <v>0</v>
      </c>
      <c r="AS101" s="167">
        <f t="shared" si="105"/>
        <v>0</v>
      </c>
      <c r="AT101" s="167">
        <f t="shared" si="105"/>
        <v>0</v>
      </c>
      <c r="AU101" s="167">
        <f t="shared" si="105"/>
        <v>0</v>
      </c>
      <c r="AV101" s="167">
        <f t="shared" si="105"/>
        <v>0</v>
      </c>
      <c r="AW101" s="167">
        <f t="shared" si="105"/>
        <v>0</v>
      </c>
      <c r="AX101" s="167">
        <f t="shared" si="105"/>
        <v>0</v>
      </c>
      <c r="AY101" s="167">
        <f t="shared" si="105"/>
        <v>0</v>
      </c>
      <c r="AZ101" s="167">
        <f t="shared" si="105"/>
        <v>0</v>
      </c>
      <c r="BA101" s="167">
        <f t="shared" si="105"/>
        <v>0</v>
      </c>
      <c r="BB101" s="167">
        <f t="shared" si="105"/>
        <v>0</v>
      </c>
      <c r="BC101" s="167">
        <f t="shared" si="105"/>
        <v>0</v>
      </c>
      <c r="BD101" s="167">
        <f t="shared" si="105"/>
        <v>0</v>
      </c>
      <c r="BE101" s="167">
        <f t="shared" si="105"/>
        <v>0</v>
      </c>
      <c r="BF101" s="167">
        <f t="shared" si="105"/>
        <v>0</v>
      </c>
      <c r="BG101" s="167">
        <f t="shared" si="105"/>
        <v>0</v>
      </c>
      <c r="BH101" s="167">
        <f t="shared" si="105"/>
        <v>0</v>
      </c>
      <c r="BI101" s="167">
        <f t="shared" si="105"/>
        <v>0</v>
      </c>
      <c r="BJ101" s="167">
        <f t="shared" si="105"/>
        <v>0</v>
      </c>
      <c r="BK101" s="167">
        <f t="shared" si="105"/>
        <v>0</v>
      </c>
      <c r="BL101" s="167">
        <f t="shared" si="105"/>
        <v>0</v>
      </c>
      <c r="BM101" s="167">
        <f t="shared" si="105"/>
        <v>0</v>
      </c>
      <c r="BN101" s="167">
        <f t="shared" si="105"/>
        <v>0</v>
      </c>
    </row>
    <row r="102" spans="1:67" hidden="1" outlineLevel="1">
      <c r="D102" s="63"/>
      <c r="E102" t="s">
        <v>202</v>
      </c>
      <c r="T102" s="119"/>
      <c r="U102" s="179">
        <f>T102</f>
        <v>0</v>
      </c>
      <c r="V102" s="179">
        <f>U102</f>
        <v>0</v>
      </c>
      <c r="W102" s="179">
        <f t="shared" ref="W102:BN102" si="106">V102</f>
        <v>0</v>
      </c>
      <c r="X102" s="179">
        <f t="shared" si="106"/>
        <v>0</v>
      </c>
      <c r="Y102" s="179">
        <f t="shared" si="106"/>
        <v>0</v>
      </c>
      <c r="Z102" s="179">
        <f t="shared" si="106"/>
        <v>0</v>
      </c>
      <c r="AA102" s="179">
        <f t="shared" si="106"/>
        <v>0</v>
      </c>
      <c r="AB102" s="179">
        <f t="shared" si="106"/>
        <v>0</v>
      </c>
      <c r="AC102" s="179">
        <f t="shared" si="106"/>
        <v>0</v>
      </c>
      <c r="AD102" s="179">
        <f t="shared" si="106"/>
        <v>0</v>
      </c>
      <c r="AE102" s="179">
        <f t="shared" si="106"/>
        <v>0</v>
      </c>
      <c r="AF102" s="179">
        <f t="shared" si="106"/>
        <v>0</v>
      </c>
      <c r="AG102" s="179">
        <f t="shared" si="106"/>
        <v>0</v>
      </c>
      <c r="AH102" s="119">
        <v>0</v>
      </c>
      <c r="AI102" s="179">
        <f t="shared" si="106"/>
        <v>0</v>
      </c>
      <c r="AJ102" s="179">
        <f t="shared" si="106"/>
        <v>0</v>
      </c>
      <c r="AK102" s="179">
        <f t="shared" si="106"/>
        <v>0</v>
      </c>
      <c r="AL102" s="179">
        <f t="shared" si="106"/>
        <v>0</v>
      </c>
      <c r="AM102" s="179">
        <f t="shared" si="106"/>
        <v>0</v>
      </c>
      <c r="AN102" s="179">
        <f t="shared" si="106"/>
        <v>0</v>
      </c>
      <c r="AO102" s="179">
        <f t="shared" si="106"/>
        <v>0</v>
      </c>
      <c r="AP102" s="179">
        <f t="shared" si="106"/>
        <v>0</v>
      </c>
      <c r="AQ102" s="179">
        <f t="shared" si="106"/>
        <v>0</v>
      </c>
      <c r="AR102" s="179">
        <f t="shared" si="106"/>
        <v>0</v>
      </c>
      <c r="AS102" s="179">
        <f t="shared" si="106"/>
        <v>0</v>
      </c>
      <c r="AT102" s="179">
        <f t="shared" si="106"/>
        <v>0</v>
      </c>
      <c r="AU102" s="179">
        <f t="shared" si="106"/>
        <v>0</v>
      </c>
      <c r="AV102" s="179">
        <f t="shared" si="106"/>
        <v>0</v>
      </c>
      <c r="AW102" s="179">
        <f t="shared" si="106"/>
        <v>0</v>
      </c>
      <c r="AX102" s="179">
        <f t="shared" si="106"/>
        <v>0</v>
      </c>
      <c r="AY102" s="179">
        <f t="shared" si="106"/>
        <v>0</v>
      </c>
      <c r="AZ102" s="179">
        <f t="shared" si="106"/>
        <v>0</v>
      </c>
      <c r="BA102" s="179">
        <f t="shared" si="106"/>
        <v>0</v>
      </c>
      <c r="BB102" s="179">
        <f t="shared" si="106"/>
        <v>0</v>
      </c>
      <c r="BC102" s="179">
        <f t="shared" si="106"/>
        <v>0</v>
      </c>
      <c r="BD102" s="179">
        <f t="shared" si="106"/>
        <v>0</v>
      </c>
      <c r="BE102" s="179">
        <f t="shared" si="106"/>
        <v>0</v>
      </c>
      <c r="BF102" s="179">
        <f t="shared" si="106"/>
        <v>0</v>
      </c>
      <c r="BG102" s="179">
        <f t="shared" si="106"/>
        <v>0</v>
      </c>
      <c r="BH102" s="179">
        <f t="shared" si="106"/>
        <v>0</v>
      </c>
      <c r="BI102" s="179">
        <f t="shared" si="106"/>
        <v>0</v>
      </c>
      <c r="BJ102" s="179">
        <f t="shared" si="106"/>
        <v>0</v>
      </c>
      <c r="BK102" s="179">
        <f t="shared" si="106"/>
        <v>0</v>
      </c>
      <c r="BL102" s="179">
        <f t="shared" si="106"/>
        <v>0</v>
      </c>
      <c r="BM102" s="179">
        <f t="shared" si="106"/>
        <v>0</v>
      </c>
      <c r="BN102" s="179">
        <f t="shared" si="106"/>
        <v>0</v>
      </c>
    </row>
    <row r="103" spans="1:67" s="234" customFormat="1" hidden="1" outlineLevel="1">
      <c r="A103" s="275"/>
    </row>
    <row r="104" spans="1:67" s="234" customFormat="1" hidden="1" outlineLevel="1">
      <c r="A104" s="275"/>
      <c r="E104" s="234" t="s">
        <v>531</v>
      </c>
      <c r="G104" s="118" t="s">
        <v>532</v>
      </c>
      <c r="I104" t="s">
        <v>174</v>
      </c>
      <c r="J104" t="s">
        <v>118</v>
      </c>
      <c r="Q104" s="252"/>
      <c r="R104" s="252"/>
      <c r="S104" s="252"/>
    </row>
    <row r="105" spans="1:67" s="234" customFormat="1" hidden="1" outlineLevel="1">
      <c r="A105" s="275"/>
      <c r="E105" s="234" t="s">
        <v>575</v>
      </c>
      <c r="I105" t="s">
        <v>174</v>
      </c>
      <c r="J105" t="s">
        <v>118</v>
      </c>
      <c r="T105" s="167">
        <f>T108*T115*T116+T109*T117*T118</f>
        <v>0</v>
      </c>
    </row>
    <row r="106" spans="1:67" s="234" customFormat="1" hidden="1" outlineLevel="1">
      <c r="A106" s="275"/>
    </row>
    <row r="107" spans="1:67" hidden="1" outlineLevel="1">
      <c r="E107" t="s">
        <v>467</v>
      </c>
      <c r="G107" s="116"/>
    </row>
    <row r="108" spans="1:67" hidden="1" outlineLevel="1">
      <c r="A108" s="276"/>
      <c r="E108" s="62" t="s">
        <v>468</v>
      </c>
      <c r="G108" s="118" t="s">
        <v>190</v>
      </c>
      <c r="I108" t="s">
        <v>174</v>
      </c>
      <c r="J108" t="s">
        <v>118</v>
      </c>
      <c r="O108" s="167">
        <f>O112*O$110</f>
        <v>0</v>
      </c>
      <c r="T108" s="171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"/>
    </row>
    <row r="109" spans="1:67" hidden="1" outlineLevel="1">
      <c r="E109" s="62" t="s">
        <v>469</v>
      </c>
      <c r="G109" s="118" t="s">
        <v>190</v>
      </c>
      <c r="I109" t="s">
        <v>174</v>
      </c>
      <c r="J109" t="s">
        <v>118</v>
      </c>
      <c r="O109" s="167">
        <f>O113*O$110</f>
        <v>0</v>
      </c>
      <c r="T109" s="171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"/>
    </row>
    <row r="110" spans="1:67" hidden="1" outlineLevel="1">
      <c r="E110" s="62"/>
      <c r="G110" s="118"/>
      <c r="O110" s="171"/>
      <c r="T110" s="165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48"/>
      <c r="BJ110" s="148"/>
      <c r="BK110" s="148"/>
      <c r="BL110" s="148"/>
      <c r="BM110" s="148"/>
      <c r="BN110" s="148"/>
      <c r="BO110" s="14"/>
    </row>
    <row r="111" spans="1:67" hidden="1" outlineLevel="1">
      <c r="E111" t="s">
        <v>467</v>
      </c>
      <c r="G111" s="116"/>
    </row>
    <row r="112" spans="1:67" hidden="1" outlineLevel="1">
      <c r="A112" s="276"/>
      <c r="E112" s="62" t="s">
        <v>468</v>
      </c>
      <c r="G112" s="118" t="s">
        <v>190</v>
      </c>
      <c r="I112" t="s">
        <v>174</v>
      </c>
      <c r="J112" t="s">
        <v>119</v>
      </c>
      <c r="O112" s="235"/>
      <c r="T112" s="236" t="e">
        <f>T108/T$110</f>
        <v>#DIV/0!</v>
      </c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  <c r="BM112" s="148"/>
      <c r="BN112" s="148"/>
      <c r="BO112" s="14"/>
    </row>
    <row r="113" spans="1:69" hidden="1" outlineLevel="1">
      <c r="E113" s="62" t="s">
        <v>469</v>
      </c>
      <c r="G113" s="118" t="s">
        <v>190</v>
      </c>
      <c r="I113" t="s">
        <v>174</v>
      </c>
      <c r="J113" t="s">
        <v>119</v>
      </c>
      <c r="O113" s="235"/>
      <c r="T113" s="236" t="e">
        <f>T109/T$110</f>
        <v>#DIV/0!</v>
      </c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  <c r="BI113" s="148"/>
      <c r="BJ113" s="148"/>
      <c r="BK113" s="148"/>
      <c r="BL113" s="148"/>
      <c r="BM113" s="148"/>
      <c r="BN113" s="148"/>
      <c r="BO113" s="14"/>
    </row>
    <row r="114" spans="1:69" hidden="1" outlineLevel="1">
      <c r="E114" s="62"/>
      <c r="G114" s="118"/>
      <c r="O114" s="238"/>
      <c r="T114" s="239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8"/>
      <c r="BN114" s="148"/>
      <c r="BO114" s="14"/>
    </row>
    <row r="115" spans="1:69" hidden="1" outlineLevel="1">
      <c r="E115" t="s">
        <v>472</v>
      </c>
      <c r="G115" s="118"/>
      <c r="L115" s="240"/>
      <c r="M115" s="240"/>
      <c r="N115" s="240"/>
      <c r="O115" s="240"/>
      <c r="P115" s="240"/>
      <c r="Q115" s="240"/>
      <c r="R115" s="240"/>
      <c r="S115" s="240"/>
      <c r="T115" s="240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8"/>
      <c r="BN115" s="148"/>
      <c r="BO115" s="14"/>
    </row>
    <row r="116" spans="1:69" hidden="1" outlineLevel="1">
      <c r="E116" t="s">
        <v>470</v>
      </c>
      <c r="G116" s="118"/>
      <c r="L116" s="241"/>
      <c r="M116" s="242">
        <f>L116</f>
        <v>0</v>
      </c>
      <c r="N116" s="242">
        <f t="shared" ref="N116:S116" si="107">M116</f>
        <v>0</v>
      </c>
      <c r="O116" s="242">
        <f t="shared" si="107"/>
        <v>0</v>
      </c>
      <c r="P116" s="242">
        <f t="shared" si="107"/>
        <v>0</v>
      </c>
      <c r="Q116" s="242">
        <f t="shared" si="107"/>
        <v>0</v>
      </c>
      <c r="R116" s="242">
        <f t="shared" si="107"/>
        <v>0</v>
      </c>
      <c r="S116" s="242">
        <f t="shared" si="107"/>
        <v>0</v>
      </c>
      <c r="T116" s="184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8"/>
      <c r="BN116" s="148"/>
      <c r="BO116" s="14"/>
    </row>
    <row r="117" spans="1:69" hidden="1" outlineLevel="1">
      <c r="E117" t="s">
        <v>471</v>
      </c>
      <c r="G117" s="118"/>
      <c r="L117" s="240"/>
      <c r="M117" s="240"/>
      <c r="N117" s="240"/>
      <c r="O117" s="240"/>
      <c r="P117" s="240"/>
      <c r="Q117" s="240"/>
      <c r="R117" s="240"/>
      <c r="S117" s="240"/>
      <c r="T117" s="240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8"/>
      <c r="BN117" s="148"/>
      <c r="BO117" s="14"/>
    </row>
    <row r="118" spans="1:69" hidden="1" outlineLevel="1">
      <c r="E118" t="s">
        <v>473</v>
      </c>
      <c r="G118" s="118"/>
      <c r="L118" s="243"/>
      <c r="M118" s="244">
        <f>L118</f>
        <v>0</v>
      </c>
      <c r="N118" s="244">
        <f t="shared" ref="N118:S118" si="108">M118</f>
        <v>0</v>
      </c>
      <c r="O118" s="244">
        <f t="shared" si="108"/>
        <v>0</v>
      </c>
      <c r="P118" s="244">
        <f t="shared" si="108"/>
        <v>0</v>
      </c>
      <c r="Q118" s="244">
        <f t="shared" si="108"/>
        <v>0</v>
      </c>
      <c r="R118" s="244">
        <f t="shared" si="108"/>
        <v>0</v>
      </c>
      <c r="S118" s="244">
        <f t="shared" si="108"/>
        <v>0</v>
      </c>
      <c r="T118" s="256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8"/>
      <c r="BN118" s="148"/>
      <c r="BO118" s="14"/>
    </row>
    <row r="119" spans="1:69" hidden="1" outlineLevel="1">
      <c r="E119" s="62"/>
      <c r="G119" s="118"/>
      <c r="O119" s="238"/>
      <c r="T119" s="239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148"/>
      <c r="BN119" s="148"/>
      <c r="BO119" s="14"/>
    </row>
    <row r="120" spans="1:69" hidden="1" outlineLevel="1"/>
    <row r="121" spans="1:69" ht="15.75" hidden="1" outlineLevel="1">
      <c r="B121" s="17" t="s">
        <v>215</v>
      </c>
      <c r="C121" s="17"/>
      <c r="D121" s="17"/>
    </row>
    <row r="122" spans="1:69" hidden="1" outlineLevel="1"/>
    <row r="123" spans="1:69" hidden="1" outlineLevel="1">
      <c r="C123" s="16" t="s">
        <v>215</v>
      </c>
    </row>
    <row r="124" spans="1:69" s="108" customFormat="1" hidden="1" outlineLevel="1">
      <c r="A124" s="277"/>
      <c r="D124" s="151" t="s">
        <v>201</v>
      </c>
      <c r="K124" s="152"/>
      <c r="L124" s="153" t="e">
        <f t="shared" ref="L124:W124" si="109">L137/L14</f>
        <v>#DIV/0!</v>
      </c>
      <c r="M124" s="153" t="e">
        <f t="shared" si="109"/>
        <v>#DIV/0!</v>
      </c>
      <c r="N124" s="153" t="e">
        <f t="shared" si="109"/>
        <v>#DIV/0!</v>
      </c>
      <c r="O124" s="153" t="e">
        <f t="shared" si="109"/>
        <v>#DIV/0!</v>
      </c>
      <c r="P124" s="153" t="e">
        <f t="shared" si="109"/>
        <v>#DIV/0!</v>
      </c>
      <c r="Q124" s="153" t="e">
        <f t="shared" si="109"/>
        <v>#DIV/0!</v>
      </c>
      <c r="R124" s="153" t="e">
        <f t="shared" si="109"/>
        <v>#DIV/0!</v>
      </c>
      <c r="S124" s="153" t="e">
        <f t="shared" si="109"/>
        <v>#DIV/0!</v>
      </c>
      <c r="T124" s="153" t="e">
        <f t="shared" si="109"/>
        <v>#DIV/0!</v>
      </c>
      <c r="U124" s="153" t="e">
        <f t="shared" si="109"/>
        <v>#DIV/0!</v>
      </c>
      <c r="V124" s="153" t="e">
        <f t="shared" si="109"/>
        <v>#DIV/0!</v>
      </c>
      <c r="W124" s="153" t="e">
        <f t="shared" si="109"/>
        <v>#DIV/0!</v>
      </c>
      <c r="X124" s="154" t="e">
        <f t="shared" ref="X124:AG124" si="110">X126</f>
        <v>#DIV/0!</v>
      </c>
      <c r="Y124" s="154" t="e">
        <f t="shared" si="110"/>
        <v>#DIV/0!</v>
      </c>
      <c r="Z124" s="154" t="e">
        <f t="shared" si="110"/>
        <v>#DIV/0!</v>
      </c>
      <c r="AA124" s="154" t="e">
        <f t="shared" si="110"/>
        <v>#DIV/0!</v>
      </c>
      <c r="AB124" s="154" t="e">
        <f t="shared" si="110"/>
        <v>#DIV/0!</v>
      </c>
      <c r="AC124" s="154" t="e">
        <f t="shared" si="110"/>
        <v>#DIV/0!</v>
      </c>
      <c r="AD124" s="154" t="e">
        <f t="shared" si="110"/>
        <v>#DIV/0!</v>
      </c>
      <c r="AE124" s="154" t="e">
        <f t="shared" si="110"/>
        <v>#DIV/0!</v>
      </c>
      <c r="AF124" s="154" t="e">
        <f t="shared" si="110"/>
        <v>#DIV/0!</v>
      </c>
      <c r="AG124" s="154" t="e">
        <f t="shared" si="110"/>
        <v>#DIV/0!</v>
      </c>
      <c r="AH124" s="179" t="e">
        <f t="shared" ref="AH124:BN124" si="111">AG124</f>
        <v>#DIV/0!</v>
      </c>
      <c r="AI124" s="179" t="e">
        <f t="shared" si="111"/>
        <v>#DIV/0!</v>
      </c>
      <c r="AJ124" s="179" t="e">
        <f t="shared" si="111"/>
        <v>#DIV/0!</v>
      </c>
      <c r="AK124" s="179" t="e">
        <f t="shared" si="111"/>
        <v>#DIV/0!</v>
      </c>
      <c r="AL124" s="179" t="e">
        <f t="shared" si="111"/>
        <v>#DIV/0!</v>
      </c>
      <c r="AM124" s="179" t="e">
        <f t="shared" si="111"/>
        <v>#DIV/0!</v>
      </c>
      <c r="AN124" s="179" t="e">
        <f t="shared" si="111"/>
        <v>#DIV/0!</v>
      </c>
      <c r="AO124" s="179" t="e">
        <f t="shared" si="111"/>
        <v>#DIV/0!</v>
      </c>
      <c r="AP124" s="179" t="e">
        <f t="shared" si="111"/>
        <v>#DIV/0!</v>
      </c>
      <c r="AQ124" s="179" t="e">
        <f t="shared" si="111"/>
        <v>#DIV/0!</v>
      </c>
      <c r="AR124" s="179" t="e">
        <f t="shared" si="111"/>
        <v>#DIV/0!</v>
      </c>
      <c r="AS124" s="179" t="e">
        <f t="shared" si="111"/>
        <v>#DIV/0!</v>
      </c>
      <c r="AT124" s="179" t="e">
        <f t="shared" si="111"/>
        <v>#DIV/0!</v>
      </c>
      <c r="AU124" s="179" t="e">
        <f t="shared" si="111"/>
        <v>#DIV/0!</v>
      </c>
      <c r="AV124" s="179" t="e">
        <f t="shared" si="111"/>
        <v>#DIV/0!</v>
      </c>
      <c r="AW124" s="179" t="e">
        <f t="shared" si="111"/>
        <v>#DIV/0!</v>
      </c>
      <c r="AX124" s="179" t="e">
        <f t="shared" si="111"/>
        <v>#DIV/0!</v>
      </c>
      <c r="AY124" s="179" t="e">
        <f t="shared" si="111"/>
        <v>#DIV/0!</v>
      </c>
      <c r="AZ124" s="179" t="e">
        <f t="shared" si="111"/>
        <v>#DIV/0!</v>
      </c>
      <c r="BA124" s="179" t="e">
        <f t="shared" si="111"/>
        <v>#DIV/0!</v>
      </c>
      <c r="BB124" s="179" t="e">
        <f t="shared" si="111"/>
        <v>#DIV/0!</v>
      </c>
      <c r="BC124" s="179" t="e">
        <f t="shared" si="111"/>
        <v>#DIV/0!</v>
      </c>
      <c r="BD124" s="179" t="e">
        <f t="shared" si="111"/>
        <v>#DIV/0!</v>
      </c>
      <c r="BE124" s="179" t="e">
        <f t="shared" si="111"/>
        <v>#DIV/0!</v>
      </c>
      <c r="BF124" s="179" t="e">
        <f t="shared" si="111"/>
        <v>#DIV/0!</v>
      </c>
      <c r="BG124" s="179" t="e">
        <f t="shared" si="111"/>
        <v>#DIV/0!</v>
      </c>
      <c r="BH124" s="179" t="e">
        <f t="shared" si="111"/>
        <v>#DIV/0!</v>
      </c>
      <c r="BI124" s="179" t="e">
        <f t="shared" si="111"/>
        <v>#DIV/0!</v>
      </c>
      <c r="BJ124" s="179" t="e">
        <f t="shared" si="111"/>
        <v>#DIV/0!</v>
      </c>
      <c r="BK124" s="179" t="e">
        <f t="shared" si="111"/>
        <v>#DIV/0!</v>
      </c>
      <c r="BL124" s="179" t="e">
        <f t="shared" si="111"/>
        <v>#DIV/0!</v>
      </c>
      <c r="BM124" s="179" t="e">
        <f t="shared" si="111"/>
        <v>#DIV/0!</v>
      </c>
      <c r="BN124" s="179" t="e">
        <f t="shared" si="111"/>
        <v>#DIV/0!</v>
      </c>
      <c r="BP124" s="155"/>
      <c r="BQ124" s="155"/>
    </row>
    <row r="125" spans="1:69" hidden="1" outlineLevel="1">
      <c r="D125" s="53" t="s">
        <v>217</v>
      </c>
      <c r="I125" s="53" t="s">
        <v>174</v>
      </c>
      <c r="J125" s="53" t="s">
        <v>118</v>
      </c>
      <c r="L125" s="177">
        <f t="shared" ref="L125:W125" si="112">L137</f>
        <v>0</v>
      </c>
      <c r="M125" s="177">
        <f t="shared" si="112"/>
        <v>0</v>
      </c>
      <c r="N125" s="177">
        <f t="shared" si="112"/>
        <v>0</v>
      </c>
      <c r="O125" s="177">
        <f t="shared" si="112"/>
        <v>0</v>
      </c>
      <c r="P125" s="177">
        <f t="shared" si="112"/>
        <v>0</v>
      </c>
      <c r="Q125" s="177">
        <f t="shared" si="112"/>
        <v>0</v>
      </c>
      <c r="R125" s="177">
        <f t="shared" si="112"/>
        <v>0</v>
      </c>
      <c r="S125" s="177">
        <f t="shared" si="112"/>
        <v>0</v>
      </c>
      <c r="T125" s="177">
        <f t="shared" si="112"/>
        <v>0</v>
      </c>
      <c r="U125" s="177">
        <f t="shared" si="112"/>
        <v>0</v>
      </c>
      <c r="V125" s="177">
        <f t="shared" si="112"/>
        <v>0</v>
      </c>
      <c r="W125" s="177">
        <f t="shared" si="112"/>
        <v>0</v>
      </c>
      <c r="X125" s="167" t="e">
        <f t="shared" ref="X125:BN125" si="113">X14*X124</f>
        <v>#DIV/0!</v>
      </c>
      <c r="Y125" s="167" t="e">
        <f t="shared" si="113"/>
        <v>#DIV/0!</v>
      </c>
      <c r="Z125" s="167" t="e">
        <f t="shared" si="113"/>
        <v>#DIV/0!</v>
      </c>
      <c r="AA125" s="167" t="e">
        <f t="shared" si="113"/>
        <v>#DIV/0!</v>
      </c>
      <c r="AB125" s="167" t="e">
        <f t="shared" si="113"/>
        <v>#DIV/0!</v>
      </c>
      <c r="AC125" s="167" t="e">
        <f t="shared" si="113"/>
        <v>#DIV/0!</v>
      </c>
      <c r="AD125" s="167" t="e">
        <f t="shared" si="113"/>
        <v>#DIV/0!</v>
      </c>
      <c r="AE125" s="167" t="e">
        <f t="shared" si="113"/>
        <v>#DIV/0!</v>
      </c>
      <c r="AF125" s="167" t="e">
        <f t="shared" si="113"/>
        <v>#DIV/0!</v>
      </c>
      <c r="AG125" s="167" t="e">
        <f t="shared" si="113"/>
        <v>#DIV/0!</v>
      </c>
      <c r="AH125" s="167" t="e">
        <f t="shared" si="113"/>
        <v>#DIV/0!</v>
      </c>
      <c r="AI125" s="167" t="e">
        <f t="shared" si="113"/>
        <v>#DIV/0!</v>
      </c>
      <c r="AJ125" s="167" t="e">
        <f t="shared" si="113"/>
        <v>#DIV/0!</v>
      </c>
      <c r="AK125" s="167" t="e">
        <f t="shared" si="113"/>
        <v>#DIV/0!</v>
      </c>
      <c r="AL125" s="167" t="e">
        <f t="shared" si="113"/>
        <v>#DIV/0!</v>
      </c>
      <c r="AM125" s="167" t="e">
        <f t="shared" si="113"/>
        <v>#DIV/0!</v>
      </c>
      <c r="AN125" s="167" t="e">
        <f t="shared" si="113"/>
        <v>#DIV/0!</v>
      </c>
      <c r="AO125" s="167" t="e">
        <f t="shared" si="113"/>
        <v>#DIV/0!</v>
      </c>
      <c r="AP125" s="167" t="e">
        <f t="shared" si="113"/>
        <v>#DIV/0!</v>
      </c>
      <c r="AQ125" s="167" t="e">
        <f t="shared" si="113"/>
        <v>#DIV/0!</v>
      </c>
      <c r="AR125" s="167" t="e">
        <f t="shared" si="113"/>
        <v>#DIV/0!</v>
      </c>
      <c r="AS125" s="167" t="e">
        <f t="shared" si="113"/>
        <v>#DIV/0!</v>
      </c>
      <c r="AT125" s="167" t="e">
        <f t="shared" si="113"/>
        <v>#DIV/0!</v>
      </c>
      <c r="AU125" s="167" t="e">
        <f t="shared" si="113"/>
        <v>#DIV/0!</v>
      </c>
      <c r="AV125" s="167" t="e">
        <f t="shared" si="113"/>
        <v>#DIV/0!</v>
      </c>
      <c r="AW125" s="167" t="e">
        <f t="shared" si="113"/>
        <v>#DIV/0!</v>
      </c>
      <c r="AX125" s="167" t="e">
        <f t="shared" si="113"/>
        <v>#DIV/0!</v>
      </c>
      <c r="AY125" s="167" t="e">
        <f t="shared" si="113"/>
        <v>#DIV/0!</v>
      </c>
      <c r="AZ125" s="167" t="e">
        <f t="shared" si="113"/>
        <v>#DIV/0!</v>
      </c>
      <c r="BA125" s="167" t="e">
        <f t="shared" si="113"/>
        <v>#DIV/0!</v>
      </c>
      <c r="BB125" s="167" t="e">
        <f t="shared" si="113"/>
        <v>#DIV/0!</v>
      </c>
      <c r="BC125" s="167" t="e">
        <f t="shared" si="113"/>
        <v>#DIV/0!</v>
      </c>
      <c r="BD125" s="167" t="e">
        <f t="shared" si="113"/>
        <v>#DIV/0!</v>
      </c>
      <c r="BE125" s="167" t="e">
        <f t="shared" si="113"/>
        <v>#DIV/0!</v>
      </c>
      <c r="BF125" s="167" t="e">
        <f t="shared" si="113"/>
        <v>#DIV/0!</v>
      </c>
      <c r="BG125" s="167" t="e">
        <f t="shared" si="113"/>
        <v>#DIV/0!</v>
      </c>
      <c r="BH125" s="167" t="e">
        <f t="shared" si="113"/>
        <v>#DIV/0!</v>
      </c>
      <c r="BI125" s="167" t="e">
        <f t="shared" si="113"/>
        <v>#DIV/0!</v>
      </c>
      <c r="BJ125" s="167" t="e">
        <f t="shared" si="113"/>
        <v>#DIV/0!</v>
      </c>
      <c r="BK125" s="167" t="e">
        <f t="shared" si="113"/>
        <v>#DIV/0!</v>
      </c>
      <c r="BL125" s="167" t="e">
        <f t="shared" si="113"/>
        <v>#DIV/0!</v>
      </c>
      <c r="BM125" s="167" t="e">
        <f t="shared" si="113"/>
        <v>#DIV/0!</v>
      </c>
      <c r="BN125" s="167" t="e">
        <f t="shared" si="113"/>
        <v>#DIV/0!</v>
      </c>
    </row>
    <row r="126" spans="1:69" hidden="1" outlineLevel="1">
      <c r="D126" t="s">
        <v>27</v>
      </c>
      <c r="I126" s="147" t="s">
        <v>174</v>
      </c>
      <c r="J126" s="147" t="s">
        <v>119</v>
      </c>
      <c r="K126" s="144"/>
      <c r="L126" s="130" t="e">
        <f t="shared" ref="L126:R126" si="114">Saturation.TV/(1+EXP(-A.TV-B.TV*LN(L$3-Base.TV)))</f>
        <v>#DIV/0!</v>
      </c>
      <c r="M126" s="130" t="e">
        <f t="shared" si="114"/>
        <v>#DIV/0!</v>
      </c>
      <c r="N126" s="130" t="e">
        <f t="shared" si="114"/>
        <v>#DIV/0!</v>
      </c>
      <c r="O126" s="130" t="e">
        <f t="shared" si="114"/>
        <v>#DIV/0!</v>
      </c>
      <c r="P126" s="130" t="e">
        <f t="shared" si="114"/>
        <v>#DIV/0!</v>
      </c>
      <c r="Q126" s="130" t="e">
        <f t="shared" si="114"/>
        <v>#DIV/0!</v>
      </c>
      <c r="R126" s="130" t="e">
        <f t="shared" si="114"/>
        <v>#DIV/0!</v>
      </c>
      <c r="S126" s="130" t="e">
        <f t="shared" ref="S126:BN126" si="115">Saturation.TV/(1+EXP(-A.TV-B.TV*LN(S$3-Base.TV)))</f>
        <v>#DIV/0!</v>
      </c>
      <c r="T126" s="130" t="e">
        <f t="shared" si="115"/>
        <v>#DIV/0!</v>
      </c>
      <c r="U126" s="130" t="e">
        <f t="shared" si="115"/>
        <v>#DIV/0!</v>
      </c>
      <c r="V126" s="130" t="e">
        <f t="shared" si="115"/>
        <v>#DIV/0!</v>
      </c>
      <c r="W126" s="130" t="e">
        <f t="shared" si="115"/>
        <v>#DIV/0!</v>
      </c>
      <c r="X126" s="130" t="e">
        <f t="shared" si="115"/>
        <v>#DIV/0!</v>
      </c>
      <c r="Y126" s="130" t="e">
        <f t="shared" si="115"/>
        <v>#DIV/0!</v>
      </c>
      <c r="Z126" s="130" t="e">
        <f t="shared" si="115"/>
        <v>#DIV/0!</v>
      </c>
      <c r="AA126" s="130" t="e">
        <f t="shared" si="115"/>
        <v>#DIV/0!</v>
      </c>
      <c r="AB126" s="130" t="e">
        <f t="shared" si="115"/>
        <v>#DIV/0!</v>
      </c>
      <c r="AC126" s="130" t="e">
        <f t="shared" si="115"/>
        <v>#DIV/0!</v>
      </c>
      <c r="AD126" s="130" t="e">
        <f t="shared" si="115"/>
        <v>#DIV/0!</v>
      </c>
      <c r="AE126" s="130" t="e">
        <f t="shared" si="115"/>
        <v>#DIV/0!</v>
      </c>
      <c r="AF126" s="130" t="e">
        <f t="shared" si="115"/>
        <v>#DIV/0!</v>
      </c>
      <c r="AG126" s="130" t="e">
        <f t="shared" si="115"/>
        <v>#DIV/0!</v>
      </c>
      <c r="AH126" s="130" t="e">
        <f t="shared" si="115"/>
        <v>#DIV/0!</v>
      </c>
      <c r="AI126" s="130" t="e">
        <f t="shared" si="115"/>
        <v>#DIV/0!</v>
      </c>
      <c r="AJ126" s="130" t="e">
        <f t="shared" si="115"/>
        <v>#DIV/0!</v>
      </c>
      <c r="AK126" s="130" t="e">
        <f t="shared" si="115"/>
        <v>#DIV/0!</v>
      </c>
      <c r="AL126" s="130" t="e">
        <f t="shared" si="115"/>
        <v>#DIV/0!</v>
      </c>
      <c r="AM126" s="130" t="e">
        <f t="shared" si="115"/>
        <v>#DIV/0!</v>
      </c>
      <c r="AN126" s="130" t="e">
        <f t="shared" si="115"/>
        <v>#DIV/0!</v>
      </c>
      <c r="AO126" s="130" t="e">
        <f t="shared" si="115"/>
        <v>#DIV/0!</v>
      </c>
      <c r="AP126" s="130" t="e">
        <f t="shared" si="115"/>
        <v>#DIV/0!</v>
      </c>
      <c r="AQ126" s="130" t="e">
        <f t="shared" si="115"/>
        <v>#DIV/0!</v>
      </c>
      <c r="AR126" s="130" t="e">
        <f t="shared" si="115"/>
        <v>#DIV/0!</v>
      </c>
      <c r="AS126" s="130" t="e">
        <f t="shared" si="115"/>
        <v>#DIV/0!</v>
      </c>
      <c r="AT126" s="130" t="e">
        <f t="shared" si="115"/>
        <v>#DIV/0!</v>
      </c>
      <c r="AU126" s="130" t="e">
        <f t="shared" si="115"/>
        <v>#DIV/0!</v>
      </c>
      <c r="AV126" s="130" t="e">
        <f t="shared" si="115"/>
        <v>#DIV/0!</v>
      </c>
      <c r="AW126" s="130" t="e">
        <f t="shared" si="115"/>
        <v>#DIV/0!</v>
      </c>
      <c r="AX126" s="130" t="e">
        <f t="shared" si="115"/>
        <v>#DIV/0!</v>
      </c>
      <c r="AY126" s="130" t="e">
        <f t="shared" si="115"/>
        <v>#DIV/0!</v>
      </c>
      <c r="AZ126" s="130" t="e">
        <f t="shared" si="115"/>
        <v>#DIV/0!</v>
      </c>
      <c r="BA126" s="130" t="e">
        <f t="shared" si="115"/>
        <v>#DIV/0!</v>
      </c>
      <c r="BB126" s="130" t="e">
        <f t="shared" si="115"/>
        <v>#DIV/0!</v>
      </c>
      <c r="BC126" s="130" t="e">
        <f t="shared" si="115"/>
        <v>#DIV/0!</v>
      </c>
      <c r="BD126" s="130" t="e">
        <f t="shared" si="115"/>
        <v>#DIV/0!</v>
      </c>
      <c r="BE126" s="130" t="e">
        <f t="shared" si="115"/>
        <v>#DIV/0!</v>
      </c>
      <c r="BF126" s="130" t="e">
        <f t="shared" si="115"/>
        <v>#DIV/0!</v>
      </c>
      <c r="BG126" s="130" t="e">
        <f t="shared" si="115"/>
        <v>#DIV/0!</v>
      </c>
      <c r="BH126" s="130" t="e">
        <f t="shared" si="115"/>
        <v>#DIV/0!</v>
      </c>
      <c r="BI126" s="130" t="e">
        <f t="shared" si="115"/>
        <v>#DIV/0!</v>
      </c>
      <c r="BJ126" s="130" t="e">
        <f t="shared" si="115"/>
        <v>#DIV/0!</v>
      </c>
      <c r="BK126" s="130" t="e">
        <f t="shared" si="115"/>
        <v>#DIV/0!</v>
      </c>
      <c r="BL126" s="130" t="e">
        <f t="shared" si="115"/>
        <v>#DIV/0!</v>
      </c>
      <c r="BM126" s="130" t="e">
        <f t="shared" si="115"/>
        <v>#DIV/0!</v>
      </c>
      <c r="BN126" s="130" t="e">
        <f t="shared" si="115"/>
        <v>#DIV/0!</v>
      </c>
      <c r="BP126" s="148"/>
      <c r="BQ126" s="148"/>
    </row>
    <row r="127" spans="1:69" hidden="1" outlineLevel="1"/>
    <row r="128" spans="1:69" hidden="1" outlineLevel="1">
      <c r="D128" s="53" t="s">
        <v>120</v>
      </c>
      <c r="F128" s="54"/>
      <c r="G128" s="19" t="s">
        <v>141</v>
      </c>
      <c r="H128" s="60" t="s">
        <v>212</v>
      </c>
      <c r="K128"/>
    </row>
    <row r="129" spans="1:69" hidden="1" outlineLevel="1">
      <c r="D129" t="s">
        <v>121</v>
      </c>
      <c r="F129" s="46"/>
      <c r="G129" s="19" t="s">
        <v>142</v>
      </c>
    </row>
    <row r="130" spans="1:69" hidden="1" outlineLevel="1">
      <c r="D130" t="s">
        <v>122</v>
      </c>
      <c r="F130" s="46"/>
      <c r="G130" s="19" t="s">
        <v>143</v>
      </c>
    </row>
    <row r="131" spans="1:69" hidden="1" outlineLevel="1">
      <c r="D131" t="s">
        <v>123</v>
      </c>
      <c r="F131" s="55" t="e">
        <f>INDEX($L$124:$BM$124,MATCH(TimeA.TV,L$3:BM$3,0))</f>
        <v>#DIV/0!</v>
      </c>
      <c r="G131" s="19" t="s">
        <v>144</v>
      </c>
    </row>
    <row r="132" spans="1:69" hidden="1" outlineLevel="1">
      <c r="D132" t="s">
        <v>124</v>
      </c>
      <c r="F132" s="46"/>
      <c r="G132" s="19" t="s">
        <v>145</v>
      </c>
    </row>
    <row r="133" spans="1:69" hidden="1" outlineLevel="1">
      <c r="D133" t="s">
        <v>125</v>
      </c>
      <c r="F133" s="55" t="e">
        <f>INDEX($L$124:$BM$124,MATCH(TimeB.TV,L$3:BM$3,0))</f>
        <v>#DIV/0!</v>
      </c>
      <c r="G133" s="19" t="s">
        <v>146</v>
      </c>
    </row>
    <row r="134" spans="1:69" hidden="1" outlineLevel="1">
      <c r="D134" t="s">
        <v>126</v>
      </c>
      <c r="F134" s="61" t="e">
        <f>-B.TV*LN(TimeB.TV-Base.TV)-LN(Saturation.TV/NumberB.TV-1)</f>
        <v>#DIV/0!</v>
      </c>
      <c r="G134" s="19" t="s">
        <v>147</v>
      </c>
    </row>
    <row r="135" spans="1:69" hidden="1" outlineLevel="1">
      <c r="D135" t="s">
        <v>127</v>
      </c>
      <c r="F135" s="61" t="e">
        <f>(LN(Saturation.TV/NumberA.TV-1)-LN(Saturation.TV/NumberB.TV-1))/(LN(TimeB.TV-Base.TV)-LN(TimeA.TV-Base.TV))</f>
        <v>#DIV/0!</v>
      </c>
      <c r="G135" s="19" t="s">
        <v>148</v>
      </c>
    </row>
    <row r="136" spans="1:69" hidden="1" outlineLevel="1"/>
    <row r="137" spans="1:69" hidden="1" outlineLevel="1">
      <c r="C137" s="16" t="s">
        <v>216</v>
      </c>
      <c r="L137" s="66">
        <f t="shared" ref="L137:V137" si="116">SUM(L138:L139)</f>
        <v>0</v>
      </c>
      <c r="M137" s="66">
        <f t="shared" si="116"/>
        <v>0</v>
      </c>
      <c r="N137" s="66">
        <f t="shared" si="116"/>
        <v>0</v>
      </c>
      <c r="O137" s="66">
        <f t="shared" si="116"/>
        <v>0</v>
      </c>
      <c r="P137" s="66">
        <f t="shared" si="116"/>
        <v>0</v>
      </c>
      <c r="Q137" s="66">
        <f t="shared" si="116"/>
        <v>0</v>
      </c>
      <c r="R137" s="66">
        <f t="shared" si="116"/>
        <v>0</v>
      </c>
      <c r="S137" s="66">
        <f t="shared" si="116"/>
        <v>0</v>
      </c>
      <c r="T137" s="66">
        <f t="shared" si="116"/>
        <v>0</v>
      </c>
      <c r="U137" s="66">
        <f t="shared" si="116"/>
        <v>0</v>
      </c>
      <c r="V137" s="66">
        <f t="shared" si="116"/>
        <v>0</v>
      </c>
      <c r="W137" s="66">
        <f t="shared" ref="W137" si="117">SUM(W138:W139)</f>
        <v>0</v>
      </c>
      <c r="X137" s="67" t="e">
        <f t="shared" ref="X137:BN137" si="118">X125</f>
        <v>#DIV/0!</v>
      </c>
      <c r="Y137" s="67" t="e">
        <f t="shared" si="118"/>
        <v>#DIV/0!</v>
      </c>
      <c r="Z137" s="67" t="e">
        <f t="shared" si="118"/>
        <v>#DIV/0!</v>
      </c>
      <c r="AA137" s="67" t="e">
        <f t="shared" si="118"/>
        <v>#DIV/0!</v>
      </c>
      <c r="AB137" s="67" t="e">
        <f t="shared" si="118"/>
        <v>#DIV/0!</v>
      </c>
      <c r="AC137" s="67" t="e">
        <f t="shared" si="118"/>
        <v>#DIV/0!</v>
      </c>
      <c r="AD137" s="67" t="e">
        <f t="shared" si="118"/>
        <v>#DIV/0!</v>
      </c>
      <c r="AE137" s="67" t="e">
        <f t="shared" si="118"/>
        <v>#DIV/0!</v>
      </c>
      <c r="AF137" s="67" t="e">
        <f t="shared" si="118"/>
        <v>#DIV/0!</v>
      </c>
      <c r="AG137" s="67" t="e">
        <f t="shared" si="118"/>
        <v>#DIV/0!</v>
      </c>
      <c r="AH137" s="67" t="e">
        <f t="shared" si="118"/>
        <v>#DIV/0!</v>
      </c>
      <c r="AI137" s="67" t="e">
        <f t="shared" si="118"/>
        <v>#DIV/0!</v>
      </c>
      <c r="AJ137" s="67" t="e">
        <f t="shared" si="118"/>
        <v>#DIV/0!</v>
      </c>
      <c r="AK137" s="67" t="e">
        <f t="shared" si="118"/>
        <v>#DIV/0!</v>
      </c>
      <c r="AL137" s="67" t="e">
        <f t="shared" si="118"/>
        <v>#DIV/0!</v>
      </c>
      <c r="AM137" s="67" t="e">
        <f t="shared" si="118"/>
        <v>#DIV/0!</v>
      </c>
      <c r="AN137" s="67" t="e">
        <f t="shared" si="118"/>
        <v>#DIV/0!</v>
      </c>
      <c r="AO137" s="67" t="e">
        <f t="shared" si="118"/>
        <v>#DIV/0!</v>
      </c>
      <c r="AP137" s="67" t="e">
        <f t="shared" si="118"/>
        <v>#DIV/0!</v>
      </c>
      <c r="AQ137" s="67" t="e">
        <f t="shared" si="118"/>
        <v>#DIV/0!</v>
      </c>
      <c r="AR137" s="67" t="e">
        <f t="shared" si="118"/>
        <v>#DIV/0!</v>
      </c>
      <c r="AS137" s="67" t="e">
        <f t="shared" si="118"/>
        <v>#DIV/0!</v>
      </c>
      <c r="AT137" s="67" t="e">
        <f t="shared" si="118"/>
        <v>#DIV/0!</v>
      </c>
      <c r="AU137" s="67" t="e">
        <f t="shared" si="118"/>
        <v>#DIV/0!</v>
      </c>
      <c r="AV137" s="67" t="e">
        <f t="shared" si="118"/>
        <v>#DIV/0!</v>
      </c>
      <c r="AW137" s="67" t="e">
        <f t="shared" si="118"/>
        <v>#DIV/0!</v>
      </c>
      <c r="AX137" s="67" t="e">
        <f t="shared" si="118"/>
        <v>#DIV/0!</v>
      </c>
      <c r="AY137" s="67" t="e">
        <f t="shared" si="118"/>
        <v>#DIV/0!</v>
      </c>
      <c r="AZ137" s="67" t="e">
        <f t="shared" si="118"/>
        <v>#DIV/0!</v>
      </c>
      <c r="BA137" s="67" t="e">
        <f t="shared" si="118"/>
        <v>#DIV/0!</v>
      </c>
      <c r="BB137" s="67" t="e">
        <f t="shared" si="118"/>
        <v>#DIV/0!</v>
      </c>
      <c r="BC137" s="67" t="e">
        <f t="shared" si="118"/>
        <v>#DIV/0!</v>
      </c>
      <c r="BD137" s="67" t="e">
        <f t="shared" si="118"/>
        <v>#DIV/0!</v>
      </c>
      <c r="BE137" s="67" t="e">
        <f t="shared" si="118"/>
        <v>#DIV/0!</v>
      </c>
      <c r="BF137" s="67" t="e">
        <f t="shared" si="118"/>
        <v>#DIV/0!</v>
      </c>
      <c r="BG137" s="67" t="e">
        <f t="shared" si="118"/>
        <v>#DIV/0!</v>
      </c>
      <c r="BH137" s="67" t="e">
        <f t="shared" si="118"/>
        <v>#DIV/0!</v>
      </c>
      <c r="BI137" s="67" t="e">
        <f t="shared" si="118"/>
        <v>#DIV/0!</v>
      </c>
      <c r="BJ137" s="67" t="e">
        <f t="shared" si="118"/>
        <v>#DIV/0!</v>
      </c>
      <c r="BK137" s="67" t="e">
        <f t="shared" si="118"/>
        <v>#DIV/0!</v>
      </c>
      <c r="BL137" s="67" t="e">
        <f t="shared" si="118"/>
        <v>#DIV/0!</v>
      </c>
      <c r="BM137" s="67" t="e">
        <f t="shared" si="118"/>
        <v>#DIV/0!</v>
      </c>
      <c r="BN137" s="67" t="e">
        <f t="shared" si="118"/>
        <v>#DIV/0!</v>
      </c>
    </row>
    <row r="138" spans="1:69" hidden="1" outlineLevel="1">
      <c r="A138"/>
      <c r="D138" s="132" t="s">
        <v>411</v>
      </c>
      <c r="I138" t="s">
        <v>174</v>
      </c>
      <c r="J138" s="53" t="s">
        <v>118</v>
      </c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7" t="e">
        <f t="shared" ref="X138:BN138" si="119">X$137*X142</f>
        <v>#DIV/0!</v>
      </c>
      <c r="Y138" s="167" t="e">
        <f t="shared" si="119"/>
        <v>#DIV/0!</v>
      </c>
      <c r="Z138" s="167" t="e">
        <f t="shared" si="119"/>
        <v>#DIV/0!</v>
      </c>
      <c r="AA138" s="167" t="e">
        <f t="shared" si="119"/>
        <v>#DIV/0!</v>
      </c>
      <c r="AB138" s="167" t="e">
        <f t="shared" si="119"/>
        <v>#DIV/0!</v>
      </c>
      <c r="AC138" s="167" t="e">
        <f t="shared" si="119"/>
        <v>#DIV/0!</v>
      </c>
      <c r="AD138" s="167" t="e">
        <f t="shared" si="119"/>
        <v>#DIV/0!</v>
      </c>
      <c r="AE138" s="167" t="e">
        <f t="shared" si="119"/>
        <v>#DIV/0!</v>
      </c>
      <c r="AF138" s="167" t="e">
        <f t="shared" si="119"/>
        <v>#DIV/0!</v>
      </c>
      <c r="AG138" s="167" t="e">
        <f t="shared" si="119"/>
        <v>#DIV/0!</v>
      </c>
      <c r="AH138" s="167" t="e">
        <f t="shared" si="119"/>
        <v>#DIV/0!</v>
      </c>
      <c r="AI138" s="167" t="e">
        <f t="shared" si="119"/>
        <v>#DIV/0!</v>
      </c>
      <c r="AJ138" s="167" t="e">
        <f t="shared" si="119"/>
        <v>#DIV/0!</v>
      </c>
      <c r="AK138" s="167" t="e">
        <f t="shared" si="119"/>
        <v>#DIV/0!</v>
      </c>
      <c r="AL138" s="167" t="e">
        <f t="shared" si="119"/>
        <v>#DIV/0!</v>
      </c>
      <c r="AM138" s="167" t="e">
        <f t="shared" si="119"/>
        <v>#DIV/0!</v>
      </c>
      <c r="AN138" s="167" t="e">
        <f t="shared" si="119"/>
        <v>#DIV/0!</v>
      </c>
      <c r="AO138" s="167" t="e">
        <f t="shared" si="119"/>
        <v>#DIV/0!</v>
      </c>
      <c r="AP138" s="167" t="e">
        <f t="shared" si="119"/>
        <v>#DIV/0!</v>
      </c>
      <c r="AQ138" s="167" t="e">
        <f t="shared" si="119"/>
        <v>#DIV/0!</v>
      </c>
      <c r="AR138" s="167" t="e">
        <f t="shared" si="119"/>
        <v>#DIV/0!</v>
      </c>
      <c r="AS138" s="167" t="e">
        <f t="shared" si="119"/>
        <v>#DIV/0!</v>
      </c>
      <c r="AT138" s="167" t="e">
        <f t="shared" si="119"/>
        <v>#DIV/0!</v>
      </c>
      <c r="AU138" s="167" t="e">
        <f t="shared" si="119"/>
        <v>#DIV/0!</v>
      </c>
      <c r="AV138" s="167" t="e">
        <f t="shared" si="119"/>
        <v>#DIV/0!</v>
      </c>
      <c r="AW138" s="167" t="e">
        <f t="shared" si="119"/>
        <v>#DIV/0!</v>
      </c>
      <c r="AX138" s="167" t="e">
        <f t="shared" si="119"/>
        <v>#DIV/0!</v>
      </c>
      <c r="AY138" s="167" t="e">
        <f t="shared" si="119"/>
        <v>#DIV/0!</v>
      </c>
      <c r="AZ138" s="167" t="e">
        <f t="shared" si="119"/>
        <v>#DIV/0!</v>
      </c>
      <c r="BA138" s="167" t="e">
        <f t="shared" si="119"/>
        <v>#DIV/0!</v>
      </c>
      <c r="BB138" s="167" t="e">
        <f t="shared" si="119"/>
        <v>#DIV/0!</v>
      </c>
      <c r="BC138" s="167" t="e">
        <f t="shared" si="119"/>
        <v>#DIV/0!</v>
      </c>
      <c r="BD138" s="167" t="e">
        <f t="shared" si="119"/>
        <v>#DIV/0!</v>
      </c>
      <c r="BE138" s="167" t="e">
        <f t="shared" si="119"/>
        <v>#DIV/0!</v>
      </c>
      <c r="BF138" s="167" t="e">
        <f t="shared" si="119"/>
        <v>#DIV/0!</v>
      </c>
      <c r="BG138" s="167" t="e">
        <f t="shared" si="119"/>
        <v>#DIV/0!</v>
      </c>
      <c r="BH138" s="167" t="e">
        <f t="shared" si="119"/>
        <v>#DIV/0!</v>
      </c>
      <c r="BI138" s="167" t="e">
        <f t="shared" si="119"/>
        <v>#DIV/0!</v>
      </c>
      <c r="BJ138" s="167" t="e">
        <f t="shared" si="119"/>
        <v>#DIV/0!</v>
      </c>
      <c r="BK138" s="167" t="e">
        <f t="shared" si="119"/>
        <v>#DIV/0!</v>
      </c>
      <c r="BL138" s="167" t="e">
        <f t="shared" si="119"/>
        <v>#DIV/0!</v>
      </c>
      <c r="BM138" s="167" t="e">
        <f t="shared" si="119"/>
        <v>#DIV/0!</v>
      </c>
      <c r="BN138" s="167" t="e">
        <f t="shared" si="119"/>
        <v>#DIV/0!</v>
      </c>
    </row>
    <row r="139" spans="1:69" hidden="1" outlineLevel="1">
      <c r="A139"/>
      <c r="D139" s="132" t="s">
        <v>412</v>
      </c>
      <c r="I139" t="s">
        <v>174</v>
      </c>
      <c r="J139" s="53" t="s">
        <v>118</v>
      </c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217" t="e">
        <f t="shared" ref="X139:BN139" si="120">X$137*X143</f>
        <v>#DIV/0!</v>
      </c>
      <c r="Y139" s="217" t="e">
        <f t="shared" si="120"/>
        <v>#DIV/0!</v>
      </c>
      <c r="Z139" s="217" t="e">
        <f t="shared" si="120"/>
        <v>#DIV/0!</v>
      </c>
      <c r="AA139" s="217" t="e">
        <f t="shared" si="120"/>
        <v>#DIV/0!</v>
      </c>
      <c r="AB139" s="217" t="e">
        <f t="shared" si="120"/>
        <v>#DIV/0!</v>
      </c>
      <c r="AC139" s="217" t="e">
        <f t="shared" si="120"/>
        <v>#DIV/0!</v>
      </c>
      <c r="AD139" s="217" t="e">
        <f t="shared" si="120"/>
        <v>#DIV/0!</v>
      </c>
      <c r="AE139" s="217" t="e">
        <f t="shared" si="120"/>
        <v>#DIV/0!</v>
      </c>
      <c r="AF139" s="217" t="e">
        <f t="shared" si="120"/>
        <v>#DIV/0!</v>
      </c>
      <c r="AG139" s="217" t="e">
        <f t="shared" si="120"/>
        <v>#DIV/0!</v>
      </c>
      <c r="AH139" s="217" t="e">
        <f t="shared" si="120"/>
        <v>#DIV/0!</v>
      </c>
      <c r="AI139" s="217" t="e">
        <f t="shared" si="120"/>
        <v>#DIV/0!</v>
      </c>
      <c r="AJ139" s="217" t="e">
        <f t="shared" si="120"/>
        <v>#DIV/0!</v>
      </c>
      <c r="AK139" s="217" t="e">
        <f t="shared" si="120"/>
        <v>#DIV/0!</v>
      </c>
      <c r="AL139" s="217" t="e">
        <f t="shared" si="120"/>
        <v>#DIV/0!</v>
      </c>
      <c r="AM139" s="217" t="e">
        <f t="shared" si="120"/>
        <v>#DIV/0!</v>
      </c>
      <c r="AN139" s="217" t="e">
        <f t="shared" si="120"/>
        <v>#DIV/0!</v>
      </c>
      <c r="AO139" s="217" t="e">
        <f t="shared" si="120"/>
        <v>#DIV/0!</v>
      </c>
      <c r="AP139" s="217" t="e">
        <f t="shared" si="120"/>
        <v>#DIV/0!</v>
      </c>
      <c r="AQ139" s="217" t="e">
        <f t="shared" si="120"/>
        <v>#DIV/0!</v>
      </c>
      <c r="AR139" s="217" t="e">
        <f t="shared" si="120"/>
        <v>#DIV/0!</v>
      </c>
      <c r="AS139" s="217" t="e">
        <f t="shared" si="120"/>
        <v>#DIV/0!</v>
      </c>
      <c r="AT139" s="217" t="e">
        <f t="shared" si="120"/>
        <v>#DIV/0!</v>
      </c>
      <c r="AU139" s="217" t="e">
        <f t="shared" si="120"/>
        <v>#DIV/0!</v>
      </c>
      <c r="AV139" s="217" t="e">
        <f t="shared" si="120"/>
        <v>#DIV/0!</v>
      </c>
      <c r="AW139" s="217" t="e">
        <f t="shared" si="120"/>
        <v>#DIV/0!</v>
      </c>
      <c r="AX139" s="217" t="e">
        <f t="shared" si="120"/>
        <v>#DIV/0!</v>
      </c>
      <c r="AY139" s="217" t="e">
        <f t="shared" si="120"/>
        <v>#DIV/0!</v>
      </c>
      <c r="AZ139" s="217" t="e">
        <f t="shared" si="120"/>
        <v>#DIV/0!</v>
      </c>
      <c r="BA139" s="217" t="e">
        <f t="shared" si="120"/>
        <v>#DIV/0!</v>
      </c>
      <c r="BB139" s="217" t="e">
        <f t="shared" si="120"/>
        <v>#DIV/0!</v>
      </c>
      <c r="BC139" s="217" t="e">
        <f t="shared" si="120"/>
        <v>#DIV/0!</v>
      </c>
      <c r="BD139" s="217" t="e">
        <f t="shared" si="120"/>
        <v>#DIV/0!</v>
      </c>
      <c r="BE139" s="217" t="e">
        <f t="shared" si="120"/>
        <v>#DIV/0!</v>
      </c>
      <c r="BF139" s="217" t="e">
        <f t="shared" si="120"/>
        <v>#DIV/0!</v>
      </c>
      <c r="BG139" s="217" t="e">
        <f t="shared" si="120"/>
        <v>#DIV/0!</v>
      </c>
      <c r="BH139" s="217" t="e">
        <f t="shared" si="120"/>
        <v>#DIV/0!</v>
      </c>
      <c r="BI139" s="217" t="e">
        <f t="shared" si="120"/>
        <v>#DIV/0!</v>
      </c>
      <c r="BJ139" s="217" t="e">
        <f t="shared" si="120"/>
        <v>#DIV/0!</v>
      </c>
      <c r="BK139" s="217" t="e">
        <f t="shared" si="120"/>
        <v>#DIV/0!</v>
      </c>
      <c r="BL139" s="217" t="e">
        <f t="shared" si="120"/>
        <v>#DIV/0!</v>
      </c>
      <c r="BM139" s="217" t="e">
        <f t="shared" si="120"/>
        <v>#DIV/0!</v>
      </c>
      <c r="BN139" s="217" t="e">
        <f t="shared" si="120"/>
        <v>#DIV/0!</v>
      </c>
    </row>
    <row r="140" spans="1:69" hidden="1" outlineLevel="1"/>
    <row r="141" spans="1:69" hidden="1" outlineLevel="1">
      <c r="C141" s="16" t="s">
        <v>218</v>
      </c>
    </row>
    <row r="142" spans="1:69" hidden="1" outlineLevel="1">
      <c r="D142" s="132" t="s">
        <v>411</v>
      </c>
      <c r="I142" s="53" t="s">
        <v>174</v>
      </c>
      <c r="J142" s="53" t="s">
        <v>119</v>
      </c>
      <c r="K142" s="103" t="e">
        <f t="array" ref="K142">IF(OR(S142:BM142&lt;0,S142:BM142&gt;1),"error","ok")</f>
        <v>#DIV/0!</v>
      </c>
      <c r="M142" s="179" t="e">
        <f t="shared" ref="M142:V142" si="121">M138/M$137</f>
        <v>#DIV/0!</v>
      </c>
      <c r="N142" s="179" t="e">
        <f t="shared" si="121"/>
        <v>#DIV/0!</v>
      </c>
      <c r="O142" s="179" t="e">
        <f t="shared" si="121"/>
        <v>#DIV/0!</v>
      </c>
      <c r="P142" s="179" t="e">
        <f t="shared" si="121"/>
        <v>#DIV/0!</v>
      </c>
      <c r="Q142" s="179" t="e">
        <f t="shared" si="121"/>
        <v>#DIV/0!</v>
      </c>
      <c r="R142" s="179" t="e">
        <f t="shared" si="121"/>
        <v>#DIV/0!</v>
      </c>
      <c r="S142" s="179" t="e">
        <f t="shared" si="121"/>
        <v>#DIV/0!</v>
      </c>
      <c r="T142" s="179" t="e">
        <f t="shared" si="121"/>
        <v>#DIV/0!</v>
      </c>
      <c r="U142" s="179" t="e">
        <f t="shared" si="121"/>
        <v>#DIV/0!</v>
      </c>
      <c r="V142" s="179" t="e">
        <f t="shared" si="121"/>
        <v>#DIV/0!</v>
      </c>
      <c r="W142" s="179" t="e">
        <f t="shared" ref="W142" si="122">W138/W$137</f>
        <v>#DIV/0!</v>
      </c>
      <c r="X142" s="178" t="e">
        <f t="shared" ref="X142:AG142" si="123">$W$142+INDEX(scenario.fixed.television,MATCH(scenario.fixed.television.selected,scenarios,0))</f>
        <v>#DIV/0!</v>
      </c>
      <c r="Y142" s="178" t="e">
        <f t="shared" si="123"/>
        <v>#DIV/0!</v>
      </c>
      <c r="Z142" s="178" t="e">
        <f t="shared" si="123"/>
        <v>#DIV/0!</v>
      </c>
      <c r="AA142" s="178" t="e">
        <f t="shared" si="123"/>
        <v>#DIV/0!</v>
      </c>
      <c r="AB142" s="178" t="e">
        <f t="shared" si="123"/>
        <v>#DIV/0!</v>
      </c>
      <c r="AC142" s="178" t="e">
        <f t="shared" si="123"/>
        <v>#DIV/0!</v>
      </c>
      <c r="AD142" s="178" t="e">
        <f t="shared" si="123"/>
        <v>#DIV/0!</v>
      </c>
      <c r="AE142" s="178" t="e">
        <f t="shared" si="123"/>
        <v>#DIV/0!</v>
      </c>
      <c r="AF142" s="178" t="e">
        <f t="shared" si="123"/>
        <v>#DIV/0!</v>
      </c>
      <c r="AG142" s="178" t="e">
        <f t="shared" si="123"/>
        <v>#DIV/0!</v>
      </c>
      <c r="AH142" s="179" t="e">
        <f t="shared" ref="AH142:BN143" si="124">AG142</f>
        <v>#DIV/0!</v>
      </c>
      <c r="AI142" s="179" t="e">
        <f t="shared" si="124"/>
        <v>#DIV/0!</v>
      </c>
      <c r="AJ142" s="179" t="e">
        <f t="shared" si="124"/>
        <v>#DIV/0!</v>
      </c>
      <c r="AK142" s="179" t="e">
        <f t="shared" si="124"/>
        <v>#DIV/0!</v>
      </c>
      <c r="AL142" s="179" t="e">
        <f t="shared" si="124"/>
        <v>#DIV/0!</v>
      </c>
      <c r="AM142" s="179" t="e">
        <f t="shared" si="124"/>
        <v>#DIV/0!</v>
      </c>
      <c r="AN142" s="179" t="e">
        <f t="shared" si="124"/>
        <v>#DIV/0!</v>
      </c>
      <c r="AO142" s="179" t="e">
        <f t="shared" si="124"/>
        <v>#DIV/0!</v>
      </c>
      <c r="AP142" s="179" t="e">
        <f t="shared" si="124"/>
        <v>#DIV/0!</v>
      </c>
      <c r="AQ142" s="179" t="e">
        <f t="shared" si="124"/>
        <v>#DIV/0!</v>
      </c>
      <c r="AR142" s="179" t="e">
        <f t="shared" si="124"/>
        <v>#DIV/0!</v>
      </c>
      <c r="AS142" s="179" t="e">
        <f t="shared" si="124"/>
        <v>#DIV/0!</v>
      </c>
      <c r="AT142" s="179" t="e">
        <f t="shared" si="124"/>
        <v>#DIV/0!</v>
      </c>
      <c r="AU142" s="179" t="e">
        <f t="shared" si="124"/>
        <v>#DIV/0!</v>
      </c>
      <c r="AV142" s="179" t="e">
        <f t="shared" si="124"/>
        <v>#DIV/0!</v>
      </c>
      <c r="AW142" s="179" t="e">
        <f t="shared" si="124"/>
        <v>#DIV/0!</v>
      </c>
      <c r="AX142" s="179" t="e">
        <f t="shared" si="124"/>
        <v>#DIV/0!</v>
      </c>
      <c r="AY142" s="179" t="e">
        <f t="shared" si="124"/>
        <v>#DIV/0!</v>
      </c>
      <c r="AZ142" s="179" t="e">
        <f t="shared" si="124"/>
        <v>#DIV/0!</v>
      </c>
      <c r="BA142" s="179" t="e">
        <f t="shared" si="124"/>
        <v>#DIV/0!</v>
      </c>
      <c r="BB142" s="179" t="e">
        <f t="shared" si="124"/>
        <v>#DIV/0!</v>
      </c>
      <c r="BC142" s="179" t="e">
        <f t="shared" si="124"/>
        <v>#DIV/0!</v>
      </c>
      <c r="BD142" s="179" t="e">
        <f t="shared" si="124"/>
        <v>#DIV/0!</v>
      </c>
      <c r="BE142" s="179" t="e">
        <f t="shared" si="124"/>
        <v>#DIV/0!</v>
      </c>
      <c r="BF142" s="179" t="e">
        <f t="shared" si="124"/>
        <v>#DIV/0!</v>
      </c>
      <c r="BG142" s="179" t="e">
        <f t="shared" si="124"/>
        <v>#DIV/0!</v>
      </c>
      <c r="BH142" s="179" t="e">
        <f t="shared" si="124"/>
        <v>#DIV/0!</v>
      </c>
      <c r="BI142" s="179" t="e">
        <f t="shared" si="124"/>
        <v>#DIV/0!</v>
      </c>
      <c r="BJ142" s="179" t="e">
        <f t="shared" si="124"/>
        <v>#DIV/0!</v>
      </c>
      <c r="BK142" s="179" t="e">
        <f t="shared" si="124"/>
        <v>#DIV/0!</v>
      </c>
      <c r="BL142" s="179" t="e">
        <f t="shared" si="124"/>
        <v>#DIV/0!</v>
      </c>
      <c r="BM142" s="179" t="e">
        <f t="shared" si="124"/>
        <v>#DIV/0!</v>
      </c>
      <c r="BN142" s="179" t="e">
        <f t="shared" si="124"/>
        <v>#DIV/0!</v>
      </c>
      <c r="BP142"/>
      <c r="BQ142"/>
    </row>
    <row r="143" spans="1:69" hidden="1" outlineLevel="1">
      <c r="D143" s="132" t="s">
        <v>412</v>
      </c>
      <c r="I143" s="53" t="s">
        <v>174</v>
      </c>
      <c r="J143" s="53" t="s">
        <v>119</v>
      </c>
      <c r="K143" s="103" t="e">
        <f t="array" ref="K143">IF(OR(S143:BM143&lt;0,S143:BM143&gt;1),"error","ok")</f>
        <v>#DIV/0!</v>
      </c>
      <c r="M143" s="179" t="e">
        <f t="shared" ref="M143:V143" si="125">M139/M$137</f>
        <v>#DIV/0!</v>
      </c>
      <c r="N143" s="179" t="e">
        <f t="shared" si="125"/>
        <v>#DIV/0!</v>
      </c>
      <c r="O143" s="179" t="e">
        <f t="shared" si="125"/>
        <v>#DIV/0!</v>
      </c>
      <c r="P143" s="179" t="e">
        <f t="shared" si="125"/>
        <v>#DIV/0!</v>
      </c>
      <c r="Q143" s="179" t="e">
        <f t="shared" si="125"/>
        <v>#DIV/0!</v>
      </c>
      <c r="R143" s="179" t="e">
        <f t="shared" si="125"/>
        <v>#DIV/0!</v>
      </c>
      <c r="S143" s="179" t="e">
        <f t="shared" si="125"/>
        <v>#DIV/0!</v>
      </c>
      <c r="T143" s="179" t="e">
        <f t="shared" si="125"/>
        <v>#DIV/0!</v>
      </c>
      <c r="U143" s="179" t="e">
        <f t="shared" si="125"/>
        <v>#DIV/0!</v>
      </c>
      <c r="V143" s="179" t="e">
        <f t="shared" si="125"/>
        <v>#DIV/0!</v>
      </c>
      <c r="W143" s="179" t="e">
        <f t="shared" ref="W143" si="126">W139/W$137</f>
        <v>#DIV/0!</v>
      </c>
      <c r="X143" s="178" t="e">
        <f t="shared" ref="X143:AG143" si="127">1-X142</f>
        <v>#DIV/0!</v>
      </c>
      <c r="Y143" s="178" t="e">
        <f t="shared" si="127"/>
        <v>#DIV/0!</v>
      </c>
      <c r="Z143" s="178" t="e">
        <f t="shared" si="127"/>
        <v>#DIV/0!</v>
      </c>
      <c r="AA143" s="178" t="e">
        <f t="shared" si="127"/>
        <v>#DIV/0!</v>
      </c>
      <c r="AB143" s="178" t="e">
        <f t="shared" si="127"/>
        <v>#DIV/0!</v>
      </c>
      <c r="AC143" s="178" t="e">
        <f t="shared" si="127"/>
        <v>#DIV/0!</v>
      </c>
      <c r="AD143" s="178" t="e">
        <f t="shared" si="127"/>
        <v>#DIV/0!</v>
      </c>
      <c r="AE143" s="178" t="e">
        <f t="shared" si="127"/>
        <v>#DIV/0!</v>
      </c>
      <c r="AF143" s="178" t="e">
        <f t="shared" si="127"/>
        <v>#DIV/0!</v>
      </c>
      <c r="AG143" s="178" t="e">
        <f t="shared" si="127"/>
        <v>#DIV/0!</v>
      </c>
      <c r="AH143" s="179" t="e">
        <f t="shared" si="124"/>
        <v>#DIV/0!</v>
      </c>
      <c r="AI143" s="179" t="e">
        <f t="shared" si="124"/>
        <v>#DIV/0!</v>
      </c>
      <c r="AJ143" s="179" t="e">
        <f t="shared" si="124"/>
        <v>#DIV/0!</v>
      </c>
      <c r="AK143" s="179" t="e">
        <f t="shared" si="124"/>
        <v>#DIV/0!</v>
      </c>
      <c r="AL143" s="179" t="e">
        <f t="shared" si="124"/>
        <v>#DIV/0!</v>
      </c>
      <c r="AM143" s="179" t="e">
        <f t="shared" si="124"/>
        <v>#DIV/0!</v>
      </c>
      <c r="AN143" s="179" t="e">
        <f t="shared" si="124"/>
        <v>#DIV/0!</v>
      </c>
      <c r="AO143" s="179" t="e">
        <f t="shared" si="124"/>
        <v>#DIV/0!</v>
      </c>
      <c r="AP143" s="179" t="e">
        <f t="shared" si="124"/>
        <v>#DIV/0!</v>
      </c>
      <c r="AQ143" s="179" t="e">
        <f t="shared" si="124"/>
        <v>#DIV/0!</v>
      </c>
      <c r="AR143" s="179" t="e">
        <f t="shared" si="124"/>
        <v>#DIV/0!</v>
      </c>
      <c r="AS143" s="179" t="e">
        <f t="shared" si="124"/>
        <v>#DIV/0!</v>
      </c>
      <c r="AT143" s="179" t="e">
        <f t="shared" si="124"/>
        <v>#DIV/0!</v>
      </c>
      <c r="AU143" s="179" t="e">
        <f t="shared" si="124"/>
        <v>#DIV/0!</v>
      </c>
      <c r="AV143" s="179" t="e">
        <f t="shared" si="124"/>
        <v>#DIV/0!</v>
      </c>
      <c r="AW143" s="179" t="e">
        <f t="shared" si="124"/>
        <v>#DIV/0!</v>
      </c>
      <c r="AX143" s="179" t="e">
        <f t="shared" si="124"/>
        <v>#DIV/0!</v>
      </c>
      <c r="AY143" s="179" t="e">
        <f t="shared" si="124"/>
        <v>#DIV/0!</v>
      </c>
      <c r="AZ143" s="179" t="e">
        <f t="shared" si="124"/>
        <v>#DIV/0!</v>
      </c>
      <c r="BA143" s="179" t="e">
        <f t="shared" si="124"/>
        <v>#DIV/0!</v>
      </c>
      <c r="BB143" s="179" t="e">
        <f t="shared" si="124"/>
        <v>#DIV/0!</v>
      </c>
      <c r="BC143" s="179" t="e">
        <f t="shared" si="124"/>
        <v>#DIV/0!</v>
      </c>
      <c r="BD143" s="179" t="e">
        <f t="shared" si="124"/>
        <v>#DIV/0!</v>
      </c>
      <c r="BE143" s="179" t="e">
        <f t="shared" si="124"/>
        <v>#DIV/0!</v>
      </c>
      <c r="BF143" s="179" t="e">
        <f t="shared" si="124"/>
        <v>#DIV/0!</v>
      </c>
      <c r="BG143" s="179" t="e">
        <f t="shared" si="124"/>
        <v>#DIV/0!</v>
      </c>
      <c r="BH143" s="179" t="e">
        <f t="shared" si="124"/>
        <v>#DIV/0!</v>
      </c>
      <c r="BI143" s="179" t="e">
        <f t="shared" si="124"/>
        <v>#DIV/0!</v>
      </c>
      <c r="BJ143" s="179" t="e">
        <f t="shared" si="124"/>
        <v>#DIV/0!</v>
      </c>
      <c r="BK143" s="179" t="e">
        <f t="shared" si="124"/>
        <v>#DIV/0!</v>
      </c>
      <c r="BL143" s="179" t="e">
        <f t="shared" si="124"/>
        <v>#DIV/0!</v>
      </c>
      <c r="BM143" s="179" t="e">
        <f t="shared" si="124"/>
        <v>#DIV/0!</v>
      </c>
      <c r="BN143" s="179" t="e">
        <f t="shared" si="124"/>
        <v>#DIV/0!</v>
      </c>
      <c r="BP143"/>
      <c r="BQ143"/>
    </row>
    <row r="144" spans="1:69" hidden="1" outlineLevel="1">
      <c r="D144" s="53" t="s">
        <v>77</v>
      </c>
      <c r="K144" s="103" t="e">
        <f t="array" ref="K144">IF(AND(S144:BM144=1),"ok","error")</f>
        <v>#DIV/0!</v>
      </c>
      <c r="S144" s="70" t="e">
        <f t="shared" ref="S144:BN144" si="128">SUM(S142:S143)</f>
        <v>#DIV/0!</v>
      </c>
      <c r="T144" s="70" t="e">
        <f t="shared" si="128"/>
        <v>#DIV/0!</v>
      </c>
      <c r="U144" s="70" t="e">
        <f t="shared" si="128"/>
        <v>#DIV/0!</v>
      </c>
      <c r="V144" s="70" t="e">
        <f t="shared" si="128"/>
        <v>#DIV/0!</v>
      </c>
      <c r="W144" s="70" t="e">
        <f t="shared" ref="W144" si="129">SUM(W142:W143)</f>
        <v>#DIV/0!</v>
      </c>
      <c r="X144" s="70" t="e">
        <f t="shared" si="128"/>
        <v>#DIV/0!</v>
      </c>
      <c r="Y144" s="70" t="e">
        <f t="shared" si="128"/>
        <v>#DIV/0!</v>
      </c>
      <c r="Z144" s="70" t="e">
        <f t="shared" si="128"/>
        <v>#DIV/0!</v>
      </c>
      <c r="AA144" s="70" t="e">
        <f t="shared" si="128"/>
        <v>#DIV/0!</v>
      </c>
      <c r="AB144" s="70" t="e">
        <f t="shared" si="128"/>
        <v>#DIV/0!</v>
      </c>
      <c r="AC144" s="70" t="e">
        <f t="shared" si="128"/>
        <v>#DIV/0!</v>
      </c>
      <c r="AD144" s="70" t="e">
        <f t="shared" si="128"/>
        <v>#DIV/0!</v>
      </c>
      <c r="AE144" s="70" t="e">
        <f t="shared" si="128"/>
        <v>#DIV/0!</v>
      </c>
      <c r="AF144" s="70" t="e">
        <f t="shared" si="128"/>
        <v>#DIV/0!</v>
      </c>
      <c r="AG144" s="70" t="e">
        <f t="shared" si="128"/>
        <v>#DIV/0!</v>
      </c>
      <c r="AH144" s="70" t="e">
        <f t="shared" si="128"/>
        <v>#DIV/0!</v>
      </c>
      <c r="AI144" s="70" t="e">
        <f t="shared" si="128"/>
        <v>#DIV/0!</v>
      </c>
      <c r="AJ144" s="70" t="e">
        <f t="shared" si="128"/>
        <v>#DIV/0!</v>
      </c>
      <c r="AK144" s="70" t="e">
        <f t="shared" si="128"/>
        <v>#DIV/0!</v>
      </c>
      <c r="AL144" s="70" t="e">
        <f t="shared" si="128"/>
        <v>#DIV/0!</v>
      </c>
      <c r="AM144" s="70" t="e">
        <f t="shared" si="128"/>
        <v>#DIV/0!</v>
      </c>
      <c r="AN144" s="70" t="e">
        <f t="shared" si="128"/>
        <v>#DIV/0!</v>
      </c>
      <c r="AO144" s="70" t="e">
        <f t="shared" si="128"/>
        <v>#DIV/0!</v>
      </c>
      <c r="AP144" s="70" t="e">
        <f t="shared" si="128"/>
        <v>#DIV/0!</v>
      </c>
      <c r="AQ144" s="70" t="e">
        <f t="shared" si="128"/>
        <v>#DIV/0!</v>
      </c>
      <c r="AR144" s="70" t="e">
        <f t="shared" si="128"/>
        <v>#DIV/0!</v>
      </c>
      <c r="AS144" s="70" t="e">
        <f t="shared" si="128"/>
        <v>#DIV/0!</v>
      </c>
      <c r="AT144" s="70" t="e">
        <f t="shared" si="128"/>
        <v>#DIV/0!</v>
      </c>
      <c r="AU144" s="70" t="e">
        <f t="shared" si="128"/>
        <v>#DIV/0!</v>
      </c>
      <c r="AV144" s="70" t="e">
        <f t="shared" si="128"/>
        <v>#DIV/0!</v>
      </c>
      <c r="AW144" s="70" t="e">
        <f t="shared" si="128"/>
        <v>#DIV/0!</v>
      </c>
      <c r="AX144" s="70" t="e">
        <f t="shared" si="128"/>
        <v>#DIV/0!</v>
      </c>
      <c r="AY144" s="70" t="e">
        <f t="shared" si="128"/>
        <v>#DIV/0!</v>
      </c>
      <c r="AZ144" s="70" t="e">
        <f t="shared" si="128"/>
        <v>#DIV/0!</v>
      </c>
      <c r="BA144" s="70" t="e">
        <f t="shared" si="128"/>
        <v>#DIV/0!</v>
      </c>
      <c r="BB144" s="70" t="e">
        <f t="shared" si="128"/>
        <v>#DIV/0!</v>
      </c>
      <c r="BC144" s="70" t="e">
        <f t="shared" si="128"/>
        <v>#DIV/0!</v>
      </c>
      <c r="BD144" s="70" t="e">
        <f t="shared" si="128"/>
        <v>#DIV/0!</v>
      </c>
      <c r="BE144" s="70" t="e">
        <f t="shared" si="128"/>
        <v>#DIV/0!</v>
      </c>
      <c r="BF144" s="70" t="e">
        <f t="shared" si="128"/>
        <v>#DIV/0!</v>
      </c>
      <c r="BG144" s="70" t="e">
        <f t="shared" si="128"/>
        <v>#DIV/0!</v>
      </c>
      <c r="BH144" s="70" t="e">
        <f t="shared" si="128"/>
        <v>#DIV/0!</v>
      </c>
      <c r="BI144" s="70" t="e">
        <f t="shared" si="128"/>
        <v>#DIV/0!</v>
      </c>
      <c r="BJ144" s="70" t="e">
        <f t="shared" si="128"/>
        <v>#DIV/0!</v>
      </c>
      <c r="BK144" s="70" t="e">
        <f t="shared" si="128"/>
        <v>#DIV/0!</v>
      </c>
      <c r="BL144" s="70" t="e">
        <f t="shared" si="128"/>
        <v>#DIV/0!</v>
      </c>
      <c r="BM144" s="70" t="e">
        <f t="shared" si="128"/>
        <v>#DIV/0!</v>
      </c>
      <c r="BN144" s="70" t="e">
        <f t="shared" si="128"/>
        <v>#DIV/0!</v>
      </c>
      <c r="BP144"/>
      <c r="BQ144"/>
    </row>
    <row r="145" spans="1:70" hidden="1" outlineLevel="1"/>
    <row r="146" spans="1:70" collapsed="1"/>
    <row r="147" spans="1:70" s="89" customFormat="1" ht="18" customHeight="1">
      <c r="A147" s="271">
        <v>3</v>
      </c>
      <c r="B147" s="87" t="s">
        <v>251</v>
      </c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95"/>
      <c r="BQ147" s="95"/>
      <c r="BR147" s="88"/>
    </row>
    <row r="149" spans="1:70" ht="15.75">
      <c r="B149" s="17" t="s">
        <v>252</v>
      </c>
      <c r="C149" s="17"/>
      <c r="D149" s="17"/>
    </row>
    <row r="150" spans="1:70" hidden="1" outlineLevel="1"/>
    <row r="151" spans="1:70" hidden="1" outlineLevel="1">
      <c r="B151" s="90" t="s">
        <v>254</v>
      </c>
    </row>
    <row r="152" spans="1:70" s="79" customFormat="1" hidden="1" outlineLevel="1">
      <c r="A152" s="270"/>
      <c r="C152" s="52" t="s">
        <v>222</v>
      </c>
      <c r="K152" s="103"/>
      <c r="L152" s="219">
        <f>SUM(L153:L155)</f>
        <v>0</v>
      </c>
      <c r="M152" s="219">
        <f>SUM(M153:M155)</f>
        <v>0</v>
      </c>
      <c r="N152" s="219">
        <f>SUM(N153:N155)</f>
        <v>0</v>
      </c>
      <c r="O152" s="219">
        <f>SUM(O153:O155)</f>
        <v>0</v>
      </c>
      <c r="P152" s="219">
        <f t="shared" ref="P152:W152" si="130">SUM(P153:P155)</f>
        <v>0</v>
      </c>
      <c r="Q152" s="219">
        <f t="shared" si="130"/>
        <v>0</v>
      </c>
      <c r="R152" s="219">
        <f t="shared" si="130"/>
        <v>0</v>
      </c>
      <c r="S152" s="219">
        <f t="shared" si="130"/>
        <v>0</v>
      </c>
      <c r="T152" s="219">
        <f t="shared" si="130"/>
        <v>0</v>
      </c>
      <c r="U152" s="219">
        <f t="shared" si="130"/>
        <v>0</v>
      </c>
      <c r="V152" s="219">
        <f t="shared" si="130"/>
        <v>0</v>
      </c>
      <c r="W152" s="219">
        <f t="shared" si="130"/>
        <v>0</v>
      </c>
      <c r="X152" s="219" t="e">
        <f t="shared" ref="X152:BN152" si="131">SUM(X153:X155)</f>
        <v>#DIV/0!</v>
      </c>
      <c r="Y152" s="219" t="e">
        <f t="shared" si="131"/>
        <v>#DIV/0!</v>
      </c>
      <c r="Z152" s="219" t="e">
        <f t="shared" si="131"/>
        <v>#DIV/0!</v>
      </c>
      <c r="AA152" s="219" t="e">
        <f t="shared" si="131"/>
        <v>#DIV/0!</v>
      </c>
      <c r="AB152" s="219" t="e">
        <f t="shared" si="131"/>
        <v>#DIV/0!</v>
      </c>
      <c r="AC152" s="219" t="e">
        <f t="shared" si="131"/>
        <v>#DIV/0!</v>
      </c>
      <c r="AD152" s="219" t="e">
        <f t="shared" si="131"/>
        <v>#DIV/0!</v>
      </c>
      <c r="AE152" s="219" t="e">
        <f t="shared" si="131"/>
        <v>#DIV/0!</v>
      </c>
      <c r="AF152" s="219" t="e">
        <f t="shared" si="131"/>
        <v>#DIV/0!</v>
      </c>
      <c r="AG152" s="219" t="e">
        <f t="shared" si="131"/>
        <v>#DIV/0!</v>
      </c>
      <c r="AH152" s="219" t="e">
        <f t="shared" si="131"/>
        <v>#DIV/0!</v>
      </c>
      <c r="AI152" s="219" t="e">
        <f t="shared" si="131"/>
        <v>#DIV/0!</v>
      </c>
      <c r="AJ152" s="219" t="e">
        <f t="shared" si="131"/>
        <v>#DIV/0!</v>
      </c>
      <c r="AK152" s="219" t="e">
        <f t="shared" si="131"/>
        <v>#DIV/0!</v>
      </c>
      <c r="AL152" s="219" t="e">
        <f t="shared" si="131"/>
        <v>#DIV/0!</v>
      </c>
      <c r="AM152" s="219" t="e">
        <f t="shared" si="131"/>
        <v>#DIV/0!</v>
      </c>
      <c r="AN152" s="219" t="e">
        <f t="shared" si="131"/>
        <v>#DIV/0!</v>
      </c>
      <c r="AO152" s="219" t="e">
        <f t="shared" si="131"/>
        <v>#DIV/0!</v>
      </c>
      <c r="AP152" s="219" t="e">
        <f t="shared" si="131"/>
        <v>#DIV/0!</v>
      </c>
      <c r="AQ152" s="219" t="e">
        <f t="shared" si="131"/>
        <v>#DIV/0!</v>
      </c>
      <c r="AR152" s="219" t="e">
        <f t="shared" si="131"/>
        <v>#DIV/0!</v>
      </c>
      <c r="AS152" s="219" t="e">
        <f t="shared" si="131"/>
        <v>#DIV/0!</v>
      </c>
      <c r="AT152" s="219" t="e">
        <f t="shared" si="131"/>
        <v>#DIV/0!</v>
      </c>
      <c r="AU152" s="219" t="e">
        <f t="shared" si="131"/>
        <v>#DIV/0!</v>
      </c>
      <c r="AV152" s="219" t="e">
        <f t="shared" si="131"/>
        <v>#DIV/0!</v>
      </c>
      <c r="AW152" s="219" t="e">
        <f t="shared" si="131"/>
        <v>#DIV/0!</v>
      </c>
      <c r="AX152" s="219" t="e">
        <f t="shared" si="131"/>
        <v>#DIV/0!</v>
      </c>
      <c r="AY152" s="219" t="e">
        <f t="shared" si="131"/>
        <v>#DIV/0!</v>
      </c>
      <c r="AZ152" s="219" t="e">
        <f t="shared" si="131"/>
        <v>#DIV/0!</v>
      </c>
      <c r="BA152" s="219" t="e">
        <f t="shared" si="131"/>
        <v>#DIV/0!</v>
      </c>
      <c r="BB152" s="219" t="e">
        <f t="shared" si="131"/>
        <v>#DIV/0!</v>
      </c>
      <c r="BC152" s="219" t="e">
        <f t="shared" si="131"/>
        <v>#DIV/0!</v>
      </c>
      <c r="BD152" s="219" t="e">
        <f t="shared" si="131"/>
        <v>#DIV/0!</v>
      </c>
      <c r="BE152" s="219" t="e">
        <f t="shared" si="131"/>
        <v>#DIV/0!</v>
      </c>
      <c r="BF152" s="219" t="e">
        <f t="shared" si="131"/>
        <v>#DIV/0!</v>
      </c>
      <c r="BG152" s="219" t="e">
        <f t="shared" si="131"/>
        <v>#DIV/0!</v>
      </c>
      <c r="BH152" s="219" t="e">
        <f t="shared" si="131"/>
        <v>#DIV/0!</v>
      </c>
      <c r="BI152" s="219" t="e">
        <f t="shared" si="131"/>
        <v>#DIV/0!</v>
      </c>
      <c r="BJ152" s="219" t="e">
        <f t="shared" si="131"/>
        <v>#DIV/0!</v>
      </c>
      <c r="BK152" s="219" t="e">
        <f t="shared" si="131"/>
        <v>#DIV/0!</v>
      </c>
      <c r="BL152" s="219" t="e">
        <f t="shared" si="131"/>
        <v>#DIV/0!</v>
      </c>
      <c r="BM152" s="219" t="e">
        <f t="shared" si="131"/>
        <v>#DIV/0!</v>
      </c>
      <c r="BN152" s="219" t="e">
        <f t="shared" si="131"/>
        <v>#DIV/0!</v>
      </c>
      <c r="BP152"/>
      <c r="BQ152"/>
      <c r="BR152"/>
    </row>
    <row r="153" spans="1:70" s="79" customFormat="1" hidden="1" outlineLevel="1">
      <c r="A153"/>
      <c r="D153" s="113" t="s">
        <v>223</v>
      </c>
      <c r="H153" s="79" t="s">
        <v>149</v>
      </c>
      <c r="I153" s="79" t="s">
        <v>189</v>
      </c>
      <c r="J153" s="80" t="s">
        <v>137</v>
      </c>
      <c r="K153" s="103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67" t="e">
        <f t="shared" ref="Y153:BN153" si="132">Y161*AVERAGE(X32:Y32)</f>
        <v>#DIV/0!</v>
      </c>
      <c r="Z153" s="167" t="e">
        <f t="shared" si="132"/>
        <v>#DIV/0!</v>
      </c>
      <c r="AA153" s="167" t="e">
        <f t="shared" si="132"/>
        <v>#DIV/0!</v>
      </c>
      <c r="AB153" s="167" t="e">
        <f t="shared" si="132"/>
        <v>#DIV/0!</v>
      </c>
      <c r="AC153" s="167" t="e">
        <f t="shared" si="132"/>
        <v>#DIV/0!</v>
      </c>
      <c r="AD153" s="167" t="e">
        <f t="shared" si="132"/>
        <v>#DIV/0!</v>
      </c>
      <c r="AE153" s="167" t="e">
        <f t="shared" si="132"/>
        <v>#DIV/0!</v>
      </c>
      <c r="AF153" s="167" t="e">
        <f t="shared" si="132"/>
        <v>#DIV/0!</v>
      </c>
      <c r="AG153" s="167" t="e">
        <f t="shared" si="132"/>
        <v>#DIV/0!</v>
      </c>
      <c r="AH153" s="167" t="e">
        <f t="shared" si="132"/>
        <v>#DIV/0!</v>
      </c>
      <c r="AI153" s="167" t="e">
        <f t="shared" si="132"/>
        <v>#DIV/0!</v>
      </c>
      <c r="AJ153" s="167" t="e">
        <f t="shared" si="132"/>
        <v>#DIV/0!</v>
      </c>
      <c r="AK153" s="167" t="e">
        <f t="shared" si="132"/>
        <v>#DIV/0!</v>
      </c>
      <c r="AL153" s="167" t="e">
        <f t="shared" si="132"/>
        <v>#DIV/0!</v>
      </c>
      <c r="AM153" s="167" t="e">
        <f t="shared" si="132"/>
        <v>#DIV/0!</v>
      </c>
      <c r="AN153" s="167" t="e">
        <f t="shared" si="132"/>
        <v>#DIV/0!</v>
      </c>
      <c r="AO153" s="167" t="e">
        <f t="shared" si="132"/>
        <v>#DIV/0!</v>
      </c>
      <c r="AP153" s="167" t="e">
        <f t="shared" si="132"/>
        <v>#DIV/0!</v>
      </c>
      <c r="AQ153" s="167" t="e">
        <f t="shared" si="132"/>
        <v>#DIV/0!</v>
      </c>
      <c r="AR153" s="167" t="e">
        <f t="shared" si="132"/>
        <v>#DIV/0!</v>
      </c>
      <c r="AS153" s="167" t="e">
        <f t="shared" si="132"/>
        <v>#DIV/0!</v>
      </c>
      <c r="AT153" s="167" t="e">
        <f t="shared" si="132"/>
        <v>#DIV/0!</v>
      </c>
      <c r="AU153" s="167" t="e">
        <f t="shared" si="132"/>
        <v>#DIV/0!</v>
      </c>
      <c r="AV153" s="167" t="e">
        <f t="shared" si="132"/>
        <v>#DIV/0!</v>
      </c>
      <c r="AW153" s="167" t="e">
        <f t="shared" si="132"/>
        <v>#DIV/0!</v>
      </c>
      <c r="AX153" s="167" t="e">
        <f t="shared" si="132"/>
        <v>#DIV/0!</v>
      </c>
      <c r="AY153" s="167" t="e">
        <f t="shared" si="132"/>
        <v>#DIV/0!</v>
      </c>
      <c r="AZ153" s="167" t="e">
        <f t="shared" si="132"/>
        <v>#DIV/0!</v>
      </c>
      <c r="BA153" s="167" t="e">
        <f t="shared" si="132"/>
        <v>#DIV/0!</v>
      </c>
      <c r="BB153" s="167" t="e">
        <f t="shared" si="132"/>
        <v>#DIV/0!</v>
      </c>
      <c r="BC153" s="167" t="e">
        <f t="shared" si="132"/>
        <v>#DIV/0!</v>
      </c>
      <c r="BD153" s="167" t="e">
        <f t="shared" si="132"/>
        <v>#DIV/0!</v>
      </c>
      <c r="BE153" s="167" t="e">
        <f t="shared" si="132"/>
        <v>#DIV/0!</v>
      </c>
      <c r="BF153" s="167" t="e">
        <f t="shared" si="132"/>
        <v>#DIV/0!</v>
      </c>
      <c r="BG153" s="167" t="e">
        <f t="shared" si="132"/>
        <v>#DIV/0!</v>
      </c>
      <c r="BH153" s="167" t="e">
        <f t="shared" si="132"/>
        <v>#DIV/0!</v>
      </c>
      <c r="BI153" s="167" t="e">
        <f t="shared" si="132"/>
        <v>#DIV/0!</v>
      </c>
      <c r="BJ153" s="167" t="e">
        <f t="shared" si="132"/>
        <v>#DIV/0!</v>
      </c>
      <c r="BK153" s="167" t="e">
        <f t="shared" si="132"/>
        <v>#DIV/0!</v>
      </c>
      <c r="BL153" s="167" t="e">
        <f t="shared" si="132"/>
        <v>#DIV/0!</v>
      </c>
      <c r="BM153" s="167" t="e">
        <f t="shared" si="132"/>
        <v>#DIV/0!</v>
      </c>
      <c r="BN153" s="167" t="e">
        <f t="shared" si="132"/>
        <v>#DIV/0!</v>
      </c>
      <c r="BP153" s="96"/>
      <c r="BQ153" s="96"/>
    </row>
    <row r="154" spans="1:70" s="79" customFormat="1" hidden="1" outlineLevel="1">
      <c r="A154"/>
      <c r="D154" s="113" t="s">
        <v>224</v>
      </c>
      <c r="I154" s="79" t="s">
        <v>189</v>
      </c>
      <c r="J154" s="80" t="s">
        <v>137</v>
      </c>
      <c r="K154" s="103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67" t="e">
        <f t="shared" ref="X154:BN154" si="133">X164*AVERAGE(W36:X36)</f>
        <v>#DIV/0!</v>
      </c>
      <c r="Y154" s="167" t="e">
        <f t="shared" si="133"/>
        <v>#DIV/0!</v>
      </c>
      <c r="Z154" s="167" t="e">
        <f t="shared" si="133"/>
        <v>#DIV/0!</v>
      </c>
      <c r="AA154" s="167" t="e">
        <f t="shared" si="133"/>
        <v>#DIV/0!</v>
      </c>
      <c r="AB154" s="167" t="e">
        <f t="shared" si="133"/>
        <v>#DIV/0!</v>
      </c>
      <c r="AC154" s="167" t="e">
        <f t="shared" si="133"/>
        <v>#DIV/0!</v>
      </c>
      <c r="AD154" s="167" t="e">
        <f t="shared" si="133"/>
        <v>#DIV/0!</v>
      </c>
      <c r="AE154" s="167" t="e">
        <f t="shared" si="133"/>
        <v>#DIV/0!</v>
      </c>
      <c r="AF154" s="167" t="e">
        <f t="shared" si="133"/>
        <v>#DIV/0!</v>
      </c>
      <c r="AG154" s="167" t="e">
        <f t="shared" si="133"/>
        <v>#DIV/0!</v>
      </c>
      <c r="AH154" s="167" t="e">
        <f t="shared" si="133"/>
        <v>#DIV/0!</v>
      </c>
      <c r="AI154" s="167" t="e">
        <f t="shared" si="133"/>
        <v>#DIV/0!</v>
      </c>
      <c r="AJ154" s="167" t="e">
        <f t="shared" si="133"/>
        <v>#DIV/0!</v>
      </c>
      <c r="AK154" s="167" t="e">
        <f t="shared" si="133"/>
        <v>#DIV/0!</v>
      </c>
      <c r="AL154" s="167" t="e">
        <f t="shared" si="133"/>
        <v>#DIV/0!</v>
      </c>
      <c r="AM154" s="167" t="e">
        <f t="shared" si="133"/>
        <v>#DIV/0!</v>
      </c>
      <c r="AN154" s="167" t="e">
        <f t="shared" si="133"/>
        <v>#DIV/0!</v>
      </c>
      <c r="AO154" s="167" t="e">
        <f t="shared" si="133"/>
        <v>#DIV/0!</v>
      </c>
      <c r="AP154" s="167" t="e">
        <f t="shared" si="133"/>
        <v>#DIV/0!</v>
      </c>
      <c r="AQ154" s="167" t="e">
        <f t="shared" si="133"/>
        <v>#DIV/0!</v>
      </c>
      <c r="AR154" s="167" t="e">
        <f t="shared" si="133"/>
        <v>#DIV/0!</v>
      </c>
      <c r="AS154" s="167" t="e">
        <f t="shared" si="133"/>
        <v>#DIV/0!</v>
      </c>
      <c r="AT154" s="167" t="e">
        <f t="shared" si="133"/>
        <v>#DIV/0!</v>
      </c>
      <c r="AU154" s="167" t="e">
        <f t="shared" si="133"/>
        <v>#DIV/0!</v>
      </c>
      <c r="AV154" s="167" t="e">
        <f t="shared" si="133"/>
        <v>#DIV/0!</v>
      </c>
      <c r="AW154" s="167" t="e">
        <f t="shared" si="133"/>
        <v>#DIV/0!</v>
      </c>
      <c r="AX154" s="167" t="e">
        <f t="shared" si="133"/>
        <v>#DIV/0!</v>
      </c>
      <c r="AY154" s="167" t="e">
        <f t="shared" si="133"/>
        <v>#DIV/0!</v>
      </c>
      <c r="AZ154" s="167" t="e">
        <f t="shared" si="133"/>
        <v>#DIV/0!</v>
      </c>
      <c r="BA154" s="167" t="e">
        <f t="shared" si="133"/>
        <v>#DIV/0!</v>
      </c>
      <c r="BB154" s="167" t="e">
        <f t="shared" si="133"/>
        <v>#DIV/0!</v>
      </c>
      <c r="BC154" s="167" t="e">
        <f t="shared" si="133"/>
        <v>#DIV/0!</v>
      </c>
      <c r="BD154" s="167" t="e">
        <f t="shared" si="133"/>
        <v>#DIV/0!</v>
      </c>
      <c r="BE154" s="167" t="e">
        <f t="shared" si="133"/>
        <v>#DIV/0!</v>
      </c>
      <c r="BF154" s="167" t="e">
        <f t="shared" si="133"/>
        <v>#DIV/0!</v>
      </c>
      <c r="BG154" s="167" t="e">
        <f t="shared" si="133"/>
        <v>#DIV/0!</v>
      </c>
      <c r="BH154" s="167" t="e">
        <f t="shared" si="133"/>
        <v>#DIV/0!</v>
      </c>
      <c r="BI154" s="167" t="e">
        <f t="shared" si="133"/>
        <v>#DIV/0!</v>
      </c>
      <c r="BJ154" s="167" t="e">
        <f t="shared" si="133"/>
        <v>#DIV/0!</v>
      </c>
      <c r="BK154" s="167" t="e">
        <f t="shared" si="133"/>
        <v>#DIV/0!</v>
      </c>
      <c r="BL154" s="167" t="e">
        <f t="shared" si="133"/>
        <v>#DIV/0!</v>
      </c>
      <c r="BM154" s="167" t="e">
        <f t="shared" si="133"/>
        <v>#DIV/0!</v>
      </c>
      <c r="BN154" s="167" t="e">
        <f t="shared" si="133"/>
        <v>#DIV/0!</v>
      </c>
      <c r="BP154" s="96"/>
      <c r="BQ154" s="96"/>
    </row>
    <row r="155" spans="1:70" s="79" customFormat="1" hidden="1" outlineLevel="1">
      <c r="A155" s="270"/>
      <c r="D155" s="113" t="s">
        <v>225</v>
      </c>
      <c r="K155" s="103"/>
      <c r="L155" s="167">
        <f>SUM(L156,L157)</f>
        <v>0</v>
      </c>
      <c r="M155" s="167">
        <f>SUM(M156,M157)</f>
        <v>0</v>
      </c>
      <c r="N155" s="167">
        <f>SUM(N156,N157)</f>
        <v>0</v>
      </c>
      <c r="O155" s="167">
        <f>SUM(O156,O157)</f>
        <v>0</v>
      </c>
      <c r="P155" s="167">
        <f t="shared" ref="P155:AU155" si="134">SUM(P156,P157)</f>
        <v>0</v>
      </c>
      <c r="Q155" s="167">
        <f t="shared" si="134"/>
        <v>0</v>
      </c>
      <c r="R155" s="167">
        <f t="shared" si="134"/>
        <v>0</v>
      </c>
      <c r="S155" s="167">
        <f t="shared" si="134"/>
        <v>0</v>
      </c>
      <c r="T155" s="167">
        <f t="shared" si="134"/>
        <v>0</v>
      </c>
      <c r="U155" s="167">
        <f>SUM(U156,U157)</f>
        <v>0</v>
      </c>
      <c r="V155" s="167">
        <f t="shared" si="134"/>
        <v>0</v>
      </c>
      <c r="W155" s="167">
        <f t="shared" si="134"/>
        <v>0</v>
      </c>
      <c r="X155" s="167">
        <f t="shared" si="134"/>
        <v>0</v>
      </c>
      <c r="Y155" s="167" t="e">
        <f t="shared" si="134"/>
        <v>#DIV/0!</v>
      </c>
      <c r="Z155" s="167" t="e">
        <f t="shared" si="134"/>
        <v>#DIV/0!</v>
      </c>
      <c r="AA155" s="167" t="e">
        <f t="shared" si="134"/>
        <v>#DIV/0!</v>
      </c>
      <c r="AB155" s="167" t="e">
        <f t="shared" si="134"/>
        <v>#DIV/0!</v>
      </c>
      <c r="AC155" s="167" t="e">
        <f t="shared" si="134"/>
        <v>#DIV/0!</v>
      </c>
      <c r="AD155" s="167" t="e">
        <f t="shared" si="134"/>
        <v>#DIV/0!</v>
      </c>
      <c r="AE155" s="167" t="e">
        <f t="shared" si="134"/>
        <v>#DIV/0!</v>
      </c>
      <c r="AF155" s="167" t="e">
        <f t="shared" si="134"/>
        <v>#DIV/0!</v>
      </c>
      <c r="AG155" s="167" t="e">
        <f t="shared" si="134"/>
        <v>#DIV/0!</v>
      </c>
      <c r="AH155" s="167" t="e">
        <f t="shared" si="134"/>
        <v>#DIV/0!</v>
      </c>
      <c r="AI155" s="167" t="e">
        <f t="shared" si="134"/>
        <v>#DIV/0!</v>
      </c>
      <c r="AJ155" s="167" t="e">
        <f t="shared" si="134"/>
        <v>#DIV/0!</v>
      </c>
      <c r="AK155" s="167" t="e">
        <f t="shared" si="134"/>
        <v>#DIV/0!</v>
      </c>
      <c r="AL155" s="167" t="e">
        <f t="shared" si="134"/>
        <v>#DIV/0!</v>
      </c>
      <c r="AM155" s="167" t="e">
        <f t="shared" si="134"/>
        <v>#DIV/0!</v>
      </c>
      <c r="AN155" s="167" t="e">
        <f t="shared" si="134"/>
        <v>#DIV/0!</v>
      </c>
      <c r="AO155" s="167" t="e">
        <f t="shared" si="134"/>
        <v>#DIV/0!</v>
      </c>
      <c r="AP155" s="167" t="e">
        <f t="shared" si="134"/>
        <v>#DIV/0!</v>
      </c>
      <c r="AQ155" s="167" t="e">
        <f t="shared" si="134"/>
        <v>#DIV/0!</v>
      </c>
      <c r="AR155" s="167" t="e">
        <f t="shared" si="134"/>
        <v>#DIV/0!</v>
      </c>
      <c r="AS155" s="167" t="e">
        <f t="shared" si="134"/>
        <v>#DIV/0!</v>
      </c>
      <c r="AT155" s="167" t="e">
        <f t="shared" si="134"/>
        <v>#DIV/0!</v>
      </c>
      <c r="AU155" s="167" t="e">
        <f t="shared" si="134"/>
        <v>#DIV/0!</v>
      </c>
      <c r="AV155" s="167" t="e">
        <f t="shared" ref="AV155:BM155" si="135">SUM(AV156,AV157)</f>
        <v>#DIV/0!</v>
      </c>
      <c r="AW155" s="167" t="e">
        <f t="shared" si="135"/>
        <v>#DIV/0!</v>
      </c>
      <c r="AX155" s="167" t="e">
        <f t="shared" si="135"/>
        <v>#DIV/0!</v>
      </c>
      <c r="AY155" s="167" t="e">
        <f t="shared" si="135"/>
        <v>#DIV/0!</v>
      </c>
      <c r="AZ155" s="167" t="e">
        <f t="shared" si="135"/>
        <v>#DIV/0!</v>
      </c>
      <c r="BA155" s="167" t="e">
        <f t="shared" si="135"/>
        <v>#DIV/0!</v>
      </c>
      <c r="BB155" s="167" t="e">
        <f t="shared" si="135"/>
        <v>#DIV/0!</v>
      </c>
      <c r="BC155" s="167" t="e">
        <f t="shared" si="135"/>
        <v>#DIV/0!</v>
      </c>
      <c r="BD155" s="167" t="e">
        <f t="shared" si="135"/>
        <v>#DIV/0!</v>
      </c>
      <c r="BE155" s="167" t="e">
        <f t="shared" si="135"/>
        <v>#DIV/0!</v>
      </c>
      <c r="BF155" s="167" t="e">
        <f t="shared" si="135"/>
        <v>#DIV/0!</v>
      </c>
      <c r="BG155" s="167" t="e">
        <f t="shared" si="135"/>
        <v>#DIV/0!</v>
      </c>
      <c r="BH155" s="167" t="e">
        <f t="shared" si="135"/>
        <v>#DIV/0!</v>
      </c>
      <c r="BI155" s="167" t="e">
        <f t="shared" si="135"/>
        <v>#DIV/0!</v>
      </c>
      <c r="BJ155" s="167" t="e">
        <f t="shared" si="135"/>
        <v>#DIV/0!</v>
      </c>
      <c r="BK155" s="167" t="e">
        <f t="shared" si="135"/>
        <v>#DIV/0!</v>
      </c>
      <c r="BL155" s="167" t="e">
        <f t="shared" si="135"/>
        <v>#DIV/0!</v>
      </c>
      <c r="BM155" s="167" t="e">
        <f t="shared" si="135"/>
        <v>#DIV/0!</v>
      </c>
      <c r="BN155" s="167" t="e">
        <f>SUM(BN156,BN157)</f>
        <v>#DIV/0!</v>
      </c>
      <c r="BP155"/>
      <c r="BQ155"/>
      <c r="BR155"/>
    </row>
    <row r="156" spans="1:70" s="79" customFormat="1" hidden="1" outlineLevel="1">
      <c r="A156" s="270"/>
      <c r="E156" s="79" t="s">
        <v>226</v>
      </c>
      <c r="K156" s="103"/>
      <c r="L156" s="184">
        <f t="shared" ref="L156:U156" si="136">L157*L159</f>
        <v>0</v>
      </c>
      <c r="M156" s="184">
        <f t="shared" si="136"/>
        <v>0</v>
      </c>
      <c r="N156" s="184">
        <f t="shared" si="136"/>
        <v>0</v>
      </c>
      <c r="O156" s="184">
        <f t="shared" si="136"/>
        <v>0</v>
      </c>
      <c r="P156" s="184">
        <f t="shared" si="136"/>
        <v>0</v>
      </c>
      <c r="Q156" s="184">
        <f t="shared" si="136"/>
        <v>0</v>
      </c>
      <c r="R156" s="184">
        <f t="shared" si="136"/>
        <v>0</v>
      </c>
      <c r="S156" s="184">
        <f t="shared" si="136"/>
        <v>0</v>
      </c>
      <c r="T156" s="184">
        <f t="shared" si="136"/>
        <v>0</v>
      </c>
      <c r="U156" s="184">
        <f t="shared" si="136"/>
        <v>0</v>
      </c>
      <c r="V156" s="184">
        <f>V157*V159</f>
        <v>0</v>
      </c>
      <c r="W156" s="184">
        <f>W157*W159</f>
        <v>0</v>
      </c>
      <c r="X156" s="184">
        <f t="shared" ref="X156:BN156" si="137">X157*X159</f>
        <v>0</v>
      </c>
      <c r="Y156" s="184" t="e">
        <f t="shared" si="137"/>
        <v>#DIV/0!</v>
      </c>
      <c r="Z156" s="184" t="e">
        <f t="shared" si="137"/>
        <v>#DIV/0!</v>
      </c>
      <c r="AA156" s="184" t="e">
        <f t="shared" si="137"/>
        <v>#DIV/0!</v>
      </c>
      <c r="AB156" s="184" t="e">
        <f t="shared" si="137"/>
        <v>#DIV/0!</v>
      </c>
      <c r="AC156" s="184" t="e">
        <f t="shared" si="137"/>
        <v>#DIV/0!</v>
      </c>
      <c r="AD156" s="184" t="e">
        <f t="shared" si="137"/>
        <v>#DIV/0!</v>
      </c>
      <c r="AE156" s="184" t="e">
        <f t="shared" si="137"/>
        <v>#DIV/0!</v>
      </c>
      <c r="AF156" s="184" t="e">
        <f t="shared" si="137"/>
        <v>#DIV/0!</v>
      </c>
      <c r="AG156" s="184" t="e">
        <f t="shared" si="137"/>
        <v>#DIV/0!</v>
      </c>
      <c r="AH156" s="184" t="e">
        <f t="shared" si="137"/>
        <v>#DIV/0!</v>
      </c>
      <c r="AI156" s="184" t="e">
        <f t="shared" si="137"/>
        <v>#DIV/0!</v>
      </c>
      <c r="AJ156" s="184" t="e">
        <f t="shared" si="137"/>
        <v>#DIV/0!</v>
      </c>
      <c r="AK156" s="184" t="e">
        <f t="shared" si="137"/>
        <v>#DIV/0!</v>
      </c>
      <c r="AL156" s="184" t="e">
        <f t="shared" si="137"/>
        <v>#DIV/0!</v>
      </c>
      <c r="AM156" s="184" t="e">
        <f t="shared" si="137"/>
        <v>#DIV/0!</v>
      </c>
      <c r="AN156" s="184" t="e">
        <f t="shared" si="137"/>
        <v>#DIV/0!</v>
      </c>
      <c r="AO156" s="184" t="e">
        <f t="shared" si="137"/>
        <v>#DIV/0!</v>
      </c>
      <c r="AP156" s="184" t="e">
        <f t="shared" si="137"/>
        <v>#DIV/0!</v>
      </c>
      <c r="AQ156" s="184" t="e">
        <f t="shared" si="137"/>
        <v>#DIV/0!</v>
      </c>
      <c r="AR156" s="184" t="e">
        <f t="shared" si="137"/>
        <v>#DIV/0!</v>
      </c>
      <c r="AS156" s="184" t="e">
        <f t="shared" si="137"/>
        <v>#DIV/0!</v>
      </c>
      <c r="AT156" s="184" t="e">
        <f t="shared" si="137"/>
        <v>#DIV/0!</v>
      </c>
      <c r="AU156" s="184" t="e">
        <f t="shared" si="137"/>
        <v>#DIV/0!</v>
      </c>
      <c r="AV156" s="184" t="e">
        <f t="shared" si="137"/>
        <v>#DIV/0!</v>
      </c>
      <c r="AW156" s="184" t="e">
        <f t="shared" si="137"/>
        <v>#DIV/0!</v>
      </c>
      <c r="AX156" s="184" t="e">
        <f t="shared" si="137"/>
        <v>#DIV/0!</v>
      </c>
      <c r="AY156" s="184" t="e">
        <f t="shared" si="137"/>
        <v>#DIV/0!</v>
      </c>
      <c r="AZ156" s="184" t="e">
        <f t="shared" si="137"/>
        <v>#DIV/0!</v>
      </c>
      <c r="BA156" s="184" t="e">
        <f t="shared" si="137"/>
        <v>#DIV/0!</v>
      </c>
      <c r="BB156" s="184" t="e">
        <f t="shared" si="137"/>
        <v>#DIV/0!</v>
      </c>
      <c r="BC156" s="184" t="e">
        <f t="shared" si="137"/>
        <v>#DIV/0!</v>
      </c>
      <c r="BD156" s="184" t="e">
        <f t="shared" si="137"/>
        <v>#DIV/0!</v>
      </c>
      <c r="BE156" s="184" t="e">
        <f t="shared" si="137"/>
        <v>#DIV/0!</v>
      </c>
      <c r="BF156" s="184" t="e">
        <f t="shared" si="137"/>
        <v>#DIV/0!</v>
      </c>
      <c r="BG156" s="184" t="e">
        <f t="shared" si="137"/>
        <v>#DIV/0!</v>
      </c>
      <c r="BH156" s="184" t="e">
        <f t="shared" si="137"/>
        <v>#DIV/0!</v>
      </c>
      <c r="BI156" s="184" t="e">
        <f t="shared" si="137"/>
        <v>#DIV/0!</v>
      </c>
      <c r="BJ156" s="184" t="e">
        <f t="shared" si="137"/>
        <v>#DIV/0!</v>
      </c>
      <c r="BK156" s="184" t="e">
        <f t="shared" si="137"/>
        <v>#DIV/0!</v>
      </c>
      <c r="BL156" s="184" t="e">
        <f t="shared" si="137"/>
        <v>#DIV/0!</v>
      </c>
      <c r="BM156" s="184" t="e">
        <f t="shared" si="137"/>
        <v>#DIV/0!</v>
      </c>
      <c r="BN156" s="184" t="e">
        <f t="shared" si="137"/>
        <v>#DIV/0!</v>
      </c>
      <c r="BP156"/>
      <c r="BQ156"/>
      <c r="BR156"/>
    </row>
    <row r="157" spans="1:70" s="79" customFormat="1" hidden="1" outlineLevel="1">
      <c r="A157"/>
      <c r="E157" s="79" t="s">
        <v>227</v>
      </c>
      <c r="K157" s="103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67" t="e">
        <f>X157*(1+Y158)</f>
        <v>#DIV/0!</v>
      </c>
      <c r="Z157" s="167" t="e">
        <f t="shared" ref="Z157:AG157" si="138">Y157*(1+Z158)</f>
        <v>#DIV/0!</v>
      </c>
      <c r="AA157" s="167" t="e">
        <f t="shared" si="138"/>
        <v>#DIV/0!</v>
      </c>
      <c r="AB157" s="167" t="e">
        <f t="shared" si="138"/>
        <v>#DIV/0!</v>
      </c>
      <c r="AC157" s="167" t="e">
        <f t="shared" si="138"/>
        <v>#DIV/0!</v>
      </c>
      <c r="AD157" s="167" t="e">
        <f t="shared" si="138"/>
        <v>#DIV/0!</v>
      </c>
      <c r="AE157" s="167" t="e">
        <f t="shared" si="138"/>
        <v>#DIV/0!</v>
      </c>
      <c r="AF157" s="167" t="e">
        <f t="shared" si="138"/>
        <v>#DIV/0!</v>
      </c>
      <c r="AG157" s="167" t="e">
        <f t="shared" si="138"/>
        <v>#DIV/0!</v>
      </c>
      <c r="AH157" s="177" t="e">
        <f>AG157</f>
        <v>#DIV/0!</v>
      </c>
      <c r="AI157" s="177" t="e">
        <f>AH157</f>
        <v>#DIV/0!</v>
      </c>
      <c r="AJ157" s="177" t="e">
        <f t="shared" ref="AJ157:BN157" si="139">AI157</f>
        <v>#DIV/0!</v>
      </c>
      <c r="AK157" s="177" t="e">
        <f t="shared" si="139"/>
        <v>#DIV/0!</v>
      </c>
      <c r="AL157" s="177" t="e">
        <f t="shared" si="139"/>
        <v>#DIV/0!</v>
      </c>
      <c r="AM157" s="177" t="e">
        <f t="shared" si="139"/>
        <v>#DIV/0!</v>
      </c>
      <c r="AN157" s="177" t="e">
        <f t="shared" si="139"/>
        <v>#DIV/0!</v>
      </c>
      <c r="AO157" s="177" t="e">
        <f t="shared" si="139"/>
        <v>#DIV/0!</v>
      </c>
      <c r="AP157" s="177" t="e">
        <f t="shared" si="139"/>
        <v>#DIV/0!</v>
      </c>
      <c r="AQ157" s="177" t="e">
        <f t="shared" si="139"/>
        <v>#DIV/0!</v>
      </c>
      <c r="AR157" s="177" t="e">
        <f t="shared" si="139"/>
        <v>#DIV/0!</v>
      </c>
      <c r="AS157" s="177" t="e">
        <f t="shared" si="139"/>
        <v>#DIV/0!</v>
      </c>
      <c r="AT157" s="177" t="e">
        <f t="shared" si="139"/>
        <v>#DIV/0!</v>
      </c>
      <c r="AU157" s="177" t="e">
        <f t="shared" si="139"/>
        <v>#DIV/0!</v>
      </c>
      <c r="AV157" s="177" t="e">
        <f t="shared" si="139"/>
        <v>#DIV/0!</v>
      </c>
      <c r="AW157" s="177" t="e">
        <f t="shared" si="139"/>
        <v>#DIV/0!</v>
      </c>
      <c r="AX157" s="177" t="e">
        <f t="shared" si="139"/>
        <v>#DIV/0!</v>
      </c>
      <c r="AY157" s="177" t="e">
        <f t="shared" si="139"/>
        <v>#DIV/0!</v>
      </c>
      <c r="AZ157" s="177" t="e">
        <f t="shared" si="139"/>
        <v>#DIV/0!</v>
      </c>
      <c r="BA157" s="177" t="e">
        <f t="shared" si="139"/>
        <v>#DIV/0!</v>
      </c>
      <c r="BB157" s="177" t="e">
        <f t="shared" si="139"/>
        <v>#DIV/0!</v>
      </c>
      <c r="BC157" s="177" t="e">
        <f t="shared" si="139"/>
        <v>#DIV/0!</v>
      </c>
      <c r="BD157" s="177" t="e">
        <f t="shared" si="139"/>
        <v>#DIV/0!</v>
      </c>
      <c r="BE157" s="177" t="e">
        <f t="shared" si="139"/>
        <v>#DIV/0!</v>
      </c>
      <c r="BF157" s="177" t="e">
        <f t="shared" si="139"/>
        <v>#DIV/0!</v>
      </c>
      <c r="BG157" s="177" t="e">
        <f t="shared" si="139"/>
        <v>#DIV/0!</v>
      </c>
      <c r="BH157" s="177" t="e">
        <f t="shared" si="139"/>
        <v>#DIV/0!</v>
      </c>
      <c r="BI157" s="177" t="e">
        <f t="shared" si="139"/>
        <v>#DIV/0!</v>
      </c>
      <c r="BJ157" s="177" t="e">
        <f t="shared" si="139"/>
        <v>#DIV/0!</v>
      </c>
      <c r="BK157" s="177" t="e">
        <f t="shared" si="139"/>
        <v>#DIV/0!</v>
      </c>
      <c r="BL157" s="177" t="e">
        <f t="shared" si="139"/>
        <v>#DIV/0!</v>
      </c>
      <c r="BM157" s="177" t="e">
        <f t="shared" si="139"/>
        <v>#DIV/0!</v>
      </c>
      <c r="BN157" s="177" t="e">
        <f t="shared" si="139"/>
        <v>#DIV/0!</v>
      </c>
      <c r="BP157"/>
      <c r="BQ157"/>
      <c r="BR157"/>
    </row>
    <row r="158" spans="1:70" s="79" customFormat="1" hidden="1" outlineLevel="1">
      <c r="A158" s="270"/>
      <c r="E158" s="82" t="s">
        <v>202</v>
      </c>
      <c r="K158" s="103"/>
      <c r="L158" s="103"/>
      <c r="M158" s="236" t="e">
        <f>M157/L157-1</f>
        <v>#DIV/0!</v>
      </c>
      <c r="N158" s="236" t="e">
        <f t="shared" ref="N158:X158" si="140">N157/M157-1</f>
        <v>#DIV/0!</v>
      </c>
      <c r="O158" s="236" t="e">
        <f t="shared" si="140"/>
        <v>#DIV/0!</v>
      </c>
      <c r="P158" s="236" t="e">
        <f t="shared" si="140"/>
        <v>#DIV/0!</v>
      </c>
      <c r="Q158" s="236" t="e">
        <f t="shared" si="140"/>
        <v>#DIV/0!</v>
      </c>
      <c r="R158" s="236" t="e">
        <f t="shared" si="140"/>
        <v>#DIV/0!</v>
      </c>
      <c r="S158" s="236" t="e">
        <f t="shared" si="140"/>
        <v>#DIV/0!</v>
      </c>
      <c r="T158" s="236" t="e">
        <f t="shared" si="140"/>
        <v>#DIV/0!</v>
      </c>
      <c r="U158" s="236" t="e">
        <f t="shared" si="140"/>
        <v>#DIV/0!</v>
      </c>
      <c r="V158" s="236" t="e">
        <f t="shared" si="140"/>
        <v>#DIV/0!</v>
      </c>
      <c r="W158" s="236" t="e">
        <f t="shared" si="140"/>
        <v>#DIV/0!</v>
      </c>
      <c r="X158" s="236" t="e">
        <f t="shared" si="140"/>
        <v>#DIV/0!</v>
      </c>
      <c r="Y158" s="263" t="e">
        <f>AVERAGE(U158:X158)</f>
        <v>#DIV/0!</v>
      </c>
      <c r="Z158" s="263" t="e">
        <f>Y158-1.5%</f>
        <v>#DIV/0!</v>
      </c>
      <c r="AA158" s="263" t="e">
        <f t="shared" ref="AA158:AG158" si="141">Z158-1.5%</f>
        <v>#DIV/0!</v>
      </c>
      <c r="AB158" s="263" t="e">
        <f t="shared" si="141"/>
        <v>#DIV/0!</v>
      </c>
      <c r="AC158" s="263" t="e">
        <f t="shared" si="141"/>
        <v>#DIV/0!</v>
      </c>
      <c r="AD158" s="263" t="e">
        <f t="shared" si="141"/>
        <v>#DIV/0!</v>
      </c>
      <c r="AE158" s="263" t="e">
        <f t="shared" si="141"/>
        <v>#DIV/0!</v>
      </c>
      <c r="AF158" s="263" t="e">
        <f t="shared" si="141"/>
        <v>#DIV/0!</v>
      </c>
      <c r="AG158" s="263" t="e">
        <f t="shared" si="141"/>
        <v>#DIV/0!</v>
      </c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P158"/>
      <c r="BQ158"/>
      <c r="BR158"/>
    </row>
    <row r="159" spans="1:70" s="229" customFormat="1" hidden="1" outlineLevel="1">
      <c r="A159" s="278"/>
      <c r="D159" s="230"/>
      <c r="E159" s="231" t="s">
        <v>454</v>
      </c>
      <c r="L159" s="232"/>
      <c r="M159" s="164">
        <f>L159</f>
        <v>0</v>
      </c>
      <c r="N159" s="164">
        <f t="shared" ref="N159:BN159" si="142">M159</f>
        <v>0</v>
      </c>
      <c r="O159" s="164">
        <f t="shared" si="142"/>
        <v>0</v>
      </c>
      <c r="P159" s="164">
        <f t="shared" si="142"/>
        <v>0</v>
      </c>
      <c r="Q159" s="164">
        <f t="shared" si="142"/>
        <v>0</v>
      </c>
      <c r="R159" s="164">
        <f t="shared" si="142"/>
        <v>0</v>
      </c>
      <c r="S159" s="164">
        <f t="shared" si="142"/>
        <v>0</v>
      </c>
      <c r="T159" s="164">
        <f t="shared" si="142"/>
        <v>0</v>
      </c>
      <c r="U159" s="164">
        <f t="shared" si="142"/>
        <v>0</v>
      </c>
      <c r="V159" s="164">
        <f t="shared" si="142"/>
        <v>0</v>
      </c>
      <c r="W159" s="164">
        <f t="shared" si="142"/>
        <v>0</v>
      </c>
      <c r="X159" s="164">
        <f t="shared" si="142"/>
        <v>0</v>
      </c>
      <c r="Y159" s="164">
        <f t="shared" si="142"/>
        <v>0</v>
      </c>
      <c r="Z159" s="164">
        <f t="shared" si="142"/>
        <v>0</v>
      </c>
      <c r="AA159" s="164">
        <f t="shared" si="142"/>
        <v>0</v>
      </c>
      <c r="AB159" s="164">
        <f t="shared" si="142"/>
        <v>0</v>
      </c>
      <c r="AC159" s="164">
        <f t="shared" si="142"/>
        <v>0</v>
      </c>
      <c r="AD159" s="164">
        <f t="shared" si="142"/>
        <v>0</v>
      </c>
      <c r="AE159" s="164">
        <f t="shared" si="142"/>
        <v>0</v>
      </c>
      <c r="AF159" s="164">
        <f t="shared" si="142"/>
        <v>0</v>
      </c>
      <c r="AG159" s="164">
        <f t="shared" si="142"/>
        <v>0</v>
      </c>
      <c r="AH159" s="164">
        <f t="shared" si="142"/>
        <v>0</v>
      </c>
      <c r="AI159" s="164">
        <f t="shared" si="142"/>
        <v>0</v>
      </c>
      <c r="AJ159" s="164">
        <f t="shared" si="142"/>
        <v>0</v>
      </c>
      <c r="AK159" s="164">
        <f t="shared" si="142"/>
        <v>0</v>
      </c>
      <c r="AL159" s="164">
        <f t="shared" si="142"/>
        <v>0</v>
      </c>
      <c r="AM159" s="164">
        <f t="shared" si="142"/>
        <v>0</v>
      </c>
      <c r="AN159" s="164">
        <f t="shared" si="142"/>
        <v>0</v>
      </c>
      <c r="AO159" s="164">
        <f t="shared" si="142"/>
        <v>0</v>
      </c>
      <c r="AP159" s="164">
        <f t="shared" si="142"/>
        <v>0</v>
      </c>
      <c r="AQ159" s="164">
        <f t="shared" si="142"/>
        <v>0</v>
      </c>
      <c r="AR159" s="164">
        <f t="shared" si="142"/>
        <v>0</v>
      </c>
      <c r="AS159" s="164">
        <f t="shared" si="142"/>
        <v>0</v>
      </c>
      <c r="AT159" s="164">
        <f t="shared" si="142"/>
        <v>0</v>
      </c>
      <c r="AU159" s="164">
        <f t="shared" si="142"/>
        <v>0</v>
      </c>
      <c r="AV159" s="164">
        <f t="shared" si="142"/>
        <v>0</v>
      </c>
      <c r="AW159" s="164">
        <f t="shared" si="142"/>
        <v>0</v>
      </c>
      <c r="AX159" s="164">
        <f t="shared" si="142"/>
        <v>0</v>
      </c>
      <c r="AY159" s="164">
        <f t="shared" si="142"/>
        <v>0</v>
      </c>
      <c r="AZ159" s="164">
        <f t="shared" si="142"/>
        <v>0</v>
      </c>
      <c r="BA159" s="164">
        <f t="shared" si="142"/>
        <v>0</v>
      </c>
      <c r="BB159" s="164">
        <f t="shared" si="142"/>
        <v>0</v>
      </c>
      <c r="BC159" s="164">
        <f t="shared" si="142"/>
        <v>0</v>
      </c>
      <c r="BD159" s="164">
        <f t="shared" si="142"/>
        <v>0</v>
      </c>
      <c r="BE159" s="164">
        <f t="shared" si="142"/>
        <v>0</v>
      </c>
      <c r="BF159" s="164">
        <f t="shared" si="142"/>
        <v>0</v>
      </c>
      <c r="BG159" s="164">
        <f t="shared" si="142"/>
        <v>0</v>
      </c>
      <c r="BH159" s="164">
        <f t="shared" si="142"/>
        <v>0</v>
      </c>
      <c r="BI159" s="164">
        <f t="shared" si="142"/>
        <v>0</v>
      </c>
      <c r="BJ159" s="164">
        <f t="shared" si="142"/>
        <v>0</v>
      </c>
      <c r="BK159" s="164">
        <f t="shared" si="142"/>
        <v>0</v>
      </c>
      <c r="BL159" s="164">
        <f t="shared" si="142"/>
        <v>0</v>
      </c>
      <c r="BM159" s="164">
        <f t="shared" si="142"/>
        <v>0</v>
      </c>
      <c r="BN159" s="164">
        <f t="shared" si="142"/>
        <v>0</v>
      </c>
    </row>
    <row r="160" spans="1:70" s="79" customFormat="1" hidden="1" outlineLevel="1">
      <c r="A160" s="270"/>
      <c r="K160" s="103"/>
      <c r="L160" s="80"/>
      <c r="AH160" s="249"/>
      <c r="BP160" s="96"/>
      <c r="BQ160" s="96"/>
    </row>
    <row r="161" spans="1:71" s="80" customFormat="1" hidden="1" outlineLevel="1">
      <c r="A161" s="270"/>
      <c r="D161" s="80" t="s">
        <v>414</v>
      </c>
      <c r="J161" s="156" t="s">
        <v>417</v>
      </c>
      <c r="K161" s="136"/>
      <c r="L161" s="185"/>
      <c r="M161" s="218" t="e">
        <f t="shared" ref="M161:X161" si="143">M153/AVERAGE(L32:M32)</f>
        <v>#DIV/0!</v>
      </c>
      <c r="N161" s="218" t="e">
        <f t="shared" si="143"/>
        <v>#DIV/0!</v>
      </c>
      <c r="O161" s="218" t="e">
        <f t="shared" si="143"/>
        <v>#DIV/0!</v>
      </c>
      <c r="P161" s="218" t="e">
        <f t="shared" si="143"/>
        <v>#DIV/0!</v>
      </c>
      <c r="Q161" s="218" t="e">
        <f t="shared" si="143"/>
        <v>#DIV/0!</v>
      </c>
      <c r="R161" s="218" t="e">
        <f t="shared" si="143"/>
        <v>#DIV/0!</v>
      </c>
      <c r="S161" s="218" t="e">
        <f t="shared" si="143"/>
        <v>#DIV/0!</v>
      </c>
      <c r="T161" s="218" t="e">
        <f t="shared" si="143"/>
        <v>#DIV/0!</v>
      </c>
      <c r="U161" s="218" t="e">
        <f t="shared" si="143"/>
        <v>#DIV/0!</v>
      </c>
      <c r="V161" s="218" t="e">
        <f t="shared" si="143"/>
        <v>#DIV/0!</v>
      </c>
      <c r="W161" s="218" t="e">
        <f t="shared" si="143"/>
        <v>#DIV/0!</v>
      </c>
      <c r="X161" s="218" t="e">
        <f t="shared" si="143"/>
        <v>#DIV/0!</v>
      </c>
      <c r="Y161" s="167" t="e">
        <f t="shared" ref="Y161:BN161" si="144">X161*(1+Y163)</f>
        <v>#DIV/0!</v>
      </c>
      <c r="Z161" s="167" t="e">
        <f t="shared" si="144"/>
        <v>#DIV/0!</v>
      </c>
      <c r="AA161" s="167" t="e">
        <f t="shared" si="144"/>
        <v>#DIV/0!</v>
      </c>
      <c r="AB161" s="167" t="e">
        <f t="shared" si="144"/>
        <v>#DIV/0!</v>
      </c>
      <c r="AC161" s="167" t="e">
        <f t="shared" si="144"/>
        <v>#DIV/0!</v>
      </c>
      <c r="AD161" s="167" t="e">
        <f t="shared" si="144"/>
        <v>#DIV/0!</v>
      </c>
      <c r="AE161" s="167" t="e">
        <f t="shared" si="144"/>
        <v>#DIV/0!</v>
      </c>
      <c r="AF161" s="167" t="e">
        <f t="shared" si="144"/>
        <v>#DIV/0!</v>
      </c>
      <c r="AG161" s="167" t="e">
        <f t="shared" si="144"/>
        <v>#DIV/0!</v>
      </c>
      <c r="AH161" s="167" t="e">
        <f t="shared" si="144"/>
        <v>#DIV/0!</v>
      </c>
      <c r="AI161" s="167" t="e">
        <f t="shared" si="144"/>
        <v>#DIV/0!</v>
      </c>
      <c r="AJ161" s="167" t="e">
        <f t="shared" si="144"/>
        <v>#DIV/0!</v>
      </c>
      <c r="AK161" s="167" t="e">
        <f t="shared" si="144"/>
        <v>#DIV/0!</v>
      </c>
      <c r="AL161" s="167" t="e">
        <f t="shared" si="144"/>
        <v>#DIV/0!</v>
      </c>
      <c r="AM161" s="167" t="e">
        <f t="shared" si="144"/>
        <v>#DIV/0!</v>
      </c>
      <c r="AN161" s="167" t="e">
        <f t="shared" si="144"/>
        <v>#DIV/0!</v>
      </c>
      <c r="AO161" s="167" t="e">
        <f t="shared" si="144"/>
        <v>#DIV/0!</v>
      </c>
      <c r="AP161" s="167" t="e">
        <f t="shared" si="144"/>
        <v>#DIV/0!</v>
      </c>
      <c r="AQ161" s="167" t="e">
        <f t="shared" si="144"/>
        <v>#DIV/0!</v>
      </c>
      <c r="AR161" s="167" t="e">
        <f t="shared" si="144"/>
        <v>#DIV/0!</v>
      </c>
      <c r="AS161" s="167" t="e">
        <f t="shared" si="144"/>
        <v>#DIV/0!</v>
      </c>
      <c r="AT161" s="167" t="e">
        <f t="shared" si="144"/>
        <v>#DIV/0!</v>
      </c>
      <c r="AU161" s="167" t="e">
        <f t="shared" si="144"/>
        <v>#DIV/0!</v>
      </c>
      <c r="AV161" s="167" t="e">
        <f t="shared" si="144"/>
        <v>#DIV/0!</v>
      </c>
      <c r="AW161" s="167" t="e">
        <f t="shared" si="144"/>
        <v>#DIV/0!</v>
      </c>
      <c r="AX161" s="167" t="e">
        <f t="shared" si="144"/>
        <v>#DIV/0!</v>
      </c>
      <c r="AY161" s="167" t="e">
        <f t="shared" si="144"/>
        <v>#DIV/0!</v>
      </c>
      <c r="AZ161" s="167" t="e">
        <f t="shared" si="144"/>
        <v>#DIV/0!</v>
      </c>
      <c r="BA161" s="167" t="e">
        <f t="shared" si="144"/>
        <v>#DIV/0!</v>
      </c>
      <c r="BB161" s="167" t="e">
        <f t="shared" si="144"/>
        <v>#DIV/0!</v>
      </c>
      <c r="BC161" s="167" t="e">
        <f t="shared" si="144"/>
        <v>#DIV/0!</v>
      </c>
      <c r="BD161" s="167" t="e">
        <f t="shared" si="144"/>
        <v>#DIV/0!</v>
      </c>
      <c r="BE161" s="167" t="e">
        <f t="shared" si="144"/>
        <v>#DIV/0!</v>
      </c>
      <c r="BF161" s="167" t="e">
        <f t="shared" si="144"/>
        <v>#DIV/0!</v>
      </c>
      <c r="BG161" s="167" t="e">
        <f t="shared" si="144"/>
        <v>#DIV/0!</v>
      </c>
      <c r="BH161" s="167" t="e">
        <f t="shared" si="144"/>
        <v>#DIV/0!</v>
      </c>
      <c r="BI161" s="167" t="e">
        <f t="shared" si="144"/>
        <v>#DIV/0!</v>
      </c>
      <c r="BJ161" s="167" t="e">
        <f t="shared" si="144"/>
        <v>#DIV/0!</v>
      </c>
      <c r="BK161" s="167" t="e">
        <f t="shared" si="144"/>
        <v>#DIV/0!</v>
      </c>
      <c r="BL161" s="167" t="e">
        <f t="shared" si="144"/>
        <v>#DIV/0!</v>
      </c>
      <c r="BM161" s="167" t="e">
        <f t="shared" si="144"/>
        <v>#DIV/0!</v>
      </c>
      <c r="BN161" s="167" t="e">
        <f t="shared" si="144"/>
        <v>#DIV/0!</v>
      </c>
      <c r="BP161" s="23"/>
      <c r="BQ161" s="23"/>
      <c r="BR161" s="23"/>
      <c r="BS161" s="23"/>
    </row>
    <row r="162" spans="1:71" s="234" customFormat="1" hidden="1" outlineLevel="1">
      <c r="A162" s="270"/>
      <c r="E162" s="63" t="s">
        <v>502</v>
      </c>
      <c r="J162" s="156" t="s">
        <v>119</v>
      </c>
      <c r="N162" s="251" t="e">
        <f t="shared" ref="N162:U162" si="145">N161/M161-1</f>
        <v>#DIV/0!</v>
      </c>
      <c r="O162" s="251" t="e">
        <f t="shared" si="145"/>
        <v>#DIV/0!</v>
      </c>
      <c r="P162" s="251" t="e">
        <f t="shared" si="145"/>
        <v>#DIV/0!</v>
      </c>
      <c r="Q162" s="251" t="e">
        <f t="shared" si="145"/>
        <v>#DIV/0!</v>
      </c>
      <c r="R162" s="251" t="e">
        <f t="shared" si="145"/>
        <v>#DIV/0!</v>
      </c>
      <c r="S162" s="251" t="e">
        <f t="shared" si="145"/>
        <v>#DIV/0!</v>
      </c>
      <c r="T162" s="251" t="e">
        <f t="shared" si="145"/>
        <v>#DIV/0!</v>
      </c>
      <c r="U162" s="251" t="e">
        <f t="shared" si="145"/>
        <v>#DIV/0!</v>
      </c>
      <c r="V162" s="251" t="e">
        <f>V161/U161-1</f>
        <v>#DIV/0!</v>
      </c>
      <c r="W162" s="251" t="e">
        <f>W161/V161-1</f>
        <v>#DIV/0!</v>
      </c>
      <c r="X162" s="251" t="e">
        <f>X161/W161-1</f>
        <v>#DIV/0!</v>
      </c>
      <c r="Y162" s="119" t="e">
        <f>X162+0.5%</f>
        <v>#DIV/0!</v>
      </c>
      <c r="Z162" s="119" t="e">
        <f>Y162+0.5%</f>
        <v>#DIV/0!</v>
      </c>
      <c r="AA162" s="119" t="e">
        <f>Z162+0.5%</f>
        <v>#DIV/0!</v>
      </c>
      <c r="AB162" s="119" t="e">
        <f>AA162+0.5%</f>
        <v>#DIV/0!</v>
      </c>
      <c r="AC162" s="179" t="e">
        <f>AB162</f>
        <v>#DIV/0!</v>
      </c>
      <c r="AD162" s="179" t="e">
        <f t="shared" ref="AD162:AG162" si="146">AC162</f>
        <v>#DIV/0!</v>
      </c>
      <c r="AE162" s="179" t="e">
        <f t="shared" si="146"/>
        <v>#DIV/0!</v>
      </c>
      <c r="AF162" s="179" t="e">
        <f t="shared" si="146"/>
        <v>#DIV/0!</v>
      </c>
      <c r="AG162" s="179" t="e">
        <f t="shared" si="146"/>
        <v>#DIV/0!</v>
      </c>
    </row>
    <row r="163" spans="1:71" s="80" customFormat="1" hidden="1" outlineLevel="1">
      <c r="A163" s="272"/>
      <c r="E163" s="63" t="s">
        <v>503</v>
      </c>
      <c r="I163" s="80" t="s">
        <v>189</v>
      </c>
      <c r="J163" s="156" t="s">
        <v>119</v>
      </c>
      <c r="K163" s="136"/>
      <c r="L163" s="186"/>
      <c r="M163" s="186"/>
      <c r="N163" s="186" t="e">
        <f>N161/M161-1</f>
        <v>#DIV/0!</v>
      </c>
      <c r="O163" s="186" t="e">
        <f t="shared" ref="O163:X163" si="147">O161/N161-1</f>
        <v>#DIV/0!</v>
      </c>
      <c r="P163" s="186" t="e">
        <f t="shared" si="147"/>
        <v>#DIV/0!</v>
      </c>
      <c r="Q163" s="186" t="e">
        <f t="shared" si="147"/>
        <v>#DIV/0!</v>
      </c>
      <c r="R163" s="186" t="e">
        <f t="shared" si="147"/>
        <v>#DIV/0!</v>
      </c>
      <c r="S163" s="186" t="e">
        <f t="shared" si="147"/>
        <v>#DIV/0!</v>
      </c>
      <c r="T163" s="186" t="e">
        <f t="shared" si="147"/>
        <v>#DIV/0!</v>
      </c>
      <c r="U163" s="186" t="e">
        <f t="shared" si="147"/>
        <v>#DIV/0!</v>
      </c>
      <c r="V163" s="186" t="e">
        <f t="shared" si="147"/>
        <v>#DIV/0!</v>
      </c>
      <c r="W163" s="186" t="e">
        <f t="shared" si="147"/>
        <v>#DIV/0!</v>
      </c>
      <c r="X163" s="186" t="e">
        <f t="shared" si="147"/>
        <v>#DIV/0!</v>
      </c>
      <c r="Y163" s="248" t="e">
        <f t="shared" ref="Y163:AG163" si="148">Y162*(1+INDEX(scenario.fixed.voice, MATCH(scenario.fixed.voice.selected, scenarios,0)))</f>
        <v>#DIV/0!</v>
      </c>
      <c r="Z163" s="248" t="e">
        <f t="shared" si="148"/>
        <v>#DIV/0!</v>
      </c>
      <c r="AA163" s="248" t="e">
        <f t="shared" si="148"/>
        <v>#DIV/0!</v>
      </c>
      <c r="AB163" s="248" t="e">
        <f t="shared" si="148"/>
        <v>#DIV/0!</v>
      </c>
      <c r="AC163" s="248" t="e">
        <f t="shared" si="148"/>
        <v>#DIV/0!</v>
      </c>
      <c r="AD163" s="248" t="e">
        <f t="shared" si="148"/>
        <v>#DIV/0!</v>
      </c>
      <c r="AE163" s="248" t="e">
        <f t="shared" si="148"/>
        <v>#DIV/0!</v>
      </c>
      <c r="AF163" s="248" t="e">
        <f t="shared" si="148"/>
        <v>#DIV/0!</v>
      </c>
      <c r="AG163" s="248" t="e">
        <f t="shared" si="148"/>
        <v>#DIV/0!</v>
      </c>
      <c r="AH163" s="119"/>
      <c r="AI163" s="179">
        <f t="shared" ref="AI163:BN163" si="149">AH163</f>
        <v>0</v>
      </c>
      <c r="AJ163" s="179">
        <f t="shared" si="149"/>
        <v>0</v>
      </c>
      <c r="AK163" s="179">
        <f t="shared" si="149"/>
        <v>0</v>
      </c>
      <c r="AL163" s="179">
        <f t="shared" si="149"/>
        <v>0</v>
      </c>
      <c r="AM163" s="179">
        <f t="shared" si="149"/>
        <v>0</v>
      </c>
      <c r="AN163" s="179">
        <f t="shared" si="149"/>
        <v>0</v>
      </c>
      <c r="AO163" s="179">
        <f t="shared" si="149"/>
        <v>0</v>
      </c>
      <c r="AP163" s="179">
        <f t="shared" si="149"/>
        <v>0</v>
      </c>
      <c r="AQ163" s="179">
        <f t="shared" si="149"/>
        <v>0</v>
      </c>
      <c r="AR163" s="179">
        <f t="shared" si="149"/>
        <v>0</v>
      </c>
      <c r="AS163" s="179">
        <f t="shared" si="149"/>
        <v>0</v>
      </c>
      <c r="AT163" s="179">
        <f t="shared" si="149"/>
        <v>0</v>
      </c>
      <c r="AU163" s="179">
        <f t="shared" si="149"/>
        <v>0</v>
      </c>
      <c r="AV163" s="179">
        <f t="shared" si="149"/>
        <v>0</v>
      </c>
      <c r="AW163" s="179">
        <f t="shared" si="149"/>
        <v>0</v>
      </c>
      <c r="AX163" s="179">
        <f t="shared" si="149"/>
        <v>0</v>
      </c>
      <c r="AY163" s="179">
        <f t="shared" si="149"/>
        <v>0</v>
      </c>
      <c r="AZ163" s="179">
        <f t="shared" si="149"/>
        <v>0</v>
      </c>
      <c r="BA163" s="179">
        <f t="shared" si="149"/>
        <v>0</v>
      </c>
      <c r="BB163" s="179">
        <f t="shared" si="149"/>
        <v>0</v>
      </c>
      <c r="BC163" s="179">
        <f t="shared" si="149"/>
        <v>0</v>
      </c>
      <c r="BD163" s="179">
        <f t="shared" si="149"/>
        <v>0</v>
      </c>
      <c r="BE163" s="179">
        <f t="shared" si="149"/>
        <v>0</v>
      </c>
      <c r="BF163" s="179">
        <f t="shared" si="149"/>
        <v>0</v>
      </c>
      <c r="BG163" s="179">
        <f t="shared" si="149"/>
        <v>0</v>
      </c>
      <c r="BH163" s="179">
        <f t="shared" si="149"/>
        <v>0</v>
      </c>
      <c r="BI163" s="179">
        <f t="shared" si="149"/>
        <v>0</v>
      </c>
      <c r="BJ163" s="179">
        <f t="shared" si="149"/>
        <v>0</v>
      </c>
      <c r="BK163" s="179">
        <f t="shared" si="149"/>
        <v>0</v>
      </c>
      <c r="BL163" s="179">
        <f t="shared" si="149"/>
        <v>0</v>
      </c>
      <c r="BM163" s="179">
        <f t="shared" si="149"/>
        <v>0</v>
      </c>
      <c r="BN163" s="179">
        <f t="shared" si="149"/>
        <v>0</v>
      </c>
      <c r="BP163" s="23"/>
      <c r="BQ163" s="23"/>
      <c r="BR163" s="23"/>
      <c r="BS163" s="23"/>
    </row>
    <row r="164" spans="1:71" s="80" customFormat="1" hidden="1" outlineLevel="1">
      <c r="A164" s="270"/>
      <c r="D164" s="80" t="s">
        <v>415</v>
      </c>
      <c r="J164" s="156" t="s">
        <v>416</v>
      </c>
      <c r="K164" s="136"/>
      <c r="L164" s="186"/>
      <c r="M164" s="218" t="e">
        <f t="shared" ref="M164:W164" si="150">M154/AVERAGE(L36:M36)</f>
        <v>#DIV/0!</v>
      </c>
      <c r="N164" s="218" t="e">
        <f t="shared" si="150"/>
        <v>#DIV/0!</v>
      </c>
      <c r="O164" s="218" t="e">
        <f t="shared" si="150"/>
        <v>#DIV/0!</v>
      </c>
      <c r="P164" s="218" t="e">
        <f t="shared" si="150"/>
        <v>#DIV/0!</v>
      </c>
      <c r="Q164" s="218" t="e">
        <f t="shared" si="150"/>
        <v>#DIV/0!</v>
      </c>
      <c r="R164" s="218" t="e">
        <f t="shared" si="150"/>
        <v>#DIV/0!</v>
      </c>
      <c r="S164" s="218" t="e">
        <f t="shared" si="150"/>
        <v>#DIV/0!</v>
      </c>
      <c r="T164" s="218" t="e">
        <f t="shared" si="150"/>
        <v>#DIV/0!</v>
      </c>
      <c r="U164" s="218" t="e">
        <f t="shared" si="150"/>
        <v>#DIV/0!</v>
      </c>
      <c r="V164" s="218" t="e">
        <f t="shared" si="150"/>
        <v>#DIV/0!</v>
      </c>
      <c r="W164" s="218" t="e">
        <f t="shared" si="150"/>
        <v>#DIV/0!</v>
      </c>
      <c r="X164" s="218" t="e">
        <f t="shared" ref="X164:BN164" si="151">W164*(1+X166)</f>
        <v>#DIV/0!</v>
      </c>
      <c r="Y164" s="218" t="e">
        <f t="shared" si="151"/>
        <v>#DIV/0!</v>
      </c>
      <c r="Z164" s="218" t="e">
        <f t="shared" si="151"/>
        <v>#DIV/0!</v>
      </c>
      <c r="AA164" s="218" t="e">
        <f t="shared" si="151"/>
        <v>#DIV/0!</v>
      </c>
      <c r="AB164" s="218" t="e">
        <f t="shared" si="151"/>
        <v>#DIV/0!</v>
      </c>
      <c r="AC164" s="218" t="e">
        <f t="shared" si="151"/>
        <v>#DIV/0!</v>
      </c>
      <c r="AD164" s="218" t="e">
        <f t="shared" si="151"/>
        <v>#DIV/0!</v>
      </c>
      <c r="AE164" s="218" t="e">
        <f t="shared" si="151"/>
        <v>#DIV/0!</v>
      </c>
      <c r="AF164" s="218" t="e">
        <f t="shared" si="151"/>
        <v>#DIV/0!</v>
      </c>
      <c r="AG164" s="218" t="e">
        <f t="shared" si="151"/>
        <v>#DIV/0!</v>
      </c>
      <c r="AH164" s="218" t="e">
        <f t="shared" si="151"/>
        <v>#DIV/0!</v>
      </c>
      <c r="AI164" s="218" t="e">
        <f t="shared" si="151"/>
        <v>#DIV/0!</v>
      </c>
      <c r="AJ164" s="218" t="e">
        <f t="shared" si="151"/>
        <v>#DIV/0!</v>
      </c>
      <c r="AK164" s="218" t="e">
        <f t="shared" si="151"/>
        <v>#DIV/0!</v>
      </c>
      <c r="AL164" s="218" t="e">
        <f t="shared" si="151"/>
        <v>#DIV/0!</v>
      </c>
      <c r="AM164" s="218" t="e">
        <f t="shared" si="151"/>
        <v>#DIV/0!</v>
      </c>
      <c r="AN164" s="218" t="e">
        <f t="shared" si="151"/>
        <v>#DIV/0!</v>
      </c>
      <c r="AO164" s="218" t="e">
        <f t="shared" si="151"/>
        <v>#DIV/0!</v>
      </c>
      <c r="AP164" s="218" t="e">
        <f t="shared" si="151"/>
        <v>#DIV/0!</v>
      </c>
      <c r="AQ164" s="218" t="e">
        <f t="shared" si="151"/>
        <v>#DIV/0!</v>
      </c>
      <c r="AR164" s="218" t="e">
        <f t="shared" si="151"/>
        <v>#DIV/0!</v>
      </c>
      <c r="AS164" s="218" t="e">
        <f t="shared" si="151"/>
        <v>#DIV/0!</v>
      </c>
      <c r="AT164" s="218" t="e">
        <f t="shared" si="151"/>
        <v>#DIV/0!</v>
      </c>
      <c r="AU164" s="218" t="e">
        <f t="shared" si="151"/>
        <v>#DIV/0!</v>
      </c>
      <c r="AV164" s="218" t="e">
        <f t="shared" si="151"/>
        <v>#DIV/0!</v>
      </c>
      <c r="AW164" s="218" t="e">
        <f t="shared" si="151"/>
        <v>#DIV/0!</v>
      </c>
      <c r="AX164" s="218" t="e">
        <f t="shared" si="151"/>
        <v>#DIV/0!</v>
      </c>
      <c r="AY164" s="218" t="e">
        <f t="shared" si="151"/>
        <v>#DIV/0!</v>
      </c>
      <c r="AZ164" s="218" t="e">
        <f t="shared" si="151"/>
        <v>#DIV/0!</v>
      </c>
      <c r="BA164" s="218" t="e">
        <f t="shared" si="151"/>
        <v>#DIV/0!</v>
      </c>
      <c r="BB164" s="218" t="e">
        <f t="shared" si="151"/>
        <v>#DIV/0!</v>
      </c>
      <c r="BC164" s="218" t="e">
        <f t="shared" si="151"/>
        <v>#DIV/0!</v>
      </c>
      <c r="BD164" s="218" t="e">
        <f t="shared" si="151"/>
        <v>#DIV/0!</v>
      </c>
      <c r="BE164" s="218" t="e">
        <f t="shared" si="151"/>
        <v>#DIV/0!</v>
      </c>
      <c r="BF164" s="218" t="e">
        <f t="shared" si="151"/>
        <v>#DIV/0!</v>
      </c>
      <c r="BG164" s="218" t="e">
        <f t="shared" si="151"/>
        <v>#DIV/0!</v>
      </c>
      <c r="BH164" s="218" t="e">
        <f t="shared" si="151"/>
        <v>#DIV/0!</v>
      </c>
      <c r="BI164" s="218" t="e">
        <f t="shared" si="151"/>
        <v>#DIV/0!</v>
      </c>
      <c r="BJ164" s="218" t="e">
        <f t="shared" si="151"/>
        <v>#DIV/0!</v>
      </c>
      <c r="BK164" s="218" t="e">
        <f t="shared" si="151"/>
        <v>#DIV/0!</v>
      </c>
      <c r="BL164" s="218" t="e">
        <f t="shared" si="151"/>
        <v>#DIV/0!</v>
      </c>
      <c r="BM164" s="218" t="e">
        <f t="shared" si="151"/>
        <v>#DIV/0!</v>
      </c>
      <c r="BN164" s="218" t="e">
        <f t="shared" si="151"/>
        <v>#DIV/0!</v>
      </c>
      <c r="BP164" s="23"/>
      <c r="BQ164" s="23"/>
      <c r="BR164" s="23"/>
      <c r="BS164" s="23"/>
    </row>
    <row r="165" spans="1:71" s="80" customFormat="1" hidden="1" outlineLevel="1">
      <c r="A165" s="270"/>
      <c r="E165" s="63" t="s">
        <v>502</v>
      </c>
      <c r="J165" s="156" t="s">
        <v>119</v>
      </c>
      <c r="K165" s="136"/>
      <c r="L165" s="186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P165" s="23"/>
      <c r="BQ165" s="23"/>
      <c r="BR165" s="23"/>
      <c r="BS165" s="23"/>
    </row>
    <row r="166" spans="1:71" s="80" customFormat="1" hidden="1" outlineLevel="1">
      <c r="A166" s="272"/>
      <c r="E166" s="63" t="s">
        <v>503</v>
      </c>
      <c r="I166" s="80" t="s">
        <v>189</v>
      </c>
      <c r="J166" s="156" t="s">
        <v>119</v>
      </c>
      <c r="K166" s="136"/>
      <c r="L166" s="187"/>
      <c r="M166" s="187"/>
      <c r="N166" s="186" t="e">
        <f>N164/M164-1</f>
        <v>#DIV/0!</v>
      </c>
      <c r="O166" s="186" t="e">
        <f t="shared" ref="O166:W166" si="152">O164/N164-1</f>
        <v>#DIV/0!</v>
      </c>
      <c r="P166" s="186" t="e">
        <f t="shared" si="152"/>
        <v>#DIV/0!</v>
      </c>
      <c r="Q166" s="186" t="e">
        <f t="shared" si="152"/>
        <v>#DIV/0!</v>
      </c>
      <c r="R166" s="186" t="e">
        <f t="shared" si="152"/>
        <v>#DIV/0!</v>
      </c>
      <c r="S166" s="186" t="e">
        <f t="shared" si="152"/>
        <v>#DIV/0!</v>
      </c>
      <c r="T166" s="186" t="e">
        <f t="shared" si="152"/>
        <v>#DIV/0!</v>
      </c>
      <c r="U166" s="186" t="e">
        <f t="shared" si="152"/>
        <v>#DIV/0!</v>
      </c>
      <c r="V166" s="186" t="e">
        <f t="shared" si="152"/>
        <v>#DIV/0!</v>
      </c>
      <c r="W166" s="186" t="e">
        <f t="shared" si="152"/>
        <v>#DIV/0!</v>
      </c>
      <c r="X166" s="248">
        <f t="shared" ref="X166:AG166" si="153">X165*(1+INDEX(scenario.mobile.voice, MATCH(scenario.mobile.voice.selected, scenarios,0)))</f>
        <v>0</v>
      </c>
      <c r="Y166" s="248">
        <f t="shared" si="153"/>
        <v>0</v>
      </c>
      <c r="Z166" s="248">
        <f t="shared" si="153"/>
        <v>0</v>
      </c>
      <c r="AA166" s="248">
        <f t="shared" si="153"/>
        <v>0</v>
      </c>
      <c r="AB166" s="248">
        <f t="shared" si="153"/>
        <v>0</v>
      </c>
      <c r="AC166" s="248">
        <f t="shared" si="153"/>
        <v>0</v>
      </c>
      <c r="AD166" s="248">
        <f t="shared" si="153"/>
        <v>0</v>
      </c>
      <c r="AE166" s="248">
        <f t="shared" si="153"/>
        <v>0</v>
      </c>
      <c r="AF166" s="248">
        <f t="shared" si="153"/>
        <v>0</v>
      </c>
      <c r="AG166" s="248">
        <f t="shared" si="153"/>
        <v>0</v>
      </c>
      <c r="AH166" s="119"/>
      <c r="AI166" s="179">
        <f t="shared" ref="AI166:BN166" si="154">AH166</f>
        <v>0</v>
      </c>
      <c r="AJ166" s="179">
        <f t="shared" si="154"/>
        <v>0</v>
      </c>
      <c r="AK166" s="179">
        <f t="shared" si="154"/>
        <v>0</v>
      </c>
      <c r="AL166" s="179">
        <f t="shared" si="154"/>
        <v>0</v>
      </c>
      <c r="AM166" s="179">
        <f t="shared" si="154"/>
        <v>0</v>
      </c>
      <c r="AN166" s="179">
        <f t="shared" si="154"/>
        <v>0</v>
      </c>
      <c r="AO166" s="179">
        <f t="shared" si="154"/>
        <v>0</v>
      </c>
      <c r="AP166" s="179">
        <f t="shared" si="154"/>
        <v>0</v>
      </c>
      <c r="AQ166" s="179">
        <f t="shared" si="154"/>
        <v>0</v>
      </c>
      <c r="AR166" s="179">
        <f t="shared" si="154"/>
        <v>0</v>
      </c>
      <c r="AS166" s="179">
        <f t="shared" si="154"/>
        <v>0</v>
      </c>
      <c r="AT166" s="179">
        <f t="shared" si="154"/>
        <v>0</v>
      </c>
      <c r="AU166" s="179">
        <f t="shared" si="154"/>
        <v>0</v>
      </c>
      <c r="AV166" s="179">
        <f t="shared" si="154"/>
        <v>0</v>
      </c>
      <c r="AW166" s="179">
        <f t="shared" si="154"/>
        <v>0</v>
      </c>
      <c r="AX166" s="179">
        <f t="shared" si="154"/>
        <v>0</v>
      </c>
      <c r="AY166" s="179">
        <f t="shared" si="154"/>
        <v>0</v>
      </c>
      <c r="AZ166" s="179">
        <f t="shared" si="154"/>
        <v>0</v>
      </c>
      <c r="BA166" s="179">
        <f t="shared" si="154"/>
        <v>0</v>
      </c>
      <c r="BB166" s="179">
        <f t="shared" si="154"/>
        <v>0</v>
      </c>
      <c r="BC166" s="179">
        <f t="shared" si="154"/>
        <v>0</v>
      </c>
      <c r="BD166" s="179">
        <f t="shared" si="154"/>
        <v>0</v>
      </c>
      <c r="BE166" s="179">
        <f t="shared" si="154"/>
        <v>0</v>
      </c>
      <c r="BF166" s="179">
        <f t="shared" si="154"/>
        <v>0</v>
      </c>
      <c r="BG166" s="179">
        <f t="shared" si="154"/>
        <v>0</v>
      </c>
      <c r="BH166" s="179">
        <f t="shared" si="154"/>
        <v>0</v>
      </c>
      <c r="BI166" s="179">
        <f t="shared" si="154"/>
        <v>0</v>
      </c>
      <c r="BJ166" s="179">
        <f t="shared" si="154"/>
        <v>0</v>
      </c>
      <c r="BK166" s="179">
        <f t="shared" si="154"/>
        <v>0</v>
      </c>
      <c r="BL166" s="179">
        <f t="shared" si="154"/>
        <v>0</v>
      </c>
      <c r="BM166" s="179">
        <f t="shared" si="154"/>
        <v>0</v>
      </c>
      <c r="BN166" s="179">
        <f t="shared" si="154"/>
        <v>0</v>
      </c>
      <c r="BP166" s="157"/>
      <c r="BQ166" s="157"/>
    </row>
    <row r="167" spans="1:71" hidden="1" outlineLevel="1"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</row>
    <row r="168" spans="1:71" hidden="1" outlineLevel="1">
      <c r="C168" s="52" t="s">
        <v>228</v>
      </c>
    </row>
    <row r="169" spans="1:71" hidden="1" outlineLevel="1">
      <c r="D169" s="62" t="s">
        <v>229</v>
      </c>
      <c r="I169" s="80" t="s">
        <v>447</v>
      </c>
      <c r="J169" s="23" t="s">
        <v>137</v>
      </c>
      <c r="L169" s="167">
        <f t="shared" ref="L169:R169" si="155">SUM(L331:L334)</f>
        <v>0</v>
      </c>
      <c r="M169" s="167">
        <f t="shared" si="155"/>
        <v>0</v>
      </c>
      <c r="N169" s="167">
        <f t="shared" si="155"/>
        <v>0</v>
      </c>
      <c r="O169" s="167">
        <f t="shared" si="155"/>
        <v>0</v>
      </c>
      <c r="P169" s="167">
        <f t="shared" si="155"/>
        <v>0</v>
      </c>
      <c r="Q169" s="167">
        <f t="shared" si="155"/>
        <v>0</v>
      </c>
      <c r="R169" s="167" t="e">
        <f t="shared" si="155"/>
        <v>#DIV/0!</v>
      </c>
      <c r="S169" s="167" t="e">
        <f t="shared" ref="S169:BM169" si="156">SUM(S331:S334)</f>
        <v>#DIV/0!</v>
      </c>
      <c r="T169" s="167" t="e">
        <f t="shared" si="156"/>
        <v>#DIV/0!</v>
      </c>
      <c r="U169" s="167" t="e">
        <f t="shared" si="156"/>
        <v>#DIV/0!</v>
      </c>
      <c r="V169" s="167" t="e">
        <f t="shared" si="156"/>
        <v>#DIV/0!</v>
      </c>
      <c r="W169" s="167" t="e">
        <f t="shared" ref="W169" si="157">SUM(W331:W334)</f>
        <v>#DIV/0!</v>
      </c>
      <c r="X169" s="167" t="e">
        <f t="shared" si="156"/>
        <v>#DIV/0!</v>
      </c>
      <c r="Y169" s="167" t="e">
        <f t="shared" si="156"/>
        <v>#DIV/0!</v>
      </c>
      <c r="Z169" s="167" t="e">
        <f t="shared" si="156"/>
        <v>#DIV/0!</v>
      </c>
      <c r="AA169" s="167" t="e">
        <f t="shared" si="156"/>
        <v>#DIV/0!</v>
      </c>
      <c r="AB169" s="167" t="e">
        <f t="shared" si="156"/>
        <v>#DIV/0!</v>
      </c>
      <c r="AC169" s="167" t="e">
        <f t="shared" si="156"/>
        <v>#DIV/0!</v>
      </c>
      <c r="AD169" s="167" t="e">
        <f t="shared" si="156"/>
        <v>#DIV/0!</v>
      </c>
      <c r="AE169" s="167" t="e">
        <f t="shared" si="156"/>
        <v>#DIV/0!</v>
      </c>
      <c r="AF169" s="167" t="e">
        <f t="shared" si="156"/>
        <v>#DIV/0!</v>
      </c>
      <c r="AG169" s="167" t="e">
        <f t="shared" si="156"/>
        <v>#DIV/0!</v>
      </c>
      <c r="AH169" s="167" t="e">
        <f t="shared" si="156"/>
        <v>#DIV/0!</v>
      </c>
      <c r="AI169" s="167" t="e">
        <f t="shared" si="156"/>
        <v>#DIV/0!</v>
      </c>
      <c r="AJ169" s="167" t="e">
        <f t="shared" si="156"/>
        <v>#DIV/0!</v>
      </c>
      <c r="AK169" s="167" t="e">
        <f t="shared" si="156"/>
        <v>#DIV/0!</v>
      </c>
      <c r="AL169" s="167" t="e">
        <f t="shared" si="156"/>
        <v>#DIV/0!</v>
      </c>
      <c r="AM169" s="167" t="e">
        <f t="shared" si="156"/>
        <v>#DIV/0!</v>
      </c>
      <c r="AN169" s="167" t="e">
        <f t="shared" si="156"/>
        <v>#DIV/0!</v>
      </c>
      <c r="AO169" s="167" t="e">
        <f t="shared" si="156"/>
        <v>#DIV/0!</v>
      </c>
      <c r="AP169" s="167" t="e">
        <f t="shared" si="156"/>
        <v>#DIV/0!</v>
      </c>
      <c r="AQ169" s="167" t="e">
        <f t="shared" si="156"/>
        <v>#DIV/0!</v>
      </c>
      <c r="AR169" s="167" t="e">
        <f t="shared" si="156"/>
        <v>#DIV/0!</v>
      </c>
      <c r="AS169" s="167" t="e">
        <f t="shared" si="156"/>
        <v>#DIV/0!</v>
      </c>
      <c r="AT169" s="167" t="e">
        <f t="shared" si="156"/>
        <v>#DIV/0!</v>
      </c>
      <c r="AU169" s="167" t="e">
        <f t="shared" si="156"/>
        <v>#DIV/0!</v>
      </c>
      <c r="AV169" s="167" t="e">
        <f t="shared" si="156"/>
        <v>#DIV/0!</v>
      </c>
      <c r="AW169" s="167" t="e">
        <f t="shared" si="156"/>
        <v>#DIV/0!</v>
      </c>
      <c r="AX169" s="167" t="e">
        <f t="shared" si="156"/>
        <v>#DIV/0!</v>
      </c>
      <c r="AY169" s="167" t="e">
        <f t="shared" si="156"/>
        <v>#DIV/0!</v>
      </c>
      <c r="AZ169" s="167" t="e">
        <f t="shared" si="156"/>
        <v>#DIV/0!</v>
      </c>
      <c r="BA169" s="167" t="e">
        <f t="shared" si="156"/>
        <v>#DIV/0!</v>
      </c>
      <c r="BB169" s="167" t="e">
        <f t="shared" si="156"/>
        <v>#DIV/0!</v>
      </c>
      <c r="BC169" s="167" t="e">
        <f t="shared" si="156"/>
        <v>#DIV/0!</v>
      </c>
      <c r="BD169" s="167" t="e">
        <f t="shared" si="156"/>
        <v>#DIV/0!</v>
      </c>
      <c r="BE169" s="167" t="e">
        <f t="shared" si="156"/>
        <v>#DIV/0!</v>
      </c>
      <c r="BF169" s="167" t="e">
        <f t="shared" si="156"/>
        <v>#DIV/0!</v>
      </c>
      <c r="BG169" s="167" t="e">
        <f t="shared" si="156"/>
        <v>#DIV/0!</v>
      </c>
      <c r="BH169" s="167" t="e">
        <f t="shared" si="156"/>
        <v>#DIV/0!</v>
      </c>
      <c r="BI169" s="167" t="e">
        <f t="shared" si="156"/>
        <v>#DIV/0!</v>
      </c>
      <c r="BJ169" s="167" t="e">
        <f t="shared" si="156"/>
        <v>#DIV/0!</v>
      </c>
      <c r="BK169" s="167" t="e">
        <f t="shared" si="156"/>
        <v>#DIV/0!</v>
      </c>
      <c r="BL169" s="167" t="e">
        <f t="shared" si="156"/>
        <v>#DIV/0!</v>
      </c>
      <c r="BM169" s="167" t="e">
        <f t="shared" si="156"/>
        <v>#DIV/0!</v>
      </c>
      <c r="BN169" s="167" t="e">
        <f>SUM(BN331:BN334)</f>
        <v>#DIV/0!</v>
      </c>
    </row>
    <row r="170" spans="1:71" hidden="1" outlineLevel="1">
      <c r="D170" s="62" t="s">
        <v>230</v>
      </c>
      <c r="I170" s="80" t="s">
        <v>447</v>
      </c>
      <c r="J170" s="23" t="s">
        <v>137</v>
      </c>
      <c r="L170" s="167">
        <f t="shared" ref="L170:R170" si="158">SUM(L326:L328)</f>
        <v>0</v>
      </c>
      <c r="M170" s="167">
        <f t="shared" si="158"/>
        <v>0</v>
      </c>
      <c r="N170" s="167">
        <f t="shared" si="158"/>
        <v>0</v>
      </c>
      <c r="O170" s="167">
        <f t="shared" si="158"/>
        <v>0</v>
      </c>
      <c r="P170" s="167">
        <f t="shared" si="158"/>
        <v>0</v>
      </c>
      <c r="Q170" s="167">
        <f t="shared" si="158"/>
        <v>0</v>
      </c>
      <c r="R170" s="167" t="e">
        <f t="shared" si="158"/>
        <v>#DIV/0!</v>
      </c>
      <c r="S170" s="167" t="e">
        <f t="shared" ref="S170:BM170" si="159">SUM(S326:S328)</f>
        <v>#DIV/0!</v>
      </c>
      <c r="T170" s="167" t="e">
        <f t="shared" si="159"/>
        <v>#DIV/0!</v>
      </c>
      <c r="U170" s="167" t="e">
        <f t="shared" si="159"/>
        <v>#DIV/0!</v>
      </c>
      <c r="V170" s="167" t="e">
        <f t="shared" si="159"/>
        <v>#DIV/0!</v>
      </c>
      <c r="W170" s="167" t="e">
        <f t="shared" ref="W170" si="160">SUM(W326:W328)</f>
        <v>#DIV/0!</v>
      </c>
      <c r="X170" s="167" t="e">
        <f t="shared" si="159"/>
        <v>#DIV/0!</v>
      </c>
      <c r="Y170" s="167" t="e">
        <f t="shared" si="159"/>
        <v>#DIV/0!</v>
      </c>
      <c r="Z170" s="167" t="e">
        <f t="shared" si="159"/>
        <v>#DIV/0!</v>
      </c>
      <c r="AA170" s="167" t="e">
        <f t="shared" si="159"/>
        <v>#DIV/0!</v>
      </c>
      <c r="AB170" s="167" t="e">
        <f t="shared" si="159"/>
        <v>#DIV/0!</v>
      </c>
      <c r="AC170" s="167" t="e">
        <f t="shared" si="159"/>
        <v>#DIV/0!</v>
      </c>
      <c r="AD170" s="167" t="e">
        <f t="shared" si="159"/>
        <v>#DIV/0!</v>
      </c>
      <c r="AE170" s="167" t="e">
        <f t="shared" si="159"/>
        <v>#DIV/0!</v>
      </c>
      <c r="AF170" s="167" t="e">
        <f t="shared" si="159"/>
        <v>#DIV/0!</v>
      </c>
      <c r="AG170" s="167" t="e">
        <f t="shared" si="159"/>
        <v>#DIV/0!</v>
      </c>
      <c r="AH170" s="167" t="e">
        <f t="shared" si="159"/>
        <v>#DIV/0!</v>
      </c>
      <c r="AI170" s="167" t="e">
        <f t="shared" si="159"/>
        <v>#DIV/0!</v>
      </c>
      <c r="AJ170" s="167" t="e">
        <f t="shared" si="159"/>
        <v>#DIV/0!</v>
      </c>
      <c r="AK170" s="167" t="e">
        <f t="shared" si="159"/>
        <v>#DIV/0!</v>
      </c>
      <c r="AL170" s="167" t="e">
        <f t="shared" si="159"/>
        <v>#DIV/0!</v>
      </c>
      <c r="AM170" s="167" t="e">
        <f t="shared" si="159"/>
        <v>#DIV/0!</v>
      </c>
      <c r="AN170" s="167" t="e">
        <f t="shared" si="159"/>
        <v>#DIV/0!</v>
      </c>
      <c r="AO170" s="167" t="e">
        <f t="shared" si="159"/>
        <v>#DIV/0!</v>
      </c>
      <c r="AP170" s="167" t="e">
        <f t="shared" si="159"/>
        <v>#DIV/0!</v>
      </c>
      <c r="AQ170" s="167" t="e">
        <f t="shared" si="159"/>
        <v>#DIV/0!</v>
      </c>
      <c r="AR170" s="167" t="e">
        <f t="shared" si="159"/>
        <v>#DIV/0!</v>
      </c>
      <c r="AS170" s="167" t="e">
        <f t="shared" si="159"/>
        <v>#DIV/0!</v>
      </c>
      <c r="AT170" s="167" t="e">
        <f t="shared" si="159"/>
        <v>#DIV/0!</v>
      </c>
      <c r="AU170" s="167" t="e">
        <f t="shared" si="159"/>
        <v>#DIV/0!</v>
      </c>
      <c r="AV170" s="167" t="e">
        <f t="shared" si="159"/>
        <v>#DIV/0!</v>
      </c>
      <c r="AW170" s="167" t="e">
        <f t="shared" si="159"/>
        <v>#DIV/0!</v>
      </c>
      <c r="AX170" s="167" t="e">
        <f t="shared" si="159"/>
        <v>#DIV/0!</v>
      </c>
      <c r="AY170" s="167" t="e">
        <f t="shared" si="159"/>
        <v>#DIV/0!</v>
      </c>
      <c r="AZ170" s="167" t="e">
        <f t="shared" si="159"/>
        <v>#DIV/0!</v>
      </c>
      <c r="BA170" s="167" t="e">
        <f t="shared" si="159"/>
        <v>#DIV/0!</v>
      </c>
      <c r="BB170" s="167" t="e">
        <f t="shared" si="159"/>
        <v>#DIV/0!</v>
      </c>
      <c r="BC170" s="167" t="e">
        <f t="shared" si="159"/>
        <v>#DIV/0!</v>
      </c>
      <c r="BD170" s="167" t="e">
        <f t="shared" si="159"/>
        <v>#DIV/0!</v>
      </c>
      <c r="BE170" s="167" t="e">
        <f t="shared" si="159"/>
        <v>#DIV/0!</v>
      </c>
      <c r="BF170" s="167" t="e">
        <f t="shared" si="159"/>
        <v>#DIV/0!</v>
      </c>
      <c r="BG170" s="167" t="e">
        <f t="shared" si="159"/>
        <v>#DIV/0!</v>
      </c>
      <c r="BH170" s="167" t="e">
        <f t="shared" si="159"/>
        <v>#DIV/0!</v>
      </c>
      <c r="BI170" s="167" t="e">
        <f t="shared" si="159"/>
        <v>#DIV/0!</v>
      </c>
      <c r="BJ170" s="167" t="e">
        <f t="shared" si="159"/>
        <v>#DIV/0!</v>
      </c>
      <c r="BK170" s="167" t="e">
        <f t="shared" si="159"/>
        <v>#DIV/0!</v>
      </c>
      <c r="BL170" s="167" t="e">
        <f t="shared" si="159"/>
        <v>#DIV/0!</v>
      </c>
      <c r="BM170" s="167" t="e">
        <f t="shared" si="159"/>
        <v>#DIV/0!</v>
      </c>
      <c r="BN170" s="167" t="e">
        <f>SUM(BN326:BN328)</f>
        <v>#DIV/0!</v>
      </c>
      <c r="BP170"/>
      <c r="BQ170"/>
    </row>
    <row r="171" spans="1:71" hidden="1" outlineLevel="1">
      <c r="BP171"/>
      <c r="BQ171"/>
    </row>
    <row r="172" spans="1:71" collapsed="1">
      <c r="C172" s="16" t="s">
        <v>441</v>
      </c>
    </row>
    <row r="173" spans="1:71">
      <c r="C173" s="16"/>
      <c r="D173" t="s">
        <v>443</v>
      </c>
      <c r="G173" s="124" t="s">
        <v>442</v>
      </c>
      <c r="J173" t="s">
        <v>119</v>
      </c>
      <c r="L173" s="183"/>
    </row>
    <row r="174" spans="1:71">
      <c r="C174" s="16"/>
      <c r="D174" t="s">
        <v>444</v>
      </c>
      <c r="G174" s="124" t="s">
        <v>442</v>
      </c>
      <c r="J174" t="s">
        <v>119</v>
      </c>
      <c r="L174" s="183"/>
    </row>
    <row r="175" spans="1:71" hidden="1" outlineLevel="1">
      <c r="D175" s="63" t="s">
        <v>280</v>
      </c>
      <c r="G175" s="124"/>
      <c r="I175" s="80" t="s">
        <v>447</v>
      </c>
      <c r="J175" s="23" t="s">
        <v>137</v>
      </c>
      <c r="L175" s="216">
        <f t="shared" ref="L175:AQ175" si="161">L154*$L$173*$L$174</f>
        <v>0</v>
      </c>
      <c r="M175" s="216">
        <f t="shared" si="161"/>
        <v>0</v>
      </c>
      <c r="N175" s="216">
        <f t="shared" si="161"/>
        <v>0</v>
      </c>
      <c r="O175" s="216">
        <f t="shared" si="161"/>
        <v>0</v>
      </c>
      <c r="P175" s="216">
        <f t="shared" si="161"/>
        <v>0</v>
      </c>
      <c r="Q175" s="216">
        <f t="shared" si="161"/>
        <v>0</v>
      </c>
      <c r="R175" s="216">
        <f t="shared" si="161"/>
        <v>0</v>
      </c>
      <c r="S175" s="216">
        <f t="shared" si="161"/>
        <v>0</v>
      </c>
      <c r="T175" s="216">
        <f t="shared" si="161"/>
        <v>0</v>
      </c>
      <c r="U175" s="216">
        <f t="shared" si="161"/>
        <v>0</v>
      </c>
      <c r="V175" s="216">
        <f t="shared" si="161"/>
        <v>0</v>
      </c>
      <c r="W175" s="216">
        <f t="shared" ref="W175" si="162">W154*$L$173*$L$174</f>
        <v>0</v>
      </c>
      <c r="X175" s="216" t="e">
        <f t="shared" si="161"/>
        <v>#DIV/0!</v>
      </c>
      <c r="Y175" s="216" t="e">
        <f t="shared" si="161"/>
        <v>#DIV/0!</v>
      </c>
      <c r="Z175" s="216" t="e">
        <f t="shared" si="161"/>
        <v>#DIV/0!</v>
      </c>
      <c r="AA175" s="216" t="e">
        <f t="shared" si="161"/>
        <v>#DIV/0!</v>
      </c>
      <c r="AB175" s="216" t="e">
        <f t="shared" si="161"/>
        <v>#DIV/0!</v>
      </c>
      <c r="AC175" s="216" t="e">
        <f t="shared" si="161"/>
        <v>#DIV/0!</v>
      </c>
      <c r="AD175" s="216" t="e">
        <f t="shared" si="161"/>
        <v>#DIV/0!</v>
      </c>
      <c r="AE175" s="216" t="e">
        <f t="shared" si="161"/>
        <v>#DIV/0!</v>
      </c>
      <c r="AF175" s="216" t="e">
        <f t="shared" si="161"/>
        <v>#DIV/0!</v>
      </c>
      <c r="AG175" s="216" t="e">
        <f t="shared" si="161"/>
        <v>#DIV/0!</v>
      </c>
      <c r="AH175" s="216" t="e">
        <f t="shared" si="161"/>
        <v>#DIV/0!</v>
      </c>
      <c r="AI175" s="216" t="e">
        <f t="shared" si="161"/>
        <v>#DIV/0!</v>
      </c>
      <c r="AJ175" s="216" t="e">
        <f t="shared" si="161"/>
        <v>#DIV/0!</v>
      </c>
      <c r="AK175" s="216" t="e">
        <f t="shared" si="161"/>
        <v>#DIV/0!</v>
      </c>
      <c r="AL175" s="216" t="e">
        <f t="shared" si="161"/>
        <v>#DIV/0!</v>
      </c>
      <c r="AM175" s="216" t="e">
        <f t="shared" si="161"/>
        <v>#DIV/0!</v>
      </c>
      <c r="AN175" s="216" t="e">
        <f t="shared" si="161"/>
        <v>#DIV/0!</v>
      </c>
      <c r="AO175" s="216" t="e">
        <f t="shared" si="161"/>
        <v>#DIV/0!</v>
      </c>
      <c r="AP175" s="216" t="e">
        <f t="shared" si="161"/>
        <v>#DIV/0!</v>
      </c>
      <c r="AQ175" s="216" t="e">
        <f t="shared" si="161"/>
        <v>#DIV/0!</v>
      </c>
      <c r="AR175" s="216" t="e">
        <f t="shared" ref="AR175:BN175" si="163">AR154*$L$173*$L$174</f>
        <v>#DIV/0!</v>
      </c>
      <c r="AS175" s="216" t="e">
        <f t="shared" si="163"/>
        <v>#DIV/0!</v>
      </c>
      <c r="AT175" s="216" t="e">
        <f t="shared" si="163"/>
        <v>#DIV/0!</v>
      </c>
      <c r="AU175" s="216" t="e">
        <f t="shared" si="163"/>
        <v>#DIV/0!</v>
      </c>
      <c r="AV175" s="216" t="e">
        <f t="shared" si="163"/>
        <v>#DIV/0!</v>
      </c>
      <c r="AW175" s="216" t="e">
        <f t="shared" si="163"/>
        <v>#DIV/0!</v>
      </c>
      <c r="AX175" s="216" t="e">
        <f t="shared" si="163"/>
        <v>#DIV/0!</v>
      </c>
      <c r="AY175" s="216" t="e">
        <f t="shared" si="163"/>
        <v>#DIV/0!</v>
      </c>
      <c r="AZ175" s="216" t="e">
        <f t="shared" si="163"/>
        <v>#DIV/0!</v>
      </c>
      <c r="BA175" s="216" t="e">
        <f t="shared" si="163"/>
        <v>#DIV/0!</v>
      </c>
      <c r="BB175" s="216" t="e">
        <f t="shared" si="163"/>
        <v>#DIV/0!</v>
      </c>
      <c r="BC175" s="216" t="e">
        <f t="shared" si="163"/>
        <v>#DIV/0!</v>
      </c>
      <c r="BD175" s="216" t="e">
        <f t="shared" si="163"/>
        <v>#DIV/0!</v>
      </c>
      <c r="BE175" s="216" t="e">
        <f t="shared" si="163"/>
        <v>#DIV/0!</v>
      </c>
      <c r="BF175" s="216" t="e">
        <f t="shared" si="163"/>
        <v>#DIV/0!</v>
      </c>
      <c r="BG175" s="216" t="e">
        <f t="shared" si="163"/>
        <v>#DIV/0!</v>
      </c>
      <c r="BH175" s="216" t="e">
        <f t="shared" si="163"/>
        <v>#DIV/0!</v>
      </c>
      <c r="BI175" s="216" t="e">
        <f t="shared" si="163"/>
        <v>#DIV/0!</v>
      </c>
      <c r="BJ175" s="216" t="e">
        <f t="shared" si="163"/>
        <v>#DIV/0!</v>
      </c>
      <c r="BK175" s="216" t="e">
        <f t="shared" si="163"/>
        <v>#DIV/0!</v>
      </c>
      <c r="BL175" s="216" t="e">
        <f t="shared" si="163"/>
        <v>#DIV/0!</v>
      </c>
      <c r="BM175" s="216" t="e">
        <f t="shared" si="163"/>
        <v>#DIV/0!</v>
      </c>
      <c r="BN175" s="216" t="e">
        <f t="shared" si="163"/>
        <v>#DIV/0!</v>
      </c>
      <c r="BP175"/>
      <c r="BQ175"/>
    </row>
    <row r="176" spans="1:71" hidden="1" outlineLevel="1">
      <c r="D176" s="63" t="s">
        <v>279</v>
      </c>
      <c r="G176" s="124"/>
      <c r="I176" s="80" t="s">
        <v>447</v>
      </c>
      <c r="J176" s="23" t="s">
        <v>137</v>
      </c>
      <c r="L176" s="216">
        <f t="shared" ref="L176:AQ176" si="164">L154*$L$173*(1-$L$174)</f>
        <v>0</v>
      </c>
      <c r="M176" s="216">
        <f t="shared" si="164"/>
        <v>0</v>
      </c>
      <c r="N176" s="216">
        <f t="shared" si="164"/>
        <v>0</v>
      </c>
      <c r="O176" s="216">
        <f t="shared" si="164"/>
        <v>0</v>
      </c>
      <c r="P176" s="216">
        <f t="shared" si="164"/>
        <v>0</v>
      </c>
      <c r="Q176" s="216">
        <f t="shared" si="164"/>
        <v>0</v>
      </c>
      <c r="R176" s="216">
        <f t="shared" si="164"/>
        <v>0</v>
      </c>
      <c r="S176" s="216">
        <f t="shared" si="164"/>
        <v>0</v>
      </c>
      <c r="T176" s="216">
        <f t="shared" si="164"/>
        <v>0</v>
      </c>
      <c r="U176" s="216">
        <f t="shared" si="164"/>
        <v>0</v>
      </c>
      <c r="V176" s="216">
        <f t="shared" si="164"/>
        <v>0</v>
      </c>
      <c r="W176" s="216">
        <f t="shared" ref="W176" si="165">W154*$L$173*(1-$L$174)</f>
        <v>0</v>
      </c>
      <c r="X176" s="216" t="e">
        <f t="shared" si="164"/>
        <v>#DIV/0!</v>
      </c>
      <c r="Y176" s="216" t="e">
        <f t="shared" si="164"/>
        <v>#DIV/0!</v>
      </c>
      <c r="Z176" s="216" t="e">
        <f t="shared" si="164"/>
        <v>#DIV/0!</v>
      </c>
      <c r="AA176" s="216" t="e">
        <f t="shared" si="164"/>
        <v>#DIV/0!</v>
      </c>
      <c r="AB176" s="216" t="e">
        <f t="shared" si="164"/>
        <v>#DIV/0!</v>
      </c>
      <c r="AC176" s="216" t="e">
        <f t="shared" si="164"/>
        <v>#DIV/0!</v>
      </c>
      <c r="AD176" s="216" t="e">
        <f t="shared" si="164"/>
        <v>#DIV/0!</v>
      </c>
      <c r="AE176" s="216" t="e">
        <f t="shared" si="164"/>
        <v>#DIV/0!</v>
      </c>
      <c r="AF176" s="216" t="e">
        <f t="shared" si="164"/>
        <v>#DIV/0!</v>
      </c>
      <c r="AG176" s="216" t="e">
        <f t="shared" si="164"/>
        <v>#DIV/0!</v>
      </c>
      <c r="AH176" s="216" t="e">
        <f t="shared" si="164"/>
        <v>#DIV/0!</v>
      </c>
      <c r="AI176" s="216" t="e">
        <f t="shared" si="164"/>
        <v>#DIV/0!</v>
      </c>
      <c r="AJ176" s="216" t="e">
        <f t="shared" si="164"/>
        <v>#DIV/0!</v>
      </c>
      <c r="AK176" s="216" t="e">
        <f t="shared" si="164"/>
        <v>#DIV/0!</v>
      </c>
      <c r="AL176" s="216" t="e">
        <f t="shared" si="164"/>
        <v>#DIV/0!</v>
      </c>
      <c r="AM176" s="216" t="e">
        <f t="shared" si="164"/>
        <v>#DIV/0!</v>
      </c>
      <c r="AN176" s="216" t="e">
        <f t="shared" si="164"/>
        <v>#DIV/0!</v>
      </c>
      <c r="AO176" s="216" t="e">
        <f t="shared" si="164"/>
        <v>#DIV/0!</v>
      </c>
      <c r="AP176" s="216" t="e">
        <f t="shared" si="164"/>
        <v>#DIV/0!</v>
      </c>
      <c r="AQ176" s="216" t="e">
        <f t="shared" si="164"/>
        <v>#DIV/0!</v>
      </c>
      <c r="AR176" s="216" t="e">
        <f t="shared" ref="AR176:BN176" si="166">AR154*$L$173*(1-$L$174)</f>
        <v>#DIV/0!</v>
      </c>
      <c r="AS176" s="216" t="e">
        <f t="shared" si="166"/>
        <v>#DIV/0!</v>
      </c>
      <c r="AT176" s="216" t="e">
        <f t="shared" si="166"/>
        <v>#DIV/0!</v>
      </c>
      <c r="AU176" s="216" t="e">
        <f t="shared" si="166"/>
        <v>#DIV/0!</v>
      </c>
      <c r="AV176" s="216" t="e">
        <f t="shared" si="166"/>
        <v>#DIV/0!</v>
      </c>
      <c r="AW176" s="216" t="e">
        <f t="shared" si="166"/>
        <v>#DIV/0!</v>
      </c>
      <c r="AX176" s="216" t="e">
        <f t="shared" si="166"/>
        <v>#DIV/0!</v>
      </c>
      <c r="AY176" s="216" t="e">
        <f t="shared" si="166"/>
        <v>#DIV/0!</v>
      </c>
      <c r="AZ176" s="216" t="e">
        <f t="shared" si="166"/>
        <v>#DIV/0!</v>
      </c>
      <c r="BA176" s="216" t="e">
        <f t="shared" si="166"/>
        <v>#DIV/0!</v>
      </c>
      <c r="BB176" s="216" t="e">
        <f t="shared" si="166"/>
        <v>#DIV/0!</v>
      </c>
      <c r="BC176" s="216" t="e">
        <f t="shared" si="166"/>
        <v>#DIV/0!</v>
      </c>
      <c r="BD176" s="216" t="e">
        <f t="shared" si="166"/>
        <v>#DIV/0!</v>
      </c>
      <c r="BE176" s="216" t="e">
        <f t="shared" si="166"/>
        <v>#DIV/0!</v>
      </c>
      <c r="BF176" s="216" t="e">
        <f t="shared" si="166"/>
        <v>#DIV/0!</v>
      </c>
      <c r="BG176" s="216" t="e">
        <f t="shared" si="166"/>
        <v>#DIV/0!</v>
      </c>
      <c r="BH176" s="216" t="e">
        <f t="shared" si="166"/>
        <v>#DIV/0!</v>
      </c>
      <c r="BI176" s="216" t="e">
        <f t="shared" si="166"/>
        <v>#DIV/0!</v>
      </c>
      <c r="BJ176" s="216" t="e">
        <f t="shared" si="166"/>
        <v>#DIV/0!</v>
      </c>
      <c r="BK176" s="216" t="e">
        <f t="shared" si="166"/>
        <v>#DIV/0!</v>
      </c>
      <c r="BL176" s="216" t="e">
        <f t="shared" si="166"/>
        <v>#DIV/0!</v>
      </c>
      <c r="BM176" s="216" t="e">
        <f t="shared" si="166"/>
        <v>#DIV/0!</v>
      </c>
      <c r="BN176" s="216" t="e">
        <f t="shared" si="166"/>
        <v>#DIV/0!</v>
      </c>
      <c r="BP176"/>
      <c r="BQ176"/>
    </row>
    <row r="177" spans="2:69" hidden="1" outlineLevel="1"/>
    <row r="178" spans="2:69" hidden="1" outlineLevel="1">
      <c r="B178" s="90" t="s">
        <v>253</v>
      </c>
      <c r="C178" s="56"/>
      <c r="D178" s="56"/>
    </row>
    <row r="179" spans="2:69" hidden="1" outlineLevel="1"/>
    <row r="180" spans="2:69" hidden="1" outlineLevel="1">
      <c r="C180" s="121" t="s">
        <v>418</v>
      </c>
      <c r="D180" s="122"/>
      <c r="E180" s="120"/>
      <c r="F180" s="2"/>
    </row>
    <row r="181" spans="2:69" hidden="1" outlineLevel="1">
      <c r="E181" t="s">
        <v>232</v>
      </c>
      <c r="J181" t="s">
        <v>119</v>
      </c>
      <c r="Q181" s="75" t="e">
        <f>Q155/Q$152</f>
        <v>#DIV/0!</v>
      </c>
      <c r="R181" s="75" t="e">
        <f t="shared" ref="R181:AW181" si="167">R155/R152</f>
        <v>#DIV/0!</v>
      </c>
      <c r="S181" s="75" t="e">
        <f t="shared" si="167"/>
        <v>#DIV/0!</v>
      </c>
      <c r="T181" s="75" t="e">
        <f t="shared" si="167"/>
        <v>#DIV/0!</v>
      </c>
      <c r="U181" s="75" t="e">
        <f t="shared" si="167"/>
        <v>#DIV/0!</v>
      </c>
      <c r="V181" s="75" t="e">
        <f t="shared" si="167"/>
        <v>#DIV/0!</v>
      </c>
      <c r="W181" s="75" t="e">
        <f t="shared" si="167"/>
        <v>#DIV/0!</v>
      </c>
      <c r="X181" s="75" t="e">
        <f t="shared" si="167"/>
        <v>#DIV/0!</v>
      </c>
      <c r="Y181" s="75" t="e">
        <f t="shared" si="167"/>
        <v>#DIV/0!</v>
      </c>
      <c r="Z181" s="75" t="e">
        <f t="shared" si="167"/>
        <v>#DIV/0!</v>
      </c>
      <c r="AA181" s="75" t="e">
        <f t="shared" si="167"/>
        <v>#DIV/0!</v>
      </c>
      <c r="AB181" s="75" t="e">
        <f t="shared" si="167"/>
        <v>#DIV/0!</v>
      </c>
      <c r="AC181" s="75" t="e">
        <f t="shared" si="167"/>
        <v>#DIV/0!</v>
      </c>
      <c r="AD181" s="75" t="e">
        <f t="shared" si="167"/>
        <v>#DIV/0!</v>
      </c>
      <c r="AE181" s="75" t="e">
        <f t="shared" si="167"/>
        <v>#DIV/0!</v>
      </c>
      <c r="AF181" s="75" t="e">
        <f t="shared" si="167"/>
        <v>#DIV/0!</v>
      </c>
      <c r="AG181" s="75" t="e">
        <f t="shared" si="167"/>
        <v>#DIV/0!</v>
      </c>
      <c r="AH181" s="75" t="e">
        <f t="shared" si="167"/>
        <v>#DIV/0!</v>
      </c>
      <c r="AI181" s="75" t="e">
        <f t="shared" si="167"/>
        <v>#DIV/0!</v>
      </c>
      <c r="AJ181" s="75" t="e">
        <f t="shared" si="167"/>
        <v>#DIV/0!</v>
      </c>
      <c r="AK181" s="75" t="e">
        <f t="shared" si="167"/>
        <v>#DIV/0!</v>
      </c>
      <c r="AL181" s="75" t="e">
        <f t="shared" si="167"/>
        <v>#DIV/0!</v>
      </c>
      <c r="AM181" s="75" t="e">
        <f t="shared" si="167"/>
        <v>#DIV/0!</v>
      </c>
      <c r="AN181" s="75" t="e">
        <f t="shared" si="167"/>
        <v>#DIV/0!</v>
      </c>
      <c r="AO181" s="75" t="e">
        <f t="shared" si="167"/>
        <v>#DIV/0!</v>
      </c>
      <c r="AP181" s="75" t="e">
        <f t="shared" si="167"/>
        <v>#DIV/0!</v>
      </c>
      <c r="AQ181" s="75" t="e">
        <f t="shared" si="167"/>
        <v>#DIV/0!</v>
      </c>
      <c r="AR181" s="75" t="e">
        <f t="shared" si="167"/>
        <v>#DIV/0!</v>
      </c>
      <c r="AS181" s="75" t="e">
        <f t="shared" si="167"/>
        <v>#DIV/0!</v>
      </c>
      <c r="AT181" s="75" t="e">
        <f t="shared" si="167"/>
        <v>#DIV/0!</v>
      </c>
      <c r="AU181" s="75" t="e">
        <f t="shared" si="167"/>
        <v>#DIV/0!</v>
      </c>
      <c r="AV181" s="75" t="e">
        <f t="shared" si="167"/>
        <v>#DIV/0!</v>
      </c>
      <c r="AW181" s="75" t="e">
        <f t="shared" si="167"/>
        <v>#DIV/0!</v>
      </c>
      <c r="AX181" s="75" t="e">
        <f t="shared" ref="AX181:BN181" si="168">AX155/AX152</f>
        <v>#DIV/0!</v>
      </c>
      <c r="AY181" s="75" t="e">
        <f t="shared" si="168"/>
        <v>#DIV/0!</v>
      </c>
      <c r="AZ181" s="75" t="e">
        <f t="shared" si="168"/>
        <v>#DIV/0!</v>
      </c>
      <c r="BA181" s="75" t="e">
        <f t="shared" si="168"/>
        <v>#DIV/0!</v>
      </c>
      <c r="BB181" s="75" t="e">
        <f t="shared" si="168"/>
        <v>#DIV/0!</v>
      </c>
      <c r="BC181" s="75" t="e">
        <f t="shared" si="168"/>
        <v>#DIV/0!</v>
      </c>
      <c r="BD181" s="75" t="e">
        <f t="shared" si="168"/>
        <v>#DIV/0!</v>
      </c>
      <c r="BE181" s="75" t="e">
        <f t="shared" si="168"/>
        <v>#DIV/0!</v>
      </c>
      <c r="BF181" s="75" t="e">
        <f t="shared" si="168"/>
        <v>#DIV/0!</v>
      </c>
      <c r="BG181" s="75" t="e">
        <f t="shared" si="168"/>
        <v>#DIV/0!</v>
      </c>
      <c r="BH181" s="75" t="e">
        <f t="shared" si="168"/>
        <v>#DIV/0!</v>
      </c>
      <c r="BI181" s="75" t="e">
        <f t="shared" si="168"/>
        <v>#DIV/0!</v>
      </c>
      <c r="BJ181" s="75" t="e">
        <f t="shared" si="168"/>
        <v>#DIV/0!</v>
      </c>
      <c r="BK181" s="75" t="e">
        <f t="shared" si="168"/>
        <v>#DIV/0!</v>
      </c>
      <c r="BL181" s="75" t="e">
        <f t="shared" si="168"/>
        <v>#DIV/0!</v>
      </c>
      <c r="BM181" s="75" t="e">
        <f t="shared" si="168"/>
        <v>#DIV/0!</v>
      </c>
      <c r="BN181" s="75" t="e">
        <f t="shared" si="168"/>
        <v>#DIV/0!</v>
      </c>
    </row>
    <row r="182" spans="2:69" hidden="1" outlineLevel="1">
      <c r="E182" t="s">
        <v>255</v>
      </c>
      <c r="J182" t="s">
        <v>119</v>
      </c>
      <c r="Q182" s="126" t="e">
        <f>Q183+Q184</f>
        <v>#DIV/0!</v>
      </c>
      <c r="R182" s="126" t="e">
        <f>R183+R184</f>
        <v>#DIV/0!</v>
      </c>
      <c r="S182" s="126" t="e">
        <f t="shared" ref="S182:BN182" si="169">S183+S184</f>
        <v>#DIV/0!</v>
      </c>
      <c r="T182" s="126" t="e">
        <f t="shared" si="169"/>
        <v>#DIV/0!</v>
      </c>
      <c r="U182" s="126" t="e">
        <f t="shared" si="169"/>
        <v>#DIV/0!</v>
      </c>
      <c r="V182" s="126" t="e">
        <f t="shared" si="169"/>
        <v>#DIV/0!</v>
      </c>
      <c r="W182" s="126" t="e">
        <f t="shared" si="169"/>
        <v>#DIV/0!</v>
      </c>
      <c r="X182" s="126" t="e">
        <f t="shared" si="169"/>
        <v>#DIV/0!</v>
      </c>
      <c r="Y182" s="126" t="e">
        <f t="shared" si="169"/>
        <v>#DIV/0!</v>
      </c>
      <c r="Z182" s="126" t="e">
        <f t="shared" si="169"/>
        <v>#DIV/0!</v>
      </c>
      <c r="AA182" s="126" t="e">
        <f t="shared" si="169"/>
        <v>#DIV/0!</v>
      </c>
      <c r="AB182" s="126" t="e">
        <f t="shared" si="169"/>
        <v>#DIV/0!</v>
      </c>
      <c r="AC182" s="126" t="e">
        <f t="shared" si="169"/>
        <v>#DIV/0!</v>
      </c>
      <c r="AD182" s="126" t="e">
        <f t="shared" si="169"/>
        <v>#DIV/0!</v>
      </c>
      <c r="AE182" s="126" t="e">
        <f t="shared" si="169"/>
        <v>#DIV/0!</v>
      </c>
      <c r="AF182" s="126" t="e">
        <f t="shared" si="169"/>
        <v>#DIV/0!</v>
      </c>
      <c r="AG182" s="126" t="e">
        <f t="shared" si="169"/>
        <v>#DIV/0!</v>
      </c>
      <c r="AH182" s="126" t="e">
        <f t="shared" si="169"/>
        <v>#DIV/0!</v>
      </c>
      <c r="AI182" s="126" t="e">
        <f t="shared" si="169"/>
        <v>#DIV/0!</v>
      </c>
      <c r="AJ182" s="126" t="e">
        <f t="shared" si="169"/>
        <v>#DIV/0!</v>
      </c>
      <c r="AK182" s="126" t="e">
        <f t="shared" si="169"/>
        <v>#DIV/0!</v>
      </c>
      <c r="AL182" s="126" t="e">
        <f t="shared" si="169"/>
        <v>#DIV/0!</v>
      </c>
      <c r="AM182" s="126" t="e">
        <f t="shared" si="169"/>
        <v>#DIV/0!</v>
      </c>
      <c r="AN182" s="126" t="e">
        <f t="shared" si="169"/>
        <v>#DIV/0!</v>
      </c>
      <c r="AO182" s="126" t="e">
        <f t="shared" si="169"/>
        <v>#DIV/0!</v>
      </c>
      <c r="AP182" s="126" t="e">
        <f t="shared" si="169"/>
        <v>#DIV/0!</v>
      </c>
      <c r="AQ182" s="126" t="e">
        <f t="shared" si="169"/>
        <v>#DIV/0!</v>
      </c>
      <c r="AR182" s="126" t="e">
        <f t="shared" si="169"/>
        <v>#DIV/0!</v>
      </c>
      <c r="AS182" s="126" t="e">
        <f t="shared" si="169"/>
        <v>#DIV/0!</v>
      </c>
      <c r="AT182" s="126" t="e">
        <f t="shared" si="169"/>
        <v>#DIV/0!</v>
      </c>
      <c r="AU182" s="126" t="e">
        <f t="shared" si="169"/>
        <v>#DIV/0!</v>
      </c>
      <c r="AV182" s="126" t="e">
        <f t="shared" si="169"/>
        <v>#DIV/0!</v>
      </c>
      <c r="AW182" s="126" t="e">
        <f t="shared" si="169"/>
        <v>#DIV/0!</v>
      </c>
      <c r="AX182" s="126" t="e">
        <f t="shared" si="169"/>
        <v>#DIV/0!</v>
      </c>
      <c r="AY182" s="126" t="e">
        <f t="shared" si="169"/>
        <v>#DIV/0!</v>
      </c>
      <c r="AZ182" s="126" t="e">
        <f t="shared" si="169"/>
        <v>#DIV/0!</v>
      </c>
      <c r="BA182" s="126" t="e">
        <f t="shared" si="169"/>
        <v>#DIV/0!</v>
      </c>
      <c r="BB182" s="126" t="e">
        <f t="shared" si="169"/>
        <v>#DIV/0!</v>
      </c>
      <c r="BC182" s="126" t="e">
        <f t="shared" si="169"/>
        <v>#DIV/0!</v>
      </c>
      <c r="BD182" s="126" t="e">
        <f t="shared" si="169"/>
        <v>#DIV/0!</v>
      </c>
      <c r="BE182" s="126" t="e">
        <f t="shared" si="169"/>
        <v>#DIV/0!</v>
      </c>
      <c r="BF182" s="126" t="e">
        <f t="shared" si="169"/>
        <v>#DIV/0!</v>
      </c>
      <c r="BG182" s="126" t="e">
        <f t="shared" si="169"/>
        <v>#DIV/0!</v>
      </c>
      <c r="BH182" s="126" t="e">
        <f t="shared" si="169"/>
        <v>#DIV/0!</v>
      </c>
      <c r="BI182" s="126" t="e">
        <f t="shared" si="169"/>
        <v>#DIV/0!</v>
      </c>
      <c r="BJ182" s="126" t="e">
        <f t="shared" si="169"/>
        <v>#DIV/0!</v>
      </c>
      <c r="BK182" s="126" t="e">
        <f t="shared" si="169"/>
        <v>#DIV/0!</v>
      </c>
      <c r="BL182" s="126" t="e">
        <f t="shared" si="169"/>
        <v>#DIV/0!</v>
      </c>
      <c r="BM182" s="126" t="e">
        <f t="shared" si="169"/>
        <v>#DIV/0!</v>
      </c>
      <c r="BN182" s="126" t="e">
        <f t="shared" si="169"/>
        <v>#DIV/0!</v>
      </c>
    </row>
    <row r="183" spans="2:69" hidden="1" outlineLevel="1">
      <c r="E183" s="62" t="s">
        <v>256</v>
      </c>
      <c r="J183" t="s">
        <v>119</v>
      </c>
      <c r="Q183" s="126" t="e">
        <f t="shared" ref="Q183:AV183" si="170">Q154/Q152</f>
        <v>#DIV/0!</v>
      </c>
      <c r="R183" s="126" t="e">
        <f t="shared" si="170"/>
        <v>#DIV/0!</v>
      </c>
      <c r="S183" s="126" t="e">
        <f t="shared" si="170"/>
        <v>#DIV/0!</v>
      </c>
      <c r="T183" s="126" t="e">
        <f t="shared" si="170"/>
        <v>#DIV/0!</v>
      </c>
      <c r="U183" s="126" t="e">
        <f t="shared" si="170"/>
        <v>#DIV/0!</v>
      </c>
      <c r="V183" s="126" t="e">
        <f t="shared" si="170"/>
        <v>#DIV/0!</v>
      </c>
      <c r="W183" s="126" t="e">
        <f t="shared" si="170"/>
        <v>#DIV/0!</v>
      </c>
      <c r="X183" s="126" t="e">
        <f t="shared" si="170"/>
        <v>#DIV/0!</v>
      </c>
      <c r="Y183" s="126" t="e">
        <f t="shared" si="170"/>
        <v>#DIV/0!</v>
      </c>
      <c r="Z183" s="126" t="e">
        <f t="shared" si="170"/>
        <v>#DIV/0!</v>
      </c>
      <c r="AA183" s="126" t="e">
        <f t="shared" si="170"/>
        <v>#DIV/0!</v>
      </c>
      <c r="AB183" s="126" t="e">
        <f t="shared" si="170"/>
        <v>#DIV/0!</v>
      </c>
      <c r="AC183" s="126" t="e">
        <f t="shared" si="170"/>
        <v>#DIV/0!</v>
      </c>
      <c r="AD183" s="126" t="e">
        <f t="shared" si="170"/>
        <v>#DIV/0!</v>
      </c>
      <c r="AE183" s="126" t="e">
        <f t="shared" si="170"/>
        <v>#DIV/0!</v>
      </c>
      <c r="AF183" s="126" t="e">
        <f t="shared" si="170"/>
        <v>#DIV/0!</v>
      </c>
      <c r="AG183" s="126" t="e">
        <f t="shared" si="170"/>
        <v>#DIV/0!</v>
      </c>
      <c r="AH183" s="126" t="e">
        <f t="shared" si="170"/>
        <v>#DIV/0!</v>
      </c>
      <c r="AI183" s="126" t="e">
        <f t="shared" si="170"/>
        <v>#DIV/0!</v>
      </c>
      <c r="AJ183" s="126" t="e">
        <f t="shared" si="170"/>
        <v>#DIV/0!</v>
      </c>
      <c r="AK183" s="126" t="e">
        <f t="shared" si="170"/>
        <v>#DIV/0!</v>
      </c>
      <c r="AL183" s="126" t="e">
        <f t="shared" si="170"/>
        <v>#DIV/0!</v>
      </c>
      <c r="AM183" s="126" t="e">
        <f t="shared" si="170"/>
        <v>#DIV/0!</v>
      </c>
      <c r="AN183" s="126" t="e">
        <f t="shared" si="170"/>
        <v>#DIV/0!</v>
      </c>
      <c r="AO183" s="126" t="e">
        <f t="shared" si="170"/>
        <v>#DIV/0!</v>
      </c>
      <c r="AP183" s="126" t="e">
        <f t="shared" si="170"/>
        <v>#DIV/0!</v>
      </c>
      <c r="AQ183" s="126" t="e">
        <f t="shared" si="170"/>
        <v>#DIV/0!</v>
      </c>
      <c r="AR183" s="126" t="e">
        <f t="shared" si="170"/>
        <v>#DIV/0!</v>
      </c>
      <c r="AS183" s="126" t="e">
        <f t="shared" si="170"/>
        <v>#DIV/0!</v>
      </c>
      <c r="AT183" s="126" t="e">
        <f t="shared" si="170"/>
        <v>#DIV/0!</v>
      </c>
      <c r="AU183" s="126" t="e">
        <f t="shared" si="170"/>
        <v>#DIV/0!</v>
      </c>
      <c r="AV183" s="126" t="e">
        <f t="shared" si="170"/>
        <v>#DIV/0!</v>
      </c>
      <c r="AW183" s="126" t="e">
        <f t="shared" ref="AW183:BN183" si="171">AW154/AW152</f>
        <v>#DIV/0!</v>
      </c>
      <c r="AX183" s="126" t="e">
        <f t="shared" si="171"/>
        <v>#DIV/0!</v>
      </c>
      <c r="AY183" s="126" t="e">
        <f t="shared" si="171"/>
        <v>#DIV/0!</v>
      </c>
      <c r="AZ183" s="126" t="e">
        <f t="shared" si="171"/>
        <v>#DIV/0!</v>
      </c>
      <c r="BA183" s="126" t="e">
        <f t="shared" si="171"/>
        <v>#DIV/0!</v>
      </c>
      <c r="BB183" s="126" t="e">
        <f t="shared" si="171"/>
        <v>#DIV/0!</v>
      </c>
      <c r="BC183" s="126" t="e">
        <f t="shared" si="171"/>
        <v>#DIV/0!</v>
      </c>
      <c r="BD183" s="126" t="e">
        <f t="shared" si="171"/>
        <v>#DIV/0!</v>
      </c>
      <c r="BE183" s="126" t="e">
        <f t="shared" si="171"/>
        <v>#DIV/0!</v>
      </c>
      <c r="BF183" s="126" t="e">
        <f t="shared" si="171"/>
        <v>#DIV/0!</v>
      </c>
      <c r="BG183" s="126" t="e">
        <f t="shared" si="171"/>
        <v>#DIV/0!</v>
      </c>
      <c r="BH183" s="126" t="e">
        <f t="shared" si="171"/>
        <v>#DIV/0!</v>
      </c>
      <c r="BI183" s="126" t="e">
        <f t="shared" si="171"/>
        <v>#DIV/0!</v>
      </c>
      <c r="BJ183" s="126" t="e">
        <f t="shared" si="171"/>
        <v>#DIV/0!</v>
      </c>
      <c r="BK183" s="126" t="e">
        <f t="shared" si="171"/>
        <v>#DIV/0!</v>
      </c>
      <c r="BL183" s="126" t="e">
        <f t="shared" si="171"/>
        <v>#DIV/0!</v>
      </c>
      <c r="BM183" s="126" t="e">
        <f t="shared" si="171"/>
        <v>#DIV/0!</v>
      </c>
      <c r="BN183" s="126" t="e">
        <f t="shared" si="171"/>
        <v>#DIV/0!</v>
      </c>
    </row>
    <row r="184" spans="2:69" hidden="1" outlineLevel="1">
      <c r="E184" s="62" t="s">
        <v>257</v>
      </c>
      <c r="J184" t="s">
        <v>119</v>
      </c>
      <c r="Q184" s="126" t="e">
        <f t="shared" ref="Q184:AV184" si="172">Q153/Q152</f>
        <v>#DIV/0!</v>
      </c>
      <c r="R184" s="126" t="e">
        <f t="shared" si="172"/>
        <v>#DIV/0!</v>
      </c>
      <c r="S184" s="126" t="e">
        <f t="shared" si="172"/>
        <v>#DIV/0!</v>
      </c>
      <c r="T184" s="126" t="e">
        <f t="shared" si="172"/>
        <v>#DIV/0!</v>
      </c>
      <c r="U184" s="126" t="e">
        <f t="shared" si="172"/>
        <v>#DIV/0!</v>
      </c>
      <c r="V184" s="126" t="e">
        <f t="shared" si="172"/>
        <v>#DIV/0!</v>
      </c>
      <c r="W184" s="126" t="e">
        <f t="shared" si="172"/>
        <v>#DIV/0!</v>
      </c>
      <c r="X184" s="126" t="e">
        <f t="shared" si="172"/>
        <v>#DIV/0!</v>
      </c>
      <c r="Y184" s="126" t="e">
        <f t="shared" si="172"/>
        <v>#DIV/0!</v>
      </c>
      <c r="Z184" s="126" t="e">
        <f t="shared" si="172"/>
        <v>#DIV/0!</v>
      </c>
      <c r="AA184" s="126" t="e">
        <f t="shared" si="172"/>
        <v>#DIV/0!</v>
      </c>
      <c r="AB184" s="126" t="e">
        <f t="shared" si="172"/>
        <v>#DIV/0!</v>
      </c>
      <c r="AC184" s="126" t="e">
        <f t="shared" si="172"/>
        <v>#DIV/0!</v>
      </c>
      <c r="AD184" s="126" t="e">
        <f t="shared" si="172"/>
        <v>#DIV/0!</v>
      </c>
      <c r="AE184" s="126" t="e">
        <f t="shared" si="172"/>
        <v>#DIV/0!</v>
      </c>
      <c r="AF184" s="126" t="e">
        <f t="shared" si="172"/>
        <v>#DIV/0!</v>
      </c>
      <c r="AG184" s="126" t="e">
        <f t="shared" si="172"/>
        <v>#DIV/0!</v>
      </c>
      <c r="AH184" s="126" t="e">
        <f t="shared" si="172"/>
        <v>#DIV/0!</v>
      </c>
      <c r="AI184" s="126" t="e">
        <f t="shared" si="172"/>
        <v>#DIV/0!</v>
      </c>
      <c r="AJ184" s="126" t="e">
        <f t="shared" si="172"/>
        <v>#DIV/0!</v>
      </c>
      <c r="AK184" s="126" t="e">
        <f t="shared" si="172"/>
        <v>#DIV/0!</v>
      </c>
      <c r="AL184" s="126" t="e">
        <f t="shared" si="172"/>
        <v>#DIV/0!</v>
      </c>
      <c r="AM184" s="126" t="e">
        <f t="shared" si="172"/>
        <v>#DIV/0!</v>
      </c>
      <c r="AN184" s="126" t="e">
        <f t="shared" si="172"/>
        <v>#DIV/0!</v>
      </c>
      <c r="AO184" s="126" t="e">
        <f t="shared" si="172"/>
        <v>#DIV/0!</v>
      </c>
      <c r="AP184" s="126" t="e">
        <f t="shared" si="172"/>
        <v>#DIV/0!</v>
      </c>
      <c r="AQ184" s="126" t="e">
        <f t="shared" si="172"/>
        <v>#DIV/0!</v>
      </c>
      <c r="AR184" s="126" t="e">
        <f t="shared" si="172"/>
        <v>#DIV/0!</v>
      </c>
      <c r="AS184" s="126" t="e">
        <f t="shared" si="172"/>
        <v>#DIV/0!</v>
      </c>
      <c r="AT184" s="126" t="e">
        <f t="shared" si="172"/>
        <v>#DIV/0!</v>
      </c>
      <c r="AU184" s="126" t="e">
        <f t="shared" si="172"/>
        <v>#DIV/0!</v>
      </c>
      <c r="AV184" s="126" t="e">
        <f t="shared" si="172"/>
        <v>#DIV/0!</v>
      </c>
      <c r="AW184" s="126" t="e">
        <f t="shared" ref="AW184:BN184" si="173">AW153/AW152</f>
        <v>#DIV/0!</v>
      </c>
      <c r="AX184" s="126" t="e">
        <f t="shared" si="173"/>
        <v>#DIV/0!</v>
      </c>
      <c r="AY184" s="126" t="e">
        <f t="shared" si="173"/>
        <v>#DIV/0!</v>
      </c>
      <c r="AZ184" s="126" t="e">
        <f t="shared" si="173"/>
        <v>#DIV/0!</v>
      </c>
      <c r="BA184" s="126" t="e">
        <f t="shared" si="173"/>
        <v>#DIV/0!</v>
      </c>
      <c r="BB184" s="126" t="e">
        <f t="shared" si="173"/>
        <v>#DIV/0!</v>
      </c>
      <c r="BC184" s="126" t="e">
        <f t="shared" si="173"/>
        <v>#DIV/0!</v>
      </c>
      <c r="BD184" s="126" t="e">
        <f t="shared" si="173"/>
        <v>#DIV/0!</v>
      </c>
      <c r="BE184" s="126" t="e">
        <f t="shared" si="173"/>
        <v>#DIV/0!</v>
      </c>
      <c r="BF184" s="126" t="e">
        <f t="shared" si="173"/>
        <v>#DIV/0!</v>
      </c>
      <c r="BG184" s="126" t="e">
        <f t="shared" si="173"/>
        <v>#DIV/0!</v>
      </c>
      <c r="BH184" s="126" t="e">
        <f t="shared" si="173"/>
        <v>#DIV/0!</v>
      </c>
      <c r="BI184" s="126" t="e">
        <f t="shared" si="173"/>
        <v>#DIV/0!</v>
      </c>
      <c r="BJ184" s="126" t="e">
        <f t="shared" si="173"/>
        <v>#DIV/0!</v>
      </c>
      <c r="BK184" s="126" t="e">
        <f t="shared" si="173"/>
        <v>#DIV/0!</v>
      </c>
      <c r="BL184" s="126" t="e">
        <f t="shared" si="173"/>
        <v>#DIV/0!</v>
      </c>
      <c r="BM184" s="126" t="e">
        <f t="shared" si="173"/>
        <v>#DIV/0!</v>
      </c>
      <c r="BN184" s="126" t="e">
        <f t="shared" si="173"/>
        <v>#DIV/0!</v>
      </c>
    </row>
    <row r="185" spans="2:69" hidden="1" outlineLevel="1">
      <c r="E185" s="83" t="s">
        <v>152</v>
      </c>
      <c r="K185" s="103" t="e">
        <f t="array" ref="K185">IF(AND(Q185:BM185=1),"ok","error")</f>
        <v>#DIV/0!</v>
      </c>
      <c r="Q185" s="188" t="e">
        <f t="shared" ref="Q185:AV185" si="174">SUM(Q181:Q181,Q183:Q184)</f>
        <v>#DIV/0!</v>
      </c>
      <c r="R185" s="188" t="e">
        <f t="shared" si="174"/>
        <v>#DIV/0!</v>
      </c>
      <c r="S185" s="188" t="e">
        <f t="shared" si="174"/>
        <v>#DIV/0!</v>
      </c>
      <c r="T185" s="188" t="e">
        <f t="shared" si="174"/>
        <v>#DIV/0!</v>
      </c>
      <c r="U185" s="188" t="e">
        <f t="shared" si="174"/>
        <v>#DIV/0!</v>
      </c>
      <c r="V185" s="188" t="e">
        <f t="shared" si="174"/>
        <v>#DIV/0!</v>
      </c>
      <c r="W185" s="188" t="e">
        <f t="shared" si="174"/>
        <v>#DIV/0!</v>
      </c>
      <c r="X185" s="188" t="e">
        <f t="shared" si="174"/>
        <v>#DIV/0!</v>
      </c>
      <c r="Y185" s="188" t="e">
        <f t="shared" si="174"/>
        <v>#DIV/0!</v>
      </c>
      <c r="Z185" s="188" t="e">
        <f t="shared" si="174"/>
        <v>#DIV/0!</v>
      </c>
      <c r="AA185" s="188" t="e">
        <f t="shared" si="174"/>
        <v>#DIV/0!</v>
      </c>
      <c r="AB185" s="188" t="e">
        <f t="shared" si="174"/>
        <v>#DIV/0!</v>
      </c>
      <c r="AC185" s="188" t="e">
        <f t="shared" si="174"/>
        <v>#DIV/0!</v>
      </c>
      <c r="AD185" s="188" t="e">
        <f t="shared" si="174"/>
        <v>#DIV/0!</v>
      </c>
      <c r="AE185" s="188" t="e">
        <f t="shared" si="174"/>
        <v>#DIV/0!</v>
      </c>
      <c r="AF185" s="188" t="e">
        <f t="shared" si="174"/>
        <v>#DIV/0!</v>
      </c>
      <c r="AG185" s="188" t="e">
        <f t="shared" si="174"/>
        <v>#DIV/0!</v>
      </c>
      <c r="AH185" s="188" t="e">
        <f t="shared" si="174"/>
        <v>#DIV/0!</v>
      </c>
      <c r="AI185" s="188" t="e">
        <f t="shared" si="174"/>
        <v>#DIV/0!</v>
      </c>
      <c r="AJ185" s="188" t="e">
        <f t="shared" si="174"/>
        <v>#DIV/0!</v>
      </c>
      <c r="AK185" s="188" t="e">
        <f t="shared" si="174"/>
        <v>#DIV/0!</v>
      </c>
      <c r="AL185" s="188" t="e">
        <f t="shared" si="174"/>
        <v>#DIV/0!</v>
      </c>
      <c r="AM185" s="188" t="e">
        <f t="shared" si="174"/>
        <v>#DIV/0!</v>
      </c>
      <c r="AN185" s="188" t="e">
        <f t="shared" si="174"/>
        <v>#DIV/0!</v>
      </c>
      <c r="AO185" s="188" t="e">
        <f t="shared" si="174"/>
        <v>#DIV/0!</v>
      </c>
      <c r="AP185" s="188" t="e">
        <f t="shared" si="174"/>
        <v>#DIV/0!</v>
      </c>
      <c r="AQ185" s="188" t="e">
        <f t="shared" si="174"/>
        <v>#DIV/0!</v>
      </c>
      <c r="AR185" s="188" t="e">
        <f t="shared" si="174"/>
        <v>#DIV/0!</v>
      </c>
      <c r="AS185" s="188" t="e">
        <f t="shared" si="174"/>
        <v>#DIV/0!</v>
      </c>
      <c r="AT185" s="188" t="e">
        <f t="shared" si="174"/>
        <v>#DIV/0!</v>
      </c>
      <c r="AU185" s="188" t="e">
        <f t="shared" si="174"/>
        <v>#DIV/0!</v>
      </c>
      <c r="AV185" s="188" t="e">
        <f t="shared" si="174"/>
        <v>#DIV/0!</v>
      </c>
      <c r="AW185" s="188" t="e">
        <f t="shared" ref="AW185:BN185" si="175">SUM(AW181:AW181,AW183:AW184)</f>
        <v>#DIV/0!</v>
      </c>
      <c r="AX185" s="188" t="e">
        <f t="shared" si="175"/>
        <v>#DIV/0!</v>
      </c>
      <c r="AY185" s="188" t="e">
        <f t="shared" si="175"/>
        <v>#DIV/0!</v>
      </c>
      <c r="AZ185" s="188" t="e">
        <f t="shared" si="175"/>
        <v>#DIV/0!</v>
      </c>
      <c r="BA185" s="188" t="e">
        <f t="shared" si="175"/>
        <v>#DIV/0!</v>
      </c>
      <c r="BB185" s="188" t="e">
        <f t="shared" si="175"/>
        <v>#DIV/0!</v>
      </c>
      <c r="BC185" s="188" t="e">
        <f t="shared" si="175"/>
        <v>#DIV/0!</v>
      </c>
      <c r="BD185" s="188" t="e">
        <f t="shared" si="175"/>
        <v>#DIV/0!</v>
      </c>
      <c r="BE185" s="188" t="e">
        <f t="shared" si="175"/>
        <v>#DIV/0!</v>
      </c>
      <c r="BF185" s="188" t="e">
        <f t="shared" si="175"/>
        <v>#DIV/0!</v>
      </c>
      <c r="BG185" s="188" t="e">
        <f t="shared" si="175"/>
        <v>#DIV/0!</v>
      </c>
      <c r="BH185" s="188" t="e">
        <f t="shared" si="175"/>
        <v>#DIV/0!</v>
      </c>
      <c r="BI185" s="188" t="e">
        <f t="shared" si="175"/>
        <v>#DIV/0!</v>
      </c>
      <c r="BJ185" s="188" t="e">
        <f t="shared" si="175"/>
        <v>#DIV/0!</v>
      </c>
      <c r="BK185" s="188" t="e">
        <f t="shared" si="175"/>
        <v>#DIV/0!</v>
      </c>
      <c r="BL185" s="188" t="e">
        <f t="shared" si="175"/>
        <v>#DIV/0!</v>
      </c>
      <c r="BM185" s="188" t="e">
        <f t="shared" si="175"/>
        <v>#DIV/0!</v>
      </c>
      <c r="BN185" s="188" t="e">
        <f t="shared" si="175"/>
        <v>#DIV/0!</v>
      </c>
    </row>
    <row r="186" spans="2:69" hidden="1" outlineLevel="1"/>
    <row r="187" spans="2:69" hidden="1" outlineLevel="1">
      <c r="C187" s="90" t="s">
        <v>256</v>
      </c>
      <c r="D187" s="56"/>
    </row>
    <row r="188" spans="2:69" hidden="1" outlineLevel="1">
      <c r="E188" s="16"/>
    </row>
    <row r="189" spans="2:69" hidden="1" outlineLevel="1">
      <c r="D189" s="77" t="s">
        <v>233</v>
      </c>
      <c r="E189" s="77"/>
    </row>
    <row r="190" spans="2:69" hidden="1" outlineLevel="1"/>
    <row r="191" spans="2:69" hidden="1" outlineLevel="1">
      <c r="E191" s="16" t="s">
        <v>258</v>
      </c>
    </row>
    <row r="192" spans="2:69" hidden="1" outlineLevel="1">
      <c r="E192" s="100" t="s">
        <v>259</v>
      </c>
      <c r="G192" s="224" t="s">
        <v>445</v>
      </c>
      <c r="Q192" s="223"/>
      <c r="R192" s="223"/>
      <c r="S192" s="223"/>
      <c r="T192" s="223"/>
      <c r="U192" s="223"/>
      <c r="V192" s="223"/>
      <c r="W192" s="223"/>
      <c r="X192" s="189">
        <f t="shared" ref="X192:BN192" si="176">W192</f>
        <v>0</v>
      </c>
      <c r="Y192" s="189">
        <f t="shared" si="176"/>
        <v>0</v>
      </c>
      <c r="Z192" s="189">
        <f t="shared" si="176"/>
        <v>0</v>
      </c>
      <c r="AA192" s="189">
        <f t="shared" si="176"/>
        <v>0</v>
      </c>
      <c r="AB192" s="189">
        <f t="shared" si="176"/>
        <v>0</v>
      </c>
      <c r="AC192" s="189">
        <f t="shared" si="176"/>
        <v>0</v>
      </c>
      <c r="AD192" s="189">
        <f t="shared" si="176"/>
        <v>0</v>
      </c>
      <c r="AE192" s="189">
        <f t="shared" si="176"/>
        <v>0</v>
      </c>
      <c r="AF192" s="189">
        <f t="shared" si="176"/>
        <v>0</v>
      </c>
      <c r="AG192" s="189">
        <f t="shared" si="176"/>
        <v>0</v>
      </c>
      <c r="AH192" s="189">
        <f t="shared" si="176"/>
        <v>0</v>
      </c>
      <c r="AI192" s="189">
        <f t="shared" si="176"/>
        <v>0</v>
      </c>
      <c r="AJ192" s="189">
        <f t="shared" si="176"/>
        <v>0</v>
      </c>
      <c r="AK192" s="189">
        <f t="shared" si="176"/>
        <v>0</v>
      </c>
      <c r="AL192" s="189">
        <f t="shared" si="176"/>
        <v>0</v>
      </c>
      <c r="AM192" s="189">
        <f t="shared" si="176"/>
        <v>0</v>
      </c>
      <c r="AN192" s="189">
        <f t="shared" si="176"/>
        <v>0</v>
      </c>
      <c r="AO192" s="189">
        <f t="shared" si="176"/>
        <v>0</v>
      </c>
      <c r="AP192" s="189">
        <f t="shared" si="176"/>
        <v>0</v>
      </c>
      <c r="AQ192" s="189">
        <f t="shared" si="176"/>
        <v>0</v>
      </c>
      <c r="AR192" s="189">
        <f t="shared" si="176"/>
        <v>0</v>
      </c>
      <c r="AS192" s="189">
        <f t="shared" si="176"/>
        <v>0</v>
      </c>
      <c r="AT192" s="189">
        <f t="shared" si="176"/>
        <v>0</v>
      </c>
      <c r="AU192" s="189">
        <f t="shared" si="176"/>
        <v>0</v>
      </c>
      <c r="AV192" s="189">
        <f t="shared" si="176"/>
        <v>0</v>
      </c>
      <c r="AW192" s="189">
        <f t="shared" si="176"/>
        <v>0</v>
      </c>
      <c r="AX192" s="189">
        <f t="shared" si="176"/>
        <v>0</v>
      </c>
      <c r="AY192" s="189">
        <f t="shared" si="176"/>
        <v>0</v>
      </c>
      <c r="AZ192" s="189">
        <f t="shared" si="176"/>
        <v>0</v>
      </c>
      <c r="BA192" s="189">
        <f t="shared" si="176"/>
        <v>0</v>
      </c>
      <c r="BB192" s="189">
        <f t="shared" si="176"/>
        <v>0</v>
      </c>
      <c r="BC192" s="189">
        <f t="shared" si="176"/>
        <v>0</v>
      </c>
      <c r="BD192" s="189">
        <f t="shared" si="176"/>
        <v>0</v>
      </c>
      <c r="BE192" s="189">
        <f t="shared" si="176"/>
        <v>0</v>
      </c>
      <c r="BF192" s="189">
        <f t="shared" si="176"/>
        <v>0</v>
      </c>
      <c r="BG192" s="189">
        <f t="shared" si="176"/>
        <v>0</v>
      </c>
      <c r="BH192" s="189">
        <f t="shared" si="176"/>
        <v>0</v>
      </c>
      <c r="BI192" s="189">
        <f t="shared" si="176"/>
        <v>0</v>
      </c>
      <c r="BJ192" s="189">
        <f t="shared" si="176"/>
        <v>0</v>
      </c>
      <c r="BK192" s="189">
        <f t="shared" si="176"/>
        <v>0</v>
      </c>
      <c r="BL192" s="189">
        <f t="shared" si="176"/>
        <v>0</v>
      </c>
      <c r="BM192" s="189">
        <f t="shared" si="176"/>
        <v>0</v>
      </c>
      <c r="BN192" s="189">
        <f t="shared" si="176"/>
        <v>0</v>
      </c>
      <c r="BP192"/>
      <c r="BQ192"/>
    </row>
    <row r="193" spans="1:69" hidden="1" outlineLevel="1">
      <c r="E193" s="72"/>
    </row>
    <row r="194" spans="1:69" hidden="1" outlineLevel="1">
      <c r="E194" s="16" t="s">
        <v>260</v>
      </c>
    </row>
    <row r="195" spans="1:69" hidden="1" outlineLevel="1">
      <c r="E195" s="100" t="s">
        <v>259</v>
      </c>
      <c r="Q195" s="126">
        <f>1-Q192</f>
        <v>1</v>
      </c>
      <c r="R195" s="126">
        <f>1-R192</f>
        <v>1</v>
      </c>
      <c r="S195" s="126">
        <f>1-S192</f>
        <v>1</v>
      </c>
      <c r="T195" s="126">
        <f t="shared" ref="T195:BM195" si="177">1-T192</f>
        <v>1</v>
      </c>
      <c r="U195" s="126">
        <f t="shared" si="177"/>
        <v>1</v>
      </c>
      <c r="V195" s="126">
        <f t="shared" si="177"/>
        <v>1</v>
      </c>
      <c r="W195" s="126">
        <f t="shared" si="177"/>
        <v>1</v>
      </c>
      <c r="X195" s="126">
        <f t="shared" si="177"/>
        <v>1</v>
      </c>
      <c r="Y195" s="126">
        <f t="shared" si="177"/>
        <v>1</v>
      </c>
      <c r="Z195" s="126">
        <f t="shared" si="177"/>
        <v>1</v>
      </c>
      <c r="AA195" s="126">
        <f t="shared" si="177"/>
        <v>1</v>
      </c>
      <c r="AB195" s="126">
        <f t="shared" si="177"/>
        <v>1</v>
      </c>
      <c r="AC195" s="126">
        <f t="shared" si="177"/>
        <v>1</v>
      </c>
      <c r="AD195" s="126">
        <f t="shared" si="177"/>
        <v>1</v>
      </c>
      <c r="AE195" s="126">
        <f t="shared" si="177"/>
        <v>1</v>
      </c>
      <c r="AF195" s="126">
        <f t="shared" si="177"/>
        <v>1</v>
      </c>
      <c r="AG195" s="126">
        <f t="shared" si="177"/>
        <v>1</v>
      </c>
      <c r="AH195" s="126">
        <f t="shared" si="177"/>
        <v>1</v>
      </c>
      <c r="AI195" s="126">
        <f t="shared" si="177"/>
        <v>1</v>
      </c>
      <c r="AJ195" s="126">
        <f t="shared" si="177"/>
        <v>1</v>
      </c>
      <c r="AK195" s="126">
        <f t="shared" si="177"/>
        <v>1</v>
      </c>
      <c r="AL195" s="126">
        <f t="shared" si="177"/>
        <v>1</v>
      </c>
      <c r="AM195" s="126">
        <f t="shared" si="177"/>
        <v>1</v>
      </c>
      <c r="AN195" s="126">
        <f t="shared" si="177"/>
        <v>1</v>
      </c>
      <c r="AO195" s="126">
        <f t="shared" si="177"/>
        <v>1</v>
      </c>
      <c r="AP195" s="126">
        <f t="shared" si="177"/>
        <v>1</v>
      </c>
      <c r="AQ195" s="126">
        <f t="shared" si="177"/>
        <v>1</v>
      </c>
      <c r="AR195" s="126">
        <f t="shared" si="177"/>
        <v>1</v>
      </c>
      <c r="AS195" s="126">
        <f t="shared" si="177"/>
        <v>1</v>
      </c>
      <c r="AT195" s="126">
        <f t="shared" si="177"/>
        <v>1</v>
      </c>
      <c r="AU195" s="126">
        <f t="shared" si="177"/>
        <v>1</v>
      </c>
      <c r="AV195" s="126">
        <f t="shared" si="177"/>
        <v>1</v>
      </c>
      <c r="AW195" s="126">
        <f t="shared" si="177"/>
        <v>1</v>
      </c>
      <c r="AX195" s="126">
        <f t="shared" si="177"/>
        <v>1</v>
      </c>
      <c r="AY195" s="126">
        <f t="shared" si="177"/>
        <v>1</v>
      </c>
      <c r="AZ195" s="126">
        <f t="shared" si="177"/>
        <v>1</v>
      </c>
      <c r="BA195" s="126">
        <f t="shared" si="177"/>
        <v>1</v>
      </c>
      <c r="BB195" s="126">
        <f t="shared" si="177"/>
        <v>1</v>
      </c>
      <c r="BC195" s="126">
        <f t="shared" si="177"/>
        <v>1</v>
      </c>
      <c r="BD195" s="126">
        <f t="shared" si="177"/>
        <v>1</v>
      </c>
      <c r="BE195" s="126">
        <f t="shared" si="177"/>
        <v>1</v>
      </c>
      <c r="BF195" s="126">
        <f t="shared" si="177"/>
        <v>1</v>
      </c>
      <c r="BG195" s="126">
        <f t="shared" si="177"/>
        <v>1</v>
      </c>
      <c r="BH195" s="126">
        <f t="shared" si="177"/>
        <v>1</v>
      </c>
      <c r="BI195" s="126">
        <f t="shared" si="177"/>
        <v>1</v>
      </c>
      <c r="BJ195" s="126">
        <f t="shared" si="177"/>
        <v>1</v>
      </c>
      <c r="BK195" s="126">
        <f t="shared" si="177"/>
        <v>1</v>
      </c>
      <c r="BL195" s="126">
        <f t="shared" si="177"/>
        <v>1</v>
      </c>
      <c r="BM195" s="126">
        <f t="shared" si="177"/>
        <v>1</v>
      </c>
      <c r="BN195" s="126">
        <f>1-BN192</f>
        <v>1</v>
      </c>
    </row>
    <row r="196" spans="1:69" hidden="1" outlineLevel="1">
      <c r="E196" s="72"/>
    </row>
    <row r="197" spans="1:69" hidden="1" outlineLevel="1">
      <c r="E197" s="16" t="s">
        <v>262</v>
      </c>
      <c r="H197" t="s">
        <v>453</v>
      </c>
    </row>
    <row r="198" spans="1:69" hidden="1" outlineLevel="1">
      <c r="E198" s="159" t="s">
        <v>278</v>
      </c>
      <c r="Q198" s="126" t="e">
        <f t="shared" ref="Q198:AV198" si="178">Q154/SUM(Q153:Q154)</f>
        <v>#DIV/0!</v>
      </c>
      <c r="R198" s="126" t="e">
        <f t="shared" si="178"/>
        <v>#DIV/0!</v>
      </c>
      <c r="S198" s="126" t="e">
        <f t="shared" si="178"/>
        <v>#DIV/0!</v>
      </c>
      <c r="T198" s="126" t="e">
        <f t="shared" si="178"/>
        <v>#DIV/0!</v>
      </c>
      <c r="U198" s="126" t="e">
        <f t="shared" si="178"/>
        <v>#DIV/0!</v>
      </c>
      <c r="V198" s="126" t="e">
        <f t="shared" si="178"/>
        <v>#DIV/0!</v>
      </c>
      <c r="W198" s="126" t="e">
        <f t="shared" si="178"/>
        <v>#DIV/0!</v>
      </c>
      <c r="X198" s="126" t="e">
        <f t="shared" si="178"/>
        <v>#DIV/0!</v>
      </c>
      <c r="Y198" s="126" t="e">
        <f t="shared" si="178"/>
        <v>#DIV/0!</v>
      </c>
      <c r="Z198" s="126" t="e">
        <f t="shared" si="178"/>
        <v>#DIV/0!</v>
      </c>
      <c r="AA198" s="126" t="e">
        <f t="shared" si="178"/>
        <v>#DIV/0!</v>
      </c>
      <c r="AB198" s="126" t="e">
        <f t="shared" si="178"/>
        <v>#DIV/0!</v>
      </c>
      <c r="AC198" s="126" t="e">
        <f t="shared" si="178"/>
        <v>#DIV/0!</v>
      </c>
      <c r="AD198" s="126" t="e">
        <f t="shared" si="178"/>
        <v>#DIV/0!</v>
      </c>
      <c r="AE198" s="126" t="e">
        <f t="shared" si="178"/>
        <v>#DIV/0!</v>
      </c>
      <c r="AF198" s="126" t="e">
        <f t="shared" si="178"/>
        <v>#DIV/0!</v>
      </c>
      <c r="AG198" s="126" t="e">
        <f t="shared" si="178"/>
        <v>#DIV/0!</v>
      </c>
      <c r="AH198" s="126" t="e">
        <f t="shared" si="178"/>
        <v>#DIV/0!</v>
      </c>
      <c r="AI198" s="126" t="e">
        <f t="shared" si="178"/>
        <v>#DIV/0!</v>
      </c>
      <c r="AJ198" s="126" t="e">
        <f t="shared" si="178"/>
        <v>#DIV/0!</v>
      </c>
      <c r="AK198" s="126" t="e">
        <f t="shared" si="178"/>
        <v>#DIV/0!</v>
      </c>
      <c r="AL198" s="126" t="e">
        <f t="shared" si="178"/>
        <v>#DIV/0!</v>
      </c>
      <c r="AM198" s="126" t="e">
        <f t="shared" si="178"/>
        <v>#DIV/0!</v>
      </c>
      <c r="AN198" s="126" t="e">
        <f t="shared" si="178"/>
        <v>#DIV/0!</v>
      </c>
      <c r="AO198" s="126" t="e">
        <f t="shared" si="178"/>
        <v>#DIV/0!</v>
      </c>
      <c r="AP198" s="126" t="e">
        <f t="shared" si="178"/>
        <v>#DIV/0!</v>
      </c>
      <c r="AQ198" s="126" t="e">
        <f t="shared" si="178"/>
        <v>#DIV/0!</v>
      </c>
      <c r="AR198" s="126" t="e">
        <f t="shared" si="178"/>
        <v>#DIV/0!</v>
      </c>
      <c r="AS198" s="126" t="e">
        <f t="shared" si="178"/>
        <v>#DIV/0!</v>
      </c>
      <c r="AT198" s="126" t="e">
        <f t="shared" si="178"/>
        <v>#DIV/0!</v>
      </c>
      <c r="AU198" s="126" t="e">
        <f t="shared" si="178"/>
        <v>#DIV/0!</v>
      </c>
      <c r="AV198" s="126" t="e">
        <f t="shared" si="178"/>
        <v>#DIV/0!</v>
      </c>
      <c r="AW198" s="126" t="e">
        <f t="shared" ref="AW198:BN198" si="179">AW154/SUM(AW153:AW154)</f>
        <v>#DIV/0!</v>
      </c>
      <c r="AX198" s="126" t="e">
        <f t="shared" si="179"/>
        <v>#DIV/0!</v>
      </c>
      <c r="AY198" s="126" t="e">
        <f t="shared" si="179"/>
        <v>#DIV/0!</v>
      </c>
      <c r="AZ198" s="126" t="e">
        <f t="shared" si="179"/>
        <v>#DIV/0!</v>
      </c>
      <c r="BA198" s="126" t="e">
        <f t="shared" si="179"/>
        <v>#DIV/0!</v>
      </c>
      <c r="BB198" s="126" t="e">
        <f t="shared" si="179"/>
        <v>#DIV/0!</v>
      </c>
      <c r="BC198" s="126" t="e">
        <f t="shared" si="179"/>
        <v>#DIV/0!</v>
      </c>
      <c r="BD198" s="126" t="e">
        <f t="shared" si="179"/>
        <v>#DIV/0!</v>
      </c>
      <c r="BE198" s="126" t="e">
        <f t="shared" si="179"/>
        <v>#DIV/0!</v>
      </c>
      <c r="BF198" s="126" t="e">
        <f t="shared" si="179"/>
        <v>#DIV/0!</v>
      </c>
      <c r="BG198" s="126" t="e">
        <f t="shared" si="179"/>
        <v>#DIV/0!</v>
      </c>
      <c r="BH198" s="126" t="e">
        <f t="shared" si="179"/>
        <v>#DIV/0!</v>
      </c>
      <c r="BI198" s="126" t="e">
        <f t="shared" si="179"/>
        <v>#DIV/0!</v>
      </c>
      <c r="BJ198" s="126" t="e">
        <f t="shared" si="179"/>
        <v>#DIV/0!</v>
      </c>
      <c r="BK198" s="126" t="e">
        <f t="shared" si="179"/>
        <v>#DIV/0!</v>
      </c>
      <c r="BL198" s="126" t="e">
        <f t="shared" si="179"/>
        <v>#DIV/0!</v>
      </c>
      <c r="BM198" s="126" t="e">
        <f t="shared" si="179"/>
        <v>#DIV/0!</v>
      </c>
      <c r="BN198" s="126" t="e">
        <f t="shared" si="179"/>
        <v>#DIV/0!</v>
      </c>
    </row>
    <row r="199" spans="1:69" hidden="1" outlineLevel="1">
      <c r="E199" s="62" t="s">
        <v>281</v>
      </c>
      <c r="G199" s="224" t="s">
        <v>445</v>
      </c>
      <c r="Q199" s="123"/>
      <c r="R199" s="223"/>
      <c r="S199" s="223"/>
      <c r="T199" s="223"/>
      <c r="U199" s="223"/>
      <c r="V199" s="223"/>
      <c r="W199" s="223"/>
      <c r="X199" s="223"/>
      <c r="Y199" s="223"/>
      <c r="Z199" s="223"/>
      <c r="AA199" s="223"/>
      <c r="AB199" s="223"/>
      <c r="AC199" s="223"/>
      <c r="AD199" s="223"/>
      <c r="AE199" s="223"/>
      <c r="AF199" s="223"/>
      <c r="AG199" s="223"/>
      <c r="AH199" s="189">
        <f>AG199</f>
        <v>0</v>
      </c>
      <c r="AI199" s="189">
        <f t="shared" ref="AI199:BN199" si="180">AH199</f>
        <v>0</v>
      </c>
      <c r="AJ199" s="189">
        <f t="shared" si="180"/>
        <v>0</v>
      </c>
      <c r="AK199" s="189">
        <f t="shared" si="180"/>
        <v>0</v>
      </c>
      <c r="AL199" s="189">
        <f t="shared" si="180"/>
        <v>0</v>
      </c>
      <c r="AM199" s="189">
        <f t="shared" si="180"/>
        <v>0</v>
      </c>
      <c r="AN199" s="189">
        <f t="shared" si="180"/>
        <v>0</v>
      </c>
      <c r="AO199" s="189">
        <f t="shared" si="180"/>
        <v>0</v>
      </c>
      <c r="AP199" s="189">
        <f t="shared" si="180"/>
        <v>0</v>
      </c>
      <c r="AQ199" s="189">
        <f t="shared" si="180"/>
        <v>0</v>
      </c>
      <c r="AR199" s="189">
        <f t="shared" si="180"/>
        <v>0</v>
      </c>
      <c r="AS199" s="189">
        <f t="shared" si="180"/>
        <v>0</v>
      </c>
      <c r="AT199" s="189">
        <f t="shared" si="180"/>
        <v>0</v>
      </c>
      <c r="AU199" s="189">
        <f t="shared" si="180"/>
        <v>0</v>
      </c>
      <c r="AV199" s="189">
        <f t="shared" si="180"/>
        <v>0</v>
      </c>
      <c r="AW199" s="189">
        <f t="shared" si="180"/>
        <v>0</v>
      </c>
      <c r="AX199" s="189">
        <f t="shared" si="180"/>
        <v>0</v>
      </c>
      <c r="AY199" s="189">
        <f t="shared" si="180"/>
        <v>0</v>
      </c>
      <c r="AZ199" s="189">
        <f t="shared" si="180"/>
        <v>0</v>
      </c>
      <c r="BA199" s="189">
        <f t="shared" si="180"/>
        <v>0</v>
      </c>
      <c r="BB199" s="189">
        <f t="shared" si="180"/>
        <v>0</v>
      </c>
      <c r="BC199" s="189">
        <f t="shared" si="180"/>
        <v>0</v>
      </c>
      <c r="BD199" s="189">
        <f t="shared" si="180"/>
        <v>0</v>
      </c>
      <c r="BE199" s="189">
        <f t="shared" si="180"/>
        <v>0</v>
      </c>
      <c r="BF199" s="189">
        <f t="shared" si="180"/>
        <v>0</v>
      </c>
      <c r="BG199" s="189">
        <f t="shared" si="180"/>
        <v>0</v>
      </c>
      <c r="BH199" s="189">
        <f t="shared" si="180"/>
        <v>0</v>
      </c>
      <c r="BI199" s="189">
        <f t="shared" si="180"/>
        <v>0</v>
      </c>
      <c r="BJ199" s="189">
        <f t="shared" si="180"/>
        <v>0</v>
      </c>
      <c r="BK199" s="189">
        <f t="shared" si="180"/>
        <v>0</v>
      </c>
      <c r="BL199" s="189">
        <f t="shared" si="180"/>
        <v>0</v>
      </c>
      <c r="BM199" s="189">
        <f t="shared" si="180"/>
        <v>0</v>
      </c>
      <c r="BN199" s="189">
        <f t="shared" si="180"/>
        <v>0</v>
      </c>
    </row>
    <row r="200" spans="1:69" hidden="1" outlineLevel="1">
      <c r="E200" s="16"/>
    </row>
    <row r="201" spans="1:69" hidden="1" outlineLevel="1">
      <c r="E201" s="77" t="s">
        <v>261</v>
      </c>
      <c r="H201" t="s">
        <v>453</v>
      </c>
    </row>
    <row r="202" spans="1:69" hidden="1" outlineLevel="1">
      <c r="E202" s="100" t="s">
        <v>259</v>
      </c>
      <c r="Q202" s="126">
        <f>1-Q199</f>
        <v>1</v>
      </c>
      <c r="R202" s="126">
        <f t="shared" ref="R202:BM202" si="181">1-R199</f>
        <v>1</v>
      </c>
      <c r="S202" s="126">
        <f t="shared" si="181"/>
        <v>1</v>
      </c>
      <c r="T202" s="126">
        <f t="shared" si="181"/>
        <v>1</v>
      </c>
      <c r="U202" s="126">
        <f t="shared" si="181"/>
        <v>1</v>
      </c>
      <c r="V202" s="126">
        <f t="shared" si="181"/>
        <v>1</v>
      </c>
      <c r="W202" s="126">
        <f t="shared" si="181"/>
        <v>1</v>
      </c>
      <c r="X202" s="126">
        <f t="shared" si="181"/>
        <v>1</v>
      </c>
      <c r="Y202" s="126">
        <f t="shared" si="181"/>
        <v>1</v>
      </c>
      <c r="Z202" s="126">
        <f t="shared" si="181"/>
        <v>1</v>
      </c>
      <c r="AA202" s="126">
        <f t="shared" si="181"/>
        <v>1</v>
      </c>
      <c r="AB202" s="126">
        <f t="shared" si="181"/>
        <v>1</v>
      </c>
      <c r="AC202" s="126">
        <f t="shared" si="181"/>
        <v>1</v>
      </c>
      <c r="AD202" s="126">
        <f t="shared" si="181"/>
        <v>1</v>
      </c>
      <c r="AE202" s="126">
        <f t="shared" si="181"/>
        <v>1</v>
      </c>
      <c r="AF202" s="126">
        <f t="shared" si="181"/>
        <v>1</v>
      </c>
      <c r="AG202" s="126">
        <f t="shared" si="181"/>
        <v>1</v>
      </c>
      <c r="AH202" s="126">
        <f t="shared" si="181"/>
        <v>1</v>
      </c>
      <c r="AI202" s="126">
        <f t="shared" si="181"/>
        <v>1</v>
      </c>
      <c r="AJ202" s="126">
        <f t="shared" si="181"/>
        <v>1</v>
      </c>
      <c r="AK202" s="126">
        <f t="shared" si="181"/>
        <v>1</v>
      </c>
      <c r="AL202" s="126">
        <f t="shared" si="181"/>
        <v>1</v>
      </c>
      <c r="AM202" s="126">
        <f t="shared" si="181"/>
        <v>1</v>
      </c>
      <c r="AN202" s="126">
        <f t="shared" si="181"/>
        <v>1</v>
      </c>
      <c r="AO202" s="126">
        <f t="shared" si="181"/>
        <v>1</v>
      </c>
      <c r="AP202" s="126">
        <f t="shared" si="181"/>
        <v>1</v>
      </c>
      <c r="AQ202" s="126">
        <f t="shared" si="181"/>
        <v>1</v>
      </c>
      <c r="AR202" s="126">
        <f t="shared" si="181"/>
        <v>1</v>
      </c>
      <c r="AS202" s="126">
        <f t="shared" si="181"/>
        <v>1</v>
      </c>
      <c r="AT202" s="126">
        <f t="shared" si="181"/>
        <v>1</v>
      </c>
      <c r="AU202" s="126">
        <f t="shared" si="181"/>
        <v>1</v>
      </c>
      <c r="AV202" s="126">
        <f t="shared" si="181"/>
        <v>1</v>
      </c>
      <c r="AW202" s="126">
        <f t="shared" si="181"/>
        <v>1</v>
      </c>
      <c r="AX202" s="126">
        <f t="shared" si="181"/>
        <v>1</v>
      </c>
      <c r="AY202" s="126">
        <f t="shared" si="181"/>
        <v>1</v>
      </c>
      <c r="AZ202" s="126">
        <f t="shared" si="181"/>
        <v>1</v>
      </c>
      <c r="BA202" s="126">
        <f t="shared" si="181"/>
        <v>1</v>
      </c>
      <c r="BB202" s="126">
        <f t="shared" si="181"/>
        <v>1</v>
      </c>
      <c r="BC202" s="126">
        <f t="shared" si="181"/>
        <v>1</v>
      </c>
      <c r="BD202" s="126">
        <f t="shared" si="181"/>
        <v>1</v>
      </c>
      <c r="BE202" s="126">
        <f t="shared" si="181"/>
        <v>1</v>
      </c>
      <c r="BF202" s="126">
        <f t="shared" si="181"/>
        <v>1</v>
      </c>
      <c r="BG202" s="126">
        <f t="shared" si="181"/>
        <v>1</v>
      </c>
      <c r="BH202" s="126">
        <f t="shared" si="181"/>
        <v>1</v>
      </c>
      <c r="BI202" s="126">
        <f t="shared" si="181"/>
        <v>1</v>
      </c>
      <c r="BJ202" s="126">
        <f t="shared" si="181"/>
        <v>1</v>
      </c>
      <c r="BK202" s="126">
        <f t="shared" si="181"/>
        <v>1</v>
      </c>
      <c r="BL202" s="126">
        <f t="shared" si="181"/>
        <v>1</v>
      </c>
      <c r="BM202" s="126">
        <f t="shared" si="181"/>
        <v>1</v>
      </c>
      <c r="BN202" s="126">
        <f>1-BN199</f>
        <v>1</v>
      </c>
    </row>
    <row r="203" spans="1:69" hidden="1" outlineLevel="1">
      <c r="E203" s="16"/>
    </row>
    <row r="204" spans="1:69" hidden="1" outlineLevel="1">
      <c r="C204" s="73"/>
      <c r="D204" s="77" t="s">
        <v>262</v>
      </c>
    </row>
    <row r="205" spans="1:69" hidden="1" outlineLevel="1">
      <c r="E205" s="16"/>
    </row>
    <row r="206" spans="1:69" hidden="1" outlineLevel="1">
      <c r="E206" s="77" t="s">
        <v>263</v>
      </c>
      <c r="H206" t="s">
        <v>287</v>
      </c>
    </row>
    <row r="207" spans="1:69" hidden="1" outlineLevel="1">
      <c r="E207" s="101" t="s">
        <v>269</v>
      </c>
      <c r="BP207"/>
      <c r="BQ207"/>
    </row>
    <row r="208" spans="1:69" hidden="1" outlineLevel="1">
      <c r="A208"/>
      <c r="E208" s="62" t="s">
        <v>588</v>
      </c>
      <c r="G208" s="116"/>
      <c r="J208" t="s">
        <v>119</v>
      </c>
      <c r="Q208" s="290"/>
      <c r="R208" s="290"/>
      <c r="S208" s="290"/>
      <c r="T208" s="290"/>
      <c r="U208" s="290"/>
      <c r="V208" s="290"/>
      <c r="W208" s="290"/>
      <c r="X208" s="189">
        <f>W208</f>
        <v>0</v>
      </c>
      <c r="Y208" s="189">
        <f t="shared" ref="Y208:BN208" si="182">X208</f>
        <v>0</v>
      </c>
      <c r="Z208" s="189">
        <f t="shared" si="182"/>
        <v>0</v>
      </c>
      <c r="AA208" s="189">
        <f t="shared" si="182"/>
        <v>0</v>
      </c>
      <c r="AB208" s="189">
        <f t="shared" si="182"/>
        <v>0</v>
      </c>
      <c r="AC208" s="189">
        <f t="shared" si="182"/>
        <v>0</v>
      </c>
      <c r="AD208" s="189">
        <f t="shared" si="182"/>
        <v>0</v>
      </c>
      <c r="AE208" s="189">
        <f t="shared" si="182"/>
        <v>0</v>
      </c>
      <c r="AF208" s="189">
        <f t="shared" si="182"/>
        <v>0</v>
      </c>
      <c r="AG208" s="189">
        <f t="shared" si="182"/>
        <v>0</v>
      </c>
      <c r="AH208" s="189">
        <f t="shared" si="182"/>
        <v>0</v>
      </c>
      <c r="AI208" s="189">
        <f t="shared" si="182"/>
        <v>0</v>
      </c>
      <c r="AJ208" s="189">
        <f t="shared" si="182"/>
        <v>0</v>
      </c>
      <c r="AK208" s="189">
        <f t="shared" si="182"/>
        <v>0</v>
      </c>
      <c r="AL208" s="189">
        <f t="shared" si="182"/>
        <v>0</v>
      </c>
      <c r="AM208" s="189">
        <f t="shared" si="182"/>
        <v>0</v>
      </c>
      <c r="AN208" s="189">
        <f t="shared" si="182"/>
        <v>0</v>
      </c>
      <c r="AO208" s="189">
        <f t="shared" si="182"/>
        <v>0</v>
      </c>
      <c r="AP208" s="189">
        <f t="shared" si="182"/>
        <v>0</v>
      </c>
      <c r="AQ208" s="189">
        <f t="shared" si="182"/>
        <v>0</v>
      </c>
      <c r="AR208" s="189">
        <f t="shared" si="182"/>
        <v>0</v>
      </c>
      <c r="AS208" s="189">
        <f t="shared" si="182"/>
        <v>0</v>
      </c>
      <c r="AT208" s="189">
        <f t="shared" si="182"/>
        <v>0</v>
      </c>
      <c r="AU208" s="189">
        <f t="shared" si="182"/>
        <v>0</v>
      </c>
      <c r="AV208" s="189">
        <f t="shared" si="182"/>
        <v>0</v>
      </c>
      <c r="AW208" s="189">
        <f t="shared" si="182"/>
        <v>0</v>
      </c>
      <c r="AX208" s="189">
        <f t="shared" si="182"/>
        <v>0</v>
      </c>
      <c r="AY208" s="189">
        <f t="shared" si="182"/>
        <v>0</v>
      </c>
      <c r="AZ208" s="189">
        <f t="shared" si="182"/>
        <v>0</v>
      </c>
      <c r="BA208" s="189">
        <f t="shared" si="182"/>
        <v>0</v>
      </c>
      <c r="BB208" s="189">
        <f t="shared" si="182"/>
        <v>0</v>
      </c>
      <c r="BC208" s="189">
        <f t="shared" si="182"/>
        <v>0</v>
      </c>
      <c r="BD208" s="189">
        <f t="shared" si="182"/>
        <v>0</v>
      </c>
      <c r="BE208" s="189">
        <f t="shared" si="182"/>
        <v>0</v>
      </c>
      <c r="BF208" s="189">
        <f t="shared" si="182"/>
        <v>0</v>
      </c>
      <c r="BG208" s="189">
        <f t="shared" si="182"/>
        <v>0</v>
      </c>
      <c r="BH208" s="189">
        <f t="shared" si="182"/>
        <v>0</v>
      </c>
      <c r="BI208" s="189">
        <f t="shared" si="182"/>
        <v>0</v>
      </c>
      <c r="BJ208" s="189">
        <f t="shared" si="182"/>
        <v>0</v>
      </c>
      <c r="BK208" s="189">
        <f t="shared" si="182"/>
        <v>0</v>
      </c>
      <c r="BL208" s="189">
        <f t="shared" si="182"/>
        <v>0</v>
      </c>
      <c r="BM208" s="189">
        <f t="shared" si="182"/>
        <v>0</v>
      </c>
      <c r="BN208" s="189">
        <f t="shared" si="182"/>
        <v>0</v>
      </c>
      <c r="BP208"/>
      <c r="BQ208"/>
    </row>
    <row r="209" spans="1:69" hidden="1" outlineLevel="1">
      <c r="E209" s="62"/>
      <c r="G209" s="116"/>
    </row>
    <row r="210" spans="1:69" hidden="1" outlineLevel="1">
      <c r="E210" s="62" t="s">
        <v>589</v>
      </c>
      <c r="G210" s="116"/>
      <c r="J210" t="s">
        <v>119</v>
      </c>
      <c r="Q210" s="126">
        <f t="shared" ref="Q210:AV210" si="183">1-Q208</f>
        <v>1</v>
      </c>
      <c r="R210" s="126">
        <f t="shared" si="183"/>
        <v>1</v>
      </c>
      <c r="S210" s="126">
        <f t="shared" si="183"/>
        <v>1</v>
      </c>
      <c r="T210" s="126">
        <f t="shared" si="183"/>
        <v>1</v>
      </c>
      <c r="U210" s="126">
        <f t="shared" si="183"/>
        <v>1</v>
      </c>
      <c r="V210" s="126">
        <f t="shared" si="183"/>
        <v>1</v>
      </c>
      <c r="W210" s="126">
        <f t="shared" si="183"/>
        <v>1</v>
      </c>
      <c r="X210" s="126">
        <f t="shared" si="183"/>
        <v>1</v>
      </c>
      <c r="Y210" s="126">
        <f t="shared" si="183"/>
        <v>1</v>
      </c>
      <c r="Z210" s="126">
        <f t="shared" si="183"/>
        <v>1</v>
      </c>
      <c r="AA210" s="126">
        <f t="shared" si="183"/>
        <v>1</v>
      </c>
      <c r="AB210" s="126">
        <f t="shared" si="183"/>
        <v>1</v>
      </c>
      <c r="AC210" s="126">
        <f t="shared" si="183"/>
        <v>1</v>
      </c>
      <c r="AD210" s="126">
        <f t="shared" si="183"/>
        <v>1</v>
      </c>
      <c r="AE210" s="126">
        <f t="shared" si="183"/>
        <v>1</v>
      </c>
      <c r="AF210" s="126">
        <f t="shared" si="183"/>
        <v>1</v>
      </c>
      <c r="AG210" s="126">
        <f t="shared" si="183"/>
        <v>1</v>
      </c>
      <c r="AH210" s="126">
        <f t="shared" si="183"/>
        <v>1</v>
      </c>
      <c r="AI210" s="126">
        <f t="shared" si="183"/>
        <v>1</v>
      </c>
      <c r="AJ210" s="126">
        <f t="shared" si="183"/>
        <v>1</v>
      </c>
      <c r="AK210" s="126">
        <f t="shared" si="183"/>
        <v>1</v>
      </c>
      <c r="AL210" s="126">
        <f t="shared" si="183"/>
        <v>1</v>
      </c>
      <c r="AM210" s="126">
        <f t="shared" si="183"/>
        <v>1</v>
      </c>
      <c r="AN210" s="126">
        <f t="shared" si="183"/>
        <v>1</v>
      </c>
      <c r="AO210" s="126">
        <f t="shared" si="183"/>
        <v>1</v>
      </c>
      <c r="AP210" s="126">
        <f t="shared" si="183"/>
        <v>1</v>
      </c>
      <c r="AQ210" s="126">
        <f t="shared" si="183"/>
        <v>1</v>
      </c>
      <c r="AR210" s="126">
        <f t="shared" si="183"/>
        <v>1</v>
      </c>
      <c r="AS210" s="126">
        <f t="shared" si="183"/>
        <v>1</v>
      </c>
      <c r="AT210" s="126">
        <f t="shared" si="183"/>
        <v>1</v>
      </c>
      <c r="AU210" s="126">
        <f t="shared" si="183"/>
        <v>1</v>
      </c>
      <c r="AV210" s="126">
        <f t="shared" si="183"/>
        <v>1</v>
      </c>
      <c r="AW210" s="126">
        <f t="shared" ref="AW210:BM210" si="184">1-AW208</f>
        <v>1</v>
      </c>
      <c r="AX210" s="126">
        <f t="shared" si="184"/>
        <v>1</v>
      </c>
      <c r="AY210" s="126">
        <f t="shared" si="184"/>
        <v>1</v>
      </c>
      <c r="AZ210" s="126">
        <f t="shared" si="184"/>
        <v>1</v>
      </c>
      <c r="BA210" s="126">
        <f t="shared" si="184"/>
        <v>1</v>
      </c>
      <c r="BB210" s="126">
        <f t="shared" si="184"/>
        <v>1</v>
      </c>
      <c r="BC210" s="126">
        <f t="shared" si="184"/>
        <v>1</v>
      </c>
      <c r="BD210" s="126">
        <f t="shared" si="184"/>
        <v>1</v>
      </c>
      <c r="BE210" s="126">
        <f t="shared" si="184"/>
        <v>1</v>
      </c>
      <c r="BF210" s="126">
        <f t="shared" si="184"/>
        <v>1</v>
      </c>
      <c r="BG210" s="126">
        <f t="shared" si="184"/>
        <v>1</v>
      </c>
      <c r="BH210" s="126">
        <f t="shared" si="184"/>
        <v>1</v>
      </c>
      <c r="BI210" s="126">
        <f t="shared" si="184"/>
        <v>1</v>
      </c>
      <c r="BJ210" s="126">
        <f t="shared" si="184"/>
        <v>1</v>
      </c>
      <c r="BK210" s="126">
        <f t="shared" si="184"/>
        <v>1</v>
      </c>
      <c r="BL210" s="126">
        <f t="shared" si="184"/>
        <v>1</v>
      </c>
      <c r="BM210" s="126">
        <f t="shared" si="184"/>
        <v>1</v>
      </c>
      <c r="BN210" s="126">
        <f>1-BN208</f>
        <v>1</v>
      </c>
    </row>
    <row r="211" spans="1:69" hidden="1" outlineLevel="1">
      <c r="E211" s="62"/>
    </row>
    <row r="212" spans="1:69" hidden="1" outlineLevel="1">
      <c r="E212" s="16"/>
    </row>
    <row r="213" spans="1:69" hidden="1" outlineLevel="1">
      <c r="C213" s="91" t="s">
        <v>238</v>
      </c>
      <c r="D213" s="20"/>
      <c r="E213" s="20"/>
    </row>
    <row r="214" spans="1:69" hidden="1" outlineLevel="1"/>
    <row r="215" spans="1:69" hidden="1" outlineLevel="1">
      <c r="D215" s="77" t="s">
        <v>270</v>
      </c>
      <c r="E215" s="20"/>
    </row>
    <row r="216" spans="1:69" hidden="1" outlineLevel="1"/>
    <row r="217" spans="1:69" hidden="1" outlineLevel="1">
      <c r="E217" s="77" t="s">
        <v>271</v>
      </c>
    </row>
    <row r="218" spans="1:69" hidden="1" outlineLevel="1">
      <c r="A218"/>
      <c r="E218" s="100" t="s">
        <v>259</v>
      </c>
      <c r="Q218" s="289"/>
      <c r="R218" s="289"/>
      <c r="S218" s="289"/>
      <c r="T218" s="289"/>
      <c r="U218" s="289"/>
      <c r="V218" s="289"/>
      <c r="W218" s="289"/>
      <c r="X218" s="289"/>
      <c r="Y218" s="149">
        <f t="shared" ref="Y218:BN218" si="185">X218</f>
        <v>0</v>
      </c>
      <c r="Z218" s="149">
        <f t="shared" si="185"/>
        <v>0</v>
      </c>
      <c r="AA218" s="149">
        <f t="shared" si="185"/>
        <v>0</v>
      </c>
      <c r="AB218" s="149">
        <f t="shared" si="185"/>
        <v>0</v>
      </c>
      <c r="AC218" s="149">
        <f t="shared" si="185"/>
        <v>0</v>
      </c>
      <c r="AD218" s="149">
        <f t="shared" si="185"/>
        <v>0</v>
      </c>
      <c r="AE218" s="149">
        <f t="shared" si="185"/>
        <v>0</v>
      </c>
      <c r="AF218" s="149">
        <f t="shared" si="185"/>
        <v>0</v>
      </c>
      <c r="AG218" s="149">
        <f t="shared" si="185"/>
        <v>0</v>
      </c>
      <c r="AH218" s="149">
        <f t="shared" si="185"/>
        <v>0</v>
      </c>
      <c r="AI218" s="149">
        <f t="shared" si="185"/>
        <v>0</v>
      </c>
      <c r="AJ218" s="149">
        <f t="shared" si="185"/>
        <v>0</v>
      </c>
      <c r="AK218" s="149">
        <f t="shared" si="185"/>
        <v>0</v>
      </c>
      <c r="AL218" s="149">
        <f t="shared" si="185"/>
        <v>0</v>
      </c>
      <c r="AM218" s="149">
        <f t="shared" si="185"/>
        <v>0</v>
      </c>
      <c r="AN218" s="149">
        <f t="shared" si="185"/>
        <v>0</v>
      </c>
      <c r="AO218" s="149">
        <f t="shared" si="185"/>
        <v>0</v>
      </c>
      <c r="AP218" s="149">
        <f t="shared" si="185"/>
        <v>0</v>
      </c>
      <c r="AQ218" s="149">
        <f t="shared" si="185"/>
        <v>0</v>
      </c>
      <c r="AR218" s="149">
        <f t="shared" si="185"/>
        <v>0</v>
      </c>
      <c r="AS218" s="149">
        <f t="shared" si="185"/>
        <v>0</v>
      </c>
      <c r="AT218" s="149">
        <f t="shared" si="185"/>
        <v>0</v>
      </c>
      <c r="AU218" s="149">
        <f t="shared" si="185"/>
        <v>0</v>
      </c>
      <c r="AV218" s="149">
        <f t="shared" si="185"/>
        <v>0</v>
      </c>
      <c r="AW218" s="149">
        <f t="shared" si="185"/>
        <v>0</v>
      </c>
      <c r="AX218" s="149">
        <f t="shared" si="185"/>
        <v>0</v>
      </c>
      <c r="AY218" s="149">
        <f t="shared" si="185"/>
        <v>0</v>
      </c>
      <c r="AZ218" s="149">
        <f t="shared" si="185"/>
        <v>0</v>
      </c>
      <c r="BA218" s="149">
        <f t="shared" si="185"/>
        <v>0</v>
      </c>
      <c r="BB218" s="149">
        <f t="shared" si="185"/>
        <v>0</v>
      </c>
      <c r="BC218" s="149">
        <f t="shared" si="185"/>
        <v>0</v>
      </c>
      <c r="BD218" s="149">
        <f t="shared" si="185"/>
        <v>0</v>
      </c>
      <c r="BE218" s="149">
        <f t="shared" si="185"/>
        <v>0</v>
      </c>
      <c r="BF218" s="149">
        <f t="shared" si="185"/>
        <v>0</v>
      </c>
      <c r="BG218" s="149">
        <f t="shared" si="185"/>
        <v>0</v>
      </c>
      <c r="BH218" s="149">
        <f t="shared" si="185"/>
        <v>0</v>
      </c>
      <c r="BI218" s="149">
        <f t="shared" si="185"/>
        <v>0</v>
      </c>
      <c r="BJ218" s="149">
        <f t="shared" si="185"/>
        <v>0</v>
      </c>
      <c r="BK218" s="149">
        <f t="shared" si="185"/>
        <v>0</v>
      </c>
      <c r="BL218" s="149">
        <f t="shared" si="185"/>
        <v>0</v>
      </c>
      <c r="BM218" s="149">
        <f t="shared" si="185"/>
        <v>0</v>
      </c>
      <c r="BN218" s="149">
        <f t="shared" si="185"/>
        <v>0</v>
      </c>
      <c r="BP218"/>
      <c r="BQ218"/>
    </row>
    <row r="219" spans="1:69" hidden="1" outlineLevel="1">
      <c r="E219" s="72"/>
      <c r="BP219"/>
      <c r="BQ219"/>
    </row>
    <row r="220" spans="1:69" hidden="1" outlineLevel="1">
      <c r="E220" s="77" t="s">
        <v>272</v>
      </c>
      <c r="BP220"/>
      <c r="BQ220"/>
    </row>
    <row r="221" spans="1:69" hidden="1" outlineLevel="1">
      <c r="E221" s="100" t="s">
        <v>259</v>
      </c>
      <c r="G221" s="60" t="s">
        <v>344</v>
      </c>
      <c r="Q221" s="192">
        <f>R221</f>
        <v>0</v>
      </c>
      <c r="R221" s="192">
        <f>S221</f>
        <v>0</v>
      </c>
      <c r="S221" s="192">
        <f>T221</f>
        <v>0</v>
      </c>
      <c r="T221" s="193"/>
      <c r="U221" s="192">
        <f>T221</f>
        <v>0</v>
      </c>
      <c r="V221" s="192">
        <f t="shared" ref="V221:BN221" si="186">U221</f>
        <v>0</v>
      </c>
      <c r="W221" s="192">
        <f t="shared" si="186"/>
        <v>0</v>
      </c>
      <c r="X221" s="192">
        <f t="shared" si="186"/>
        <v>0</v>
      </c>
      <c r="Y221" s="192">
        <f t="shared" si="186"/>
        <v>0</v>
      </c>
      <c r="Z221" s="192">
        <f t="shared" si="186"/>
        <v>0</v>
      </c>
      <c r="AA221" s="192">
        <f t="shared" si="186"/>
        <v>0</v>
      </c>
      <c r="AB221" s="192">
        <f t="shared" si="186"/>
        <v>0</v>
      </c>
      <c r="AC221" s="192">
        <f t="shared" si="186"/>
        <v>0</v>
      </c>
      <c r="AD221" s="192">
        <f t="shared" si="186"/>
        <v>0</v>
      </c>
      <c r="AE221" s="192">
        <f t="shared" si="186"/>
        <v>0</v>
      </c>
      <c r="AF221" s="192">
        <f t="shared" si="186"/>
        <v>0</v>
      </c>
      <c r="AG221" s="192">
        <f t="shared" si="186"/>
        <v>0</v>
      </c>
      <c r="AH221" s="192">
        <f t="shared" si="186"/>
        <v>0</v>
      </c>
      <c r="AI221" s="192">
        <f t="shared" si="186"/>
        <v>0</v>
      </c>
      <c r="AJ221" s="192">
        <f t="shared" si="186"/>
        <v>0</v>
      </c>
      <c r="AK221" s="192">
        <f t="shared" si="186"/>
        <v>0</v>
      </c>
      <c r="AL221" s="192">
        <f t="shared" si="186"/>
        <v>0</v>
      </c>
      <c r="AM221" s="192">
        <f t="shared" si="186"/>
        <v>0</v>
      </c>
      <c r="AN221" s="192">
        <f t="shared" si="186"/>
        <v>0</v>
      </c>
      <c r="AO221" s="192">
        <f t="shared" si="186"/>
        <v>0</v>
      </c>
      <c r="AP221" s="192">
        <f t="shared" si="186"/>
        <v>0</v>
      </c>
      <c r="AQ221" s="192">
        <f t="shared" si="186"/>
        <v>0</v>
      </c>
      <c r="AR221" s="192">
        <f t="shared" si="186"/>
        <v>0</v>
      </c>
      <c r="AS221" s="192">
        <f t="shared" si="186"/>
        <v>0</v>
      </c>
      <c r="AT221" s="192">
        <f t="shared" si="186"/>
        <v>0</v>
      </c>
      <c r="AU221" s="192">
        <f t="shared" si="186"/>
        <v>0</v>
      </c>
      <c r="AV221" s="192">
        <f t="shared" si="186"/>
        <v>0</v>
      </c>
      <c r="AW221" s="192">
        <f t="shared" si="186"/>
        <v>0</v>
      </c>
      <c r="AX221" s="192">
        <f t="shared" si="186"/>
        <v>0</v>
      </c>
      <c r="AY221" s="192">
        <f t="shared" si="186"/>
        <v>0</v>
      </c>
      <c r="AZ221" s="192">
        <f t="shared" si="186"/>
        <v>0</v>
      </c>
      <c r="BA221" s="192">
        <f t="shared" si="186"/>
        <v>0</v>
      </c>
      <c r="BB221" s="192">
        <f t="shared" si="186"/>
        <v>0</v>
      </c>
      <c r="BC221" s="192">
        <f t="shared" si="186"/>
        <v>0</v>
      </c>
      <c r="BD221" s="192">
        <f t="shared" si="186"/>
        <v>0</v>
      </c>
      <c r="BE221" s="192">
        <f t="shared" si="186"/>
        <v>0</v>
      </c>
      <c r="BF221" s="192">
        <f t="shared" si="186"/>
        <v>0</v>
      </c>
      <c r="BG221" s="192">
        <f t="shared" si="186"/>
        <v>0</v>
      </c>
      <c r="BH221" s="192">
        <f t="shared" si="186"/>
        <v>0</v>
      </c>
      <c r="BI221" s="192">
        <f t="shared" si="186"/>
        <v>0</v>
      </c>
      <c r="BJ221" s="192">
        <f t="shared" si="186"/>
        <v>0</v>
      </c>
      <c r="BK221" s="192">
        <f t="shared" si="186"/>
        <v>0</v>
      </c>
      <c r="BL221" s="192">
        <f t="shared" si="186"/>
        <v>0</v>
      </c>
      <c r="BM221" s="192">
        <f t="shared" si="186"/>
        <v>0</v>
      </c>
      <c r="BN221" s="192">
        <f t="shared" si="186"/>
        <v>0</v>
      </c>
    </row>
    <row r="222" spans="1:69" hidden="1" outlineLevel="1">
      <c r="E222" s="72"/>
    </row>
    <row r="223" spans="1:69" hidden="1" outlineLevel="1">
      <c r="E223" s="16" t="s">
        <v>273</v>
      </c>
    </row>
    <row r="224" spans="1:69" hidden="1" outlineLevel="1">
      <c r="E224" s="100" t="s">
        <v>259</v>
      </c>
      <c r="Q224" s="126">
        <f>1-Q218-Q221</f>
        <v>1</v>
      </c>
      <c r="R224" s="126">
        <f>1-R218-R221</f>
        <v>1</v>
      </c>
      <c r="S224" s="126">
        <f t="shared" ref="S224:BM224" si="187">1-S218-S221</f>
        <v>1</v>
      </c>
      <c r="T224" s="126">
        <f t="shared" si="187"/>
        <v>1</v>
      </c>
      <c r="U224" s="126">
        <f t="shared" si="187"/>
        <v>1</v>
      </c>
      <c r="V224" s="126">
        <f t="shared" si="187"/>
        <v>1</v>
      </c>
      <c r="W224" s="126">
        <f t="shared" si="187"/>
        <v>1</v>
      </c>
      <c r="X224" s="126">
        <f t="shared" si="187"/>
        <v>1</v>
      </c>
      <c r="Y224" s="126">
        <f t="shared" si="187"/>
        <v>1</v>
      </c>
      <c r="Z224" s="126">
        <f t="shared" si="187"/>
        <v>1</v>
      </c>
      <c r="AA224" s="126">
        <f t="shared" si="187"/>
        <v>1</v>
      </c>
      <c r="AB224" s="126">
        <f t="shared" si="187"/>
        <v>1</v>
      </c>
      <c r="AC224" s="126">
        <f t="shared" si="187"/>
        <v>1</v>
      </c>
      <c r="AD224" s="126">
        <f t="shared" si="187"/>
        <v>1</v>
      </c>
      <c r="AE224" s="126">
        <f t="shared" si="187"/>
        <v>1</v>
      </c>
      <c r="AF224" s="126">
        <f t="shared" si="187"/>
        <v>1</v>
      </c>
      <c r="AG224" s="126">
        <f t="shared" si="187"/>
        <v>1</v>
      </c>
      <c r="AH224" s="126">
        <f t="shared" si="187"/>
        <v>1</v>
      </c>
      <c r="AI224" s="126">
        <f t="shared" si="187"/>
        <v>1</v>
      </c>
      <c r="AJ224" s="126">
        <f t="shared" si="187"/>
        <v>1</v>
      </c>
      <c r="AK224" s="126">
        <f t="shared" si="187"/>
        <v>1</v>
      </c>
      <c r="AL224" s="126">
        <f t="shared" si="187"/>
        <v>1</v>
      </c>
      <c r="AM224" s="126">
        <f t="shared" si="187"/>
        <v>1</v>
      </c>
      <c r="AN224" s="126">
        <f t="shared" si="187"/>
        <v>1</v>
      </c>
      <c r="AO224" s="126">
        <f t="shared" si="187"/>
        <v>1</v>
      </c>
      <c r="AP224" s="126">
        <f t="shared" si="187"/>
        <v>1</v>
      </c>
      <c r="AQ224" s="126">
        <f t="shared" si="187"/>
        <v>1</v>
      </c>
      <c r="AR224" s="126">
        <f t="shared" si="187"/>
        <v>1</v>
      </c>
      <c r="AS224" s="126">
        <f t="shared" si="187"/>
        <v>1</v>
      </c>
      <c r="AT224" s="126">
        <f t="shared" si="187"/>
        <v>1</v>
      </c>
      <c r="AU224" s="126">
        <f t="shared" si="187"/>
        <v>1</v>
      </c>
      <c r="AV224" s="126">
        <f t="shared" si="187"/>
        <v>1</v>
      </c>
      <c r="AW224" s="126">
        <f t="shared" si="187"/>
        <v>1</v>
      </c>
      <c r="AX224" s="126">
        <f t="shared" si="187"/>
        <v>1</v>
      </c>
      <c r="AY224" s="126">
        <f t="shared" si="187"/>
        <v>1</v>
      </c>
      <c r="AZ224" s="126">
        <f t="shared" si="187"/>
        <v>1</v>
      </c>
      <c r="BA224" s="126">
        <f t="shared" si="187"/>
        <v>1</v>
      </c>
      <c r="BB224" s="126">
        <f t="shared" si="187"/>
        <v>1</v>
      </c>
      <c r="BC224" s="126">
        <f t="shared" si="187"/>
        <v>1</v>
      </c>
      <c r="BD224" s="126">
        <f t="shared" si="187"/>
        <v>1</v>
      </c>
      <c r="BE224" s="126">
        <f t="shared" si="187"/>
        <v>1</v>
      </c>
      <c r="BF224" s="126">
        <f t="shared" si="187"/>
        <v>1</v>
      </c>
      <c r="BG224" s="126">
        <f t="shared" si="187"/>
        <v>1</v>
      </c>
      <c r="BH224" s="126">
        <f t="shared" si="187"/>
        <v>1</v>
      </c>
      <c r="BI224" s="126">
        <f t="shared" si="187"/>
        <v>1</v>
      </c>
      <c r="BJ224" s="126">
        <f t="shared" si="187"/>
        <v>1</v>
      </c>
      <c r="BK224" s="126">
        <f t="shared" si="187"/>
        <v>1</v>
      </c>
      <c r="BL224" s="126">
        <f t="shared" si="187"/>
        <v>1</v>
      </c>
      <c r="BM224" s="126">
        <f t="shared" si="187"/>
        <v>1</v>
      </c>
      <c r="BN224" s="126">
        <f>1-BN218-BN221</f>
        <v>1</v>
      </c>
    </row>
    <row r="225" spans="1:69" hidden="1" outlineLevel="1"/>
    <row r="226" spans="1:69" hidden="1" outlineLevel="1">
      <c r="D226" s="77" t="s">
        <v>274</v>
      </c>
      <c r="E226" s="20"/>
    </row>
    <row r="227" spans="1:69" hidden="1" outlineLevel="1"/>
    <row r="228" spans="1:69" hidden="1" outlineLevel="1">
      <c r="E228" s="16" t="s">
        <v>284</v>
      </c>
    </row>
    <row r="229" spans="1:69" hidden="1" outlineLevel="1">
      <c r="E229" s="159" t="s">
        <v>283</v>
      </c>
      <c r="H229" t="s">
        <v>275</v>
      </c>
      <c r="R229" s="126" t="e">
        <f t="shared" ref="R229:AW229" si="188">1-R198</f>
        <v>#DIV/0!</v>
      </c>
      <c r="S229" s="126" t="e">
        <f t="shared" si="188"/>
        <v>#DIV/0!</v>
      </c>
      <c r="T229" s="126" t="e">
        <f t="shared" si="188"/>
        <v>#DIV/0!</v>
      </c>
      <c r="U229" s="126" t="e">
        <f t="shared" si="188"/>
        <v>#DIV/0!</v>
      </c>
      <c r="V229" s="126" t="e">
        <f t="shared" si="188"/>
        <v>#DIV/0!</v>
      </c>
      <c r="W229" s="126" t="e">
        <f t="shared" si="188"/>
        <v>#DIV/0!</v>
      </c>
      <c r="X229" s="126" t="e">
        <f t="shared" si="188"/>
        <v>#DIV/0!</v>
      </c>
      <c r="Y229" s="126" t="e">
        <f t="shared" si="188"/>
        <v>#DIV/0!</v>
      </c>
      <c r="Z229" s="126" t="e">
        <f t="shared" si="188"/>
        <v>#DIV/0!</v>
      </c>
      <c r="AA229" s="126" t="e">
        <f t="shared" si="188"/>
        <v>#DIV/0!</v>
      </c>
      <c r="AB229" s="126" t="e">
        <f t="shared" si="188"/>
        <v>#DIV/0!</v>
      </c>
      <c r="AC229" s="126" t="e">
        <f t="shared" si="188"/>
        <v>#DIV/0!</v>
      </c>
      <c r="AD229" s="126" t="e">
        <f t="shared" si="188"/>
        <v>#DIV/0!</v>
      </c>
      <c r="AE229" s="126" t="e">
        <f t="shared" si="188"/>
        <v>#DIV/0!</v>
      </c>
      <c r="AF229" s="126" t="e">
        <f t="shared" si="188"/>
        <v>#DIV/0!</v>
      </c>
      <c r="AG229" s="126" t="e">
        <f t="shared" si="188"/>
        <v>#DIV/0!</v>
      </c>
      <c r="AH229" s="126" t="e">
        <f t="shared" si="188"/>
        <v>#DIV/0!</v>
      </c>
      <c r="AI229" s="126" t="e">
        <f t="shared" si="188"/>
        <v>#DIV/0!</v>
      </c>
      <c r="AJ229" s="126" t="e">
        <f t="shared" si="188"/>
        <v>#DIV/0!</v>
      </c>
      <c r="AK229" s="126" t="e">
        <f t="shared" si="188"/>
        <v>#DIV/0!</v>
      </c>
      <c r="AL229" s="126" t="e">
        <f t="shared" si="188"/>
        <v>#DIV/0!</v>
      </c>
      <c r="AM229" s="126" t="e">
        <f t="shared" si="188"/>
        <v>#DIV/0!</v>
      </c>
      <c r="AN229" s="126" t="e">
        <f t="shared" si="188"/>
        <v>#DIV/0!</v>
      </c>
      <c r="AO229" s="126" t="e">
        <f t="shared" si="188"/>
        <v>#DIV/0!</v>
      </c>
      <c r="AP229" s="126" t="e">
        <f t="shared" si="188"/>
        <v>#DIV/0!</v>
      </c>
      <c r="AQ229" s="126" t="e">
        <f t="shared" si="188"/>
        <v>#DIV/0!</v>
      </c>
      <c r="AR229" s="126" t="e">
        <f t="shared" si="188"/>
        <v>#DIV/0!</v>
      </c>
      <c r="AS229" s="126" t="e">
        <f t="shared" si="188"/>
        <v>#DIV/0!</v>
      </c>
      <c r="AT229" s="126" t="e">
        <f t="shared" si="188"/>
        <v>#DIV/0!</v>
      </c>
      <c r="AU229" s="126" t="e">
        <f t="shared" si="188"/>
        <v>#DIV/0!</v>
      </c>
      <c r="AV229" s="126" t="e">
        <f t="shared" si="188"/>
        <v>#DIV/0!</v>
      </c>
      <c r="AW229" s="126" t="e">
        <f t="shared" si="188"/>
        <v>#DIV/0!</v>
      </c>
      <c r="AX229" s="126" t="e">
        <f t="shared" ref="AX229:BN229" si="189">1-AX198</f>
        <v>#DIV/0!</v>
      </c>
      <c r="AY229" s="126" t="e">
        <f t="shared" si="189"/>
        <v>#DIV/0!</v>
      </c>
      <c r="AZ229" s="126" t="e">
        <f t="shared" si="189"/>
        <v>#DIV/0!</v>
      </c>
      <c r="BA229" s="126" t="e">
        <f t="shared" si="189"/>
        <v>#DIV/0!</v>
      </c>
      <c r="BB229" s="126" t="e">
        <f t="shared" si="189"/>
        <v>#DIV/0!</v>
      </c>
      <c r="BC229" s="126" t="e">
        <f t="shared" si="189"/>
        <v>#DIV/0!</v>
      </c>
      <c r="BD229" s="126" t="e">
        <f t="shared" si="189"/>
        <v>#DIV/0!</v>
      </c>
      <c r="BE229" s="126" t="e">
        <f t="shared" si="189"/>
        <v>#DIV/0!</v>
      </c>
      <c r="BF229" s="126" t="e">
        <f t="shared" si="189"/>
        <v>#DIV/0!</v>
      </c>
      <c r="BG229" s="126" t="e">
        <f t="shared" si="189"/>
        <v>#DIV/0!</v>
      </c>
      <c r="BH229" s="126" t="e">
        <f t="shared" si="189"/>
        <v>#DIV/0!</v>
      </c>
      <c r="BI229" s="126" t="e">
        <f t="shared" si="189"/>
        <v>#DIV/0!</v>
      </c>
      <c r="BJ229" s="126" t="e">
        <f t="shared" si="189"/>
        <v>#DIV/0!</v>
      </c>
      <c r="BK229" s="126" t="e">
        <f t="shared" si="189"/>
        <v>#DIV/0!</v>
      </c>
      <c r="BL229" s="126" t="e">
        <f t="shared" si="189"/>
        <v>#DIV/0!</v>
      </c>
      <c r="BM229" s="126" t="e">
        <f t="shared" si="189"/>
        <v>#DIV/0!</v>
      </c>
      <c r="BN229" s="126" t="e">
        <f t="shared" si="189"/>
        <v>#DIV/0!</v>
      </c>
      <c r="BP229"/>
      <c r="BQ229"/>
    </row>
    <row r="230" spans="1:69" hidden="1" outlineLevel="1">
      <c r="E230" s="62" t="s">
        <v>277</v>
      </c>
      <c r="H230" t="s">
        <v>276</v>
      </c>
      <c r="R230" s="194" t="e">
        <f t="shared" ref="R230:W230" si="190">(R231-1)/(1-R229*R231)</f>
        <v>#DIV/0!</v>
      </c>
      <c r="S230" s="194" t="e">
        <f t="shared" si="190"/>
        <v>#DIV/0!</v>
      </c>
      <c r="T230" s="194" t="e">
        <f t="shared" si="190"/>
        <v>#DIV/0!</v>
      </c>
      <c r="U230" s="194" t="e">
        <f t="shared" si="190"/>
        <v>#DIV/0!</v>
      </c>
      <c r="V230" s="194" t="e">
        <f t="shared" si="190"/>
        <v>#DIV/0!</v>
      </c>
      <c r="W230" s="194" t="e">
        <f t="shared" si="190"/>
        <v>#DIV/0!</v>
      </c>
      <c r="X230" s="123" t="e">
        <f>W230</f>
        <v>#DIV/0!</v>
      </c>
      <c r="Y230" s="223" t="e">
        <f t="shared" ref="Y230:BN230" si="191">X230</f>
        <v>#DIV/0!</v>
      </c>
      <c r="Z230" s="223" t="e">
        <f t="shared" si="191"/>
        <v>#DIV/0!</v>
      </c>
      <c r="AA230" s="223" t="e">
        <f t="shared" si="191"/>
        <v>#DIV/0!</v>
      </c>
      <c r="AB230" s="223" t="e">
        <f t="shared" si="191"/>
        <v>#DIV/0!</v>
      </c>
      <c r="AC230" s="223" t="e">
        <f t="shared" si="191"/>
        <v>#DIV/0!</v>
      </c>
      <c r="AD230" s="223" t="e">
        <f t="shared" si="191"/>
        <v>#DIV/0!</v>
      </c>
      <c r="AE230" s="223" t="e">
        <f t="shared" si="191"/>
        <v>#DIV/0!</v>
      </c>
      <c r="AF230" s="223" t="e">
        <f t="shared" si="191"/>
        <v>#DIV/0!</v>
      </c>
      <c r="AG230" s="223" t="e">
        <f t="shared" si="191"/>
        <v>#DIV/0!</v>
      </c>
      <c r="AH230" s="223" t="e">
        <f t="shared" si="191"/>
        <v>#DIV/0!</v>
      </c>
      <c r="AI230" s="223" t="e">
        <f t="shared" si="191"/>
        <v>#DIV/0!</v>
      </c>
      <c r="AJ230" s="223" t="e">
        <f t="shared" si="191"/>
        <v>#DIV/0!</v>
      </c>
      <c r="AK230" s="223" t="e">
        <f t="shared" si="191"/>
        <v>#DIV/0!</v>
      </c>
      <c r="AL230" s="223" t="e">
        <f t="shared" si="191"/>
        <v>#DIV/0!</v>
      </c>
      <c r="AM230" s="223" t="e">
        <f t="shared" si="191"/>
        <v>#DIV/0!</v>
      </c>
      <c r="AN230" s="223" t="e">
        <f t="shared" si="191"/>
        <v>#DIV/0!</v>
      </c>
      <c r="AO230" s="223" t="e">
        <f t="shared" si="191"/>
        <v>#DIV/0!</v>
      </c>
      <c r="AP230" s="223" t="e">
        <f t="shared" si="191"/>
        <v>#DIV/0!</v>
      </c>
      <c r="AQ230" s="223" t="e">
        <f t="shared" si="191"/>
        <v>#DIV/0!</v>
      </c>
      <c r="AR230" s="223" t="e">
        <f t="shared" si="191"/>
        <v>#DIV/0!</v>
      </c>
      <c r="AS230" s="223" t="e">
        <f t="shared" si="191"/>
        <v>#DIV/0!</v>
      </c>
      <c r="AT230" s="223" t="e">
        <f t="shared" si="191"/>
        <v>#DIV/0!</v>
      </c>
      <c r="AU230" s="223" t="e">
        <f t="shared" si="191"/>
        <v>#DIV/0!</v>
      </c>
      <c r="AV230" s="223" t="e">
        <f t="shared" si="191"/>
        <v>#DIV/0!</v>
      </c>
      <c r="AW230" s="223" t="e">
        <f t="shared" si="191"/>
        <v>#DIV/0!</v>
      </c>
      <c r="AX230" s="223" t="e">
        <f t="shared" si="191"/>
        <v>#DIV/0!</v>
      </c>
      <c r="AY230" s="223" t="e">
        <f t="shared" si="191"/>
        <v>#DIV/0!</v>
      </c>
      <c r="AZ230" s="223" t="e">
        <f t="shared" si="191"/>
        <v>#DIV/0!</v>
      </c>
      <c r="BA230" s="223" t="e">
        <f t="shared" si="191"/>
        <v>#DIV/0!</v>
      </c>
      <c r="BB230" s="223" t="e">
        <f t="shared" si="191"/>
        <v>#DIV/0!</v>
      </c>
      <c r="BC230" s="223" t="e">
        <f t="shared" si="191"/>
        <v>#DIV/0!</v>
      </c>
      <c r="BD230" s="223" t="e">
        <f t="shared" si="191"/>
        <v>#DIV/0!</v>
      </c>
      <c r="BE230" s="223" t="e">
        <f t="shared" si="191"/>
        <v>#DIV/0!</v>
      </c>
      <c r="BF230" s="223" t="e">
        <f t="shared" si="191"/>
        <v>#DIV/0!</v>
      </c>
      <c r="BG230" s="223" t="e">
        <f t="shared" si="191"/>
        <v>#DIV/0!</v>
      </c>
      <c r="BH230" s="223" t="e">
        <f t="shared" si="191"/>
        <v>#DIV/0!</v>
      </c>
      <c r="BI230" s="223" t="e">
        <f t="shared" si="191"/>
        <v>#DIV/0!</v>
      </c>
      <c r="BJ230" s="223" t="e">
        <f t="shared" si="191"/>
        <v>#DIV/0!</v>
      </c>
      <c r="BK230" s="223" t="e">
        <f t="shared" si="191"/>
        <v>#DIV/0!</v>
      </c>
      <c r="BL230" s="223" t="e">
        <f t="shared" si="191"/>
        <v>#DIV/0!</v>
      </c>
      <c r="BM230" s="223" t="e">
        <f t="shared" si="191"/>
        <v>#DIV/0!</v>
      </c>
      <c r="BN230" s="223" t="e">
        <f t="shared" si="191"/>
        <v>#DIV/0!</v>
      </c>
      <c r="BP230"/>
      <c r="BQ230"/>
    </row>
    <row r="231" spans="1:69" hidden="1" outlineLevel="1">
      <c r="E231" s="100" t="s">
        <v>267</v>
      </c>
      <c r="R231" s="195" t="e">
        <f t="shared" ref="R231:W231" si="192">R232/R229</f>
        <v>#DIV/0!</v>
      </c>
      <c r="S231" s="195" t="e">
        <f t="shared" si="192"/>
        <v>#DIV/0!</v>
      </c>
      <c r="T231" s="195" t="e">
        <f t="shared" si="192"/>
        <v>#DIV/0!</v>
      </c>
      <c r="U231" s="195" t="e">
        <f t="shared" si="192"/>
        <v>#DIV/0!</v>
      </c>
      <c r="V231" s="195" t="e">
        <f t="shared" si="192"/>
        <v>#DIV/0!</v>
      </c>
      <c r="W231" s="195" t="e">
        <f t="shared" si="192"/>
        <v>#DIV/0!</v>
      </c>
      <c r="X231" s="191" t="e">
        <f t="shared" ref="X231:AV231" si="193">(1+X230)/(1+X229*X230)</f>
        <v>#DIV/0!</v>
      </c>
      <c r="Y231" s="191" t="e">
        <f t="shared" si="193"/>
        <v>#DIV/0!</v>
      </c>
      <c r="Z231" s="191" t="e">
        <f t="shared" si="193"/>
        <v>#DIV/0!</v>
      </c>
      <c r="AA231" s="191" t="e">
        <f t="shared" si="193"/>
        <v>#DIV/0!</v>
      </c>
      <c r="AB231" s="191" t="e">
        <f t="shared" si="193"/>
        <v>#DIV/0!</v>
      </c>
      <c r="AC231" s="191" t="e">
        <f t="shared" si="193"/>
        <v>#DIV/0!</v>
      </c>
      <c r="AD231" s="191" t="e">
        <f t="shared" si="193"/>
        <v>#DIV/0!</v>
      </c>
      <c r="AE231" s="191" t="e">
        <f t="shared" si="193"/>
        <v>#DIV/0!</v>
      </c>
      <c r="AF231" s="191" t="e">
        <f t="shared" si="193"/>
        <v>#DIV/0!</v>
      </c>
      <c r="AG231" s="191" t="e">
        <f t="shared" si="193"/>
        <v>#DIV/0!</v>
      </c>
      <c r="AH231" s="191" t="e">
        <f t="shared" si="193"/>
        <v>#DIV/0!</v>
      </c>
      <c r="AI231" s="191" t="e">
        <f t="shared" si="193"/>
        <v>#DIV/0!</v>
      </c>
      <c r="AJ231" s="191" t="e">
        <f t="shared" si="193"/>
        <v>#DIV/0!</v>
      </c>
      <c r="AK231" s="191" t="e">
        <f t="shared" si="193"/>
        <v>#DIV/0!</v>
      </c>
      <c r="AL231" s="191" t="e">
        <f t="shared" si="193"/>
        <v>#DIV/0!</v>
      </c>
      <c r="AM231" s="191" t="e">
        <f t="shared" si="193"/>
        <v>#DIV/0!</v>
      </c>
      <c r="AN231" s="191" t="e">
        <f t="shared" si="193"/>
        <v>#DIV/0!</v>
      </c>
      <c r="AO231" s="191" t="e">
        <f t="shared" si="193"/>
        <v>#DIV/0!</v>
      </c>
      <c r="AP231" s="191" t="e">
        <f t="shared" si="193"/>
        <v>#DIV/0!</v>
      </c>
      <c r="AQ231" s="191" t="e">
        <f t="shared" si="193"/>
        <v>#DIV/0!</v>
      </c>
      <c r="AR231" s="191" t="e">
        <f t="shared" si="193"/>
        <v>#DIV/0!</v>
      </c>
      <c r="AS231" s="191" t="e">
        <f t="shared" si="193"/>
        <v>#DIV/0!</v>
      </c>
      <c r="AT231" s="191" t="e">
        <f t="shared" si="193"/>
        <v>#DIV/0!</v>
      </c>
      <c r="AU231" s="191" t="e">
        <f t="shared" si="193"/>
        <v>#DIV/0!</v>
      </c>
      <c r="AV231" s="191" t="e">
        <f t="shared" si="193"/>
        <v>#DIV/0!</v>
      </c>
      <c r="AW231" s="191" t="e">
        <f t="shared" ref="AW231:BM231" si="194">(1+AW230)/(1+AW229*AW230)</f>
        <v>#DIV/0!</v>
      </c>
      <c r="AX231" s="191" t="e">
        <f t="shared" si="194"/>
        <v>#DIV/0!</v>
      </c>
      <c r="AY231" s="191" t="e">
        <f t="shared" si="194"/>
        <v>#DIV/0!</v>
      </c>
      <c r="AZ231" s="191" t="e">
        <f t="shared" si="194"/>
        <v>#DIV/0!</v>
      </c>
      <c r="BA231" s="191" t="e">
        <f t="shared" si="194"/>
        <v>#DIV/0!</v>
      </c>
      <c r="BB231" s="191" t="e">
        <f t="shared" si="194"/>
        <v>#DIV/0!</v>
      </c>
      <c r="BC231" s="191" t="e">
        <f t="shared" si="194"/>
        <v>#DIV/0!</v>
      </c>
      <c r="BD231" s="191" t="e">
        <f t="shared" si="194"/>
        <v>#DIV/0!</v>
      </c>
      <c r="BE231" s="191" t="e">
        <f t="shared" si="194"/>
        <v>#DIV/0!</v>
      </c>
      <c r="BF231" s="191" t="e">
        <f t="shared" si="194"/>
        <v>#DIV/0!</v>
      </c>
      <c r="BG231" s="191" t="e">
        <f t="shared" si="194"/>
        <v>#DIV/0!</v>
      </c>
      <c r="BH231" s="191" t="e">
        <f t="shared" si="194"/>
        <v>#DIV/0!</v>
      </c>
      <c r="BI231" s="191" t="e">
        <f t="shared" si="194"/>
        <v>#DIV/0!</v>
      </c>
      <c r="BJ231" s="191" t="e">
        <f t="shared" si="194"/>
        <v>#DIV/0!</v>
      </c>
      <c r="BK231" s="191" t="e">
        <f t="shared" si="194"/>
        <v>#DIV/0!</v>
      </c>
      <c r="BL231" s="191" t="e">
        <f t="shared" si="194"/>
        <v>#DIV/0!</v>
      </c>
      <c r="BM231" s="191" t="e">
        <f t="shared" si="194"/>
        <v>#DIV/0!</v>
      </c>
      <c r="BN231" s="191" t="e">
        <f>(1+BN230)/(1+BN229*BN230)</f>
        <v>#DIV/0!</v>
      </c>
    </row>
    <row r="232" spans="1:69" hidden="1" outlineLevel="1">
      <c r="A232"/>
      <c r="E232" s="62" t="s">
        <v>282</v>
      </c>
      <c r="R232" s="290"/>
      <c r="S232" s="290"/>
      <c r="T232" s="290"/>
      <c r="U232" s="290"/>
      <c r="V232" s="290"/>
      <c r="W232" s="290"/>
      <c r="X232" s="75" t="e">
        <f t="shared" ref="X232:AV232" si="195">X231*X229</f>
        <v>#DIV/0!</v>
      </c>
      <c r="Y232" s="75" t="e">
        <f t="shared" si="195"/>
        <v>#DIV/0!</v>
      </c>
      <c r="Z232" s="75" t="e">
        <f t="shared" si="195"/>
        <v>#DIV/0!</v>
      </c>
      <c r="AA232" s="75" t="e">
        <f t="shared" si="195"/>
        <v>#DIV/0!</v>
      </c>
      <c r="AB232" s="75" t="e">
        <f t="shared" si="195"/>
        <v>#DIV/0!</v>
      </c>
      <c r="AC232" s="75" t="e">
        <f t="shared" si="195"/>
        <v>#DIV/0!</v>
      </c>
      <c r="AD232" s="75" t="e">
        <f t="shared" si="195"/>
        <v>#DIV/0!</v>
      </c>
      <c r="AE232" s="75" t="e">
        <f t="shared" si="195"/>
        <v>#DIV/0!</v>
      </c>
      <c r="AF232" s="75" t="e">
        <f t="shared" si="195"/>
        <v>#DIV/0!</v>
      </c>
      <c r="AG232" s="75" t="e">
        <f t="shared" si="195"/>
        <v>#DIV/0!</v>
      </c>
      <c r="AH232" s="75" t="e">
        <f t="shared" si="195"/>
        <v>#DIV/0!</v>
      </c>
      <c r="AI232" s="75" t="e">
        <f t="shared" si="195"/>
        <v>#DIV/0!</v>
      </c>
      <c r="AJ232" s="75" t="e">
        <f t="shared" si="195"/>
        <v>#DIV/0!</v>
      </c>
      <c r="AK232" s="75" t="e">
        <f t="shared" si="195"/>
        <v>#DIV/0!</v>
      </c>
      <c r="AL232" s="75" t="e">
        <f t="shared" si="195"/>
        <v>#DIV/0!</v>
      </c>
      <c r="AM232" s="75" t="e">
        <f t="shared" si="195"/>
        <v>#DIV/0!</v>
      </c>
      <c r="AN232" s="75" t="e">
        <f t="shared" si="195"/>
        <v>#DIV/0!</v>
      </c>
      <c r="AO232" s="75" t="e">
        <f t="shared" si="195"/>
        <v>#DIV/0!</v>
      </c>
      <c r="AP232" s="75" t="e">
        <f t="shared" si="195"/>
        <v>#DIV/0!</v>
      </c>
      <c r="AQ232" s="75" t="e">
        <f t="shared" si="195"/>
        <v>#DIV/0!</v>
      </c>
      <c r="AR232" s="75" t="e">
        <f t="shared" si="195"/>
        <v>#DIV/0!</v>
      </c>
      <c r="AS232" s="75" t="e">
        <f t="shared" si="195"/>
        <v>#DIV/0!</v>
      </c>
      <c r="AT232" s="75" t="e">
        <f t="shared" si="195"/>
        <v>#DIV/0!</v>
      </c>
      <c r="AU232" s="75" t="e">
        <f t="shared" si="195"/>
        <v>#DIV/0!</v>
      </c>
      <c r="AV232" s="75" t="e">
        <f t="shared" si="195"/>
        <v>#DIV/0!</v>
      </c>
      <c r="AW232" s="75" t="e">
        <f t="shared" ref="AW232:BM232" si="196">AW231*AW229</f>
        <v>#DIV/0!</v>
      </c>
      <c r="AX232" s="75" t="e">
        <f t="shared" si="196"/>
        <v>#DIV/0!</v>
      </c>
      <c r="AY232" s="75" t="e">
        <f t="shared" si="196"/>
        <v>#DIV/0!</v>
      </c>
      <c r="AZ232" s="75" t="e">
        <f t="shared" si="196"/>
        <v>#DIV/0!</v>
      </c>
      <c r="BA232" s="75" t="e">
        <f t="shared" si="196"/>
        <v>#DIV/0!</v>
      </c>
      <c r="BB232" s="75" t="e">
        <f t="shared" si="196"/>
        <v>#DIV/0!</v>
      </c>
      <c r="BC232" s="75" t="e">
        <f t="shared" si="196"/>
        <v>#DIV/0!</v>
      </c>
      <c r="BD232" s="75" t="e">
        <f t="shared" si="196"/>
        <v>#DIV/0!</v>
      </c>
      <c r="BE232" s="75" t="e">
        <f t="shared" si="196"/>
        <v>#DIV/0!</v>
      </c>
      <c r="BF232" s="75" t="e">
        <f t="shared" si="196"/>
        <v>#DIV/0!</v>
      </c>
      <c r="BG232" s="75" t="e">
        <f t="shared" si="196"/>
        <v>#DIV/0!</v>
      </c>
      <c r="BH232" s="75" t="e">
        <f t="shared" si="196"/>
        <v>#DIV/0!</v>
      </c>
      <c r="BI232" s="75" t="e">
        <f t="shared" si="196"/>
        <v>#DIV/0!</v>
      </c>
      <c r="BJ232" s="75" t="e">
        <f t="shared" si="196"/>
        <v>#DIV/0!</v>
      </c>
      <c r="BK232" s="75" t="e">
        <f t="shared" si="196"/>
        <v>#DIV/0!</v>
      </c>
      <c r="BL232" s="75" t="e">
        <f t="shared" si="196"/>
        <v>#DIV/0!</v>
      </c>
      <c r="BM232" s="75" t="e">
        <f t="shared" si="196"/>
        <v>#DIV/0!</v>
      </c>
      <c r="BN232" s="75" t="e">
        <f>BN231*BN229</f>
        <v>#DIV/0!</v>
      </c>
    </row>
    <row r="233" spans="1:69" hidden="1" outlineLevel="1">
      <c r="E233" s="16"/>
    </row>
    <row r="234" spans="1:69" hidden="1" outlineLevel="1">
      <c r="E234" s="16" t="s">
        <v>285</v>
      </c>
    </row>
    <row r="235" spans="1:69" hidden="1" outlineLevel="1">
      <c r="E235" s="100" t="s">
        <v>259</v>
      </c>
      <c r="H235" t="s">
        <v>275</v>
      </c>
      <c r="R235" s="126">
        <f t="shared" ref="R235:BM235" si="197">1-R232</f>
        <v>1</v>
      </c>
      <c r="S235" s="126">
        <f t="shared" si="197"/>
        <v>1</v>
      </c>
      <c r="T235" s="126">
        <f t="shared" si="197"/>
        <v>1</v>
      </c>
      <c r="U235" s="126">
        <f t="shared" si="197"/>
        <v>1</v>
      </c>
      <c r="V235" s="126">
        <f t="shared" si="197"/>
        <v>1</v>
      </c>
      <c r="W235" s="126">
        <f t="shared" si="197"/>
        <v>1</v>
      </c>
      <c r="X235" s="126" t="e">
        <f t="shared" si="197"/>
        <v>#DIV/0!</v>
      </c>
      <c r="Y235" s="126" t="e">
        <f t="shared" si="197"/>
        <v>#DIV/0!</v>
      </c>
      <c r="Z235" s="126" t="e">
        <f t="shared" si="197"/>
        <v>#DIV/0!</v>
      </c>
      <c r="AA235" s="126" t="e">
        <f t="shared" si="197"/>
        <v>#DIV/0!</v>
      </c>
      <c r="AB235" s="126" t="e">
        <f t="shared" si="197"/>
        <v>#DIV/0!</v>
      </c>
      <c r="AC235" s="126" t="e">
        <f t="shared" si="197"/>
        <v>#DIV/0!</v>
      </c>
      <c r="AD235" s="126" t="e">
        <f t="shared" si="197"/>
        <v>#DIV/0!</v>
      </c>
      <c r="AE235" s="126" t="e">
        <f t="shared" si="197"/>
        <v>#DIV/0!</v>
      </c>
      <c r="AF235" s="126" t="e">
        <f t="shared" si="197"/>
        <v>#DIV/0!</v>
      </c>
      <c r="AG235" s="126" t="e">
        <f t="shared" si="197"/>
        <v>#DIV/0!</v>
      </c>
      <c r="AH235" s="126" t="e">
        <f t="shared" si="197"/>
        <v>#DIV/0!</v>
      </c>
      <c r="AI235" s="126" t="e">
        <f t="shared" si="197"/>
        <v>#DIV/0!</v>
      </c>
      <c r="AJ235" s="126" t="e">
        <f t="shared" si="197"/>
        <v>#DIV/0!</v>
      </c>
      <c r="AK235" s="126" t="e">
        <f t="shared" si="197"/>
        <v>#DIV/0!</v>
      </c>
      <c r="AL235" s="126" t="e">
        <f t="shared" si="197"/>
        <v>#DIV/0!</v>
      </c>
      <c r="AM235" s="126" t="e">
        <f t="shared" si="197"/>
        <v>#DIV/0!</v>
      </c>
      <c r="AN235" s="126" t="e">
        <f t="shared" si="197"/>
        <v>#DIV/0!</v>
      </c>
      <c r="AO235" s="126" t="e">
        <f t="shared" si="197"/>
        <v>#DIV/0!</v>
      </c>
      <c r="AP235" s="126" t="e">
        <f t="shared" si="197"/>
        <v>#DIV/0!</v>
      </c>
      <c r="AQ235" s="126" t="e">
        <f t="shared" si="197"/>
        <v>#DIV/0!</v>
      </c>
      <c r="AR235" s="126" t="e">
        <f t="shared" si="197"/>
        <v>#DIV/0!</v>
      </c>
      <c r="AS235" s="126" t="e">
        <f t="shared" si="197"/>
        <v>#DIV/0!</v>
      </c>
      <c r="AT235" s="126" t="e">
        <f t="shared" si="197"/>
        <v>#DIV/0!</v>
      </c>
      <c r="AU235" s="126" t="e">
        <f t="shared" si="197"/>
        <v>#DIV/0!</v>
      </c>
      <c r="AV235" s="126" t="e">
        <f t="shared" si="197"/>
        <v>#DIV/0!</v>
      </c>
      <c r="AW235" s="126" t="e">
        <f t="shared" si="197"/>
        <v>#DIV/0!</v>
      </c>
      <c r="AX235" s="126" t="e">
        <f t="shared" si="197"/>
        <v>#DIV/0!</v>
      </c>
      <c r="AY235" s="126" t="e">
        <f t="shared" si="197"/>
        <v>#DIV/0!</v>
      </c>
      <c r="AZ235" s="126" t="e">
        <f t="shared" si="197"/>
        <v>#DIV/0!</v>
      </c>
      <c r="BA235" s="126" t="e">
        <f t="shared" si="197"/>
        <v>#DIV/0!</v>
      </c>
      <c r="BB235" s="126" t="e">
        <f t="shared" si="197"/>
        <v>#DIV/0!</v>
      </c>
      <c r="BC235" s="126" t="e">
        <f t="shared" si="197"/>
        <v>#DIV/0!</v>
      </c>
      <c r="BD235" s="126" t="e">
        <f t="shared" si="197"/>
        <v>#DIV/0!</v>
      </c>
      <c r="BE235" s="126" t="e">
        <f t="shared" si="197"/>
        <v>#DIV/0!</v>
      </c>
      <c r="BF235" s="126" t="e">
        <f t="shared" si="197"/>
        <v>#DIV/0!</v>
      </c>
      <c r="BG235" s="126" t="e">
        <f t="shared" si="197"/>
        <v>#DIV/0!</v>
      </c>
      <c r="BH235" s="126" t="e">
        <f t="shared" si="197"/>
        <v>#DIV/0!</v>
      </c>
      <c r="BI235" s="126" t="e">
        <f t="shared" si="197"/>
        <v>#DIV/0!</v>
      </c>
      <c r="BJ235" s="126" t="e">
        <f t="shared" si="197"/>
        <v>#DIV/0!</v>
      </c>
      <c r="BK235" s="126" t="e">
        <f t="shared" si="197"/>
        <v>#DIV/0!</v>
      </c>
      <c r="BL235" s="126" t="e">
        <f t="shared" si="197"/>
        <v>#DIV/0!</v>
      </c>
      <c r="BM235" s="126" t="e">
        <f t="shared" si="197"/>
        <v>#DIV/0!</v>
      </c>
      <c r="BN235" s="126" t="e">
        <f>1-BN232</f>
        <v>#DIV/0!</v>
      </c>
    </row>
    <row r="236" spans="1:69" hidden="1" outlineLevel="1"/>
    <row r="237" spans="1:69" hidden="1" outlineLevel="1">
      <c r="D237" s="77" t="s">
        <v>286</v>
      </c>
      <c r="E237" s="20"/>
    </row>
    <row r="238" spans="1:69" hidden="1" outlineLevel="1"/>
    <row r="239" spans="1:69" hidden="1" outlineLevel="1">
      <c r="E239" s="77" t="s">
        <v>294</v>
      </c>
      <c r="H239" t="s">
        <v>288</v>
      </c>
    </row>
    <row r="240" spans="1:69" hidden="1" outlineLevel="1">
      <c r="E240" t="s">
        <v>378</v>
      </c>
      <c r="Q240" s="227"/>
      <c r="R240" s="190">
        <f>Q240</f>
        <v>0</v>
      </c>
      <c r="S240" s="190">
        <f t="shared" ref="S240:BN240" si="198">R240</f>
        <v>0</v>
      </c>
      <c r="T240" s="190">
        <f t="shared" si="198"/>
        <v>0</v>
      </c>
      <c r="U240" s="190">
        <f t="shared" si="198"/>
        <v>0</v>
      </c>
      <c r="V240" s="190">
        <f t="shared" si="198"/>
        <v>0</v>
      </c>
      <c r="W240" s="190">
        <f t="shared" si="198"/>
        <v>0</v>
      </c>
      <c r="X240" s="190">
        <f t="shared" si="198"/>
        <v>0</v>
      </c>
      <c r="Y240" s="190">
        <f t="shared" si="198"/>
        <v>0</v>
      </c>
      <c r="Z240" s="190">
        <f t="shared" si="198"/>
        <v>0</v>
      </c>
      <c r="AA240" s="190">
        <f t="shared" si="198"/>
        <v>0</v>
      </c>
      <c r="AB240" s="190">
        <f t="shared" si="198"/>
        <v>0</v>
      </c>
      <c r="AC240" s="190">
        <f t="shared" si="198"/>
        <v>0</v>
      </c>
      <c r="AD240" s="190">
        <f t="shared" si="198"/>
        <v>0</v>
      </c>
      <c r="AE240" s="190">
        <f t="shared" si="198"/>
        <v>0</v>
      </c>
      <c r="AF240" s="190">
        <f t="shared" si="198"/>
        <v>0</v>
      </c>
      <c r="AG240" s="190">
        <f t="shared" si="198"/>
        <v>0</v>
      </c>
      <c r="AH240" s="190">
        <f t="shared" si="198"/>
        <v>0</v>
      </c>
      <c r="AI240" s="190">
        <f t="shared" si="198"/>
        <v>0</v>
      </c>
      <c r="AJ240" s="190">
        <f t="shared" si="198"/>
        <v>0</v>
      </c>
      <c r="AK240" s="190">
        <f t="shared" si="198"/>
        <v>0</v>
      </c>
      <c r="AL240" s="190">
        <f t="shared" si="198"/>
        <v>0</v>
      </c>
      <c r="AM240" s="190">
        <f t="shared" si="198"/>
        <v>0</v>
      </c>
      <c r="AN240" s="190">
        <f t="shared" si="198"/>
        <v>0</v>
      </c>
      <c r="AO240" s="190">
        <f t="shared" si="198"/>
        <v>0</v>
      </c>
      <c r="AP240" s="190">
        <f t="shared" si="198"/>
        <v>0</v>
      </c>
      <c r="AQ240" s="190">
        <f t="shared" si="198"/>
        <v>0</v>
      </c>
      <c r="AR240" s="190">
        <f t="shared" si="198"/>
        <v>0</v>
      </c>
      <c r="AS240" s="190">
        <f t="shared" si="198"/>
        <v>0</v>
      </c>
      <c r="AT240" s="190">
        <f t="shared" si="198"/>
        <v>0</v>
      </c>
      <c r="AU240" s="190">
        <f t="shared" si="198"/>
        <v>0</v>
      </c>
      <c r="AV240" s="190">
        <f t="shared" si="198"/>
        <v>0</v>
      </c>
      <c r="AW240" s="190">
        <f t="shared" si="198"/>
        <v>0</v>
      </c>
      <c r="AX240" s="190">
        <f t="shared" si="198"/>
        <v>0</v>
      </c>
      <c r="AY240" s="190">
        <f t="shared" si="198"/>
        <v>0</v>
      </c>
      <c r="AZ240" s="190">
        <f t="shared" si="198"/>
        <v>0</v>
      </c>
      <c r="BA240" s="190">
        <f t="shared" si="198"/>
        <v>0</v>
      </c>
      <c r="BB240" s="190">
        <f t="shared" si="198"/>
        <v>0</v>
      </c>
      <c r="BC240" s="190">
        <f t="shared" si="198"/>
        <v>0</v>
      </c>
      <c r="BD240" s="190">
        <f t="shared" si="198"/>
        <v>0</v>
      </c>
      <c r="BE240" s="190">
        <f t="shared" si="198"/>
        <v>0</v>
      </c>
      <c r="BF240" s="190">
        <f t="shared" si="198"/>
        <v>0</v>
      </c>
      <c r="BG240" s="190">
        <f t="shared" si="198"/>
        <v>0</v>
      </c>
      <c r="BH240" s="190">
        <f t="shared" si="198"/>
        <v>0</v>
      </c>
      <c r="BI240" s="190">
        <f t="shared" si="198"/>
        <v>0</v>
      </c>
      <c r="BJ240" s="190">
        <f t="shared" si="198"/>
        <v>0</v>
      </c>
      <c r="BK240" s="190">
        <f t="shared" si="198"/>
        <v>0</v>
      </c>
      <c r="BL240" s="190">
        <f t="shared" si="198"/>
        <v>0</v>
      </c>
      <c r="BM240" s="190">
        <f t="shared" si="198"/>
        <v>0</v>
      </c>
      <c r="BN240" s="190">
        <f t="shared" si="198"/>
        <v>0</v>
      </c>
    </row>
    <row r="241" spans="5:70" hidden="1" outlineLevel="1">
      <c r="BP241"/>
      <c r="BQ241"/>
    </row>
    <row r="242" spans="5:70" hidden="1" outlineLevel="1">
      <c r="E242" s="101" t="s">
        <v>264</v>
      </c>
      <c r="BP242"/>
      <c r="BQ242"/>
    </row>
    <row r="243" spans="5:70" hidden="1" outlineLevel="1">
      <c r="E243" s="100" t="s">
        <v>265</v>
      </c>
      <c r="J243" t="s">
        <v>119</v>
      </c>
      <c r="K243" s="103" t="e">
        <f t="array" ref="K243">IF(OR(L243:BM243&lt;0,L243:BM243&gt;1),"error","ok")</f>
        <v>#DIV/0!</v>
      </c>
      <c r="Q243" s="99">
        <f t="array" ref="Q243:BN243">Fixed.operator.market.share</f>
        <v>0</v>
      </c>
      <c r="R243" s="99">
        <v>0</v>
      </c>
      <c r="S243" s="99" t="e">
        <v>#DIV/0!</v>
      </c>
      <c r="T243" s="99" t="e">
        <v>#DIV/0!</v>
      </c>
      <c r="U243" s="99" t="e">
        <v>#DIV/0!</v>
      </c>
      <c r="V243" s="99" t="e">
        <v>#DIV/0!</v>
      </c>
      <c r="W243" s="99" t="e">
        <v>#DIV/0!</v>
      </c>
      <c r="X243" s="99" t="e">
        <v>#DIV/0!</v>
      </c>
      <c r="Y243" s="99" t="e">
        <v>#DIV/0!</v>
      </c>
      <c r="Z243" s="99" t="e">
        <v>#DIV/0!</v>
      </c>
      <c r="AA243" s="99" t="e">
        <v>#DIV/0!</v>
      </c>
      <c r="AB243" s="99" t="e">
        <v>#DIV/0!</v>
      </c>
      <c r="AC243" s="99" t="e">
        <v>#DIV/0!</v>
      </c>
      <c r="AD243" s="99" t="e">
        <v>#DIV/0!</v>
      </c>
      <c r="AE243" s="99" t="e">
        <v>#DIV/0!</v>
      </c>
      <c r="AF243" s="99" t="e">
        <v>#DIV/0!</v>
      </c>
      <c r="AG243" s="99" t="e">
        <v>#DIV/0!</v>
      </c>
      <c r="AH243" s="99" t="e">
        <v>#DIV/0!</v>
      </c>
      <c r="AI243" s="99" t="e">
        <v>#DIV/0!</v>
      </c>
      <c r="AJ243" s="99" t="e">
        <v>#DIV/0!</v>
      </c>
      <c r="AK243" s="99" t="e">
        <v>#DIV/0!</v>
      </c>
      <c r="AL243" s="99" t="e">
        <v>#DIV/0!</v>
      </c>
      <c r="AM243" s="99" t="e">
        <v>#DIV/0!</v>
      </c>
      <c r="AN243" s="99" t="e">
        <v>#DIV/0!</v>
      </c>
      <c r="AO243" s="99" t="e">
        <v>#DIV/0!</v>
      </c>
      <c r="AP243" s="99" t="e">
        <v>#DIV/0!</v>
      </c>
      <c r="AQ243" s="99" t="e">
        <v>#DIV/0!</v>
      </c>
      <c r="AR243" s="99" t="e">
        <v>#DIV/0!</v>
      </c>
      <c r="AS243" s="99" t="e">
        <v>#DIV/0!</v>
      </c>
      <c r="AT243" s="99" t="e">
        <v>#DIV/0!</v>
      </c>
      <c r="AU243" s="99" t="e">
        <v>#DIV/0!</v>
      </c>
      <c r="AV243" s="99" t="e">
        <v>#DIV/0!</v>
      </c>
      <c r="AW243" s="99" t="e">
        <v>#DIV/0!</v>
      </c>
      <c r="AX243" s="99" t="e">
        <v>#DIV/0!</v>
      </c>
      <c r="AY243" s="99" t="e">
        <v>#DIV/0!</v>
      </c>
      <c r="AZ243" s="99" t="e">
        <v>#DIV/0!</v>
      </c>
      <c r="BA243" s="99" t="e">
        <v>#DIV/0!</v>
      </c>
      <c r="BB243" s="99" t="e">
        <v>#DIV/0!</v>
      </c>
      <c r="BC243" s="99" t="e">
        <v>#DIV/0!</v>
      </c>
      <c r="BD243" s="99" t="e">
        <v>#DIV/0!</v>
      </c>
      <c r="BE243" s="99" t="e">
        <v>#DIV/0!</v>
      </c>
      <c r="BF243" s="99" t="e">
        <v>#DIV/0!</v>
      </c>
      <c r="BG243" s="99" t="e">
        <v>#DIV/0!</v>
      </c>
      <c r="BH243" s="99" t="e">
        <v>#DIV/0!</v>
      </c>
      <c r="BI243" s="99" t="e">
        <v>#DIV/0!</v>
      </c>
      <c r="BJ243" s="99" t="e">
        <v>#DIV/0!</v>
      </c>
      <c r="BK243" s="99" t="e">
        <v>#DIV/0!</v>
      </c>
      <c r="BL243" s="99" t="e">
        <v>#DIV/0!</v>
      </c>
      <c r="BM243" s="99" t="e">
        <v>#DIV/0!</v>
      </c>
      <c r="BN243" s="99" t="e">
        <v>#DIV/0!</v>
      </c>
    </row>
    <row r="244" spans="5:70" hidden="1" outlineLevel="1">
      <c r="E244" s="62" t="s">
        <v>266</v>
      </c>
      <c r="G244" s="124" t="s">
        <v>452</v>
      </c>
      <c r="J244" t="s">
        <v>119</v>
      </c>
      <c r="Q244" s="76"/>
      <c r="R244" s="75">
        <f>$BP244*EXP($BR244*(R$3-$Q$3))+$BQ244</f>
        <v>0</v>
      </c>
      <c r="S244" s="75">
        <f>$BP244*EXP($BR244*(S$3-$Q$3))+$BQ244</f>
        <v>0</v>
      </c>
      <c r="T244" s="75">
        <f>$BP244*EXP($BR244*(T$3-$Q$3))+$BQ244</f>
        <v>0</v>
      </c>
      <c r="U244" s="75">
        <f>$BP244*EXP($BR244*(U$3-$Q$3))+$BQ244</f>
        <v>0</v>
      </c>
      <c r="V244" s="76"/>
      <c r="W244" s="75">
        <f t="shared" ref="W244:BN244" si="199">$BP244*EXP($BR244*(W$3-$Q$3))+$BQ244</f>
        <v>0</v>
      </c>
      <c r="X244" s="75">
        <f t="shared" si="199"/>
        <v>0</v>
      </c>
      <c r="Y244" s="75">
        <f t="shared" si="199"/>
        <v>0</v>
      </c>
      <c r="Z244" s="75">
        <f t="shared" si="199"/>
        <v>0</v>
      </c>
      <c r="AA244" s="75">
        <f t="shared" si="199"/>
        <v>0</v>
      </c>
      <c r="AB244" s="75">
        <f t="shared" si="199"/>
        <v>0</v>
      </c>
      <c r="AC244" s="75">
        <f t="shared" si="199"/>
        <v>0</v>
      </c>
      <c r="AD244" s="75">
        <f t="shared" si="199"/>
        <v>0</v>
      </c>
      <c r="AE244" s="75">
        <f t="shared" si="199"/>
        <v>0</v>
      </c>
      <c r="AF244" s="75">
        <f t="shared" si="199"/>
        <v>0</v>
      </c>
      <c r="AG244" s="75">
        <f t="shared" si="199"/>
        <v>0</v>
      </c>
      <c r="AH244" s="75">
        <f t="shared" si="199"/>
        <v>0</v>
      </c>
      <c r="AI244" s="75">
        <f t="shared" si="199"/>
        <v>0</v>
      </c>
      <c r="AJ244" s="75">
        <f t="shared" si="199"/>
        <v>0</v>
      </c>
      <c r="AK244" s="75">
        <f t="shared" si="199"/>
        <v>0</v>
      </c>
      <c r="AL244" s="75">
        <f t="shared" si="199"/>
        <v>0</v>
      </c>
      <c r="AM244" s="75">
        <f t="shared" si="199"/>
        <v>0</v>
      </c>
      <c r="AN244" s="75">
        <f t="shared" si="199"/>
        <v>0</v>
      </c>
      <c r="AO244" s="75">
        <f t="shared" si="199"/>
        <v>0</v>
      </c>
      <c r="AP244" s="75">
        <f t="shared" si="199"/>
        <v>0</v>
      </c>
      <c r="AQ244" s="75">
        <f t="shared" si="199"/>
        <v>0</v>
      </c>
      <c r="AR244" s="75">
        <f t="shared" si="199"/>
        <v>0</v>
      </c>
      <c r="AS244" s="75">
        <f t="shared" si="199"/>
        <v>0</v>
      </c>
      <c r="AT244" s="75">
        <f t="shared" si="199"/>
        <v>0</v>
      </c>
      <c r="AU244" s="75">
        <f t="shared" si="199"/>
        <v>0</v>
      </c>
      <c r="AV244" s="75">
        <f t="shared" si="199"/>
        <v>0</v>
      </c>
      <c r="AW244" s="75">
        <f t="shared" si="199"/>
        <v>0</v>
      </c>
      <c r="AX244" s="75">
        <f t="shared" si="199"/>
        <v>0</v>
      </c>
      <c r="AY244" s="75">
        <f t="shared" si="199"/>
        <v>0</v>
      </c>
      <c r="AZ244" s="75">
        <f t="shared" si="199"/>
        <v>0</v>
      </c>
      <c r="BA244" s="75">
        <f t="shared" si="199"/>
        <v>0</v>
      </c>
      <c r="BB244" s="75">
        <f t="shared" si="199"/>
        <v>0</v>
      </c>
      <c r="BC244" s="75">
        <f t="shared" si="199"/>
        <v>0</v>
      </c>
      <c r="BD244" s="75">
        <f t="shared" si="199"/>
        <v>0</v>
      </c>
      <c r="BE244" s="75">
        <f t="shared" si="199"/>
        <v>0</v>
      </c>
      <c r="BF244" s="75">
        <f t="shared" si="199"/>
        <v>0</v>
      </c>
      <c r="BG244" s="75">
        <f t="shared" si="199"/>
        <v>0</v>
      </c>
      <c r="BH244" s="75">
        <f t="shared" si="199"/>
        <v>0</v>
      </c>
      <c r="BI244" s="75">
        <f t="shared" si="199"/>
        <v>0</v>
      </c>
      <c r="BJ244" s="75">
        <f t="shared" si="199"/>
        <v>0</v>
      </c>
      <c r="BK244" s="75">
        <f t="shared" si="199"/>
        <v>0</v>
      </c>
      <c r="BL244" s="75">
        <f t="shared" si="199"/>
        <v>0</v>
      </c>
      <c r="BM244" s="75">
        <f t="shared" si="199"/>
        <v>0</v>
      </c>
      <c r="BN244" s="75">
        <f t="shared" si="199"/>
        <v>0</v>
      </c>
      <c r="BP244" s="92">
        <f>(V244-Q244)/(EXP(BR244*(V$3-Q$3))-1)</f>
        <v>0</v>
      </c>
      <c r="BQ244" s="92">
        <f>V244-BP244*EXP(BR244*(V$3-Q$3))</f>
        <v>0</v>
      </c>
      <c r="BR244" s="69">
        <v>-0.36607863277226704</v>
      </c>
    </row>
    <row r="245" spans="5:70" hidden="1" outlineLevel="1">
      <c r="E245" s="100" t="s">
        <v>267</v>
      </c>
      <c r="G245" s="116"/>
      <c r="J245" t="s">
        <v>119</v>
      </c>
      <c r="Q245" s="191">
        <f t="shared" ref="Q245:AV245" si="200">(1+Q244)/(1+Q243*Q244)</f>
        <v>1</v>
      </c>
      <c r="R245" s="191">
        <f t="shared" si="200"/>
        <v>1</v>
      </c>
      <c r="S245" s="191" t="e">
        <f t="shared" si="200"/>
        <v>#DIV/0!</v>
      </c>
      <c r="T245" s="191" t="e">
        <f t="shared" si="200"/>
        <v>#DIV/0!</v>
      </c>
      <c r="U245" s="191" t="e">
        <f t="shared" si="200"/>
        <v>#DIV/0!</v>
      </c>
      <c r="V245" s="191" t="e">
        <f t="shared" si="200"/>
        <v>#DIV/0!</v>
      </c>
      <c r="W245" s="191" t="e">
        <f t="shared" si="200"/>
        <v>#DIV/0!</v>
      </c>
      <c r="X245" s="191" t="e">
        <f t="shared" si="200"/>
        <v>#DIV/0!</v>
      </c>
      <c r="Y245" s="191" t="e">
        <f t="shared" si="200"/>
        <v>#DIV/0!</v>
      </c>
      <c r="Z245" s="191" t="e">
        <f t="shared" si="200"/>
        <v>#DIV/0!</v>
      </c>
      <c r="AA245" s="191" t="e">
        <f t="shared" si="200"/>
        <v>#DIV/0!</v>
      </c>
      <c r="AB245" s="191" t="e">
        <f t="shared" si="200"/>
        <v>#DIV/0!</v>
      </c>
      <c r="AC245" s="191" t="e">
        <f t="shared" si="200"/>
        <v>#DIV/0!</v>
      </c>
      <c r="AD245" s="191" t="e">
        <f t="shared" si="200"/>
        <v>#DIV/0!</v>
      </c>
      <c r="AE245" s="191" t="e">
        <f t="shared" si="200"/>
        <v>#DIV/0!</v>
      </c>
      <c r="AF245" s="191" t="e">
        <f t="shared" si="200"/>
        <v>#DIV/0!</v>
      </c>
      <c r="AG245" s="191" t="e">
        <f t="shared" si="200"/>
        <v>#DIV/0!</v>
      </c>
      <c r="AH245" s="191" t="e">
        <f t="shared" si="200"/>
        <v>#DIV/0!</v>
      </c>
      <c r="AI245" s="191" t="e">
        <f t="shared" si="200"/>
        <v>#DIV/0!</v>
      </c>
      <c r="AJ245" s="191" t="e">
        <f t="shared" si="200"/>
        <v>#DIV/0!</v>
      </c>
      <c r="AK245" s="191" t="e">
        <f t="shared" si="200"/>
        <v>#DIV/0!</v>
      </c>
      <c r="AL245" s="191" t="e">
        <f t="shared" si="200"/>
        <v>#DIV/0!</v>
      </c>
      <c r="AM245" s="191" t="e">
        <f t="shared" si="200"/>
        <v>#DIV/0!</v>
      </c>
      <c r="AN245" s="191" t="e">
        <f t="shared" si="200"/>
        <v>#DIV/0!</v>
      </c>
      <c r="AO245" s="191" t="e">
        <f t="shared" si="200"/>
        <v>#DIV/0!</v>
      </c>
      <c r="AP245" s="191" t="e">
        <f t="shared" si="200"/>
        <v>#DIV/0!</v>
      </c>
      <c r="AQ245" s="191" t="e">
        <f t="shared" si="200"/>
        <v>#DIV/0!</v>
      </c>
      <c r="AR245" s="191" t="e">
        <f t="shared" si="200"/>
        <v>#DIV/0!</v>
      </c>
      <c r="AS245" s="191" t="e">
        <f t="shared" si="200"/>
        <v>#DIV/0!</v>
      </c>
      <c r="AT245" s="191" t="e">
        <f t="shared" si="200"/>
        <v>#DIV/0!</v>
      </c>
      <c r="AU245" s="191" t="e">
        <f t="shared" si="200"/>
        <v>#DIV/0!</v>
      </c>
      <c r="AV245" s="191" t="e">
        <f t="shared" si="200"/>
        <v>#DIV/0!</v>
      </c>
      <c r="AW245" s="191" t="e">
        <f t="shared" ref="AW245:BM245" si="201">(1+AW244)/(1+AW243*AW244)</f>
        <v>#DIV/0!</v>
      </c>
      <c r="AX245" s="191" t="e">
        <f t="shared" si="201"/>
        <v>#DIV/0!</v>
      </c>
      <c r="AY245" s="191" t="e">
        <f t="shared" si="201"/>
        <v>#DIV/0!</v>
      </c>
      <c r="AZ245" s="191" t="e">
        <f t="shared" si="201"/>
        <v>#DIV/0!</v>
      </c>
      <c r="BA245" s="191" t="e">
        <f t="shared" si="201"/>
        <v>#DIV/0!</v>
      </c>
      <c r="BB245" s="191" t="e">
        <f t="shared" si="201"/>
        <v>#DIV/0!</v>
      </c>
      <c r="BC245" s="191" t="e">
        <f t="shared" si="201"/>
        <v>#DIV/0!</v>
      </c>
      <c r="BD245" s="191" t="e">
        <f t="shared" si="201"/>
        <v>#DIV/0!</v>
      </c>
      <c r="BE245" s="191" t="e">
        <f t="shared" si="201"/>
        <v>#DIV/0!</v>
      </c>
      <c r="BF245" s="191" t="e">
        <f t="shared" si="201"/>
        <v>#DIV/0!</v>
      </c>
      <c r="BG245" s="191" t="e">
        <f t="shared" si="201"/>
        <v>#DIV/0!</v>
      </c>
      <c r="BH245" s="191" t="e">
        <f t="shared" si="201"/>
        <v>#DIV/0!</v>
      </c>
      <c r="BI245" s="191" t="e">
        <f t="shared" si="201"/>
        <v>#DIV/0!</v>
      </c>
      <c r="BJ245" s="191" t="e">
        <f t="shared" si="201"/>
        <v>#DIV/0!</v>
      </c>
      <c r="BK245" s="191" t="e">
        <f t="shared" si="201"/>
        <v>#DIV/0!</v>
      </c>
      <c r="BL245" s="191" t="e">
        <f t="shared" si="201"/>
        <v>#DIV/0!</v>
      </c>
      <c r="BM245" s="191" t="e">
        <f t="shared" si="201"/>
        <v>#DIV/0!</v>
      </c>
      <c r="BN245" s="191" t="e">
        <f>(1+BN244)/(1+BN243*BN244)</f>
        <v>#DIV/0!</v>
      </c>
    </row>
    <row r="246" spans="5:70" hidden="1" outlineLevel="1">
      <c r="E246" s="62" t="s">
        <v>289</v>
      </c>
      <c r="G246" s="116"/>
      <c r="J246" t="s">
        <v>119</v>
      </c>
      <c r="K246" s="103" t="e">
        <f t="array" ref="K246">IF(OR(L246:BM246&lt;0,L246:BM246&gt;1),"error","ok")</f>
        <v>#DIV/0!</v>
      </c>
      <c r="Q246" s="75">
        <f t="shared" ref="Q246:AV246" si="202">Q245*Q243</f>
        <v>0</v>
      </c>
      <c r="R246" s="75">
        <f t="shared" si="202"/>
        <v>0</v>
      </c>
      <c r="S246" s="75" t="e">
        <f t="shared" si="202"/>
        <v>#DIV/0!</v>
      </c>
      <c r="T246" s="75" t="e">
        <f t="shared" si="202"/>
        <v>#DIV/0!</v>
      </c>
      <c r="U246" s="75" t="e">
        <f t="shared" si="202"/>
        <v>#DIV/0!</v>
      </c>
      <c r="V246" s="75" t="e">
        <f t="shared" si="202"/>
        <v>#DIV/0!</v>
      </c>
      <c r="W246" s="75" t="e">
        <f t="shared" si="202"/>
        <v>#DIV/0!</v>
      </c>
      <c r="X246" s="75" t="e">
        <f t="shared" si="202"/>
        <v>#DIV/0!</v>
      </c>
      <c r="Y246" s="75" t="e">
        <f t="shared" si="202"/>
        <v>#DIV/0!</v>
      </c>
      <c r="Z246" s="75" t="e">
        <f t="shared" si="202"/>
        <v>#DIV/0!</v>
      </c>
      <c r="AA246" s="75" t="e">
        <f t="shared" si="202"/>
        <v>#DIV/0!</v>
      </c>
      <c r="AB246" s="75" t="e">
        <f t="shared" si="202"/>
        <v>#DIV/0!</v>
      </c>
      <c r="AC246" s="75" t="e">
        <f t="shared" si="202"/>
        <v>#DIV/0!</v>
      </c>
      <c r="AD246" s="75" t="e">
        <f t="shared" si="202"/>
        <v>#DIV/0!</v>
      </c>
      <c r="AE246" s="75" t="e">
        <f t="shared" si="202"/>
        <v>#DIV/0!</v>
      </c>
      <c r="AF246" s="75" t="e">
        <f t="shared" si="202"/>
        <v>#DIV/0!</v>
      </c>
      <c r="AG246" s="75" t="e">
        <f t="shared" si="202"/>
        <v>#DIV/0!</v>
      </c>
      <c r="AH246" s="75" t="e">
        <f t="shared" si="202"/>
        <v>#DIV/0!</v>
      </c>
      <c r="AI246" s="75" t="e">
        <f t="shared" si="202"/>
        <v>#DIV/0!</v>
      </c>
      <c r="AJ246" s="75" t="e">
        <f t="shared" si="202"/>
        <v>#DIV/0!</v>
      </c>
      <c r="AK246" s="75" t="e">
        <f t="shared" si="202"/>
        <v>#DIV/0!</v>
      </c>
      <c r="AL246" s="75" t="e">
        <f t="shared" si="202"/>
        <v>#DIV/0!</v>
      </c>
      <c r="AM246" s="75" t="e">
        <f t="shared" si="202"/>
        <v>#DIV/0!</v>
      </c>
      <c r="AN246" s="75" t="e">
        <f t="shared" si="202"/>
        <v>#DIV/0!</v>
      </c>
      <c r="AO246" s="75" t="e">
        <f t="shared" si="202"/>
        <v>#DIV/0!</v>
      </c>
      <c r="AP246" s="75" t="e">
        <f t="shared" si="202"/>
        <v>#DIV/0!</v>
      </c>
      <c r="AQ246" s="75" t="e">
        <f t="shared" si="202"/>
        <v>#DIV/0!</v>
      </c>
      <c r="AR246" s="75" t="e">
        <f t="shared" si="202"/>
        <v>#DIV/0!</v>
      </c>
      <c r="AS246" s="75" t="e">
        <f t="shared" si="202"/>
        <v>#DIV/0!</v>
      </c>
      <c r="AT246" s="75" t="e">
        <f t="shared" si="202"/>
        <v>#DIV/0!</v>
      </c>
      <c r="AU246" s="75" t="e">
        <f t="shared" si="202"/>
        <v>#DIV/0!</v>
      </c>
      <c r="AV246" s="75" t="e">
        <f t="shared" si="202"/>
        <v>#DIV/0!</v>
      </c>
      <c r="AW246" s="75" t="e">
        <f t="shared" ref="AW246:BM246" si="203">AW245*AW243</f>
        <v>#DIV/0!</v>
      </c>
      <c r="AX246" s="75" t="e">
        <f t="shared" si="203"/>
        <v>#DIV/0!</v>
      </c>
      <c r="AY246" s="75" t="e">
        <f t="shared" si="203"/>
        <v>#DIV/0!</v>
      </c>
      <c r="AZ246" s="75" t="e">
        <f t="shared" si="203"/>
        <v>#DIV/0!</v>
      </c>
      <c r="BA246" s="75" t="e">
        <f t="shared" si="203"/>
        <v>#DIV/0!</v>
      </c>
      <c r="BB246" s="75" t="e">
        <f t="shared" si="203"/>
        <v>#DIV/0!</v>
      </c>
      <c r="BC246" s="75" t="e">
        <f t="shared" si="203"/>
        <v>#DIV/0!</v>
      </c>
      <c r="BD246" s="75" t="e">
        <f t="shared" si="203"/>
        <v>#DIV/0!</v>
      </c>
      <c r="BE246" s="75" t="e">
        <f t="shared" si="203"/>
        <v>#DIV/0!</v>
      </c>
      <c r="BF246" s="75" t="e">
        <f t="shared" si="203"/>
        <v>#DIV/0!</v>
      </c>
      <c r="BG246" s="75" t="e">
        <f t="shared" si="203"/>
        <v>#DIV/0!</v>
      </c>
      <c r="BH246" s="75" t="e">
        <f t="shared" si="203"/>
        <v>#DIV/0!</v>
      </c>
      <c r="BI246" s="75" t="e">
        <f t="shared" si="203"/>
        <v>#DIV/0!</v>
      </c>
      <c r="BJ246" s="75" t="e">
        <f t="shared" si="203"/>
        <v>#DIV/0!</v>
      </c>
      <c r="BK246" s="75" t="e">
        <f t="shared" si="203"/>
        <v>#DIV/0!</v>
      </c>
      <c r="BL246" s="75" t="e">
        <f t="shared" si="203"/>
        <v>#DIV/0!</v>
      </c>
      <c r="BM246" s="75" t="e">
        <f t="shared" si="203"/>
        <v>#DIV/0!</v>
      </c>
      <c r="BN246" s="75" t="e">
        <f>BN245*BN243</f>
        <v>#DIV/0!</v>
      </c>
    </row>
    <row r="247" spans="5:70" hidden="1" outlineLevel="1">
      <c r="E247" s="62" t="s">
        <v>290</v>
      </c>
      <c r="G247" s="116"/>
      <c r="J247" t="s">
        <v>119</v>
      </c>
      <c r="K247" s="103" t="e">
        <f t="array" ref="K247">IF(OR(L247:BM247&lt;0,L247:BM247&gt;1),"error","ok")</f>
        <v>#DIV/0!</v>
      </c>
      <c r="Q247" s="75">
        <f t="shared" ref="Q247:AV247" si="204">1-Q246</f>
        <v>1</v>
      </c>
      <c r="R247" s="75">
        <f t="shared" si="204"/>
        <v>1</v>
      </c>
      <c r="S247" s="75" t="e">
        <f t="shared" si="204"/>
        <v>#DIV/0!</v>
      </c>
      <c r="T247" s="75" t="e">
        <f t="shared" si="204"/>
        <v>#DIV/0!</v>
      </c>
      <c r="U247" s="75" t="e">
        <f t="shared" si="204"/>
        <v>#DIV/0!</v>
      </c>
      <c r="V247" s="75" t="e">
        <f t="shared" si="204"/>
        <v>#DIV/0!</v>
      </c>
      <c r="W247" s="75" t="e">
        <f t="shared" si="204"/>
        <v>#DIV/0!</v>
      </c>
      <c r="X247" s="75" t="e">
        <f t="shared" si="204"/>
        <v>#DIV/0!</v>
      </c>
      <c r="Y247" s="75" t="e">
        <f t="shared" si="204"/>
        <v>#DIV/0!</v>
      </c>
      <c r="Z247" s="75" t="e">
        <f t="shared" si="204"/>
        <v>#DIV/0!</v>
      </c>
      <c r="AA247" s="75" t="e">
        <f t="shared" si="204"/>
        <v>#DIV/0!</v>
      </c>
      <c r="AB247" s="75" t="e">
        <f t="shared" si="204"/>
        <v>#DIV/0!</v>
      </c>
      <c r="AC247" s="75" t="e">
        <f t="shared" si="204"/>
        <v>#DIV/0!</v>
      </c>
      <c r="AD247" s="75" t="e">
        <f t="shared" si="204"/>
        <v>#DIV/0!</v>
      </c>
      <c r="AE247" s="75" t="e">
        <f t="shared" si="204"/>
        <v>#DIV/0!</v>
      </c>
      <c r="AF247" s="75" t="e">
        <f t="shared" si="204"/>
        <v>#DIV/0!</v>
      </c>
      <c r="AG247" s="75" t="e">
        <f t="shared" si="204"/>
        <v>#DIV/0!</v>
      </c>
      <c r="AH247" s="75" t="e">
        <f t="shared" si="204"/>
        <v>#DIV/0!</v>
      </c>
      <c r="AI247" s="75" t="e">
        <f t="shared" si="204"/>
        <v>#DIV/0!</v>
      </c>
      <c r="AJ247" s="75" t="e">
        <f t="shared" si="204"/>
        <v>#DIV/0!</v>
      </c>
      <c r="AK247" s="75" t="e">
        <f t="shared" si="204"/>
        <v>#DIV/0!</v>
      </c>
      <c r="AL247" s="75" t="e">
        <f t="shared" si="204"/>
        <v>#DIV/0!</v>
      </c>
      <c r="AM247" s="75" t="e">
        <f t="shared" si="204"/>
        <v>#DIV/0!</v>
      </c>
      <c r="AN247" s="75" t="e">
        <f t="shared" si="204"/>
        <v>#DIV/0!</v>
      </c>
      <c r="AO247" s="75" t="e">
        <f t="shared" si="204"/>
        <v>#DIV/0!</v>
      </c>
      <c r="AP247" s="75" t="e">
        <f t="shared" si="204"/>
        <v>#DIV/0!</v>
      </c>
      <c r="AQ247" s="75" t="e">
        <f t="shared" si="204"/>
        <v>#DIV/0!</v>
      </c>
      <c r="AR247" s="75" t="e">
        <f t="shared" si="204"/>
        <v>#DIV/0!</v>
      </c>
      <c r="AS247" s="75" t="e">
        <f t="shared" si="204"/>
        <v>#DIV/0!</v>
      </c>
      <c r="AT247" s="75" t="e">
        <f t="shared" si="204"/>
        <v>#DIV/0!</v>
      </c>
      <c r="AU247" s="75" t="e">
        <f t="shared" si="204"/>
        <v>#DIV/0!</v>
      </c>
      <c r="AV247" s="75" t="e">
        <f t="shared" si="204"/>
        <v>#DIV/0!</v>
      </c>
      <c r="AW247" s="75" t="e">
        <f t="shared" ref="AW247:BM247" si="205">1-AW246</f>
        <v>#DIV/0!</v>
      </c>
      <c r="AX247" s="75" t="e">
        <f t="shared" si="205"/>
        <v>#DIV/0!</v>
      </c>
      <c r="AY247" s="75" t="e">
        <f t="shared" si="205"/>
        <v>#DIV/0!</v>
      </c>
      <c r="AZ247" s="75" t="e">
        <f t="shared" si="205"/>
        <v>#DIV/0!</v>
      </c>
      <c r="BA247" s="75" t="e">
        <f t="shared" si="205"/>
        <v>#DIV/0!</v>
      </c>
      <c r="BB247" s="75" t="e">
        <f t="shared" si="205"/>
        <v>#DIV/0!</v>
      </c>
      <c r="BC247" s="75" t="e">
        <f t="shared" si="205"/>
        <v>#DIV/0!</v>
      </c>
      <c r="BD247" s="75" t="e">
        <f t="shared" si="205"/>
        <v>#DIV/0!</v>
      </c>
      <c r="BE247" s="75" t="e">
        <f t="shared" si="205"/>
        <v>#DIV/0!</v>
      </c>
      <c r="BF247" s="75" t="e">
        <f t="shared" si="205"/>
        <v>#DIV/0!</v>
      </c>
      <c r="BG247" s="75" t="e">
        <f t="shared" si="205"/>
        <v>#DIV/0!</v>
      </c>
      <c r="BH247" s="75" t="e">
        <f t="shared" si="205"/>
        <v>#DIV/0!</v>
      </c>
      <c r="BI247" s="75" t="e">
        <f t="shared" si="205"/>
        <v>#DIV/0!</v>
      </c>
      <c r="BJ247" s="75" t="e">
        <f t="shared" si="205"/>
        <v>#DIV/0!</v>
      </c>
      <c r="BK247" s="75" t="e">
        <f t="shared" si="205"/>
        <v>#DIV/0!</v>
      </c>
      <c r="BL247" s="75" t="e">
        <f t="shared" si="205"/>
        <v>#DIV/0!</v>
      </c>
      <c r="BM247" s="75" t="e">
        <f t="shared" si="205"/>
        <v>#DIV/0!</v>
      </c>
      <c r="BN247" s="75" t="e">
        <f>1-BN246</f>
        <v>#DIV/0!</v>
      </c>
    </row>
    <row r="248" spans="5:70" hidden="1" outlineLevel="1">
      <c r="G248" s="116"/>
      <c r="BP248"/>
      <c r="BQ248"/>
    </row>
    <row r="249" spans="5:70" hidden="1" outlineLevel="1">
      <c r="E249" s="101" t="s">
        <v>291</v>
      </c>
      <c r="G249" s="116"/>
      <c r="BP249"/>
      <c r="BQ249"/>
    </row>
    <row r="250" spans="5:70" hidden="1" outlineLevel="1">
      <c r="E250" s="100" t="s">
        <v>265</v>
      </c>
      <c r="G250" s="116"/>
      <c r="J250" t="s">
        <v>119</v>
      </c>
      <c r="K250" s="103" t="e">
        <f t="array" ref="K250">IF(OR(L250:BM250&lt;0,L250:BM250&gt;1),"error","ok")</f>
        <v>#DIV/0!</v>
      </c>
      <c r="Q250" s="126">
        <f t="shared" ref="Q250:AV250" si="206">(1-Q243)/(Q240-1)</f>
        <v>-1</v>
      </c>
      <c r="R250" s="126">
        <f t="shared" si="206"/>
        <v>-1</v>
      </c>
      <c r="S250" s="126" t="e">
        <f t="shared" si="206"/>
        <v>#DIV/0!</v>
      </c>
      <c r="T250" s="126" t="e">
        <f t="shared" si="206"/>
        <v>#DIV/0!</v>
      </c>
      <c r="U250" s="126" t="e">
        <f t="shared" si="206"/>
        <v>#DIV/0!</v>
      </c>
      <c r="V250" s="126" t="e">
        <f t="shared" si="206"/>
        <v>#DIV/0!</v>
      </c>
      <c r="W250" s="126" t="e">
        <f t="shared" si="206"/>
        <v>#DIV/0!</v>
      </c>
      <c r="X250" s="126" t="e">
        <f t="shared" si="206"/>
        <v>#DIV/0!</v>
      </c>
      <c r="Y250" s="126" t="e">
        <f t="shared" si="206"/>
        <v>#DIV/0!</v>
      </c>
      <c r="Z250" s="126" t="e">
        <f t="shared" si="206"/>
        <v>#DIV/0!</v>
      </c>
      <c r="AA250" s="126" t="e">
        <f t="shared" si="206"/>
        <v>#DIV/0!</v>
      </c>
      <c r="AB250" s="126" t="e">
        <f t="shared" si="206"/>
        <v>#DIV/0!</v>
      </c>
      <c r="AC250" s="126" t="e">
        <f t="shared" si="206"/>
        <v>#DIV/0!</v>
      </c>
      <c r="AD250" s="126" t="e">
        <f t="shared" si="206"/>
        <v>#DIV/0!</v>
      </c>
      <c r="AE250" s="126" t="e">
        <f t="shared" si="206"/>
        <v>#DIV/0!</v>
      </c>
      <c r="AF250" s="126" t="e">
        <f t="shared" si="206"/>
        <v>#DIV/0!</v>
      </c>
      <c r="AG250" s="126" t="e">
        <f t="shared" si="206"/>
        <v>#DIV/0!</v>
      </c>
      <c r="AH250" s="126" t="e">
        <f t="shared" si="206"/>
        <v>#DIV/0!</v>
      </c>
      <c r="AI250" s="126" t="e">
        <f t="shared" si="206"/>
        <v>#DIV/0!</v>
      </c>
      <c r="AJ250" s="126" t="e">
        <f t="shared" si="206"/>
        <v>#DIV/0!</v>
      </c>
      <c r="AK250" s="126" t="e">
        <f t="shared" si="206"/>
        <v>#DIV/0!</v>
      </c>
      <c r="AL250" s="126" t="e">
        <f t="shared" si="206"/>
        <v>#DIV/0!</v>
      </c>
      <c r="AM250" s="126" t="e">
        <f t="shared" si="206"/>
        <v>#DIV/0!</v>
      </c>
      <c r="AN250" s="126" t="e">
        <f t="shared" si="206"/>
        <v>#DIV/0!</v>
      </c>
      <c r="AO250" s="126" t="e">
        <f t="shared" si="206"/>
        <v>#DIV/0!</v>
      </c>
      <c r="AP250" s="126" t="e">
        <f t="shared" si="206"/>
        <v>#DIV/0!</v>
      </c>
      <c r="AQ250" s="126" t="e">
        <f t="shared" si="206"/>
        <v>#DIV/0!</v>
      </c>
      <c r="AR250" s="126" t="e">
        <f t="shared" si="206"/>
        <v>#DIV/0!</v>
      </c>
      <c r="AS250" s="126" t="e">
        <f t="shared" si="206"/>
        <v>#DIV/0!</v>
      </c>
      <c r="AT250" s="126" t="e">
        <f t="shared" si="206"/>
        <v>#DIV/0!</v>
      </c>
      <c r="AU250" s="126" t="e">
        <f t="shared" si="206"/>
        <v>#DIV/0!</v>
      </c>
      <c r="AV250" s="126" t="e">
        <f t="shared" si="206"/>
        <v>#DIV/0!</v>
      </c>
      <c r="AW250" s="126" t="e">
        <f t="shared" ref="AW250:BM250" si="207">(1-AW243)/(AW240-1)</f>
        <v>#DIV/0!</v>
      </c>
      <c r="AX250" s="126" t="e">
        <f t="shared" si="207"/>
        <v>#DIV/0!</v>
      </c>
      <c r="AY250" s="126" t="e">
        <f t="shared" si="207"/>
        <v>#DIV/0!</v>
      </c>
      <c r="AZ250" s="126" t="e">
        <f t="shared" si="207"/>
        <v>#DIV/0!</v>
      </c>
      <c r="BA250" s="126" t="e">
        <f t="shared" si="207"/>
        <v>#DIV/0!</v>
      </c>
      <c r="BB250" s="126" t="e">
        <f t="shared" si="207"/>
        <v>#DIV/0!</v>
      </c>
      <c r="BC250" s="126" t="e">
        <f t="shared" si="207"/>
        <v>#DIV/0!</v>
      </c>
      <c r="BD250" s="126" t="e">
        <f t="shared" si="207"/>
        <v>#DIV/0!</v>
      </c>
      <c r="BE250" s="126" t="e">
        <f t="shared" si="207"/>
        <v>#DIV/0!</v>
      </c>
      <c r="BF250" s="126" t="e">
        <f t="shared" si="207"/>
        <v>#DIV/0!</v>
      </c>
      <c r="BG250" s="126" t="e">
        <f t="shared" si="207"/>
        <v>#DIV/0!</v>
      </c>
      <c r="BH250" s="126" t="e">
        <f t="shared" si="207"/>
        <v>#DIV/0!</v>
      </c>
      <c r="BI250" s="126" t="e">
        <f t="shared" si="207"/>
        <v>#DIV/0!</v>
      </c>
      <c r="BJ250" s="126" t="e">
        <f t="shared" si="207"/>
        <v>#DIV/0!</v>
      </c>
      <c r="BK250" s="126" t="e">
        <f t="shared" si="207"/>
        <v>#DIV/0!</v>
      </c>
      <c r="BL250" s="126" t="e">
        <f t="shared" si="207"/>
        <v>#DIV/0!</v>
      </c>
      <c r="BM250" s="126" t="e">
        <f t="shared" si="207"/>
        <v>#DIV/0!</v>
      </c>
      <c r="BN250" s="126" t="e">
        <f>(1-BN243)/(BN240-1)</f>
        <v>#DIV/0!</v>
      </c>
    </row>
    <row r="251" spans="5:70" hidden="1" outlineLevel="1">
      <c r="E251" s="62" t="s">
        <v>266</v>
      </c>
      <c r="G251" s="124"/>
      <c r="J251" t="s">
        <v>119</v>
      </c>
      <c r="Q251" s="189">
        <f>Q244</f>
        <v>0</v>
      </c>
      <c r="R251" s="75">
        <f>$BP251*EXP($BR251*(R$3-$Q$3))+$BQ251</f>
        <v>0</v>
      </c>
      <c r="S251" s="75">
        <f>$BP251*EXP($BR251*(S$3-$Q$3))+$BQ251</f>
        <v>0</v>
      </c>
      <c r="T251" s="189">
        <f>T244</f>
        <v>0</v>
      </c>
      <c r="U251" s="75">
        <f>$BP251*EXP($BR251*(U$3-$Q$3))+$BQ251</f>
        <v>0</v>
      </c>
      <c r="V251" s="189">
        <f>V244</f>
        <v>0</v>
      </c>
      <c r="W251" s="75">
        <f t="shared" ref="W251:BN251" si="208">$BP251*EXP($BR251*(W$3-$Q$3))+$BQ251</f>
        <v>0</v>
      </c>
      <c r="X251" s="75">
        <f t="shared" si="208"/>
        <v>0</v>
      </c>
      <c r="Y251" s="75">
        <f t="shared" si="208"/>
        <v>0</v>
      </c>
      <c r="Z251" s="75">
        <f t="shared" si="208"/>
        <v>0</v>
      </c>
      <c r="AA251" s="75">
        <f t="shared" si="208"/>
        <v>0</v>
      </c>
      <c r="AB251" s="75">
        <f t="shared" si="208"/>
        <v>0</v>
      </c>
      <c r="AC251" s="75">
        <f t="shared" si="208"/>
        <v>0</v>
      </c>
      <c r="AD251" s="75">
        <f t="shared" si="208"/>
        <v>0</v>
      </c>
      <c r="AE251" s="75">
        <f t="shared" si="208"/>
        <v>0</v>
      </c>
      <c r="AF251" s="75">
        <f t="shared" si="208"/>
        <v>0</v>
      </c>
      <c r="AG251" s="75">
        <f t="shared" si="208"/>
        <v>0</v>
      </c>
      <c r="AH251" s="75">
        <f t="shared" si="208"/>
        <v>0</v>
      </c>
      <c r="AI251" s="75">
        <f t="shared" si="208"/>
        <v>0</v>
      </c>
      <c r="AJ251" s="75">
        <f t="shared" si="208"/>
        <v>0</v>
      </c>
      <c r="AK251" s="75">
        <f t="shared" si="208"/>
        <v>0</v>
      </c>
      <c r="AL251" s="75">
        <f t="shared" si="208"/>
        <v>0</v>
      </c>
      <c r="AM251" s="75">
        <f t="shared" si="208"/>
        <v>0</v>
      </c>
      <c r="AN251" s="75">
        <f t="shared" si="208"/>
        <v>0</v>
      </c>
      <c r="AO251" s="75">
        <f t="shared" si="208"/>
        <v>0</v>
      </c>
      <c r="AP251" s="75">
        <f t="shared" si="208"/>
        <v>0</v>
      </c>
      <c r="AQ251" s="75">
        <f t="shared" si="208"/>
        <v>0</v>
      </c>
      <c r="AR251" s="75">
        <f t="shared" si="208"/>
        <v>0</v>
      </c>
      <c r="AS251" s="75">
        <f t="shared" si="208"/>
        <v>0</v>
      </c>
      <c r="AT251" s="75">
        <f t="shared" si="208"/>
        <v>0</v>
      </c>
      <c r="AU251" s="75">
        <f t="shared" si="208"/>
        <v>0</v>
      </c>
      <c r="AV251" s="75">
        <f t="shared" si="208"/>
        <v>0</v>
      </c>
      <c r="AW251" s="75">
        <f t="shared" si="208"/>
        <v>0</v>
      </c>
      <c r="AX251" s="75">
        <f t="shared" si="208"/>
        <v>0</v>
      </c>
      <c r="AY251" s="75">
        <f t="shared" si="208"/>
        <v>0</v>
      </c>
      <c r="AZ251" s="75">
        <f t="shared" si="208"/>
        <v>0</v>
      </c>
      <c r="BA251" s="75">
        <f t="shared" si="208"/>
        <v>0</v>
      </c>
      <c r="BB251" s="75">
        <f t="shared" si="208"/>
        <v>0</v>
      </c>
      <c r="BC251" s="75">
        <f t="shared" si="208"/>
        <v>0</v>
      </c>
      <c r="BD251" s="75">
        <f t="shared" si="208"/>
        <v>0</v>
      </c>
      <c r="BE251" s="75">
        <f t="shared" si="208"/>
        <v>0</v>
      </c>
      <c r="BF251" s="75">
        <f t="shared" si="208"/>
        <v>0</v>
      </c>
      <c r="BG251" s="75">
        <f t="shared" si="208"/>
        <v>0</v>
      </c>
      <c r="BH251" s="75">
        <f t="shared" si="208"/>
        <v>0</v>
      </c>
      <c r="BI251" s="75">
        <f t="shared" si="208"/>
        <v>0</v>
      </c>
      <c r="BJ251" s="75">
        <f t="shared" si="208"/>
        <v>0</v>
      </c>
      <c r="BK251" s="75">
        <f t="shared" si="208"/>
        <v>0</v>
      </c>
      <c r="BL251" s="75">
        <f t="shared" si="208"/>
        <v>0</v>
      </c>
      <c r="BM251" s="75">
        <f t="shared" si="208"/>
        <v>0</v>
      </c>
      <c r="BN251" s="75">
        <f t="shared" si="208"/>
        <v>0</v>
      </c>
      <c r="BP251" s="92">
        <f>(V251-Q251)/(EXP(BR251*(V$3-Q$3))-1)</f>
        <v>0</v>
      </c>
      <c r="BQ251" s="92">
        <f>V251-BP251*EXP(BR251*(V$3-Q$3))</f>
        <v>0</v>
      </c>
      <c r="BR251" s="102">
        <f>BR244</f>
        <v>-0.36607863277226704</v>
      </c>
    </row>
    <row r="252" spans="5:70" hidden="1" outlineLevel="1">
      <c r="E252" s="100" t="s">
        <v>267</v>
      </c>
      <c r="J252" t="s">
        <v>119</v>
      </c>
      <c r="Q252" s="191">
        <f t="shared" ref="Q252:AV252" si="209">(1+Q251)/(1+Q250*Q251)</f>
        <v>1</v>
      </c>
      <c r="R252" s="191">
        <f t="shared" si="209"/>
        <v>1</v>
      </c>
      <c r="S252" s="191" t="e">
        <f t="shared" si="209"/>
        <v>#DIV/0!</v>
      </c>
      <c r="T252" s="191" t="e">
        <f t="shared" si="209"/>
        <v>#DIV/0!</v>
      </c>
      <c r="U252" s="191" t="e">
        <f t="shared" si="209"/>
        <v>#DIV/0!</v>
      </c>
      <c r="V252" s="191" t="e">
        <f t="shared" si="209"/>
        <v>#DIV/0!</v>
      </c>
      <c r="W252" s="191" t="e">
        <f t="shared" si="209"/>
        <v>#DIV/0!</v>
      </c>
      <c r="X252" s="191" t="e">
        <f t="shared" si="209"/>
        <v>#DIV/0!</v>
      </c>
      <c r="Y252" s="191" t="e">
        <f t="shared" si="209"/>
        <v>#DIV/0!</v>
      </c>
      <c r="Z252" s="191" t="e">
        <f t="shared" si="209"/>
        <v>#DIV/0!</v>
      </c>
      <c r="AA252" s="191" t="e">
        <f t="shared" si="209"/>
        <v>#DIV/0!</v>
      </c>
      <c r="AB252" s="191" t="e">
        <f t="shared" si="209"/>
        <v>#DIV/0!</v>
      </c>
      <c r="AC252" s="191" t="e">
        <f t="shared" si="209"/>
        <v>#DIV/0!</v>
      </c>
      <c r="AD252" s="191" t="e">
        <f t="shared" si="209"/>
        <v>#DIV/0!</v>
      </c>
      <c r="AE252" s="191" t="e">
        <f t="shared" si="209"/>
        <v>#DIV/0!</v>
      </c>
      <c r="AF252" s="191" t="e">
        <f t="shared" si="209"/>
        <v>#DIV/0!</v>
      </c>
      <c r="AG252" s="191" t="e">
        <f t="shared" si="209"/>
        <v>#DIV/0!</v>
      </c>
      <c r="AH252" s="191" t="e">
        <f t="shared" si="209"/>
        <v>#DIV/0!</v>
      </c>
      <c r="AI252" s="191" t="e">
        <f t="shared" si="209"/>
        <v>#DIV/0!</v>
      </c>
      <c r="AJ252" s="191" t="e">
        <f t="shared" si="209"/>
        <v>#DIV/0!</v>
      </c>
      <c r="AK252" s="191" t="e">
        <f t="shared" si="209"/>
        <v>#DIV/0!</v>
      </c>
      <c r="AL252" s="191" t="e">
        <f t="shared" si="209"/>
        <v>#DIV/0!</v>
      </c>
      <c r="AM252" s="191" t="e">
        <f t="shared" si="209"/>
        <v>#DIV/0!</v>
      </c>
      <c r="AN252" s="191" t="e">
        <f t="shared" si="209"/>
        <v>#DIV/0!</v>
      </c>
      <c r="AO252" s="191" t="e">
        <f t="shared" si="209"/>
        <v>#DIV/0!</v>
      </c>
      <c r="AP252" s="191" t="e">
        <f t="shared" si="209"/>
        <v>#DIV/0!</v>
      </c>
      <c r="AQ252" s="191" t="e">
        <f t="shared" si="209"/>
        <v>#DIV/0!</v>
      </c>
      <c r="AR252" s="191" t="e">
        <f t="shared" si="209"/>
        <v>#DIV/0!</v>
      </c>
      <c r="AS252" s="191" t="e">
        <f t="shared" si="209"/>
        <v>#DIV/0!</v>
      </c>
      <c r="AT252" s="191" t="e">
        <f t="shared" si="209"/>
        <v>#DIV/0!</v>
      </c>
      <c r="AU252" s="191" t="e">
        <f t="shared" si="209"/>
        <v>#DIV/0!</v>
      </c>
      <c r="AV252" s="191" t="e">
        <f t="shared" si="209"/>
        <v>#DIV/0!</v>
      </c>
      <c r="AW252" s="191" t="e">
        <f t="shared" ref="AW252:BM252" si="210">(1+AW251)/(1+AW250*AW251)</f>
        <v>#DIV/0!</v>
      </c>
      <c r="AX252" s="191" t="e">
        <f t="shared" si="210"/>
        <v>#DIV/0!</v>
      </c>
      <c r="AY252" s="191" t="e">
        <f t="shared" si="210"/>
        <v>#DIV/0!</v>
      </c>
      <c r="AZ252" s="191" t="e">
        <f t="shared" si="210"/>
        <v>#DIV/0!</v>
      </c>
      <c r="BA252" s="191" t="e">
        <f t="shared" si="210"/>
        <v>#DIV/0!</v>
      </c>
      <c r="BB252" s="191" t="e">
        <f t="shared" si="210"/>
        <v>#DIV/0!</v>
      </c>
      <c r="BC252" s="191" t="e">
        <f t="shared" si="210"/>
        <v>#DIV/0!</v>
      </c>
      <c r="BD252" s="191" t="e">
        <f t="shared" si="210"/>
        <v>#DIV/0!</v>
      </c>
      <c r="BE252" s="191" t="e">
        <f t="shared" si="210"/>
        <v>#DIV/0!</v>
      </c>
      <c r="BF252" s="191" t="e">
        <f t="shared" si="210"/>
        <v>#DIV/0!</v>
      </c>
      <c r="BG252" s="191" t="e">
        <f t="shared" si="210"/>
        <v>#DIV/0!</v>
      </c>
      <c r="BH252" s="191" t="e">
        <f t="shared" si="210"/>
        <v>#DIV/0!</v>
      </c>
      <c r="BI252" s="191" t="e">
        <f t="shared" si="210"/>
        <v>#DIV/0!</v>
      </c>
      <c r="BJ252" s="191" t="e">
        <f t="shared" si="210"/>
        <v>#DIV/0!</v>
      </c>
      <c r="BK252" s="191" t="e">
        <f t="shared" si="210"/>
        <v>#DIV/0!</v>
      </c>
      <c r="BL252" s="191" t="e">
        <f t="shared" si="210"/>
        <v>#DIV/0!</v>
      </c>
      <c r="BM252" s="191" t="e">
        <f t="shared" si="210"/>
        <v>#DIV/0!</v>
      </c>
      <c r="BN252" s="191" t="e">
        <f>(1+BN251)/(1+BN250*BN251)</f>
        <v>#DIV/0!</v>
      </c>
    </row>
    <row r="253" spans="5:70" hidden="1" outlineLevel="1">
      <c r="E253" s="62" t="s">
        <v>289</v>
      </c>
      <c r="J253" t="s">
        <v>119</v>
      </c>
      <c r="K253" s="103" t="e">
        <f t="array" ref="K253">IF(OR(L253:BM253&lt;0,L253:BM253&gt;1),"error","ok")</f>
        <v>#DIV/0!</v>
      </c>
      <c r="Q253" s="75">
        <f t="shared" ref="Q253:AV253" si="211">Q252*Q250</f>
        <v>-1</v>
      </c>
      <c r="R253" s="75">
        <f t="shared" si="211"/>
        <v>-1</v>
      </c>
      <c r="S253" s="75" t="e">
        <f t="shared" si="211"/>
        <v>#DIV/0!</v>
      </c>
      <c r="T253" s="75" t="e">
        <f t="shared" si="211"/>
        <v>#DIV/0!</v>
      </c>
      <c r="U253" s="75" t="e">
        <f t="shared" si="211"/>
        <v>#DIV/0!</v>
      </c>
      <c r="V253" s="75" t="e">
        <f t="shared" si="211"/>
        <v>#DIV/0!</v>
      </c>
      <c r="W253" s="75" t="e">
        <f t="shared" si="211"/>
        <v>#DIV/0!</v>
      </c>
      <c r="X253" s="75" t="e">
        <f t="shared" si="211"/>
        <v>#DIV/0!</v>
      </c>
      <c r="Y253" s="75" t="e">
        <f t="shared" si="211"/>
        <v>#DIV/0!</v>
      </c>
      <c r="Z253" s="75" t="e">
        <f t="shared" si="211"/>
        <v>#DIV/0!</v>
      </c>
      <c r="AA253" s="75" t="e">
        <f t="shared" si="211"/>
        <v>#DIV/0!</v>
      </c>
      <c r="AB253" s="75" t="e">
        <f t="shared" si="211"/>
        <v>#DIV/0!</v>
      </c>
      <c r="AC253" s="75" t="e">
        <f t="shared" si="211"/>
        <v>#DIV/0!</v>
      </c>
      <c r="AD253" s="75" t="e">
        <f t="shared" si="211"/>
        <v>#DIV/0!</v>
      </c>
      <c r="AE253" s="75" t="e">
        <f t="shared" si="211"/>
        <v>#DIV/0!</v>
      </c>
      <c r="AF253" s="75" t="e">
        <f t="shared" si="211"/>
        <v>#DIV/0!</v>
      </c>
      <c r="AG253" s="75" t="e">
        <f t="shared" si="211"/>
        <v>#DIV/0!</v>
      </c>
      <c r="AH253" s="75" t="e">
        <f t="shared" si="211"/>
        <v>#DIV/0!</v>
      </c>
      <c r="AI253" s="75" t="e">
        <f t="shared" si="211"/>
        <v>#DIV/0!</v>
      </c>
      <c r="AJ253" s="75" t="e">
        <f t="shared" si="211"/>
        <v>#DIV/0!</v>
      </c>
      <c r="AK253" s="75" t="e">
        <f t="shared" si="211"/>
        <v>#DIV/0!</v>
      </c>
      <c r="AL253" s="75" t="e">
        <f t="shared" si="211"/>
        <v>#DIV/0!</v>
      </c>
      <c r="AM253" s="75" t="e">
        <f t="shared" si="211"/>
        <v>#DIV/0!</v>
      </c>
      <c r="AN253" s="75" t="e">
        <f t="shared" si="211"/>
        <v>#DIV/0!</v>
      </c>
      <c r="AO253" s="75" t="e">
        <f t="shared" si="211"/>
        <v>#DIV/0!</v>
      </c>
      <c r="AP253" s="75" t="e">
        <f t="shared" si="211"/>
        <v>#DIV/0!</v>
      </c>
      <c r="AQ253" s="75" t="e">
        <f t="shared" si="211"/>
        <v>#DIV/0!</v>
      </c>
      <c r="AR253" s="75" t="e">
        <f t="shared" si="211"/>
        <v>#DIV/0!</v>
      </c>
      <c r="AS253" s="75" t="e">
        <f t="shared" si="211"/>
        <v>#DIV/0!</v>
      </c>
      <c r="AT253" s="75" t="e">
        <f t="shared" si="211"/>
        <v>#DIV/0!</v>
      </c>
      <c r="AU253" s="75" t="e">
        <f t="shared" si="211"/>
        <v>#DIV/0!</v>
      </c>
      <c r="AV253" s="75" t="e">
        <f t="shared" si="211"/>
        <v>#DIV/0!</v>
      </c>
      <c r="AW253" s="75" t="e">
        <f t="shared" ref="AW253:BM253" si="212">AW252*AW250</f>
        <v>#DIV/0!</v>
      </c>
      <c r="AX253" s="75" t="e">
        <f t="shared" si="212"/>
        <v>#DIV/0!</v>
      </c>
      <c r="AY253" s="75" t="e">
        <f t="shared" si="212"/>
        <v>#DIV/0!</v>
      </c>
      <c r="AZ253" s="75" t="e">
        <f t="shared" si="212"/>
        <v>#DIV/0!</v>
      </c>
      <c r="BA253" s="75" t="e">
        <f t="shared" si="212"/>
        <v>#DIV/0!</v>
      </c>
      <c r="BB253" s="75" t="e">
        <f t="shared" si="212"/>
        <v>#DIV/0!</v>
      </c>
      <c r="BC253" s="75" t="e">
        <f t="shared" si="212"/>
        <v>#DIV/0!</v>
      </c>
      <c r="BD253" s="75" t="e">
        <f t="shared" si="212"/>
        <v>#DIV/0!</v>
      </c>
      <c r="BE253" s="75" t="e">
        <f t="shared" si="212"/>
        <v>#DIV/0!</v>
      </c>
      <c r="BF253" s="75" t="e">
        <f t="shared" si="212"/>
        <v>#DIV/0!</v>
      </c>
      <c r="BG253" s="75" t="e">
        <f t="shared" si="212"/>
        <v>#DIV/0!</v>
      </c>
      <c r="BH253" s="75" t="e">
        <f t="shared" si="212"/>
        <v>#DIV/0!</v>
      </c>
      <c r="BI253" s="75" t="e">
        <f t="shared" si="212"/>
        <v>#DIV/0!</v>
      </c>
      <c r="BJ253" s="75" t="e">
        <f t="shared" si="212"/>
        <v>#DIV/0!</v>
      </c>
      <c r="BK253" s="75" t="e">
        <f t="shared" si="212"/>
        <v>#DIV/0!</v>
      </c>
      <c r="BL253" s="75" t="e">
        <f t="shared" si="212"/>
        <v>#DIV/0!</v>
      </c>
      <c r="BM253" s="75" t="e">
        <f t="shared" si="212"/>
        <v>#DIV/0!</v>
      </c>
      <c r="BN253" s="75" t="e">
        <f>BN252*BN250</f>
        <v>#DIV/0!</v>
      </c>
    </row>
    <row r="254" spans="5:70" hidden="1" outlineLevel="1">
      <c r="E254" s="62" t="s">
        <v>290</v>
      </c>
      <c r="J254" t="s">
        <v>119</v>
      </c>
      <c r="K254" s="103" t="e">
        <f t="array" ref="K254">IF(OR(L254:BM254&lt;0,L254:BM254&gt;1),"error","ok")</f>
        <v>#DIV/0!</v>
      </c>
      <c r="Q254" s="75">
        <f t="shared" ref="Q254:AV254" si="213">1-Q253</f>
        <v>2</v>
      </c>
      <c r="R254" s="75">
        <f t="shared" si="213"/>
        <v>2</v>
      </c>
      <c r="S254" s="75" t="e">
        <f t="shared" si="213"/>
        <v>#DIV/0!</v>
      </c>
      <c r="T254" s="75" t="e">
        <f t="shared" si="213"/>
        <v>#DIV/0!</v>
      </c>
      <c r="U254" s="75" t="e">
        <f t="shared" si="213"/>
        <v>#DIV/0!</v>
      </c>
      <c r="V254" s="75" t="e">
        <f t="shared" si="213"/>
        <v>#DIV/0!</v>
      </c>
      <c r="W254" s="75" t="e">
        <f t="shared" si="213"/>
        <v>#DIV/0!</v>
      </c>
      <c r="X254" s="75" t="e">
        <f t="shared" si="213"/>
        <v>#DIV/0!</v>
      </c>
      <c r="Y254" s="75" t="e">
        <f t="shared" si="213"/>
        <v>#DIV/0!</v>
      </c>
      <c r="Z254" s="75" t="e">
        <f t="shared" si="213"/>
        <v>#DIV/0!</v>
      </c>
      <c r="AA254" s="75" t="e">
        <f t="shared" si="213"/>
        <v>#DIV/0!</v>
      </c>
      <c r="AB254" s="75" t="e">
        <f t="shared" si="213"/>
        <v>#DIV/0!</v>
      </c>
      <c r="AC254" s="75" t="e">
        <f t="shared" si="213"/>
        <v>#DIV/0!</v>
      </c>
      <c r="AD254" s="75" t="e">
        <f t="shared" si="213"/>
        <v>#DIV/0!</v>
      </c>
      <c r="AE254" s="75" t="e">
        <f t="shared" si="213"/>
        <v>#DIV/0!</v>
      </c>
      <c r="AF254" s="75" t="e">
        <f t="shared" si="213"/>
        <v>#DIV/0!</v>
      </c>
      <c r="AG254" s="75" t="e">
        <f t="shared" si="213"/>
        <v>#DIV/0!</v>
      </c>
      <c r="AH254" s="75" t="e">
        <f t="shared" si="213"/>
        <v>#DIV/0!</v>
      </c>
      <c r="AI254" s="75" t="e">
        <f t="shared" si="213"/>
        <v>#DIV/0!</v>
      </c>
      <c r="AJ254" s="75" t="e">
        <f t="shared" si="213"/>
        <v>#DIV/0!</v>
      </c>
      <c r="AK254" s="75" t="e">
        <f t="shared" si="213"/>
        <v>#DIV/0!</v>
      </c>
      <c r="AL254" s="75" t="e">
        <f t="shared" si="213"/>
        <v>#DIV/0!</v>
      </c>
      <c r="AM254" s="75" t="e">
        <f t="shared" si="213"/>
        <v>#DIV/0!</v>
      </c>
      <c r="AN254" s="75" t="e">
        <f t="shared" si="213"/>
        <v>#DIV/0!</v>
      </c>
      <c r="AO254" s="75" t="e">
        <f t="shared" si="213"/>
        <v>#DIV/0!</v>
      </c>
      <c r="AP254" s="75" t="e">
        <f t="shared" si="213"/>
        <v>#DIV/0!</v>
      </c>
      <c r="AQ254" s="75" t="e">
        <f t="shared" si="213"/>
        <v>#DIV/0!</v>
      </c>
      <c r="AR254" s="75" t="e">
        <f t="shared" si="213"/>
        <v>#DIV/0!</v>
      </c>
      <c r="AS254" s="75" t="e">
        <f t="shared" si="213"/>
        <v>#DIV/0!</v>
      </c>
      <c r="AT254" s="75" t="e">
        <f t="shared" si="213"/>
        <v>#DIV/0!</v>
      </c>
      <c r="AU254" s="75" t="e">
        <f t="shared" si="213"/>
        <v>#DIV/0!</v>
      </c>
      <c r="AV254" s="75" t="e">
        <f t="shared" si="213"/>
        <v>#DIV/0!</v>
      </c>
      <c r="AW254" s="75" t="e">
        <f t="shared" ref="AW254:BM254" si="214">1-AW253</f>
        <v>#DIV/0!</v>
      </c>
      <c r="AX254" s="75" t="e">
        <f t="shared" si="214"/>
        <v>#DIV/0!</v>
      </c>
      <c r="AY254" s="75" t="e">
        <f t="shared" si="214"/>
        <v>#DIV/0!</v>
      </c>
      <c r="AZ254" s="75" t="e">
        <f t="shared" si="214"/>
        <v>#DIV/0!</v>
      </c>
      <c r="BA254" s="75" t="e">
        <f t="shared" si="214"/>
        <v>#DIV/0!</v>
      </c>
      <c r="BB254" s="75" t="e">
        <f t="shared" si="214"/>
        <v>#DIV/0!</v>
      </c>
      <c r="BC254" s="75" t="e">
        <f t="shared" si="214"/>
        <v>#DIV/0!</v>
      </c>
      <c r="BD254" s="75" t="e">
        <f t="shared" si="214"/>
        <v>#DIV/0!</v>
      </c>
      <c r="BE254" s="75" t="e">
        <f t="shared" si="214"/>
        <v>#DIV/0!</v>
      </c>
      <c r="BF254" s="75" t="e">
        <f t="shared" si="214"/>
        <v>#DIV/0!</v>
      </c>
      <c r="BG254" s="75" t="e">
        <f t="shared" si="214"/>
        <v>#DIV/0!</v>
      </c>
      <c r="BH254" s="75" t="e">
        <f t="shared" si="214"/>
        <v>#DIV/0!</v>
      </c>
      <c r="BI254" s="75" t="e">
        <f t="shared" si="214"/>
        <v>#DIV/0!</v>
      </c>
      <c r="BJ254" s="75" t="e">
        <f t="shared" si="214"/>
        <v>#DIV/0!</v>
      </c>
      <c r="BK254" s="75" t="e">
        <f t="shared" si="214"/>
        <v>#DIV/0!</v>
      </c>
      <c r="BL254" s="75" t="e">
        <f t="shared" si="214"/>
        <v>#DIV/0!</v>
      </c>
      <c r="BM254" s="75" t="e">
        <f t="shared" si="214"/>
        <v>#DIV/0!</v>
      </c>
      <c r="BN254" s="75" t="e">
        <f>1-BN253</f>
        <v>#DIV/0!</v>
      </c>
    </row>
    <row r="255" spans="5:70" hidden="1" outlineLevel="1">
      <c r="E255" s="62"/>
      <c r="BP255"/>
      <c r="BQ255"/>
    </row>
    <row r="256" spans="5:70" hidden="1" outlineLevel="1">
      <c r="E256" s="101" t="s">
        <v>269</v>
      </c>
      <c r="BP256"/>
      <c r="BQ256"/>
    </row>
    <row r="257" spans="1:69" hidden="1" outlineLevel="1">
      <c r="E257" s="62" t="s">
        <v>289</v>
      </c>
      <c r="J257" t="s">
        <v>119</v>
      </c>
      <c r="K257" s="103" t="e">
        <f t="array" ref="K257">IF(OR(L257:BM257&lt;0,L257:BM257&gt;1),"error","ok")</f>
        <v>#DIV/0!</v>
      </c>
      <c r="Q257" s="126">
        <f>Q245*Q243^2+(Q240-1)*Q252*Q250^2</f>
        <v>-1</v>
      </c>
      <c r="R257" s="126">
        <f t="shared" ref="R257:BM257" si="215">R245*R243^2+(R240-1)*R252*R250^2</f>
        <v>-1</v>
      </c>
      <c r="S257" s="126" t="e">
        <f t="shared" si="215"/>
        <v>#DIV/0!</v>
      </c>
      <c r="T257" s="126" t="e">
        <f t="shared" si="215"/>
        <v>#DIV/0!</v>
      </c>
      <c r="U257" s="126" t="e">
        <f t="shared" si="215"/>
        <v>#DIV/0!</v>
      </c>
      <c r="V257" s="126" t="e">
        <f t="shared" si="215"/>
        <v>#DIV/0!</v>
      </c>
      <c r="W257" s="126" t="e">
        <f t="shared" si="215"/>
        <v>#DIV/0!</v>
      </c>
      <c r="X257" s="126" t="e">
        <f t="shared" si="215"/>
        <v>#DIV/0!</v>
      </c>
      <c r="Y257" s="126" t="e">
        <f t="shared" si="215"/>
        <v>#DIV/0!</v>
      </c>
      <c r="Z257" s="126" t="e">
        <f t="shared" si="215"/>
        <v>#DIV/0!</v>
      </c>
      <c r="AA257" s="126" t="e">
        <f t="shared" si="215"/>
        <v>#DIV/0!</v>
      </c>
      <c r="AB257" s="126" t="e">
        <f t="shared" si="215"/>
        <v>#DIV/0!</v>
      </c>
      <c r="AC257" s="126" t="e">
        <f t="shared" si="215"/>
        <v>#DIV/0!</v>
      </c>
      <c r="AD257" s="126" t="e">
        <f t="shared" si="215"/>
        <v>#DIV/0!</v>
      </c>
      <c r="AE257" s="126" t="e">
        <f t="shared" si="215"/>
        <v>#DIV/0!</v>
      </c>
      <c r="AF257" s="126" t="e">
        <f t="shared" si="215"/>
        <v>#DIV/0!</v>
      </c>
      <c r="AG257" s="126" t="e">
        <f t="shared" si="215"/>
        <v>#DIV/0!</v>
      </c>
      <c r="AH257" s="126" t="e">
        <f t="shared" si="215"/>
        <v>#DIV/0!</v>
      </c>
      <c r="AI257" s="126" t="e">
        <f t="shared" si="215"/>
        <v>#DIV/0!</v>
      </c>
      <c r="AJ257" s="126" t="e">
        <f t="shared" si="215"/>
        <v>#DIV/0!</v>
      </c>
      <c r="AK257" s="126" t="e">
        <f t="shared" si="215"/>
        <v>#DIV/0!</v>
      </c>
      <c r="AL257" s="126" t="e">
        <f t="shared" si="215"/>
        <v>#DIV/0!</v>
      </c>
      <c r="AM257" s="126" t="e">
        <f t="shared" si="215"/>
        <v>#DIV/0!</v>
      </c>
      <c r="AN257" s="126" t="e">
        <f t="shared" si="215"/>
        <v>#DIV/0!</v>
      </c>
      <c r="AO257" s="126" t="e">
        <f t="shared" si="215"/>
        <v>#DIV/0!</v>
      </c>
      <c r="AP257" s="126" t="e">
        <f t="shared" si="215"/>
        <v>#DIV/0!</v>
      </c>
      <c r="AQ257" s="126" t="e">
        <f t="shared" si="215"/>
        <v>#DIV/0!</v>
      </c>
      <c r="AR257" s="126" t="e">
        <f t="shared" si="215"/>
        <v>#DIV/0!</v>
      </c>
      <c r="AS257" s="126" t="e">
        <f t="shared" si="215"/>
        <v>#DIV/0!</v>
      </c>
      <c r="AT257" s="126" t="e">
        <f t="shared" si="215"/>
        <v>#DIV/0!</v>
      </c>
      <c r="AU257" s="126" t="e">
        <f t="shared" si="215"/>
        <v>#DIV/0!</v>
      </c>
      <c r="AV257" s="126" t="e">
        <f t="shared" si="215"/>
        <v>#DIV/0!</v>
      </c>
      <c r="AW257" s="126" t="e">
        <f t="shared" si="215"/>
        <v>#DIV/0!</v>
      </c>
      <c r="AX257" s="126" t="e">
        <f t="shared" si="215"/>
        <v>#DIV/0!</v>
      </c>
      <c r="AY257" s="126" t="e">
        <f t="shared" si="215"/>
        <v>#DIV/0!</v>
      </c>
      <c r="AZ257" s="126" t="e">
        <f t="shared" si="215"/>
        <v>#DIV/0!</v>
      </c>
      <c r="BA257" s="126" t="e">
        <f t="shared" si="215"/>
        <v>#DIV/0!</v>
      </c>
      <c r="BB257" s="126" t="e">
        <f t="shared" si="215"/>
        <v>#DIV/0!</v>
      </c>
      <c r="BC257" s="126" t="e">
        <f t="shared" si="215"/>
        <v>#DIV/0!</v>
      </c>
      <c r="BD257" s="126" t="e">
        <f t="shared" si="215"/>
        <v>#DIV/0!</v>
      </c>
      <c r="BE257" s="126" t="e">
        <f t="shared" si="215"/>
        <v>#DIV/0!</v>
      </c>
      <c r="BF257" s="126" t="e">
        <f t="shared" si="215"/>
        <v>#DIV/0!</v>
      </c>
      <c r="BG257" s="126" t="e">
        <f t="shared" si="215"/>
        <v>#DIV/0!</v>
      </c>
      <c r="BH257" s="126" t="e">
        <f t="shared" si="215"/>
        <v>#DIV/0!</v>
      </c>
      <c r="BI257" s="126" t="e">
        <f t="shared" si="215"/>
        <v>#DIV/0!</v>
      </c>
      <c r="BJ257" s="126" t="e">
        <f t="shared" si="215"/>
        <v>#DIV/0!</v>
      </c>
      <c r="BK257" s="126" t="e">
        <f t="shared" si="215"/>
        <v>#DIV/0!</v>
      </c>
      <c r="BL257" s="126" t="e">
        <f t="shared" si="215"/>
        <v>#DIV/0!</v>
      </c>
      <c r="BM257" s="126" t="e">
        <f t="shared" si="215"/>
        <v>#DIV/0!</v>
      </c>
      <c r="BN257" s="126" t="e">
        <f>BN245*BN243^2+(BN240-1)*BN252*BN250^2</f>
        <v>#DIV/0!</v>
      </c>
      <c r="BP257"/>
      <c r="BQ257"/>
    </row>
    <row r="258" spans="1:69" hidden="1" outlineLevel="1">
      <c r="E258" s="62" t="s">
        <v>292</v>
      </c>
      <c r="J258" t="s">
        <v>119</v>
      </c>
      <c r="K258" s="103" t="e">
        <f t="array" ref="K258">IF(OR(L258:BM258&lt;0,L258:BM258&gt;1),"error","ok")</f>
        <v>#DIV/0!</v>
      </c>
      <c r="Q258" s="126">
        <f>Q245*Q243^2/Q257</f>
        <v>0</v>
      </c>
      <c r="R258" s="126">
        <f t="shared" ref="R258:BM258" si="216">R245*R243^2/R257</f>
        <v>0</v>
      </c>
      <c r="S258" s="126" t="e">
        <f t="shared" si="216"/>
        <v>#DIV/0!</v>
      </c>
      <c r="T258" s="126" t="e">
        <f t="shared" si="216"/>
        <v>#DIV/0!</v>
      </c>
      <c r="U258" s="126" t="e">
        <f t="shared" si="216"/>
        <v>#DIV/0!</v>
      </c>
      <c r="V258" s="126" t="e">
        <f t="shared" si="216"/>
        <v>#DIV/0!</v>
      </c>
      <c r="W258" s="126" t="e">
        <f t="shared" si="216"/>
        <v>#DIV/0!</v>
      </c>
      <c r="X258" s="126" t="e">
        <f t="shared" si="216"/>
        <v>#DIV/0!</v>
      </c>
      <c r="Y258" s="126" t="e">
        <f t="shared" si="216"/>
        <v>#DIV/0!</v>
      </c>
      <c r="Z258" s="126" t="e">
        <f t="shared" si="216"/>
        <v>#DIV/0!</v>
      </c>
      <c r="AA258" s="126" t="e">
        <f t="shared" si="216"/>
        <v>#DIV/0!</v>
      </c>
      <c r="AB258" s="126" t="e">
        <f t="shared" si="216"/>
        <v>#DIV/0!</v>
      </c>
      <c r="AC258" s="126" t="e">
        <f t="shared" si="216"/>
        <v>#DIV/0!</v>
      </c>
      <c r="AD258" s="126" t="e">
        <f t="shared" si="216"/>
        <v>#DIV/0!</v>
      </c>
      <c r="AE258" s="126" t="e">
        <f t="shared" si="216"/>
        <v>#DIV/0!</v>
      </c>
      <c r="AF258" s="126" t="e">
        <f t="shared" si="216"/>
        <v>#DIV/0!</v>
      </c>
      <c r="AG258" s="126" t="e">
        <f t="shared" si="216"/>
        <v>#DIV/0!</v>
      </c>
      <c r="AH258" s="126" t="e">
        <f t="shared" si="216"/>
        <v>#DIV/0!</v>
      </c>
      <c r="AI258" s="126" t="e">
        <f t="shared" si="216"/>
        <v>#DIV/0!</v>
      </c>
      <c r="AJ258" s="126" t="e">
        <f t="shared" si="216"/>
        <v>#DIV/0!</v>
      </c>
      <c r="AK258" s="126" t="e">
        <f t="shared" si="216"/>
        <v>#DIV/0!</v>
      </c>
      <c r="AL258" s="126" t="e">
        <f t="shared" si="216"/>
        <v>#DIV/0!</v>
      </c>
      <c r="AM258" s="126" t="e">
        <f t="shared" si="216"/>
        <v>#DIV/0!</v>
      </c>
      <c r="AN258" s="126" t="e">
        <f t="shared" si="216"/>
        <v>#DIV/0!</v>
      </c>
      <c r="AO258" s="126" t="e">
        <f t="shared" si="216"/>
        <v>#DIV/0!</v>
      </c>
      <c r="AP258" s="126" t="e">
        <f t="shared" si="216"/>
        <v>#DIV/0!</v>
      </c>
      <c r="AQ258" s="126" t="e">
        <f t="shared" si="216"/>
        <v>#DIV/0!</v>
      </c>
      <c r="AR258" s="126" t="e">
        <f t="shared" si="216"/>
        <v>#DIV/0!</v>
      </c>
      <c r="AS258" s="126" t="e">
        <f t="shared" si="216"/>
        <v>#DIV/0!</v>
      </c>
      <c r="AT258" s="126" t="e">
        <f t="shared" si="216"/>
        <v>#DIV/0!</v>
      </c>
      <c r="AU258" s="126" t="e">
        <f t="shared" si="216"/>
        <v>#DIV/0!</v>
      </c>
      <c r="AV258" s="126" t="e">
        <f t="shared" si="216"/>
        <v>#DIV/0!</v>
      </c>
      <c r="AW258" s="126" t="e">
        <f t="shared" si="216"/>
        <v>#DIV/0!</v>
      </c>
      <c r="AX258" s="126" t="e">
        <f t="shared" si="216"/>
        <v>#DIV/0!</v>
      </c>
      <c r="AY258" s="126" t="e">
        <f t="shared" si="216"/>
        <v>#DIV/0!</v>
      </c>
      <c r="AZ258" s="126" t="e">
        <f t="shared" si="216"/>
        <v>#DIV/0!</v>
      </c>
      <c r="BA258" s="126" t="e">
        <f t="shared" si="216"/>
        <v>#DIV/0!</v>
      </c>
      <c r="BB258" s="126" t="e">
        <f t="shared" si="216"/>
        <v>#DIV/0!</v>
      </c>
      <c r="BC258" s="126" t="e">
        <f t="shared" si="216"/>
        <v>#DIV/0!</v>
      </c>
      <c r="BD258" s="126" t="e">
        <f t="shared" si="216"/>
        <v>#DIV/0!</v>
      </c>
      <c r="BE258" s="126" t="e">
        <f t="shared" si="216"/>
        <v>#DIV/0!</v>
      </c>
      <c r="BF258" s="126" t="e">
        <f t="shared" si="216"/>
        <v>#DIV/0!</v>
      </c>
      <c r="BG258" s="126" t="e">
        <f t="shared" si="216"/>
        <v>#DIV/0!</v>
      </c>
      <c r="BH258" s="126" t="e">
        <f t="shared" si="216"/>
        <v>#DIV/0!</v>
      </c>
      <c r="BI258" s="126" t="e">
        <f t="shared" si="216"/>
        <v>#DIV/0!</v>
      </c>
      <c r="BJ258" s="126" t="e">
        <f t="shared" si="216"/>
        <v>#DIV/0!</v>
      </c>
      <c r="BK258" s="126" t="e">
        <f t="shared" si="216"/>
        <v>#DIV/0!</v>
      </c>
      <c r="BL258" s="126" t="e">
        <f t="shared" si="216"/>
        <v>#DIV/0!</v>
      </c>
      <c r="BM258" s="126" t="e">
        <f t="shared" si="216"/>
        <v>#DIV/0!</v>
      </c>
      <c r="BN258" s="126" t="e">
        <f>BN245*BN243^2/BN257</f>
        <v>#DIV/0!</v>
      </c>
      <c r="BP258"/>
      <c r="BQ258"/>
    </row>
    <row r="259" spans="1:69" hidden="1" outlineLevel="1">
      <c r="E259" s="62" t="s">
        <v>293</v>
      </c>
      <c r="J259" t="s">
        <v>119</v>
      </c>
      <c r="K259" s="103" t="e">
        <f t="array" ref="K259">IF(OR(L259:BM259&lt;0,L259:BM259&gt;1),"error","ok")</f>
        <v>#DIV/0!</v>
      </c>
      <c r="Q259" s="126">
        <f>Q253*Q250/Q257</f>
        <v>-1</v>
      </c>
      <c r="R259" s="126">
        <f t="shared" ref="R259:BM259" si="217">R253*R250/R257</f>
        <v>-1</v>
      </c>
      <c r="S259" s="126" t="e">
        <f t="shared" si="217"/>
        <v>#DIV/0!</v>
      </c>
      <c r="T259" s="126" t="e">
        <f t="shared" si="217"/>
        <v>#DIV/0!</v>
      </c>
      <c r="U259" s="126" t="e">
        <f t="shared" si="217"/>
        <v>#DIV/0!</v>
      </c>
      <c r="V259" s="126" t="e">
        <f t="shared" si="217"/>
        <v>#DIV/0!</v>
      </c>
      <c r="W259" s="126" t="e">
        <f t="shared" si="217"/>
        <v>#DIV/0!</v>
      </c>
      <c r="X259" s="126" t="e">
        <f t="shared" si="217"/>
        <v>#DIV/0!</v>
      </c>
      <c r="Y259" s="126" t="e">
        <f t="shared" si="217"/>
        <v>#DIV/0!</v>
      </c>
      <c r="Z259" s="126" t="e">
        <f t="shared" si="217"/>
        <v>#DIV/0!</v>
      </c>
      <c r="AA259" s="126" t="e">
        <f t="shared" si="217"/>
        <v>#DIV/0!</v>
      </c>
      <c r="AB259" s="126" t="e">
        <f t="shared" si="217"/>
        <v>#DIV/0!</v>
      </c>
      <c r="AC259" s="126" t="e">
        <f t="shared" si="217"/>
        <v>#DIV/0!</v>
      </c>
      <c r="AD259" s="126" t="e">
        <f t="shared" si="217"/>
        <v>#DIV/0!</v>
      </c>
      <c r="AE259" s="126" t="e">
        <f t="shared" si="217"/>
        <v>#DIV/0!</v>
      </c>
      <c r="AF259" s="126" t="e">
        <f t="shared" si="217"/>
        <v>#DIV/0!</v>
      </c>
      <c r="AG259" s="126" t="e">
        <f t="shared" si="217"/>
        <v>#DIV/0!</v>
      </c>
      <c r="AH259" s="126" t="e">
        <f t="shared" si="217"/>
        <v>#DIV/0!</v>
      </c>
      <c r="AI259" s="126" t="e">
        <f t="shared" si="217"/>
        <v>#DIV/0!</v>
      </c>
      <c r="AJ259" s="126" t="e">
        <f t="shared" si="217"/>
        <v>#DIV/0!</v>
      </c>
      <c r="AK259" s="126" t="e">
        <f t="shared" si="217"/>
        <v>#DIV/0!</v>
      </c>
      <c r="AL259" s="126" t="e">
        <f t="shared" si="217"/>
        <v>#DIV/0!</v>
      </c>
      <c r="AM259" s="126" t="e">
        <f t="shared" si="217"/>
        <v>#DIV/0!</v>
      </c>
      <c r="AN259" s="126" t="e">
        <f t="shared" si="217"/>
        <v>#DIV/0!</v>
      </c>
      <c r="AO259" s="126" t="e">
        <f t="shared" si="217"/>
        <v>#DIV/0!</v>
      </c>
      <c r="AP259" s="126" t="e">
        <f t="shared" si="217"/>
        <v>#DIV/0!</v>
      </c>
      <c r="AQ259" s="126" t="e">
        <f t="shared" si="217"/>
        <v>#DIV/0!</v>
      </c>
      <c r="AR259" s="126" t="e">
        <f t="shared" si="217"/>
        <v>#DIV/0!</v>
      </c>
      <c r="AS259" s="126" t="e">
        <f t="shared" si="217"/>
        <v>#DIV/0!</v>
      </c>
      <c r="AT259" s="126" t="e">
        <f t="shared" si="217"/>
        <v>#DIV/0!</v>
      </c>
      <c r="AU259" s="126" t="e">
        <f t="shared" si="217"/>
        <v>#DIV/0!</v>
      </c>
      <c r="AV259" s="126" t="e">
        <f t="shared" si="217"/>
        <v>#DIV/0!</v>
      </c>
      <c r="AW259" s="126" t="e">
        <f t="shared" si="217"/>
        <v>#DIV/0!</v>
      </c>
      <c r="AX259" s="126" t="e">
        <f t="shared" si="217"/>
        <v>#DIV/0!</v>
      </c>
      <c r="AY259" s="126" t="e">
        <f t="shared" si="217"/>
        <v>#DIV/0!</v>
      </c>
      <c r="AZ259" s="126" t="e">
        <f t="shared" si="217"/>
        <v>#DIV/0!</v>
      </c>
      <c r="BA259" s="126" t="e">
        <f t="shared" si="217"/>
        <v>#DIV/0!</v>
      </c>
      <c r="BB259" s="126" t="e">
        <f t="shared" si="217"/>
        <v>#DIV/0!</v>
      </c>
      <c r="BC259" s="126" t="e">
        <f t="shared" si="217"/>
        <v>#DIV/0!</v>
      </c>
      <c r="BD259" s="126" t="e">
        <f t="shared" si="217"/>
        <v>#DIV/0!</v>
      </c>
      <c r="BE259" s="126" t="e">
        <f t="shared" si="217"/>
        <v>#DIV/0!</v>
      </c>
      <c r="BF259" s="126" t="e">
        <f t="shared" si="217"/>
        <v>#DIV/0!</v>
      </c>
      <c r="BG259" s="126" t="e">
        <f t="shared" si="217"/>
        <v>#DIV/0!</v>
      </c>
      <c r="BH259" s="126" t="e">
        <f t="shared" si="217"/>
        <v>#DIV/0!</v>
      </c>
      <c r="BI259" s="126" t="e">
        <f t="shared" si="217"/>
        <v>#DIV/0!</v>
      </c>
      <c r="BJ259" s="126" t="e">
        <f t="shared" si="217"/>
        <v>#DIV/0!</v>
      </c>
      <c r="BK259" s="126" t="e">
        <f t="shared" si="217"/>
        <v>#DIV/0!</v>
      </c>
      <c r="BL259" s="126" t="e">
        <f t="shared" si="217"/>
        <v>#DIV/0!</v>
      </c>
      <c r="BM259" s="126" t="e">
        <f t="shared" si="217"/>
        <v>#DIV/0!</v>
      </c>
      <c r="BN259" s="126" t="e">
        <f>BN253*BN250/BN257</f>
        <v>#DIV/0!</v>
      </c>
    </row>
    <row r="260" spans="1:69" hidden="1" outlineLevel="1">
      <c r="E260" s="83" t="s">
        <v>152</v>
      </c>
      <c r="K260" s="103" t="e">
        <f t="array" ref="K260">IF(AND(Q260:BM260=1),"ok","error")</f>
        <v>#DIV/0!</v>
      </c>
      <c r="Q260" s="196">
        <f t="shared" ref="Q260:AV260" si="218">Q258+Q259*(Q240-1)</f>
        <v>1</v>
      </c>
      <c r="R260" s="196">
        <f t="shared" si="218"/>
        <v>1</v>
      </c>
      <c r="S260" s="196" t="e">
        <f t="shared" si="218"/>
        <v>#DIV/0!</v>
      </c>
      <c r="T260" s="196" t="e">
        <f t="shared" si="218"/>
        <v>#DIV/0!</v>
      </c>
      <c r="U260" s="196" t="e">
        <f t="shared" si="218"/>
        <v>#DIV/0!</v>
      </c>
      <c r="V260" s="196" t="e">
        <f t="shared" si="218"/>
        <v>#DIV/0!</v>
      </c>
      <c r="W260" s="196" t="e">
        <f t="shared" si="218"/>
        <v>#DIV/0!</v>
      </c>
      <c r="X260" s="196" t="e">
        <f t="shared" si="218"/>
        <v>#DIV/0!</v>
      </c>
      <c r="Y260" s="196" t="e">
        <f t="shared" si="218"/>
        <v>#DIV/0!</v>
      </c>
      <c r="Z260" s="196" t="e">
        <f t="shared" si="218"/>
        <v>#DIV/0!</v>
      </c>
      <c r="AA260" s="196" t="e">
        <f t="shared" si="218"/>
        <v>#DIV/0!</v>
      </c>
      <c r="AB260" s="196" t="e">
        <f t="shared" si="218"/>
        <v>#DIV/0!</v>
      </c>
      <c r="AC260" s="196" t="e">
        <f t="shared" si="218"/>
        <v>#DIV/0!</v>
      </c>
      <c r="AD260" s="196" t="e">
        <f t="shared" si="218"/>
        <v>#DIV/0!</v>
      </c>
      <c r="AE260" s="196" t="e">
        <f t="shared" si="218"/>
        <v>#DIV/0!</v>
      </c>
      <c r="AF260" s="196" t="e">
        <f t="shared" si="218"/>
        <v>#DIV/0!</v>
      </c>
      <c r="AG260" s="196" t="e">
        <f t="shared" si="218"/>
        <v>#DIV/0!</v>
      </c>
      <c r="AH260" s="196" t="e">
        <f t="shared" si="218"/>
        <v>#DIV/0!</v>
      </c>
      <c r="AI260" s="196" t="e">
        <f t="shared" si="218"/>
        <v>#DIV/0!</v>
      </c>
      <c r="AJ260" s="196" t="e">
        <f t="shared" si="218"/>
        <v>#DIV/0!</v>
      </c>
      <c r="AK260" s="196" t="e">
        <f t="shared" si="218"/>
        <v>#DIV/0!</v>
      </c>
      <c r="AL260" s="196" t="e">
        <f t="shared" si="218"/>
        <v>#DIV/0!</v>
      </c>
      <c r="AM260" s="196" t="e">
        <f t="shared" si="218"/>
        <v>#DIV/0!</v>
      </c>
      <c r="AN260" s="196" t="e">
        <f t="shared" si="218"/>
        <v>#DIV/0!</v>
      </c>
      <c r="AO260" s="196" t="e">
        <f t="shared" si="218"/>
        <v>#DIV/0!</v>
      </c>
      <c r="AP260" s="196" t="e">
        <f t="shared" si="218"/>
        <v>#DIV/0!</v>
      </c>
      <c r="AQ260" s="196" t="e">
        <f t="shared" si="218"/>
        <v>#DIV/0!</v>
      </c>
      <c r="AR260" s="196" t="e">
        <f t="shared" si="218"/>
        <v>#DIV/0!</v>
      </c>
      <c r="AS260" s="196" t="e">
        <f t="shared" si="218"/>
        <v>#DIV/0!</v>
      </c>
      <c r="AT260" s="196" t="e">
        <f t="shared" si="218"/>
        <v>#DIV/0!</v>
      </c>
      <c r="AU260" s="196" t="e">
        <f t="shared" si="218"/>
        <v>#DIV/0!</v>
      </c>
      <c r="AV260" s="196" t="e">
        <f t="shared" si="218"/>
        <v>#DIV/0!</v>
      </c>
      <c r="AW260" s="196" t="e">
        <f t="shared" ref="AW260:BM260" si="219">AW258+AW259*(AW240-1)</f>
        <v>#DIV/0!</v>
      </c>
      <c r="AX260" s="196" t="e">
        <f t="shared" si="219"/>
        <v>#DIV/0!</v>
      </c>
      <c r="AY260" s="196" t="e">
        <f t="shared" si="219"/>
        <v>#DIV/0!</v>
      </c>
      <c r="AZ260" s="196" t="e">
        <f t="shared" si="219"/>
        <v>#DIV/0!</v>
      </c>
      <c r="BA260" s="196" t="e">
        <f t="shared" si="219"/>
        <v>#DIV/0!</v>
      </c>
      <c r="BB260" s="196" t="e">
        <f t="shared" si="219"/>
        <v>#DIV/0!</v>
      </c>
      <c r="BC260" s="196" t="e">
        <f t="shared" si="219"/>
        <v>#DIV/0!</v>
      </c>
      <c r="BD260" s="196" t="e">
        <f t="shared" si="219"/>
        <v>#DIV/0!</v>
      </c>
      <c r="BE260" s="196" t="e">
        <f t="shared" si="219"/>
        <v>#DIV/0!</v>
      </c>
      <c r="BF260" s="196" t="e">
        <f t="shared" si="219"/>
        <v>#DIV/0!</v>
      </c>
      <c r="BG260" s="196" t="e">
        <f t="shared" si="219"/>
        <v>#DIV/0!</v>
      </c>
      <c r="BH260" s="196" t="e">
        <f t="shared" si="219"/>
        <v>#DIV/0!</v>
      </c>
      <c r="BI260" s="196" t="e">
        <f t="shared" si="219"/>
        <v>#DIV/0!</v>
      </c>
      <c r="BJ260" s="196" t="e">
        <f t="shared" si="219"/>
        <v>#DIV/0!</v>
      </c>
      <c r="BK260" s="196" t="e">
        <f t="shared" si="219"/>
        <v>#DIV/0!</v>
      </c>
      <c r="BL260" s="196" t="e">
        <f t="shared" si="219"/>
        <v>#DIV/0!</v>
      </c>
      <c r="BM260" s="196" t="e">
        <f t="shared" si="219"/>
        <v>#DIV/0!</v>
      </c>
      <c r="BN260" s="196" t="e">
        <f>BN258+BN259*(BN240-1)</f>
        <v>#DIV/0!</v>
      </c>
    </row>
    <row r="261" spans="1:69" hidden="1" outlineLevel="1"/>
    <row r="262" spans="1:69" hidden="1" outlineLevel="1">
      <c r="E262" s="77" t="s">
        <v>295</v>
      </c>
    </row>
    <row r="263" spans="1:69" hidden="1" outlineLevel="1">
      <c r="E263" s="62" t="s">
        <v>289</v>
      </c>
      <c r="K263" s="103" t="e">
        <f t="array" ref="K263">IF(OR(R263:BM263&lt;0,R263:BM263&gt;1),"error","ok")</f>
        <v>#DIV/0!</v>
      </c>
      <c r="R263" s="126">
        <f t="shared" ref="R263:BM263" si="220">1-R257</f>
        <v>2</v>
      </c>
      <c r="S263" s="126" t="e">
        <f t="shared" si="220"/>
        <v>#DIV/0!</v>
      </c>
      <c r="T263" s="126" t="e">
        <f t="shared" si="220"/>
        <v>#DIV/0!</v>
      </c>
      <c r="U263" s="126" t="e">
        <f t="shared" si="220"/>
        <v>#DIV/0!</v>
      </c>
      <c r="V263" s="126" t="e">
        <f t="shared" si="220"/>
        <v>#DIV/0!</v>
      </c>
      <c r="W263" s="126" t="e">
        <f t="shared" si="220"/>
        <v>#DIV/0!</v>
      </c>
      <c r="X263" s="126" t="e">
        <f t="shared" si="220"/>
        <v>#DIV/0!</v>
      </c>
      <c r="Y263" s="126" t="e">
        <f t="shared" si="220"/>
        <v>#DIV/0!</v>
      </c>
      <c r="Z263" s="126" t="e">
        <f t="shared" si="220"/>
        <v>#DIV/0!</v>
      </c>
      <c r="AA263" s="126" t="e">
        <f t="shared" si="220"/>
        <v>#DIV/0!</v>
      </c>
      <c r="AB263" s="126" t="e">
        <f t="shared" si="220"/>
        <v>#DIV/0!</v>
      </c>
      <c r="AC263" s="126" t="e">
        <f t="shared" si="220"/>
        <v>#DIV/0!</v>
      </c>
      <c r="AD263" s="126" t="e">
        <f t="shared" si="220"/>
        <v>#DIV/0!</v>
      </c>
      <c r="AE263" s="126" t="e">
        <f t="shared" si="220"/>
        <v>#DIV/0!</v>
      </c>
      <c r="AF263" s="126" t="e">
        <f t="shared" si="220"/>
        <v>#DIV/0!</v>
      </c>
      <c r="AG263" s="126" t="e">
        <f t="shared" si="220"/>
        <v>#DIV/0!</v>
      </c>
      <c r="AH263" s="126" t="e">
        <f t="shared" si="220"/>
        <v>#DIV/0!</v>
      </c>
      <c r="AI263" s="126" t="e">
        <f t="shared" si="220"/>
        <v>#DIV/0!</v>
      </c>
      <c r="AJ263" s="126" t="e">
        <f t="shared" si="220"/>
        <v>#DIV/0!</v>
      </c>
      <c r="AK263" s="126" t="e">
        <f t="shared" si="220"/>
        <v>#DIV/0!</v>
      </c>
      <c r="AL263" s="126" t="e">
        <f t="shared" si="220"/>
        <v>#DIV/0!</v>
      </c>
      <c r="AM263" s="126" t="e">
        <f t="shared" si="220"/>
        <v>#DIV/0!</v>
      </c>
      <c r="AN263" s="126" t="e">
        <f t="shared" si="220"/>
        <v>#DIV/0!</v>
      </c>
      <c r="AO263" s="126" t="e">
        <f t="shared" si="220"/>
        <v>#DIV/0!</v>
      </c>
      <c r="AP263" s="126" t="e">
        <f t="shared" si="220"/>
        <v>#DIV/0!</v>
      </c>
      <c r="AQ263" s="126" t="e">
        <f t="shared" si="220"/>
        <v>#DIV/0!</v>
      </c>
      <c r="AR263" s="126" t="e">
        <f t="shared" si="220"/>
        <v>#DIV/0!</v>
      </c>
      <c r="AS263" s="126" t="e">
        <f t="shared" si="220"/>
        <v>#DIV/0!</v>
      </c>
      <c r="AT263" s="126" t="e">
        <f t="shared" si="220"/>
        <v>#DIV/0!</v>
      </c>
      <c r="AU263" s="126" t="e">
        <f t="shared" si="220"/>
        <v>#DIV/0!</v>
      </c>
      <c r="AV263" s="126" t="e">
        <f t="shared" si="220"/>
        <v>#DIV/0!</v>
      </c>
      <c r="AW263" s="126" t="e">
        <f t="shared" si="220"/>
        <v>#DIV/0!</v>
      </c>
      <c r="AX263" s="126" t="e">
        <f t="shared" si="220"/>
        <v>#DIV/0!</v>
      </c>
      <c r="AY263" s="126" t="e">
        <f t="shared" si="220"/>
        <v>#DIV/0!</v>
      </c>
      <c r="AZ263" s="126" t="e">
        <f t="shared" si="220"/>
        <v>#DIV/0!</v>
      </c>
      <c r="BA263" s="126" t="e">
        <f t="shared" si="220"/>
        <v>#DIV/0!</v>
      </c>
      <c r="BB263" s="126" t="e">
        <f t="shared" si="220"/>
        <v>#DIV/0!</v>
      </c>
      <c r="BC263" s="126" t="e">
        <f t="shared" si="220"/>
        <v>#DIV/0!</v>
      </c>
      <c r="BD263" s="126" t="e">
        <f t="shared" si="220"/>
        <v>#DIV/0!</v>
      </c>
      <c r="BE263" s="126" t="e">
        <f t="shared" si="220"/>
        <v>#DIV/0!</v>
      </c>
      <c r="BF263" s="126" t="e">
        <f t="shared" si="220"/>
        <v>#DIV/0!</v>
      </c>
      <c r="BG263" s="126" t="e">
        <f t="shared" si="220"/>
        <v>#DIV/0!</v>
      </c>
      <c r="BH263" s="126" t="e">
        <f t="shared" si="220"/>
        <v>#DIV/0!</v>
      </c>
      <c r="BI263" s="126" t="e">
        <f t="shared" si="220"/>
        <v>#DIV/0!</v>
      </c>
      <c r="BJ263" s="126" t="e">
        <f t="shared" si="220"/>
        <v>#DIV/0!</v>
      </c>
      <c r="BK263" s="126" t="e">
        <f t="shared" si="220"/>
        <v>#DIV/0!</v>
      </c>
      <c r="BL263" s="126" t="e">
        <f t="shared" si="220"/>
        <v>#DIV/0!</v>
      </c>
      <c r="BM263" s="126" t="e">
        <f t="shared" si="220"/>
        <v>#DIV/0!</v>
      </c>
      <c r="BN263" s="126" t="e">
        <f>1-BN257</f>
        <v>#DIV/0!</v>
      </c>
    </row>
    <row r="264" spans="1:69" hidden="1" outlineLevel="1">
      <c r="E264" s="62" t="s">
        <v>292</v>
      </c>
      <c r="K264" s="103" t="e">
        <f t="array" ref="K264">IF(OR(R264:BM264&lt;0,R264:BM264&gt;1),"error","ok")</f>
        <v>#DIV/0!</v>
      </c>
      <c r="S264" s="126" t="e">
        <f t="shared" ref="S264:BM264" si="221">S247*S243/S263</f>
        <v>#DIV/0!</v>
      </c>
      <c r="T264" s="126" t="e">
        <f t="shared" si="221"/>
        <v>#DIV/0!</v>
      </c>
      <c r="U264" s="126" t="e">
        <f t="shared" si="221"/>
        <v>#DIV/0!</v>
      </c>
      <c r="V264" s="126" t="e">
        <f t="shared" si="221"/>
        <v>#DIV/0!</v>
      </c>
      <c r="W264" s="126" t="e">
        <f t="shared" si="221"/>
        <v>#DIV/0!</v>
      </c>
      <c r="X264" s="126" t="e">
        <f t="shared" si="221"/>
        <v>#DIV/0!</v>
      </c>
      <c r="Y264" s="126" t="e">
        <f t="shared" si="221"/>
        <v>#DIV/0!</v>
      </c>
      <c r="Z264" s="126" t="e">
        <f t="shared" si="221"/>
        <v>#DIV/0!</v>
      </c>
      <c r="AA264" s="126" t="e">
        <f t="shared" si="221"/>
        <v>#DIV/0!</v>
      </c>
      <c r="AB264" s="126" t="e">
        <f t="shared" si="221"/>
        <v>#DIV/0!</v>
      </c>
      <c r="AC264" s="126" t="e">
        <f t="shared" si="221"/>
        <v>#DIV/0!</v>
      </c>
      <c r="AD264" s="126" t="e">
        <f t="shared" si="221"/>
        <v>#DIV/0!</v>
      </c>
      <c r="AE264" s="126" t="e">
        <f t="shared" si="221"/>
        <v>#DIV/0!</v>
      </c>
      <c r="AF264" s="126" t="e">
        <f t="shared" si="221"/>
        <v>#DIV/0!</v>
      </c>
      <c r="AG264" s="126" t="e">
        <f t="shared" si="221"/>
        <v>#DIV/0!</v>
      </c>
      <c r="AH264" s="126" t="e">
        <f t="shared" si="221"/>
        <v>#DIV/0!</v>
      </c>
      <c r="AI264" s="126" t="e">
        <f t="shared" si="221"/>
        <v>#DIV/0!</v>
      </c>
      <c r="AJ264" s="126" t="e">
        <f t="shared" si="221"/>
        <v>#DIV/0!</v>
      </c>
      <c r="AK264" s="126" t="e">
        <f t="shared" si="221"/>
        <v>#DIV/0!</v>
      </c>
      <c r="AL264" s="126" t="e">
        <f t="shared" si="221"/>
        <v>#DIV/0!</v>
      </c>
      <c r="AM264" s="126" t="e">
        <f t="shared" si="221"/>
        <v>#DIV/0!</v>
      </c>
      <c r="AN264" s="126" t="e">
        <f t="shared" si="221"/>
        <v>#DIV/0!</v>
      </c>
      <c r="AO264" s="126" t="e">
        <f t="shared" si="221"/>
        <v>#DIV/0!</v>
      </c>
      <c r="AP264" s="126" t="e">
        <f t="shared" si="221"/>
        <v>#DIV/0!</v>
      </c>
      <c r="AQ264" s="126" t="e">
        <f t="shared" si="221"/>
        <v>#DIV/0!</v>
      </c>
      <c r="AR264" s="126" t="e">
        <f t="shared" si="221"/>
        <v>#DIV/0!</v>
      </c>
      <c r="AS264" s="126" t="e">
        <f t="shared" si="221"/>
        <v>#DIV/0!</v>
      </c>
      <c r="AT264" s="126" t="e">
        <f t="shared" si="221"/>
        <v>#DIV/0!</v>
      </c>
      <c r="AU264" s="126" t="e">
        <f t="shared" si="221"/>
        <v>#DIV/0!</v>
      </c>
      <c r="AV264" s="126" t="e">
        <f t="shared" si="221"/>
        <v>#DIV/0!</v>
      </c>
      <c r="AW264" s="126" t="e">
        <f t="shared" si="221"/>
        <v>#DIV/0!</v>
      </c>
      <c r="AX264" s="126" t="e">
        <f t="shared" si="221"/>
        <v>#DIV/0!</v>
      </c>
      <c r="AY264" s="126" t="e">
        <f t="shared" si="221"/>
        <v>#DIV/0!</v>
      </c>
      <c r="AZ264" s="126" t="e">
        <f t="shared" si="221"/>
        <v>#DIV/0!</v>
      </c>
      <c r="BA264" s="126" t="e">
        <f t="shared" si="221"/>
        <v>#DIV/0!</v>
      </c>
      <c r="BB264" s="126" t="e">
        <f t="shared" si="221"/>
        <v>#DIV/0!</v>
      </c>
      <c r="BC264" s="126" t="e">
        <f t="shared" si="221"/>
        <v>#DIV/0!</v>
      </c>
      <c r="BD264" s="126" t="e">
        <f t="shared" si="221"/>
        <v>#DIV/0!</v>
      </c>
      <c r="BE264" s="126" t="e">
        <f t="shared" si="221"/>
        <v>#DIV/0!</v>
      </c>
      <c r="BF264" s="126" t="e">
        <f t="shared" si="221"/>
        <v>#DIV/0!</v>
      </c>
      <c r="BG264" s="126" t="e">
        <f t="shared" si="221"/>
        <v>#DIV/0!</v>
      </c>
      <c r="BH264" s="126" t="e">
        <f t="shared" si="221"/>
        <v>#DIV/0!</v>
      </c>
      <c r="BI264" s="126" t="e">
        <f t="shared" si="221"/>
        <v>#DIV/0!</v>
      </c>
      <c r="BJ264" s="126" t="e">
        <f t="shared" si="221"/>
        <v>#DIV/0!</v>
      </c>
      <c r="BK264" s="126" t="e">
        <f t="shared" si="221"/>
        <v>#DIV/0!</v>
      </c>
      <c r="BL264" s="126" t="e">
        <f t="shared" si="221"/>
        <v>#DIV/0!</v>
      </c>
      <c r="BM264" s="126" t="e">
        <f t="shared" si="221"/>
        <v>#DIV/0!</v>
      </c>
      <c r="BN264" s="126" t="e">
        <f>BN247*BN243/BN263</f>
        <v>#DIV/0!</v>
      </c>
    </row>
    <row r="265" spans="1:69" hidden="1" outlineLevel="1">
      <c r="E265" s="62" t="s">
        <v>293</v>
      </c>
      <c r="K265" s="103" t="e">
        <f t="array" ref="K265">IF(OR(R265:BM265&lt;0,R265:BM265&gt;1),"error","ok")</f>
        <v>#DIV/0!</v>
      </c>
      <c r="S265" s="126" t="e">
        <f t="shared" ref="S265:BM265" si="222">S254*S250/S263</f>
        <v>#DIV/0!</v>
      </c>
      <c r="T265" s="126" t="e">
        <f t="shared" si="222"/>
        <v>#DIV/0!</v>
      </c>
      <c r="U265" s="126" t="e">
        <f t="shared" si="222"/>
        <v>#DIV/0!</v>
      </c>
      <c r="V265" s="126" t="e">
        <f t="shared" si="222"/>
        <v>#DIV/0!</v>
      </c>
      <c r="W265" s="126" t="e">
        <f t="shared" si="222"/>
        <v>#DIV/0!</v>
      </c>
      <c r="X265" s="126" t="e">
        <f t="shared" si="222"/>
        <v>#DIV/0!</v>
      </c>
      <c r="Y265" s="126" t="e">
        <f t="shared" si="222"/>
        <v>#DIV/0!</v>
      </c>
      <c r="Z265" s="126" t="e">
        <f t="shared" si="222"/>
        <v>#DIV/0!</v>
      </c>
      <c r="AA265" s="126" t="e">
        <f t="shared" si="222"/>
        <v>#DIV/0!</v>
      </c>
      <c r="AB265" s="126" t="e">
        <f t="shared" si="222"/>
        <v>#DIV/0!</v>
      </c>
      <c r="AC265" s="126" t="e">
        <f t="shared" si="222"/>
        <v>#DIV/0!</v>
      </c>
      <c r="AD265" s="126" t="e">
        <f t="shared" si="222"/>
        <v>#DIV/0!</v>
      </c>
      <c r="AE265" s="126" t="e">
        <f t="shared" si="222"/>
        <v>#DIV/0!</v>
      </c>
      <c r="AF265" s="126" t="e">
        <f t="shared" si="222"/>
        <v>#DIV/0!</v>
      </c>
      <c r="AG265" s="126" t="e">
        <f t="shared" si="222"/>
        <v>#DIV/0!</v>
      </c>
      <c r="AH265" s="126" t="e">
        <f t="shared" si="222"/>
        <v>#DIV/0!</v>
      </c>
      <c r="AI265" s="126" t="e">
        <f t="shared" si="222"/>
        <v>#DIV/0!</v>
      </c>
      <c r="AJ265" s="126" t="e">
        <f t="shared" si="222"/>
        <v>#DIV/0!</v>
      </c>
      <c r="AK265" s="126" t="e">
        <f t="shared" si="222"/>
        <v>#DIV/0!</v>
      </c>
      <c r="AL265" s="126" t="e">
        <f t="shared" si="222"/>
        <v>#DIV/0!</v>
      </c>
      <c r="AM265" s="126" t="e">
        <f t="shared" si="222"/>
        <v>#DIV/0!</v>
      </c>
      <c r="AN265" s="126" t="e">
        <f t="shared" si="222"/>
        <v>#DIV/0!</v>
      </c>
      <c r="AO265" s="126" t="e">
        <f t="shared" si="222"/>
        <v>#DIV/0!</v>
      </c>
      <c r="AP265" s="126" t="e">
        <f t="shared" si="222"/>
        <v>#DIV/0!</v>
      </c>
      <c r="AQ265" s="126" t="e">
        <f t="shared" si="222"/>
        <v>#DIV/0!</v>
      </c>
      <c r="AR265" s="126" t="e">
        <f t="shared" si="222"/>
        <v>#DIV/0!</v>
      </c>
      <c r="AS265" s="126" t="e">
        <f t="shared" si="222"/>
        <v>#DIV/0!</v>
      </c>
      <c r="AT265" s="126" t="e">
        <f t="shared" si="222"/>
        <v>#DIV/0!</v>
      </c>
      <c r="AU265" s="126" t="e">
        <f t="shared" si="222"/>
        <v>#DIV/0!</v>
      </c>
      <c r="AV265" s="126" t="e">
        <f t="shared" si="222"/>
        <v>#DIV/0!</v>
      </c>
      <c r="AW265" s="126" t="e">
        <f t="shared" si="222"/>
        <v>#DIV/0!</v>
      </c>
      <c r="AX265" s="126" t="e">
        <f t="shared" si="222"/>
        <v>#DIV/0!</v>
      </c>
      <c r="AY265" s="126" t="e">
        <f t="shared" si="222"/>
        <v>#DIV/0!</v>
      </c>
      <c r="AZ265" s="126" t="e">
        <f t="shared" si="222"/>
        <v>#DIV/0!</v>
      </c>
      <c r="BA265" s="126" t="e">
        <f t="shared" si="222"/>
        <v>#DIV/0!</v>
      </c>
      <c r="BB265" s="126" t="e">
        <f t="shared" si="222"/>
        <v>#DIV/0!</v>
      </c>
      <c r="BC265" s="126" t="e">
        <f t="shared" si="222"/>
        <v>#DIV/0!</v>
      </c>
      <c r="BD265" s="126" t="e">
        <f t="shared" si="222"/>
        <v>#DIV/0!</v>
      </c>
      <c r="BE265" s="126" t="e">
        <f t="shared" si="222"/>
        <v>#DIV/0!</v>
      </c>
      <c r="BF265" s="126" t="e">
        <f t="shared" si="222"/>
        <v>#DIV/0!</v>
      </c>
      <c r="BG265" s="126" t="e">
        <f t="shared" si="222"/>
        <v>#DIV/0!</v>
      </c>
      <c r="BH265" s="126" t="e">
        <f t="shared" si="222"/>
        <v>#DIV/0!</v>
      </c>
      <c r="BI265" s="126" t="e">
        <f t="shared" si="222"/>
        <v>#DIV/0!</v>
      </c>
      <c r="BJ265" s="126" t="e">
        <f t="shared" si="222"/>
        <v>#DIV/0!</v>
      </c>
      <c r="BK265" s="126" t="e">
        <f t="shared" si="222"/>
        <v>#DIV/0!</v>
      </c>
      <c r="BL265" s="126" t="e">
        <f t="shared" si="222"/>
        <v>#DIV/0!</v>
      </c>
      <c r="BM265" s="126" t="e">
        <f t="shared" si="222"/>
        <v>#DIV/0!</v>
      </c>
      <c r="BN265" s="126" t="e">
        <f>BN254*BN250/BN263</f>
        <v>#DIV/0!</v>
      </c>
    </row>
    <row r="266" spans="1:69" hidden="1" outlineLevel="1">
      <c r="E266" s="83" t="s">
        <v>152</v>
      </c>
      <c r="K266" s="103" t="e">
        <f t="array" ref="K266">IF(OR(R266:BM266&lt;0,R266:BM266&gt;1),"error","ok")</f>
        <v>#DIV/0!</v>
      </c>
      <c r="S266" s="196" t="e">
        <f t="shared" ref="S266:BM266" si="223">ROUND(S264+S265*(S240-1),5)</f>
        <v>#DIV/0!</v>
      </c>
      <c r="T266" s="196" t="e">
        <f t="shared" si="223"/>
        <v>#DIV/0!</v>
      </c>
      <c r="U266" s="196" t="e">
        <f t="shared" si="223"/>
        <v>#DIV/0!</v>
      </c>
      <c r="V266" s="196" t="e">
        <f t="shared" si="223"/>
        <v>#DIV/0!</v>
      </c>
      <c r="W266" s="196" t="e">
        <f t="shared" si="223"/>
        <v>#DIV/0!</v>
      </c>
      <c r="X266" s="196" t="e">
        <f t="shared" si="223"/>
        <v>#DIV/0!</v>
      </c>
      <c r="Y266" s="196" t="e">
        <f t="shared" si="223"/>
        <v>#DIV/0!</v>
      </c>
      <c r="Z266" s="196" t="e">
        <f t="shared" si="223"/>
        <v>#DIV/0!</v>
      </c>
      <c r="AA266" s="196" t="e">
        <f t="shared" si="223"/>
        <v>#DIV/0!</v>
      </c>
      <c r="AB266" s="196" t="e">
        <f t="shared" si="223"/>
        <v>#DIV/0!</v>
      </c>
      <c r="AC266" s="196" t="e">
        <f t="shared" si="223"/>
        <v>#DIV/0!</v>
      </c>
      <c r="AD266" s="196" t="e">
        <f t="shared" si="223"/>
        <v>#DIV/0!</v>
      </c>
      <c r="AE266" s="196" t="e">
        <f t="shared" si="223"/>
        <v>#DIV/0!</v>
      </c>
      <c r="AF266" s="196" t="e">
        <f t="shared" si="223"/>
        <v>#DIV/0!</v>
      </c>
      <c r="AG266" s="196" t="e">
        <f t="shared" si="223"/>
        <v>#DIV/0!</v>
      </c>
      <c r="AH266" s="196" t="e">
        <f t="shared" si="223"/>
        <v>#DIV/0!</v>
      </c>
      <c r="AI266" s="196" t="e">
        <f t="shared" si="223"/>
        <v>#DIV/0!</v>
      </c>
      <c r="AJ266" s="196" t="e">
        <f t="shared" si="223"/>
        <v>#DIV/0!</v>
      </c>
      <c r="AK266" s="196" t="e">
        <f t="shared" si="223"/>
        <v>#DIV/0!</v>
      </c>
      <c r="AL266" s="196" t="e">
        <f t="shared" si="223"/>
        <v>#DIV/0!</v>
      </c>
      <c r="AM266" s="196" t="e">
        <f t="shared" si="223"/>
        <v>#DIV/0!</v>
      </c>
      <c r="AN266" s="196" t="e">
        <f t="shared" si="223"/>
        <v>#DIV/0!</v>
      </c>
      <c r="AO266" s="196" t="e">
        <f t="shared" si="223"/>
        <v>#DIV/0!</v>
      </c>
      <c r="AP266" s="196" t="e">
        <f t="shared" si="223"/>
        <v>#DIV/0!</v>
      </c>
      <c r="AQ266" s="196" t="e">
        <f t="shared" si="223"/>
        <v>#DIV/0!</v>
      </c>
      <c r="AR266" s="196" t="e">
        <f t="shared" si="223"/>
        <v>#DIV/0!</v>
      </c>
      <c r="AS266" s="196" t="e">
        <f t="shared" si="223"/>
        <v>#DIV/0!</v>
      </c>
      <c r="AT266" s="196" t="e">
        <f t="shared" si="223"/>
        <v>#DIV/0!</v>
      </c>
      <c r="AU266" s="196" t="e">
        <f t="shared" si="223"/>
        <v>#DIV/0!</v>
      </c>
      <c r="AV266" s="196" t="e">
        <f t="shared" si="223"/>
        <v>#DIV/0!</v>
      </c>
      <c r="AW266" s="196" t="e">
        <f t="shared" si="223"/>
        <v>#DIV/0!</v>
      </c>
      <c r="AX266" s="196" t="e">
        <f t="shared" si="223"/>
        <v>#DIV/0!</v>
      </c>
      <c r="AY266" s="196" t="e">
        <f t="shared" si="223"/>
        <v>#DIV/0!</v>
      </c>
      <c r="AZ266" s="196" t="e">
        <f t="shared" si="223"/>
        <v>#DIV/0!</v>
      </c>
      <c r="BA266" s="196" t="e">
        <f t="shared" si="223"/>
        <v>#DIV/0!</v>
      </c>
      <c r="BB266" s="196" t="e">
        <f t="shared" si="223"/>
        <v>#DIV/0!</v>
      </c>
      <c r="BC266" s="196" t="e">
        <f t="shared" si="223"/>
        <v>#DIV/0!</v>
      </c>
      <c r="BD266" s="196" t="e">
        <f t="shared" si="223"/>
        <v>#DIV/0!</v>
      </c>
      <c r="BE266" s="196" t="e">
        <f t="shared" si="223"/>
        <v>#DIV/0!</v>
      </c>
      <c r="BF266" s="196" t="e">
        <f t="shared" si="223"/>
        <v>#DIV/0!</v>
      </c>
      <c r="BG266" s="196" t="e">
        <f t="shared" si="223"/>
        <v>#DIV/0!</v>
      </c>
      <c r="BH266" s="196" t="e">
        <f t="shared" si="223"/>
        <v>#DIV/0!</v>
      </c>
      <c r="BI266" s="196" t="e">
        <f t="shared" si="223"/>
        <v>#DIV/0!</v>
      </c>
      <c r="BJ266" s="196" t="e">
        <f t="shared" si="223"/>
        <v>#DIV/0!</v>
      </c>
      <c r="BK266" s="196" t="e">
        <f t="shared" si="223"/>
        <v>#DIV/0!</v>
      </c>
      <c r="BL266" s="196" t="e">
        <f t="shared" si="223"/>
        <v>#DIV/0!</v>
      </c>
      <c r="BM266" s="196" t="e">
        <f t="shared" si="223"/>
        <v>#DIV/0!</v>
      </c>
      <c r="BN266" s="196" t="e">
        <f>ROUND(BN264+BN265*(BN240-1),5)</f>
        <v>#DIV/0!</v>
      </c>
    </row>
    <row r="267" spans="1:69" hidden="1" outlineLevel="1">
      <c r="Q267" s="105"/>
    </row>
    <row r="268" spans="1:69" hidden="1" outlineLevel="1">
      <c r="D268" s="77" t="s">
        <v>296</v>
      </c>
      <c r="Q268" s="105"/>
    </row>
    <row r="269" spans="1:69" hidden="1" outlineLevel="1">
      <c r="A269"/>
      <c r="D269" s="77"/>
      <c r="E269" t="s">
        <v>14</v>
      </c>
      <c r="G269" s="60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189">
        <f t="shared" ref="Y269:BN269" si="224">X269</f>
        <v>0</v>
      </c>
      <c r="Z269" s="189">
        <f t="shared" si="224"/>
        <v>0</v>
      </c>
      <c r="AA269" s="189">
        <f t="shared" si="224"/>
        <v>0</v>
      </c>
      <c r="AB269" s="189">
        <f t="shared" si="224"/>
        <v>0</v>
      </c>
      <c r="AC269" s="189">
        <f t="shared" si="224"/>
        <v>0</v>
      </c>
      <c r="AD269" s="189">
        <f t="shared" si="224"/>
        <v>0</v>
      </c>
      <c r="AE269" s="189">
        <f t="shared" si="224"/>
        <v>0</v>
      </c>
      <c r="AF269" s="189">
        <f t="shared" si="224"/>
        <v>0</v>
      </c>
      <c r="AG269" s="189">
        <f t="shared" si="224"/>
        <v>0</v>
      </c>
      <c r="AH269" s="189">
        <f t="shared" si="224"/>
        <v>0</v>
      </c>
      <c r="AI269" s="189">
        <f t="shared" si="224"/>
        <v>0</v>
      </c>
      <c r="AJ269" s="189">
        <f t="shared" si="224"/>
        <v>0</v>
      </c>
      <c r="AK269" s="189">
        <f t="shared" si="224"/>
        <v>0</v>
      </c>
      <c r="AL269" s="189">
        <f t="shared" si="224"/>
        <v>0</v>
      </c>
      <c r="AM269" s="189">
        <f t="shared" si="224"/>
        <v>0</v>
      </c>
      <c r="AN269" s="189">
        <f t="shared" si="224"/>
        <v>0</v>
      </c>
      <c r="AO269" s="189">
        <f t="shared" si="224"/>
        <v>0</v>
      </c>
      <c r="AP269" s="189">
        <f t="shared" si="224"/>
        <v>0</v>
      </c>
      <c r="AQ269" s="189">
        <f t="shared" si="224"/>
        <v>0</v>
      </c>
      <c r="AR269" s="189">
        <f t="shared" si="224"/>
        <v>0</v>
      </c>
      <c r="AS269" s="189">
        <f t="shared" si="224"/>
        <v>0</v>
      </c>
      <c r="AT269" s="189">
        <f t="shared" si="224"/>
        <v>0</v>
      </c>
      <c r="AU269" s="189">
        <f t="shared" si="224"/>
        <v>0</v>
      </c>
      <c r="AV269" s="189">
        <f t="shared" si="224"/>
        <v>0</v>
      </c>
      <c r="AW269" s="189">
        <f t="shared" si="224"/>
        <v>0</v>
      </c>
      <c r="AX269" s="189">
        <f t="shared" si="224"/>
        <v>0</v>
      </c>
      <c r="AY269" s="189">
        <f t="shared" si="224"/>
        <v>0</v>
      </c>
      <c r="AZ269" s="189">
        <f t="shared" si="224"/>
        <v>0</v>
      </c>
      <c r="BA269" s="189">
        <f t="shared" si="224"/>
        <v>0</v>
      </c>
      <c r="BB269" s="189">
        <f t="shared" si="224"/>
        <v>0</v>
      </c>
      <c r="BC269" s="189">
        <f t="shared" si="224"/>
        <v>0</v>
      </c>
      <c r="BD269" s="189">
        <f t="shared" si="224"/>
        <v>0</v>
      </c>
      <c r="BE269" s="189">
        <f t="shared" si="224"/>
        <v>0</v>
      </c>
      <c r="BF269" s="189">
        <f t="shared" si="224"/>
        <v>0</v>
      </c>
      <c r="BG269" s="189">
        <f t="shared" si="224"/>
        <v>0</v>
      </c>
      <c r="BH269" s="189">
        <f t="shared" si="224"/>
        <v>0</v>
      </c>
      <c r="BI269" s="189">
        <f t="shared" si="224"/>
        <v>0</v>
      </c>
      <c r="BJ269" s="189">
        <f t="shared" si="224"/>
        <v>0</v>
      </c>
      <c r="BK269" s="189">
        <f t="shared" si="224"/>
        <v>0</v>
      </c>
      <c r="BL269" s="189">
        <f t="shared" si="224"/>
        <v>0</v>
      </c>
      <c r="BM269" s="189">
        <f t="shared" si="224"/>
        <v>0</v>
      </c>
      <c r="BN269" s="189">
        <f t="shared" si="224"/>
        <v>0</v>
      </c>
    </row>
    <row r="270" spans="1:69" hidden="1" outlineLevel="1">
      <c r="D270" s="77"/>
      <c r="E270" t="s">
        <v>297</v>
      </c>
      <c r="G270" s="60"/>
      <c r="L270" s="130">
        <f t="shared" ref="L270:AQ270" si="225">1-L269</f>
        <v>1</v>
      </c>
      <c r="M270" s="130">
        <f t="shared" si="225"/>
        <v>1</v>
      </c>
      <c r="N270" s="130">
        <f t="shared" si="225"/>
        <v>1</v>
      </c>
      <c r="O270" s="130">
        <f t="shared" si="225"/>
        <v>1</v>
      </c>
      <c r="P270" s="130">
        <f t="shared" si="225"/>
        <v>1</v>
      </c>
      <c r="Q270" s="130">
        <f t="shared" si="225"/>
        <v>1</v>
      </c>
      <c r="R270" s="130">
        <f t="shared" si="225"/>
        <v>1</v>
      </c>
      <c r="S270" s="130">
        <f t="shared" si="225"/>
        <v>1</v>
      </c>
      <c r="T270" s="130">
        <f t="shared" si="225"/>
        <v>1</v>
      </c>
      <c r="U270" s="130">
        <f t="shared" si="225"/>
        <v>1</v>
      </c>
      <c r="V270" s="130">
        <f t="shared" si="225"/>
        <v>1</v>
      </c>
      <c r="W270" s="130">
        <f t="shared" si="225"/>
        <v>1</v>
      </c>
      <c r="X270" s="130">
        <f t="shared" si="225"/>
        <v>1</v>
      </c>
      <c r="Y270" s="130">
        <f t="shared" si="225"/>
        <v>1</v>
      </c>
      <c r="Z270" s="130">
        <f t="shared" si="225"/>
        <v>1</v>
      </c>
      <c r="AA270" s="130">
        <f t="shared" si="225"/>
        <v>1</v>
      </c>
      <c r="AB270" s="130">
        <f t="shared" si="225"/>
        <v>1</v>
      </c>
      <c r="AC270" s="130">
        <f t="shared" si="225"/>
        <v>1</v>
      </c>
      <c r="AD270" s="130">
        <f t="shared" si="225"/>
        <v>1</v>
      </c>
      <c r="AE270" s="130">
        <f t="shared" si="225"/>
        <v>1</v>
      </c>
      <c r="AF270" s="130">
        <f t="shared" si="225"/>
        <v>1</v>
      </c>
      <c r="AG270" s="130">
        <f t="shared" si="225"/>
        <v>1</v>
      </c>
      <c r="AH270" s="130">
        <f t="shared" si="225"/>
        <v>1</v>
      </c>
      <c r="AI270" s="130">
        <f t="shared" si="225"/>
        <v>1</v>
      </c>
      <c r="AJ270" s="130">
        <f t="shared" si="225"/>
        <v>1</v>
      </c>
      <c r="AK270" s="130">
        <f t="shared" si="225"/>
        <v>1</v>
      </c>
      <c r="AL270" s="130">
        <f t="shared" si="225"/>
        <v>1</v>
      </c>
      <c r="AM270" s="130">
        <f t="shared" si="225"/>
        <v>1</v>
      </c>
      <c r="AN270" s="130">
        <f t="shared" si="225"/>
        <v>1</v>
      </c>
      <c r="AO270" s="130">
        <f t="shared" si="225"/>
        <v>1</v>
      </c>
      <c r="AP270" s="130">
        <f t="shared" si="225"/>
        <v>1</v>
      </c>
      <c r="AQ270" s="130">
        <f t="shared" si="225"/>
        <v>1</v>
      </c>
      <c r="AR270" s="130">
        <f t="shared" ref="AR270:BM270" si="226">1-AR269</f>
        <v>1</v>
      </c>
      <c r="AS270" s="130">
        <f t="shared" si="226"/>
        <v>1</v>
      </c>
      <c r="AT270" s="130">
        <f t="shared" si="226"/>
        <v>1</v>
      </c>
      <c r="AU270" s="130">
        <f t="shared" si="226"/>
        <v>1</v>
      </c>
      <c r="AV270" s="130">
        <f t="shared" si="226"/>
        <v>1</v>
      </c>
      <c r="AW270" s="130">
        <f t="shared" si="226"/>
        <v>1</v>
      </c>
      <c r="AX270" s="130">
        <f t="shared" si="226"/>
        <v>1</v>
      </c>
      <c r="AY270" s="130">
        <f t="shared" si="226"/>
        <v>1</v>
      </c>
      <c r="AZ270" s="130">
        <f t="shared" si="226"/>
        <v>1</v>
      </c>
      <c r="BA270" s="130">
        <f t="shared" si="226"/>
        <v>1</v>
      </c>
      <c r="BB270" s="130">
        <f t="shared" si="226"/>
        <v>1</v>
      </c>
      <c r="BC270" s="130">
        <f t="shared" si="226"/>
        <v>1</v>
      </c>
      <c r="BD270" s="130">
        <f t="shared" si="226"/>
        <v>1</v>
      </c>
      <c r="BE270" s="130">
        <f t="shared" si="226"/>
        <v>1</v>
      </c>
      <c r="BF270" s="130">
        <f t="shared" si="226"/>
        <v>1</v>
      </c>
      <c r="BG270" s="130">
        <f t="shared" si="226"/>
        <v>1</v>
      </c>
      <c r="BH270" s="130">
        <f t="shared" si="226"/>
        <v>1</v>
      </c>
      <c r="BI270" s="130">
        <f t="shared" si="226"/>
        <v>1</v>
      </c>
      <c r="BJ270" s="130">
        <f t="shared" si="226"/>
        <v>1</v>
      </c>
      <c r="BK270" s="130">
        <f t="shared" si="226"/>
        <v>1</v>
      </c>
      <c r="BL270" s="130">
        <f t="shared" si="226"/>
        <v>1</v>
      </c>
      <c r="BM270" s="130">
        <f t="shared" si="226"/>
        <v>1</v>
      </c>
      <c r="BN270" s="130">
        <f>1-BN269</f>
        <v>1</v>
      </c>
    </row>
    <row r="271" spans="1:69" hidden="1" outlineLevel="1">
      <c r="Q271" s="105"/>
    </row>
    <row r="272" spans="1:69" hidden="1" outlineLevel="1">
      <c r="C272" s="90" t="s">
        <v>248</v>
      </c>
    </row>
    <row r="273" spans="4:66" hidden="1" outlineLevel="1"/>
    <row r="274" spans="4:66" hidden="1" outlineLevel="1">
      <c r="D274" s="77" t="s">
        <v>250</v>
      </c>
    </row>
    <row r="275" spans="4:66" hidden="1" outlineLevel="1">
      <c r="E275" s="77" t="s">
        <v>232</v>
      </c>
    </row>
    <row r="276" spans="4:66" hidden="1" outlineLevel="1">
      <c r="E276" s="82" t="s">
        <v>227</v>
      </c>
      <c r="Q276" s="126" t="e">
        <f t="shared" ref="Q276:AV276" si="227">Q157/Q$152</f>
        <v>#DIV/0!</v>
      </c>
      <c r="R276" s="126" t="e">
        <f t="shared" si="227"/>
        <v>#DIV/0!</v>
      </c>
      <c r="S276" s="126" t="e">
        <f t="shared" si="227"/>
        <v>#DIV/0!</v>
      </c>
      <c r="T276" s="126" t="e">
        <f t="shared" si="227"/>
        <v>#DIV/0!</v>
      </c>
      <c r="U276" s="126" t="e">
        <f t="shared" si="227"/>
        <v>#DIV/0!</v>
      </c>
      <c r="V276" s="126" t="e">
        <f t="shared" si="227"/>
        <v>#DIV/0!</v>
      </c>
      <c r="W276" s="126" t="e">
        <f t="shared" si="227"/>
        <v>#DIV/0!</v>
      </c>
      <c r="X276" s="126" t="e">
        <f t="shared" si="227"/>
        <v>#DIV/0!</v>
      </c>
      <c r="Y276" s="126" t="e">
        <f t="shared" si="227"/>
        <v>#DIV/0!</v>
      </c>
      <c r="Z276" s="126" t="e">
        <f t="shared" si="227"/>
        <v>#DIV/0!</v>
      </c>
      <c r="AA276" s="126" t="e">
        <f t="shared" si="227"/>
        <v>#DIV/0!</v>
      </c>
      <c r="AB276" s="126" t="e">
        <f t="shared" si="227"/>
        <v>#DIV/0!</v>
      </c>
      <c r="AC276" s="126" t="e">
        <f t="shared" si="227"/>
        <v>#DIV/0!</v>
      </c>
      <c r="AD276" s="126" t="e">
        <f t="shared" si="227"/>
        <v>#DIV/0!</v>
      </c>
      <c r="AE276" s="126" t="e">
        <f t="shared" si="227"/>
        <v>#DIV/0!</v>
      </c>
      <c r="AF276" s="126" t="e">
        <f t="shared" si="227"/>
        <v>#DIV/0!</v>
      </c>
      <c r="AG276" s="126" t="e">
        <f t="shared" si="227"/>
        <v>#DIV/0!</v>
      </c>
      <c r="AH276" s="126" t="e">
        <f t="shared" si="227"/>
        <v>#DIV/0!</v>
      </c>
      <c r="AI276" s="126" t="e">
        <f t="shared" si="227"/>
        <v>#DIV/0!</v>
      </c>
      <c r="AJ276" s="126" t="e">
        <f t="shared" si="227"/>
        <v>#DIV/0!</v>
      </c>
      <c r="AK276" s="126" t="e">
        <f t="shared" si="227"/>
        <v>#DIV/0!</v>
      </c>
      <c r="AL276" s="126" t="e">
        <f t="shared" si="227"/>
        <v>#DIV/0!</v>
      </c>
      <c r="AM276" s="126" t="e">
        <f t="shared" si="227"/>
        <v>#DIV/0!</v>
      </c>
      <c r="AN276" s="126" t="e">
        <f t="shared" si="227"/>
        <v>#DIV/0!</v>
      </c>
      <c r="AO276" s="126" t="e">
        <f t="shared" si="227"/>
        <v>#DIV/0!</v>
      </c>
      <c r="AP276" s="126" t="e">
        <f t="shared" si="227"/>
        <v>#DIV/0!</v>
      </c>
      <c r="AQ276" s="126" t="e">
        <f t="shared" si="227"/>
        <v>#DIV/0!</v>
      </c>
      <c r="AR276" s="126" t="e">
        <f t="shared" si="227"/>
        <v>#DIV/0!</v>
      </c>
      <c r="AS276" s="126" t="e">
        <f t="shared" si="227"/>
        <v>#DIV/0!</v>
      </c>
      <c r="AT276" s="126" t="e">
        <f t="shared" si="227"/>
        <v>#DIV/0!</v>
      </c>
      <c r="AU276" s="126" t="e">
        <f t="shared" si="227"/>
        <v>#DIV/0!</v>
      </c>
      <c r="AV276" s="126" t="e">
        <f t="shared" si="227"/>
        <v>#DIV/0!</v>
      </c>
      <c r="AW276" s="126" t="e">
        <f t="shared" ref="AW276:BN276" si="228">AW157/AW$152</f>
        <v>#DIV/0!</v>
      </c>
      <c r="AX276" s="126" t="e">
        <f t="shared" si="228"/>
        <v>#DIV/0!</v>
      </c>
      <c r="AY276" s="126" t="e">
        <f t="shared" si="228"/>
        <v>#DIV/0!</v>
      </c>
      <c r="AZ276" s="126" t="e">
        <f t="shared" si="228"/>
        <v>#DIV/0!</v>
      </c>
      <c r="BA276" s="126" t="e">
        <f t="shared" si="228"/>
        <v>#DIV/0!</v>
      </c>
      <c r="BB276" s="126" t="e">
        <f t="shared" si="228"/>
        <v>#DIV/0!</v>
      </c>
      <c r="BC276" s="126" t="e">
        <f t="shared" si="228"/>
        <v>#DIV/0!</v>
      </c>
      <c r="BD276" s="126" t="e">
        <f t="shared" si="228"/>
        <v>#DIV/0!</v>
      </c>
      <c r="BE276" s="126" t="e">
        <f t="shared" si="228"/>
        <v>#DIV/0!</v>
      </c>
      <c r="BF276" s="126" t="e">
        <f t="shared" si="228"/>
        <v>#DIV/0!</v>
      </c>
      <c r="BG276" s="126" t="e">
        <f t="shared" si="228"/>
        <v>#DIV/0!</v>
      </c>
      <c r="BH276" s="126" t="e">
        <f t="shared" si="228"/>
        <v>#DIV/0!</v>
      </c>
      <c r="BI276" s="126" t="e">
        <f t="shared" si="228"/>
        <v>#DIV/0!</v>
      </c>
      <c r="BJ276" s="126" t="e">
        <f t="shared" si="228"/>
        <v>#DIV/0!</v>
      </c>
      <c r="BK276" s="126" t="e">
        <f t="shared" si="228"/>
        <v>#DIV/0!</v>
      </c>
      <c r="BL276" s="126" t="e">
        <f t="shared" si="228"/>
        <v>#DIV/0!</v>
      </c>
      <c r="BM276" s="126" t="e">
        <f t="shared" si="228"/>
        <v>#DIV/0!</v>
      </c>
      <c r="BN276" s="126" t="e">
        <f t="shared" si="228"/>
        <v>#DIV/0!</v>
      </c>
    </row>
    <row r="277" spans="4:66" hidden="1" outlineLevel="1">
      <c r="E277" s="82" t="s">
        <v>226</v>
      </c>
      <c r="Q277" s="126" t="e">
        <f t="shared" ref="Q277:AV277" si="229">Q156/Q$152</f>
        <v>#DIV/0!</v>
      </c>
      <c r="R277" s="126" t="e">
        <f t="shared" si="229"/>
        <v>#DIV/0!</v>
      </c>
      <c r="S277" s="126" t="e">
        <f t="shared" si="229"/>
        <v>#DIV/0!</v>
      </c>
      <c r="T277" s="126" t="e">
        <f t="shared" si="229"/>
        <v>#DIV/0!</v>
      </c>
      <c r="U277" s="126" t="e">
        <f t="shared" si="229"/>
        <v>#DIV/0!</v>
      </c>
      <c r="V277" s="126" t="e">
        <f t="shared" si="229"/>
        <v>#DIV/0!</v>
      </c>
      <c r="W277" s="126" t="e">
        <f t="shared" si="229"/>
        <v>#DIV/0!</v>
      </c>
      <c r="X277" s="126" t="e">
        <f t="shared" si="229"/>
        <v>#DIV/0!</v>
      </c>
      <c r="Y277" s="126" t="e">
        <f t="shared" si="229"/>
        <v>#DIV/0!</v>
      </c>
      <c r="Z277" s="126" t="e">
        <f t="shared" si="229"/>
        <v>#DIV/0!</v>
      </c>
      <c r="AA277" s="126" t="e">
        <f t="shared" si="229"/>
        <v>#DIV/0!</v>
      </c>
      <c r="AB277" s="126" t="e">
        <f t="shared" si="229"/>
        <v>#DIV/0!</v>
      </c>
      <c r="AC277" s="126" t="e">
        <f t="shared" si="229"/>
        <v>#DIV/0!</v>
      </c>
      <c r="AD277" s="126" t="e">
        <f t="shared" si="229"/>
        <v>#DIV/0!</v>
      </c>
      <c r="AE277" s="126" t="e">
        <f t="shared" si="229"/>
        <v>#DIV/0!</v>
      </c>
      <c r="AF277" s="126" t="e">
        <f t="shared" si="229"/>
        <v>#DIV/0!</v>
      </c>
      <c r="AG277" s="126" t="e">
        <f t="shared" si="229"/>
        <v>#DIV/0!</v>
      </c>
      <c r="AH277" s="126" t="e">
        <f t="shared" si="229"/>
        <v>#DIV/0!</v>
      </c>
      <c r="AI277" s="126" t="e">
        <f t="shared" si="229"/>
        <v>#DIV/0!</v>
      </c>
      <c r="AJ277" s="126" t="e">
        <f t="shared" si="229"/>
        <v>#DIV/0!</v>
      </c>
      <c r="AK277" s="126" t="e">
        <f t="shared" si="229"/>
        <v>#DIV/0!</v>
      </c>
      <c r="AL277" s="126" t="e">
        <f t="shared" si="229"/>
        <v>#DIV/0!</v>
      </c>
      <c r="AM277" s="126" t="e">
        <f t="shared" si="229"/>
        <v>#DIV/0!</v>
      </c>
      <c r="AN277" s="126" t="e">
        <f t="shared" si="229"/>
        <v>#DIV/0!</v>
      </c>
      <c r="AO277" s="126" t="e">
        <f t="shared" si="229"/>
        <v>#DIV/0!</v>
      </c>
      <c r="AP277" s="126" t="e">
        <f t="shared" si="229"/>
        <v>#DIV/0!</v>
      </c>
      <c r="AQ277" s="126" t="e">
        <f t="shared" si="229"/>
        <v>#DIV/0!</v>
      </c>
      <c r="AR277" s="126" t="e">
        <f t="shared" si="229"/>
        <v>#DIV/0!</v>
      </c>
      <c r="AS277" s="126" t="e">
        <f t="shared" si="229"/>
        <v>#DIV/0!</v>
      </c>
      <c r="AT277" s="126" t="e">
        <f t="shared" si="229"/>
        <v>#DIV/0!</v>
      </c>
      <c r="AU277" s="126" t="e">
        <f t="shared" si="229"/>
        <v>#DIV/0!</v>
      </c>
      <c r="AV277" s="126" t="e">
        <f t="shared" si="229"/>
        <v>#DIV/0!</v>
      </c>
      <c r="AW277" s="126" t="e">
        <f t="shared" ref="AW277:BN277" si="230">AW156/AW$152</f>
        <v>#DIV/0!</v>
      </c>
      <c r="AX277" s="126" t="e">
        <f t="shared" si="230"/>
        <v>#DIV/0!</v>
      </c>
      <c r="AY277" s="126" t="e">
        <f t="shared" si="230"/>
        <v>#DIV/0!</v>
      </c>
      <c r="AZ277" s="126" t="e">
        <f t="shared" si="230"/>
        <v>#DIV/0!</v>
      </c>
      <c r="BA277" s="126" t="e">
        <f t="shared" si="230"/>
        <v>#DIV/0!</v>
      </c>
      <c r="BB277" s="126" t="e">
        <f t="shared" si="230"/>
        <v>#DIV/0!</v>
      </c>
      <c r="BC277" s="126" t="e">
        <f t="shared" si="230"/>
        <v>#DIV/0!</v>
      </c>
      <c r="BD277" s="126" t="e">
        <f t="shared" si="230"/>
        <v>#DIV/0!</v>
      </c>
      <c r="BE277" s="126" t="e">
        <f t="shared" si="230"/>
        <v>#DIV/0!</v>
      </c>
      <c r="BF277" s="126" t="e">
        <f t="shared" si="230"/>
        <v>#DIV/0!</v>
      </c>
      <c r="BG277" s="126" t="e">
        <f t="shared" si="230"/>
        <v>#DIV/0!</v>
      </c>
      <c r="BH277" s="126" t="e">
        <f t="shared" si="230"/>
        <v>#DIV/0!</v>
      </c>
      <c r="BI277" s="126" t="e">
        <f t="shared" si="230"/>
        <v>#DIV/0!</v>
      </c>
      <c r="BJ277" s="126" t="e">
        <f t="shared" si="230"/>
        <v>#DIV/0!</v>
      </c>
      <c r="BK277" s="126" t="e">
        <f t="shared" si="230"/>
        <v>#DIV/0!</v>
      </c>
      <c r="BL277" s="126" t="e">
        <f t="shared" si="230"/>
        <v>#DIV/0!</v>
      </c>
      <c r="BM277" s="126" t="e">
        <f t="shared" si="230"/>
        <v>#DIV/0!</v>
      </c>
      <c r="BN277" s="126" t="e">
        <f t="shared" si="230"/>
        <v>#DIV/0!</v>
      </c>
    </row>
    <row r="278" spans="4:66" hidden="1" outlineLevel="1">
      <c r="E278" s="73" t="s">
        <v>233</v>
      </c>
    </row>
    <row r="279" spans="4:66" hidden="1" outlineLevel="1">
      <c r="E279" s="62" t="s">
        <v>234</v>
      </c>
      <c r="K279" s="103" t="e">
        <f t="array" ref="K279">IF(OR(L279:BM279&lt;0,L279:BM279&gt;1),"error","ok")</f>
        <v>#DIV/0!</v>
      </c>
      <c r="R279" s="75" t="e">
        <f t="shared" ref="R279:AW279" si="231">R183*R192*R210</f>
        <v>#DIV/0!</v>
      </c>
      <c r="S279" s="75" t="e">
        <f t="shared" si="231"/>
        <v>#DIV/0!</v>
      </c>
      <c r="T279" s="75" t="e">
        <f t="shared" si="231"/>
        <v>#DIV/0!</v>
      </c>
      <c r="U279" s="75" t="e">
        <f t="shared" si="231"/>
        <v>#DIV/0!</v>
      </c>
      <c r="V279" s="75" t="e">
        <f t="shared" si="231"/>
        <v>#DIV/0!</v>
      </c>
      <c r="W279" s="75" t="e">
        <f t="shared" si="231"/>
        <v>#DIV/0!</v>
      </c>
      <c r="X279" s="75" t="e">
        <f t="shared" si="231"/>
        <v>#DIV/0!</v>
      </c>
      <c r="Y279" s="75" t="e">
        <f t="shared" si="231"/>
        <v>#DIV/0!</v>
      </c>
      <c r="Z279" s="75" t="e">
        <f t="shared" si="231"/>
        <v>#DIV/0!</v>
      </c>
      <c r="AA279" s="75" t="e">
        <f t="shared" si="231"/>
        <v>#DIV/0!</v>
      </c>
      <c r="AB279" s="75" t="e">
        <f t="shared" si="231"/>
        <v>#DIV/0!</v>
      </c>
      <c r="AC279" s="75" t="e">
        <f t="shared" si="231"/>
        <v>#DIV/0!</v>
      </c>
      <c r="AD279" s="75" t="e">
        <f t="shared" si="231"/>
        <v>#DIV/0!</v>
      </c>
      <c r="AE279" s="75" t="e">
        <f t="shared" si="231"/>
        <v>#DIV/0!</v>
      </c>
      <c r="AF279" s="75" t="e">
        <f t="shared" si="231"/>
        <v>#DIV/0!</v>
      </c>
      <c r="AG279" s="75" t="e">
        <f t="shared" si="231"/>
        <v>#DIV/0!</v>
      </c>
      <c r="AH279" s="75" t="e">
        <f t="shared" si="231"/>
        <v>#DIV/0!</v>
      </c>
      <c r="AI279" s="75" t="e">
        <f t="shared" si="231"/>
        <v>#DIV/0!</v>
      </c>
      <c r="AJ279" s="75" t="e">
        <f t="shared" si="231"/>
        <v>#DIV/0!</v>
      </c>
      <c r="AK279" s="75" t="e">
        <f t="shared" si="231"/>
        <v>#DIV/0!</v>
      </c>
      <c r="AL279" s="75" t="e">
        <f t="shared" si="231"/>
        <v>#DIV/0!</v>
      </c>
      <c r="AM279" s="75" t="e">
        <f t="shared" si="231"/>
        <v>#DIV/0!</v>
      </c>
      <c r="AN279" s="75" t="e">
        <f t="shared" si="231"/>
        <v>#DIV/0!</v>
      </c>
      <c r="AO279" s="75" t="e">
        <f t="shared" si="231"/>
        <v>#DIV/0!</v>
      </c>
      <c r="AP279" s="75" t="e">
        <f t="shared" si="231"/>
        <v>#DIV/0!</v>
      </c>
      <c r="AQ279" s="75" t="e">
        <f t="shared" si="231"/>
        <v>#DIV/0!</v>
      </c>
      <c r="AR279" s="75" t="e">
        <f t="shared" si="231"/>
        <v>#DIV/0!</v>
      </c>
      <c r="AS279" s="75" t="e">
        <f t="shared" si="231"/>
        <v>#DIV/0!</v>
      </c>
      <c r="AT279" s="75" t="e">
        <f t="shared" si="231"/>
        <v>#DIV/0!</v>
      </c>
      <c r="AU279" s="75" t="e">
        <f t="shared" si="231"/>
        <v>#DIV/0!</v>
      </c>
      <c r="AV279" s="75" t="e">
        <f t="shared" si="231"/>
        <v>#DIV/0!</v>
      </c>
      <c r="AW279" s="75" t="e">
        <f t="shared" si="231"/>
        <v>#DIV/0!</v>
      </c>
      <c r="AX279" s="75" t="e">
        <f t="shared" ref="AX279:BN279" si="232">AX183*AX192*AX210</f>
        <v>#DIV/0!</v>
      </c>
      <c r="AY279" s="75" t="e">
        <f t="shared" si="232"/>
        <v>#DIV/0!</v>
      </c>
      <c r="AZ279" s="75" t="e">
        <f t="shared" si="232"/>
        <v>#DIV/0!</v>
      </c>
      <c r="BA279" s="75" t="e">
        <f t="shared" si="232"/>
        <v>#DIV/0!</v>
      </c>
      <c r="BB279" s="75" t="e">
        <f t="shared" si="232"/>
        <v>#DIV/0!</v>
      </c>
      <c r="BC279" s="75" t="e">
        <f t="shared" si="232"/>
        <v>#DIV/0!</v>
      </c>
      <c r="BD279" s="75" t="e">
        <f t="shared" si="232"/>
        <v>#DIV/0!</v>
      </c>
      <c r="BE279" s="75" t="e">
        <f t="shared" si="232"/>
        <v>#DIV/0!</v>
      </c>
      <c r="BF279" s="75" t="e">
        <f t="shared" si="232"/>
        <v>#DIV/0!</v>
      </c>
      <c r="BG279" s="75" t="e">
        <f t="shared" si="232"/>
        <v>#DIV/0!</v>
      </c>
      <c r="BH279" s="75" t="e">
        <f t="shared" si="232"/>
        <v>#DIV/0!</v>
      </c>
      <c r="BI279" s="75" t="e">
        <f t="shared" si="232"/>
        <v>#DIV/0!</v>
      </c>
      <c r="BJ279" s="75" t="e">
        <f t="shared" si="232"/>
        <v>#DIV/0!</v>
      </c>
      <c r="BK279" s="75" t="e">
        <f t="shared" si="232"/>
        <v>#DIV/0!</v>
      </c>
      <c r="BL279" s="75" t="e">
        <f t="shared" si="232"/>
        <v>#DIV/0!</v>
      </c>
      <c r="BM279" s="75" t="e">
        <f t="shared" si="232"/>
        <v>#DIV/0!</v>
      </c>
      <c r="BN279" s="75" t="e">
        <f t="shared" si="232"/>
        <v>#DIV/0!</v>
      </c>
    </row>
    <row r="280" spans="4:66" hidden="1" outlineLevel="1">
      <c r="E280" s="62" t="s">
        <v>235</v>
      </c>
      <c r="K280" s="103" t="e">
        <f t="array" ref="K280">IF(OR(L280:BM280&lt;0,L280:BM280&gt;1),"error","ok")</f>
        <v>#DIV/0!</v>
      </c>
      <c r="R280" s="75" t="e">
        <f t="shared" ref="R280:AW280" si="233">R183*R195*R202*R210</f>
        <v>#DIV/0!</v>
      </c>
      <c r="S280" s="75" t="e">
        <f t="shared" si="233"/>
        <v>#DIV/0!</v>
      </c>
      <c r="T280" s="75" t="e">
        <f t="shared" si="233"/>
        <v>#DIV/0!</v>
      </c>
      <c r="U280" s="75" t="e">
        <f t="shared" si="233"/>
        <v>#DIV/0!</v>
      </c>
      <c r="V280" s="75" t="e">
        <f t="shared" si="233"/>
        <v>#DIV/0!</v>
      </c>
      <c r="W280" s="75" t="e">
        <f t="shared" si="233"/>
        <v>#DIV/0!</v>
      </c>
      <c r="X280" s="75" t="e">
        <f t="shared" si="233"/>
        <v>#DIV/0!</v>
      </c>
      <c r="Y280" s="75" t="e">
        <f t="shared" si="233"/>
        <v>#DIV/0!</v>
      </c>
      <c r="Z280" s="75" t="e">
        <f t="shared" si="233"/>
        <v>#DIV/0!</v>
      </c>
      <c r="AA280" s="75" t="e">
        <f t="shared" si="233"/>
        <v>#DIV/0!</v>
      </c>
      <c r="AB280" s="75" t="e">
        <f t="shared" si="233"/>
        <v>#DIV/0!</v>
      </c>
      <c r="AC280" s="75" t="e">
        <f t="shared" si="233"/>
        <v>#DIV/0!</v>
      </c>
      <c r="AD280" s="75" t="e">
        <f t="shared" si="233"/>
        <v>#DIV/0!</v>
      </c>
      <c r="AE280" s="75" t="e">
        <f t="shared" si="233"/>
        <v>#DIV/0!</v>
      </c>
      <c r="AF280" s="75" t="e">
        <f t="shared" si="233"/>
        <v>#DIV/0!</v>
      </c>
      <c r="AG280" s="75" t="e">
        <f t="shared" si="233"/>
        <v>#DIV/0!</v>
      </c>
      <c r="AH280" s="75" t="e">
        <f t="shared" si="233"/>
        <v>#DIV/0!</v>
      </c>
      <c r="AI280" s="75" t="e">
        <f t="shared" si="233"/>
        <v>#DIV/0!</v>
      </c>
      <c r="AJ280" s="75" t="e">
        <f t="shared" si="233"/>
        <v>#DIV/0!</v>
      </c>
      <c r="AK280" s="75" t="e">
        <f t="shared" si="233"/>
        <v>#DIV/0!</v>
      </c>
      <c r="AL280" s="75" t="e">
        <f t="shared" si="233"/>
        <v>#DIV/0!</v>
      </c>
      <c r="AM280" s="75" t="e">
        <f t="shared" si="233"/>
        <v>#DIV/0!</v>
      </c>
      <c r="AN280" s="75" t="e">
        <f t="shared" si="233"/>
        <v>#DIV/0!</v>
      </c>
      <c r="AO280" s="75" t="e">
        <f t="shared" si="233"/>
        <v>#DIV/0!</v>
      </c>
      <c r="AP280" s="75" t="e">
        <f t="shared" si="233"/>
        <v>#DIV/0!</v>
      </c>
      <c r="AQ280" s="75" t="e">
        <f t="shared" si="233"/>
        <v>#DIV/0!</v>
      </c>
      <c r="AR280" s="75" t="e">
        <f t="shared" si="233"/>
        <v>#DIV/0!</v>
      </c>
      <c r="AS280" s="75" t="e">
        <f t="shared" si="233"/>
        <v>#DIV/0!</v>
      </c>
      <c r="AT280" s="75" t="e">
        <f t="shared" si="233"/>
        <v>#DIV/0!</v>
      </c>
      <c r="AU280" s="75" t="e">
        <f t="shared" si="233"/>
        <v>#DIV/0!</v>
      </c>
      <c r="AV280" s="75" t="e">
        <f t="shared" si="233"/>
        <v>#DIV/0!</v>
      </c>
      <c r="AW280" s="75" t="e">
        <f t="shared" si="233"/>
        <v>#DIV/0!</v>
      </c>
      <c r="AX280" s="75" t="e">
        <f t="shared" ref="AX280:BN280" si="234">AX183*AX195*AX202*AX210</f>
        <v>#DIV/0!</v>
      </c>
      <c r="AY280" s="75" t="e">
        <f t="shared" si="234"/>
        <v>#DIV/0!</v>
      </c>
      <c r="AZ280" s="75" t="e">
        <f t="shared" si="234"/>
        <v>#DIV/0!</v>
      </c>
      <c r="BA280" s="75" t="e">
        <f t="shared" si="234"/>
        <v>#DIV/0!</v>
      </c>
      <c r="BB280" s="75" t="e">
        <f t="shared" si="234"/>
        <v>#DIV/0!</v>
      </c>
      <c r="BC280" s="75" t="e">
        <f t="shared" si="234"/>
        <v>#DIV/0!</v>
      </c>
      <c r="BD280" s="75" t="e">
        <f t="shared" si="234"/>
        <v>#DIV/0!</v>
      </c>
      <c r="BE280" s="75" t="e">
        <f t="shared" si="234"/>
        <v>#DIV/0!</v>
      </c>
      <c r="BF280" s="75" t="e">
        <f t="shared" si="234"/>
        <v>#DIV/0!</v>
      </c>
      <c r="BG280" s="75" t="e">
        <f t="shared" si="234"/>
        <v>#DIV/0!</v>
      </c>
      <c r="BH280" s="75" t="e">
        <f t="shared" si="234"/>
        <v>#DIV/0!</v>
      </c>
      <c r="BI280" s="75" t="e">
        <f t="shared" si="234"/>
        <v>#DIV/0!</v>
      </c>
      <c r="BJ280" s="75" t="e">
        <f t="shared" si="234"/>
        <v>#DIV/0!</v>
      </c>
      <c r="BK280" s="75" t="e">
        <f t="shared" si="234"/>
        <v>#DIV/0!</v>
      </c>
      <c r="BL280" s="75" t="e">
        <f t="shared" si="234"/>
        <v>#DIV/0!</v>
      </c>
      <c r="BM280" s="75" t="e">
        <f t="shared" si="234"/>
        <v>#DIV/0!</v>
      </c>
      <c r="BN280" s="75" t="e">
        <f t="shared" si="234"/>
        <v>#DIV/0!</v>
      </c>
    </row>
    <row r="281" spans="4:66" hidden="1" outlineLevel="1">
      <c r="E281" s="62" t="s">
        <v>236</v>
      </c>
      <c r="K281" s="103" t="e">
        <f t="array" ref="K281">IF(OR(L281:BM281&lt;0,L281:BM281&gt;1),"error","ok")</f>
        <v>#DIV/0!</v>
      </c>
      <c r="R281" s="75" t="e">
        <f t="shared" ref="R281:AW281" si="235">R183*R195*R199*R210</f>
        <v>#DIV/0!</v>
      </c>
      <c r="S281" s="75" t="e">
        <f t="shared" si="235"/>
        <v>#DIV/0!</v>
      </c>
      <c r="T281" s="75" t="e">
        <f t="shared" si="235"/>
        <v>#DIV/0!</v>
      </c>
      <c r="U281" s="75" t="e">
        <f t="shared" si="235"/>
        <v>#DIV/0!</v>
      </c>
      <c r="V281" s="75" t="e">
        <f t="shared" si="235"/>
        <v>#DIV/0!</v>
      </c>
      <c r="W281" s="75" t="e">
        <f t="shared" si="235"/>
        <v>#DIV/0!</v>
      </c>
      <c r="X281" s="75" t="e">
        <f t="shared" si="235"/>
        <v>#DIV/0!</v>
      </c>
      <c r="Y281" s="75" t="e">
        <f t="shared" si="235"/>
        <v>#DIV/0!</v>
      </c>
      <c r="Z281" s="75" t="e">
        <f t="shared" si="235"/>
        <v>#DIV/0!</v>
      </c>
      <c r="AA281" s="75" t="e">
        <f t="shared" si="235"/>
        <v>#DIV/0!</v>
      </c>
      <c r="AB281" s="75" t="e">
        <f t="shared" si="235"/>
        <v>#DIV/0!</v>
      </c>
      <c r="AC281" s="75" t="e">
        <f t="shared" si="235"/>
        <v>#DIV/0!</v>
      </c>
      <c r="AD281" s="75" t="e">
        <f t="shared" si="235"/>
        <v>#DIV/0!</v>
      </c>
      <c r="AE281" s="75" t="e">
        <f t="shared" si="235"/>
        <v>#DIV/0!</v>
      </c>
      <c r="AF281" s="75" t="e">
        <f t="shared" si="235"/>
        <v>#DIV/0!</v>
      </c>
      <c r="AG281" s="75" t="e">
        <f t="shared" si="235"/>
        <v>#DIV/0!</v>
      </c>
      <c r="AH281" s="75" t="e">
        <f t="shared" si="235"/>
        <v>#DIV/0!</v>
      </c>
      <c r="AI281" s="75" t="e">
        <f t="shared" si="235"/>
        <v>#DIV/0!</v>
      </c>
      <c r="AJ281" s="75" t="e">
        <f t="shared" si="235"/>
        <v>#DIV/0!</v>
      </c>
      <c r="AK281" s="75" t="e">
        <f t="shared" si="235"/>
        <v>#DIV/0!</v>
      </c>
      <c r="AL281" s="75" t="e">
        <f t="shared" si="235"/>
        <v>#DIV/0!</v>
      </c>
      <c r="AM281" s="75" t="e">
        <f t="shared" si="235"/>
        <v>#DIV/0!</v>
      </c>
      <c r="AN281" s="75" t="e">
        <f t="shared" si="235"/>
        <v>#DIV/0!</v>
      </c>
      <c r="AO281" s="75" t="e">
        <f t="shared" si="235"/>
        <v>#DIV/0!</v>
      </c>
      <c r="AP281" s="75" t="e">
        <f t="shared" si="235"/>
        <v>#DIV/0!</v>
      </c>
      <c r="AQ281" s="75" t="e">
        <f t="shared" si="235"/>
        <v>#DIV/0!</v>
      </c>
      <c r="AR281" s="75" t="e">
        <f t="shared" si="235"/>
        <v>#DIV/0!</v>
      </c>
      <c r="AS281" s="75" t="e">
        <f t="shared" si="235"/>
        <v>#DIV/0!</v>
      </c>
      <c r="AT281" s="75" t="e">
        <f t="shared" si="235"/>
        <v>#DIV/0!</v>
      </c>
      <c r="AU281" s="75" t="e">
        <f t="shared" si="235"/>
        <v>#DIV/0!</v>
      </c>
      <c r="AV281" s="75" t="e">
        <f t="shared" si="235"/>
        <v>#DIV/0!</v>
      </c>
      <c r="AW281" s="75" t="e">
        <f t="shared" si="235"/>
        <v>#DIV/0!</v>
      </c>
      <c r="AX281" s="75" t="e">
        <f t="shared" ref="AX281:BN281" si="236">AX183*AX195*AX199*AX210</f>
        <v>#DIV/0!</v>
      </c>
      <c r="AY281" s="75" t="e">
        <f t="shared" si="236"/>
        <v>#DIV/0!</v>
      </c>
      <c r="AZ281" s="75" t="e">
        <f t="shared" si="236"/>
        <v>#DIV/0!</v>
      </c>
      <c r="BA281" s="75" t="e">
        <f t="shared" si="236"/>
        <v>#DIV/0!</v>
      </c>
      <c r="BB281" s="75" t="e">
        <f t="shared" si="236"/>
        <v>#DIV/0!</v>
      </c>
      <c r="BC281" s="75" t="e">
        <f t="shared" si="236"/>
        <v>#DIV/0!</v>
      </c>
      <c r="BD281" s="75" t="e">
        <f t="shared" si="236"/>
        <v>#DIV/0!</v>
      </c>
      <c r="BE281" s="75" t="e">
        <f t="shared" si="236"/>
        <v>#DIV/0!</v>
      </c>
      <c r="BF281" s="75" t="e">
        <f t="shared" si="236"/>
        <v>#DIV/0!</v>
      </c>
      <c r="BG281" s="75" t="e">
        <f t="shared" si="236"/>
        <v>#DIV/0!</v>
      </c>
      <c r="BH281" s="75" t="e">
        <f t="shared" si="236"/>
        <v>#DIV/0!</v>
      </c>
      <c r="BI281" s="75" t="e">
        <f t="shared" si="236"/>
        <v>#DIV/0!</v>
      </c>
      <c r="BJ281" s="75" t="e">
        <f t="shared" si="236"/>
        <v>#DIV/0!</v>
      </c>
      <c r="BK281" s="75" t="e">
        <f t="shared" si="236"/>
        <v>#DIV/0!</v>
      </c>
      <c r="BL281" s="75" t="e">
        <f t="shared" si="236"/>
        <v>#DIV/0!</v>
      </c>
      <c r="BM281" s="75" t="e">
        <f t="shared" si="236"/>
        <v>#DIV/0!</v>
      </c>
      <c r="BN281" s="75" t="e">
        <f t="shared" si="236"/>
        <v>#DIV/0!</v>
      </c>
    </row>
    <row r="282" spans="4:66" hidden="1" outlineLevel="1">
      <c r="E282" s="62" t="s">
        <v>237</v>
      </c>
      <c r="K282" s="103" t="e">
        <f t="array" ref="K282">IF(OR(L282:BM282&lt;0,L282:BM282&gt;1),"error","ok")</f>
        <v>#DIV/0!</v>
      </c>
      <c r="R282" s="75" t="e">
        <f t="shared" ref="R282:AW282" si="237">R183*R208</f>
        <v>#DIV/0!</v>
      </c>
      <c r="S282" s="75" t="e">
        <f t="shared" si="237"/>
        <v>#DIV/0!</v>
      </c>
      <c r="T282" s="75" t="e">
        <f t="shared" si="237"/>
        <v>#DIV/0!</v>
      </c>
      <c r="U282" s="75" t="e">
        <f t="shared" si="237"/>
        <v>#DIV/0!</v>
      </c>
      <c r="V282" s="75" t="e">
        <f t="shared" si="237"/>
        <v>#DIV/0!</v>
      </c>
      <c r="W282" s="75" t="e">
        <f t="shared" si="237"/>
        <v>#DIV/0!</v>
      </c>
      <c r="X282" s="75" t="e">
        <f t="shared" si="237"/>
        <v>#DIV/0!</v>
      </c>
      <c r="Y282" s="75" t="e">
        <f t="shared" si="237"/>
        <v>#DIV/0!</v>
      </c>
      <c r="Z282" s="75" t="e">
        <f t="shared" si="237"/>
        <v>#DIV/0!</v>
      </c>
      <c r="AA282" s="75" t="e">
        <f t="shared" si="237"/>
        <v>#DIV/0!</v>
      </c>
      <c r="AB282" s="75" t="e">
        <f t="shared" si="237"/>
        <v>#DIV/0!</v>
      </c>
      <c r="AC282" s="75" t="e">
        <f t="shared" si="237"/>
        <v>#DIV/0!</v>
      </c>
      <c r="AD282" s="75" t="e">
        <f t="shared" si="237"/>
        <v>#DIV/0!</v>
      </c>
      <c r="AE282" s="75" t="e">
        <f t="shared" si="237"/>
        <v>#DIV/0!</v>
      </c>
      <c r="AF282" s="75" t="e">
        <f t="shared" si="237"/>
        <v>#DIV/0!</v>
      </c>
      <c r="AG282" s="75" t="e">
        <f t="shared" si="237"/>
        <v>#DIV/0!</v>
      </c>
      <c r="AH282" s="75" t="e">
        <f t="shared" si="237"/>
        <v>#DIV/0!</v>
      </c>
      <c r="AI282" s="75" t="e">
        <f t="shared" si="237"/>
        <v>#DIV/0!</v>
      </c>
      <c r="AJ282" s="75" t="e">
        <f t="shared" si="237"/>
        <v>#DIV/0!</v>
      </c>
      <c r="AK282" s="75" t="e">
        <f t="shared" si="237"/>
        <v>#DIV/0!</v>
      </c>
      <c r="AL282" s="75" t="e">
        <f t="shared" si="237"/>
        <v>#DIV/0!</v>
      </c>
      <c r="AM282" s="75" t="e">
        <f t="shared" si="237"/>
        <v>#DIV/0!</v>
      </c>
      <c r="AN282" s="75" t="e">
        <f t="shared" si="237"/>
        <v>#DIV/0!</v>
      </c>
      <c r="AO282" s="75" t="e">
        <f t="shared" si="237"/>
        <v>#DIV/0!</v>
      </c>
      <c r="AP282" s="75" t="e">
        <f t="shared" si="237"/>
        <v>#DIV/0!</v>
      </c>
      <c r="AQ282" s="75" t="e">
        <f t="shared" si="237"/>
        <v>#DIV/0!</v>
      </c>
      <c r="AR282" s="75" t="e">
        <f t="shared" si="237"/>
        <v>#DIV/0!</v>
      </c>
      <c r="AS282" s="75" t="e">
        <f t="shared" si="237"/>
        <v>#DIV/0!</v>
      </c>
      <c r="AT282" s="75" t="e">
        <f t="shared" si="237"/>
        <v>#DIV/0!</v>
      </c>
      <c r="AU282" s="75" t="e">
        <f t="shared" si="237"/>
        <v>#DIV/0!</v>
      </c>
      <c r="AV282" s="75" t="e">
        <f t="shared" si="237"/>
        <v>#DIV/0!</v>
      </c>
      <c r="AW282" s="75" t="e">
        <f t="shared" si="237"/>
        <v>#DIV/0!</v>
      </c>
      <c r="AX282" s="75" t="e">
        <f t="shared" ref="AX282:BN282" si="238">AX183*AX208</f>
        <v>#DIV/0!</v>
      </c>
      <c r="AY282" s="75" t="e">
        <f t="shared" si="238"/>
        <v>#DIV/0!</v>
      </c>
      <c r="AZ282" s="75" t="e">
        <f t="shared" si="238"/>
        <v>#DIV/0!</v>
      </c>
      <c r="BA282" s="75" t="e">
        <f t="shared" si="238"/>
        <v>#DIV/0!</v>
      </c>
      <c r="BB282" s="75" t="e">
        <f t="shared" si="238"/>
        <v>#DIV/0!</v>
      </c>
      <c r="BC282" s="75" t="e">
        <f t="shared" si="238"/>
        <v>#DIV/0!</v>
      </c>
      <c r="BD282" s="75" t="e">
        <f t="shared" si="238"/>
        <v>#DIV/0!</v>
      </c>
      <c r="BE282" s="75" t="e">
        <f t="shared" si="238"/>
        <v>#DIV/0!</v>
      </c>
      <c r="BF282" s="75" t="e">
        <f t="shared" si="238"/>
        <v>#DIV/0!</v>
      </c>
      <c r="BG282" s="75" t="e">
        <f t="shared" si="238"/>
        <v>#DIV/0!</v>
      </c>
      <c r="BH282" s="75" t="e">
        <f t="shared" si="238"/>
        <v>#DIV/0!</v>
      </c>
      <c r="BI282" s="75" t="e">
        <f t="shared" si="238"/>
        <v>#DIV/0!</v>
      </c>
      <c r="BJ282" s="75" t="e">
        <f t="shared" si="238"/>
        <v>#DIV/0!</v>
      </c>
      <c r="BK282" s="75" t="e">
        <f t="shared" si="238"/>
        <v>#DIV/0!</v>
      </c>
      <c r="BL282" s="75" t="e">
        <f t="shared" si="238"/>
        <v>#DIV/0!</v>
      </c>
      <c r="BM282" s="75" t="e">
        <f t="shared" si="238"/>
        <v>#DIV/0!</v>
      </c>
      <c r="BN282" s="75" t="e">
        <f t="shared" si="238"/>
        <v>#DIV/0!</v>
      </c>
    </row>
    <row r="283" spans="4:66" hidden="1" outlineLevel="1">
      <c r="E283" s="73" t="s">
        <v>238</v>
      </c>
    </row>
    <row r="284" spans="4:66" hidden="1" outlineLevel="1">
      <c r="E284" s="62" t="s">
        <v>239</v>
      </c>
      <c r="K284" s="103" t="e">
        <f t="array" ref="K284">IF(OR(L284:BM284&lt;0,L284:BM284&gt;1),"error","ok")</f>
        <v>#DIV/0!</v>
      </c>
      <c r="R284" s="75" t="e">
        <f t="shared" ref="R284:AW284" si="239">R184*R218</f>
        <v>#DIV/0!</v>
      </c>
      <c r="S284" s="75" t="e">
        <f t="shared" si="239"/>
        <v>#DIV/0!</v>
      </c>
      <c r="T284" s="75" t="e">
        <f t="shared" si="239"/>
        <v>#DIV/0!</v>
      </c>
      <c r="U284" s="75" t="e">
        <f t="shared" si="239"/>
        <v>#DIV/0!</v>
      </c>
      <c r="V284" s="75" t="e">
        <f t="shared" si="239"/>
        <v>#DIV/0!</v>
      </c>
      <c r="W284" s="75" t="e">
        <f t="shared" si="239"/>
        <v>#DIV/0!</v>
      </c>
      <c r="X284" s="75" t="e">
        <f t="shared" si="239"/>
        <v>#DIV/0!</v>
      </c>
      <c r="Y284" s="75" t="e">
        <f t="shared" si="239"/>
        <v>#DIV/0!</v>
      </c>
      <c r="Z284" s="75" t="e">
        <f t="shared" si="239"/>
        <v>#DIV/0!</v>
      </c>
      <c r="AA284" s="75" t="e">
        <f t="shared" si="239"/>
        <v>#DIV/0!</v>
      </c>
      <c r="AB284" s="75" t="e">
        <f t="shared" si="239"/>
        <v>#DIV/0!</v>
      </c>
      <c r="AC284" s="75" t="e">
        <f t="shared" si="239"/>
        <v>#DIV/0!</v>
      </c>
      <c r="AD284" s="75" t="e">
        <f t="shared" si="239"/>
        <v>#DIV/0!</v>
      </c>
      <c r="AE284" s="75" t="e">
        <f t="shared" si="239"/>
        <v>#DIV/0!</v>
      </c>
      <c r="AF284" s="75" t="e">
        <f t="shared" si="239"/>
        <v>#DIV/0!</v>
      </c>
      <c r="AG284" s="75" t="e">
        <f t="shared" si="239"/>
        <v>#DIV/0!</v>
      </c>
      <c r="AH284" s="75" t="e">
        <f t="shared" si="239"/>
        <v>#DIV/0!</v>
      </c>
      <c r="AI284" s="75" t="e">
        <f t="shared" si="239"/>
        <v>#DIV/0!</v>
      </c>
      <c r="AJ284" s="75" t="e">
        <f t="shared" si="239"/>
        <v>#DIV/0!</v>
      </c>
      <c r="AK284" s="75" t="e">
        <f t="shared" si="239"/>
        <v>#DIV/0!</v>
      </c>
      <c r="AL284" s="75" t="e">
        <f t="shared" si="239"/>
        <v>#DIV/0!</v>
      </c>
      <c r="AM284" s="75" t="e">
        <f t="shared" si="239"/>
        <v>#DIV/0!</v>
      </c>
      <c r="AN284" s="75" t="e">
        <f t="shared" si="239"/>
        <v>#DIV/0!</v>
      </c>
      <c r="AO284" s="75" t="e">
        <f t="shared" si="239"/>
        <v>#DIV/0!</v>
      </c>
      <c r="AP284" s="75" t="e">
        <f t="shared" si="239"/>
        <v>#DIV/0!</v>
      </c>
      <c r="AQ284" s="75" t="e">
        <f t="shared" si="239"/>
        <v>#DIV/0!</v>
      </c>
      <c r="AR284" s="75" t="e">
        <f t="shared" si="239"/>
        <v>#DIV/0!</v>
      </c>
      <c r="AS284" s="75" t="e">
        <f t="shared" si="239"/>
        <v>#DIV/0!</v>
      </c>
      <c r="AT284" s="75" t="e">
        <f t="shared" si="239"/>
        <v>#DIV/0!</v>
      </c>
      <c r="AU284" s="75" t="e">
        <f t="shared" si="239"/>
        <v>#DIV/0!</v>
      </c>
      <c r="AV284" s="75" t="e">
        <f t="shared" si="239"/>
        <v>#DIV/0!</v>
      </c>
      <c r="AW284" s="75" t="e">
        <f t="shared" si="239"/>
        <v>#DIV/0!</v>
      </c>
      <c r="AX284" s="75" t="e">
        <f t="shared" ref="AX284:BN284" si="240">AX184*AX218</f>
        <v>#DIV/0!</v>
      </c>
      <c r="AY284" s="75" t="e">
        <f t="shared" si="240"/>
        <v>#DIV/0!</v>
      </c>
      <c r="AZ284" s="75" t="e">
        <f t="shared" si="240"/>
        <v>#DIV/0!</v>
      </c>
      <c r="BA284" s="75" t="e">
        <f t="shared" si="240"/>
        <v>#DIV/0!</v>
      </c>
      <c r="BB284" s="75" t="e">
        <f t="shared" si="240"/>
        <v>#DIV/0!</v>
      </c>
      <c r="BC284" s="75" t="e">
        <f t="shared" si="240"/>
        <v>#DIV/0!</v>
      </c>
      <c r="BD284" s="75" t="e">
        <f t="shared" si="240"/>
        <v>#DIV/0!</v>
      </c>
      <c r="BE284" s="75" t="e">
        <f t="shared" si="240"/>
        <v>#DIV/0!</v>
      </c>
      <c r="BF284" s="75" t="e">
        <f t="shared" si="240"/>
        <v>#DIV/0!</v>
      </c>
      <c r="BG284" s="75" t="e">
        <f t="shared" si="240"/>
        <v>#DIV/0!</v>
      </c>
      <c r="BH284" s="75" t="e">
        <f t="shared" si="240"/>
        <v>#DIV/0!</v>
      </c>
      <c r="BI284" s="75" t="e">
        <f t="shared" si="240"/>
        <v>#DIV/0!</v>
      </c>
      <c r="BJ284" s="75" t="e">
        <f t="shared" si="240"/>
        <v>#DIV/0!</v>
      </c>
      <c r="BK284" s="75" t="e">
        <f t="shared" si="240"/>
        <v>#DIV/0!</v>
      </c>
      <c r="BL284" s="75" t="e">
        <f t="shared" si="240"/>
        <v>#DIV/0!</v>
      </c>
      <c r="BM284" s="75" t="e">
        <f t="shared" si="240"/>
        <v>#DIV/0!</v>
      </c>
      <c r="BN284" s="75" t="e">
        <f t="shared" si="240"/>
        <v>#DIV/0!</v>
      </c>
    </row>
    <row r="285" spans="4:66" hidden="1" outlineLevel="1">
      <c r="E285" s="62" t="s">
        <v>25</v>
      </c>
      <c r="K285" s="103" t="e">
        <f t="array" ref="K285">IF(OR(L285:BM285&lt;0,L285:BM285&gt;1),"error","ok")</f>
        <v>#DIV/0!</v>
      </c>
      <c r="R285" s="75" t="e">
        <f t="shared" ref="R285:AW285" si="241">R184*R221</f>
        <v>#DIV/0!</v>
      </c>
      <c r="S285" s="75" t="e">
        <f t="shared" si="241"/>
        <v>#DIV/0!</v>
      </c>
      <c r="T285" s="75" t="e">
        <f t="shared" si="241"/>
        <v>#DIV/0!</v>
      </c>
      <c r="U285" s="75" t="e">
        <f t="shared" si="241"/>
        <v>#DIV/0!</v>
      </c>
      <c r="V285" s="75" t="e">
        <f t="shared" si="241"/>
        <v>#DIV/0!</v>
      </c>
      <c r="W285" s="75" t="e">
        <f t="shared" si="241"/>
        <v>#DIV/0!</v>
      </c>
      <c r="X285" s="75" t="e">
        <f t="shared" si="241"/>
        <v>#DIV/0!</v>
      </c>
      <c r="Y285" s="75" t="e">
        <f t="shared" si="241"/>
        <v>#DIV/0!</v>
      </c>
      <c r="Z285" s="75" t="e">
        <f t="shared" si="241"/>
        <v>#DIV/0!</v>
      </c>
      <c r="AA285" s="75" t="e">
        <f t="shared" si="241"/>
        <v>#DIV/0!</v>
      </c>
      <c r="AB285" s="75" t="e">
        <f t="shared" si="241"/>
        <v>#DIV/0!</v>
      </c>
      <c r="AC285" s="75" t="e">
        <f t="shared" si="241"/>
        <v>#DIV/0!</v>
      </c>
      <c r="AD285" s="75" t="e">
        <f t="shared" si="241"/>
        <v>#DIV/0!</v>
      </c>
      <c r="AE285" s="75" t="e">
        <f t="shared" si="241"/>
        <v>#DIV/0!</v>
      </c>
      <c r="AF285" s="75" t="e">
        <f t="shared" si="241"/>
        <v>#DIV/0!</v>
      </c>
      <c r="AG285" s="75" t="e">
        <f t="shared" si="241"/>
        <v>#DIV/0!</v>
      </c>
      <c r="AH285" s="75" t="e">
        <f t="shared" si="241"/>
        <v>#DIV/0!</v>
      </c>
      <c r="AI285" s="75" t="e">
        <f t="shared" si="241"/>
        <v>#DIV/0!</v>
      </c>
      <c r="AJ285" s="75" t="e">
        <f t="shared" si="241"/>
        <v>#DIV/0!</v>
      </c>
      <c r="AK285" s="75" t="e">
        <f t="shared" si="241"/>
        <v>#DIV/0!</v>
      </c>
      <c r="AL285" s="75" t="e">
        <f t="shared" si="241"/>
        <v>#DIV/0!</v>
      </c>
      <c r="AM285" s="75" t="e">
        <f t="shared" si="241"/>
        <v>#DIV/0!</v>
      </c>
      <c r="AN285" s="75" t="e">
        <f t="shared" si="241"/>
        <v>#DIV/0!</v>
      </c>
      <c r="AO285" s="75" t="e">
        <f t="shared" si="241"/>
        <v>#DIV/0!</v>
      </c>
      <c r="AP285" s="75" t="e">
        <f t="shared" si="241"/>
        <v>#DIV/0!</v>
      </c>
      <c r="AQ285" s="75" t="e">
        <f t="shared" si="241"/>
        <v>#DIV/0!</v>
      </c>
      <c r="AR285" s="75" t="e">
        <f t="shared" si="241"/>
        <v>#DIV/0!</v>
      </c>
      <c r="AS285" s="75" t="e">
        <f t="shared" si="241"/>
        <v>#DIV/0!</v>
      </c>
      <c r="AT285" s="75" t="e">
        <f t="shared" si="241"/>
        <v>#DIV/0!</v>
      </c>
      <c r="AU285" s="75" t="e">
        <f t="shared" si="241"/>
        <v>#DIV/0!</v>
      </c>
      <c r="AV285" s="75" t="e">
        <f t="shared" si="241"/>
        <v>#DIV/0!</v>
      </c>
      <c r="AW285" s="75" t="e">
        <f t="shared" si="241"/>
        <v>#DIV/0!</v>
      </c>
      <c r="AX285" s="75" t="e">
        <f t="shared" ref="AX285:BN285" si="242">AX184*AX221</f>
        <v>#DIV/0!</v>
      </c>
      <c r="AY285" s="75" t="e">
        <f t="shared" si="242"/>
        <v>#DIV/0!</v>
      </c>
      <c r="AZ285" s="75" t="e">
        <f t="shared" si="242"/>
        <v>#DIV/0!</v>
      </c>
      <c r="BA285" s="75" t="e">
        <f t="shared" si="242"/>
        <v>#DIV/0!</v>
      </c>
      <c r="BB285" s="75" t="e">
        <f t="shared" si="242"/>
        <v>#DIV/0!</v>
      </c>
      <c r="BC285" s="75" t="e">
        <f t="shared" si="242"/>
        <v>#DIV/0!</v>
      </c>
      <c r="BD285" s="75" t="e">
        <f t="shared" si="242"/>
        <v>#DIV/0!</v>
      </c>
      <c r="BE285" s="75" t="e">
        <f t="shared" si="242"/>
        <v>#DIV/0!</v>
      </c>
      <c r="BF285" s="75" t="e">
        <f t="shared" si="242"/>
        <v>#DIV/0!</v>
      </c>
      <c r="BG285" s="75" t="e">
        <f t="shared" si="242"/>
        <v>#DIV/0!</v>
      </c>
      <c r="BH285" s="75" t="e">
        <f t="shared" si="242"/>
        <v>#DIV/0!</v>
      </c>
      <c r="BI285" s="75" t="e">
        <f t="shared" si="242"/>
        <v>#DIV/0!</v>
      </c>
      <c r="BJ285" s="75" t="e">
        <f t="shared" si="242"/>
        <v>#DIV/0!</v>
      </c>
      <c r="BK285" s="75" t="e">
        <f t="shared" si="242"/>
        <v>#DIV/0!</v>
      </c>
      <c r="BL285" s="75" t="e">
        <f t="shared" si="242"/>
        <v>#DIV/0!</v>
      </c>
      <c r="BM285" s="75" t="e">
        <f t="shared" si="242"/>
        <v>#DIV/0!</v>
      </c>
      <c r="BN285" s="75" t="e">
        <f t="shared" si="242"/>
        <v>#DIV/0!</v>
      </c>
    </row>
    <row r="286" spans="4:66" hidden="1" outlineLevel="1">
      <c r="E286" s="62" t="s">
        <v>240</v>
      </c>
      <c r="K286" s="103" t="e">
        <f t="array" ref="K286">IF(OR(L286:BM286&lt;0,L286:BM286&gt;1),"error","ok")</f>
        <v>#DIV/0!</v>
      </c>
      <c r="R286" s="126" t="e">
        <f t="shared" ref="R286:AW286" si="243">R184*R224*R235</f>
        <v>#DIV/0!</v>
      </c>
      <c r="S286" s="126" t="e">
        <f t="shared" si="243"/>
        <v>#DIV/0!</v>
      </c>
      <c r="T286" s="126" t="e">
        <f t="shared" si="243"/>
        <v>#DIV/0!</v>
      </c>
      <c r="U286" s="126" t="e">
        <f t="shared" si="243"/>
        <v>#DIV/0!</v>
      </c>
      <c r="V286" s="126" t="e">
        <f t="shared" si="243"/>
        <v>#DIV/0!</v>
      </c>
      <c r="W286" s="126" t="e">
        <f t="shared" si="243"/>
        <v>#DIV/0!</v>
      </c>
      <c r="X286" s="126" t="e">
        <f t="shared" si="243"/>
        <v>#DIV/0!</v>
      </c>
      <c r="Y286" s="126" t="e">
        <f t="shared" si="243"/>
        <v>#DIV/0!</v>
      </c>
      <c r="Z286" s="126" t="e">
        <f t="shared" si="243"/>
        <v>#DIV/0!</v>
      </c>
      <c r="AA286" s="126" t="e">
        <f t="shared" si="243"/>
        <v>#DIV/0!</v>
      </c>
      <c r="AB286" s="126" t="e">
        <f t="shared" si="243"/>
        <v>#DIV/0!</v>
      </c>
      <c r="AC286" s="126" t="e">
        <f t="shared" si="243"/>
        <v>#DIV/0!</v>
      </c>
      <c r="AD286" s="126" t="e">
        <f t="shared" si="243"/>
        <v>#DIV/0!</v>
      </c>
      <c r="AE286" s="126" t="e">
        <f t="shared" si="243"/>
        <v>#DIV/0!</v>
      </c>
      <c r="AF286" s="126" t="e">
        <f t="shared" si="243"/>
        <v>#DIV/0!</v>
      </c>
      <c r="AG286" s="126" t="e">
        <f t="shared" si="243"/>
        <v>#DIV/0!</v>
      </c>
      <c r="AH286" s="126" t="e">
        <f t="shared" si="243"/>
        <v>#DIV/0!</v>
      </c>
      <c r="AI286" s="126" t="e">
        <f t="shared" si="243"/>
        <v>#DIV/0!</v>
      </c>
      <c r="AJ286" s="126" t="e">
        <f t="shared" si="243"/>
        <v>#DIV/0!</v>
      </c>
      <c r="AK286" s="126" t="e">
        <f t="shared" si="243"/>
        <v>#DIV/0!</v>
      </c>
      <c r="AL286" s="126" t="e">
        <f t="shared" si="243"/>
        <v>#DIV/0!</v>
      </c>
      <c r="AM286" s="126" t="e">
        <f t="shared" si="243"/>
        <v>#DIV/0!</v>
      </c>
      <c r="AN286" s="126" t="e">
        <f t="shared" si="243"/>
        <v>#DIV/0!</v>
      </c>
      <c r="AO286" s="126" t="e">
        <f t="shared" si="243"/>
        <v>#DIV/0!</v>
      </c>
      <c r="AP286" s="126" t="e">
        <f t="shared" si="243"/>
        <v>#DIV/0!</v>
      </c>
      <c r="AQ286" s="126" t="e">
        <f t="shared" si="243"/>
        <v>#DIV/0!</v>
      </c>
      <c r="AR286" s="126" t="e">
        <f t="shared" si="243"/>
        <v>#DIV/0!</v>
      </c>
      <c r="AS286" s="126" t="e">
        <f t="shared" si="243"/>
        <v>#DIV/0!</v>
      </c>
      <c r="AT286" s="126" t="e">
        <f t="shared" si="243"/>
        <v>#DIV/0!</v>
      </c>
      <c r="AU286" s="126" t="e">
        <f t="shared" si="243"/>
        <v>#DIV/0!</v>
      </c>
      <c r="AV286" s="126" t="e">
        <f t="shared" si="243"/>
        <v>#DIV/0!</v>
      </c>
      <c r="AW286" s="126" t="e">
        <f t="shared" si="243"/>
        <v>#DIV/0!</v>
      </c>
      <c r="AX286" s="126" t="e">
        <f t="shared" ref="AX286:BN286" si="244">AX184*AX224*AX235</f>
        <v>#DIV/0!</v>
      </c>
      <c r="AY286" s="126" t="e">
        <f t="shared" si="244"/>
        <v>#DIV/0!</v>
      </c>
      <c r="AZ286" s="126" t="e">
        <f t="shared" si="244"/>
        <v>#DIV/0!</v>
      </c>
      <c r="BA286" s="126" t="e">
        <f t="shared" si="244"/>
        <v>#DIV/0!</v>
      </c>
      <c r="BB286" s="126" t="e">
        <f t="shared" si="244"/>
        <v>#DIV/0!</v>
      </c>
      <c r="BC286" s="126" t="e">
        <f t="shared" si="244"/>
        <v>#DIV/0!</v>
      </c>
      <c r="BD286" s="126" t="e">
        <f t="shared" si="244"/>
        <v>#DIV/0!</v>
      </c>
      <c r="BE286" s="126" t="e">
        <f t="shared" si="244"/>
        <v>#DIV/0!</v>
      </c>
      <c r="BF286" s="126" t="e">
        <f t="shared" si="244"/>
        <v>#DIV/0!</v>
      </c>
      <c r="BG286" s="126" t="e">
        <f t="shared" si="244"/>
        <v>#DIV/0!</v>
      </c>
      <c r="BH286" s="126" t="e">
        <f t="shared" si="244"/>
        <v>#DIV/0!</v>
      </c>
      <c r="BI286" s="126" t="e">
        <f t="shared" si="244"/>
        <v>#DIV/0!</v>
      </c>
      <c r="BJ286" s="126" t="e">
        <f t="shared" si="244"/>
        <v>#DIV/0!</v>
      </c>
      <c r="BK286" s="126" t="e">
        <f t="shared" si="244"/>
        <v>#DIV/0!</v>
      </c>
      <c r="BL286" s="126" t="e">
        <f t="shared" si="244"/>
        <v>#DIV/0!</v>
      </c>
      <c r="BM286" s="126" t="e">
        <f t="shared" si="244"/>
        <v>#DIV/0!</v>
      </c>
      <c r="BN286" s="126" t="e">
        <f t="shared" si="244"/>
        <v>#DIV/0!</v>
      </c>
    </row>
    <row r="287" spans="4:66" hidden="1" outlineLevel="1">
      <c r="E287" s="62" t="s">
        <v>241</v>
      </c>
      <c r="K287" s="103" t="e">
        <f t="array" ref="K287">IF(OR(L287:BM287&lt;0,L287:BM287&gt;1),"error","ok")</f>
        <v>#DIV/0!</v>
      </c>
      <c r="R287" s="75" t="e">
        <f t="shared" ref="R287:AW287" si="245">R184*R224*R232*R263</f>
        <v>#DIV/0!</v>
      </c>
      <c r="S287" s="75" t="e">
        <f t="shared" si="245"/>
        <v>#DIV/0!</v>
      </c>
      <c r="T287" s="75" t="e">
        <f t="shared" si="245"/>
        <v>#DIV/0!</v>
      </c>
      <c r="U287" s="75" t="e">
        <f t="shared" si="245"/>
        <v>#DIV/0!</v>
      </c>
      <c r="V287" s="75" t="e">
        <f t="shared" si="245"/>
        <v>#DIV/0!</v>
      </c>
      <c r="W287" s="75" t="e">
        <f t="shared" si="245"/>
        <v>#DIV/0!</v>
      </c>
      <c r="X287" s="75" t="e">
        <f t="shared" si="245"/>
        <v>#DIV/0!</v>
      </c>
      <c r="Y287" s="75" t="e">
        <f t="shared" si="245"/>
        <v>#DIV/0!</v>
      </c>
      <c r="Z287" s="75" t="e">
        <f t="shared" si="245"/>
        <v>#DIV/0!</v>
      </c>
      <c r="AA287" s="75" t="e">
        <f t="shared" si="245"/>
        <v>#DIV/0!</v>
      </c>
      <c r="AB287" s="75" t="e">
        <f t="shared" si="245"/>
        <v>#DIV/0!</v>
      </c>
      <c r="AC287" s="75" t="e">
        <f t="shared" si="245"/>
        <v>#DIV/0!</v>
      </c>
      <c r="AD287" s="75" t="e">
        <f t="shared" si="245"/>
        <v>#DIV/0!</v>
      </c>
      <c r="AE287" s="75" t="e">
        <f t="shared" si="245"/>
        <v>#DIV/0!</v>
      </c>
      <c r="AF287" s="75" t="e">
        <f t="shared" si="245"/>
        <v>#DIV/0!</v>
      </c>
      <c r="AG287" s="75" t="e">
        <f t="shared" si="245"/>
        <v>#DIV/0!</v>
      </c>
      <c r="AH287" s="75" t="e">
        <f t="shared" si="245"/>
        <v>#DIV/0!</v>
      </c>
      <c r="AI287" s="75" t="e">
        <f t="shared" si="245"/>
        <v>#DIV/0!</v>
      </c>
      <c r="AJ287" s="75" t="e">
        <f t="shared" si="245"/>
        <v>#DIV/0!</v>
      </c>
      <c r="AK287" s="75" t="e">
        <f t="shared" si="245"/>
        <v>#DIV/0!</v>
      </c>
      <c r="AL287" s="75" t="e">
        <f t="shared" si="245"/>
        <v>#DIV/0!</v>
      </c>
      <c r="AM287" s="75" t="e">
        <f t="shared" si="245"/>
        <v>#DIV/0!</v>
      </c>
      <c r="AN287" s="75" t="e">
        <f t="shared" si="245"/>
        <v>#DIV/0!</v>
      </c>
      <c r="AO287" s="75" t="e">
        <f t="shared" si="245"/>
        <v>#DIV/0!</v>
      </c>
      <c r="AP287" s="75" t="e">
        <f t="shared" si="245"/>
        <v>#DIV/0!</v>
      </c>
      <c r="AQ287" s="75" t="e">
        <f t="shared" si="245"/>
        <v>#DIV/0!</v>
      </c>
      <c r="AR287" s="75" t="e">
        <f t="shared" si="245"/>
        <v>#DIV/0!</v>
      </c>
      <c r="AS287" s="75" t="e">
        <f t="shared" si="245"/>
        <v>#DIV/0!</v>
      </c>
      <c r="AT287" s="75" t="e">
        <f t="shared" si="245"/>
        <v>#DIV/0!</v>
      </c>
      <c r="AU287" s="75" t="e">
        <f t="shared" si="245"/>
        <v>#DIV/0!</v>
      </c>
      <c r="AV287" s="75" t="e">
        <f t="shared" si="245"/>
        <v>#DIV/0!</v>
      </c>
      <c r="AW287" s="75" t="e">
        <f t="shared" si="245"/>
        <v>#DIV/0!</v>
      </c>
      <c r="AX287" s="75" t="e">
        <f t="shared" ref="AX287:BN287" si="246">AX184*AX224*AX232*AX263</f>
        <v>#DIV/0!</v>
      </c>
      <c r="AY287" s="75" t="e">
        <f t="shared" si="246"/>
        <v>#DIV/0!</v>
      </c>
      <c r="AZ287" s="75" t="e">
        <f t="shared" si="246"/>
        <v>#DIV/0!</v>
      </c>
      <c r="BA287" s="75" t="e">
        <f t="shared" si="246"/>
        <v>#DIV/0!</v>
      </c>
      <c r="BB287" s="75" t="e">
        <f t="shared" si="246"/>
        <v>#DIV/0!</v>
      </c>
      <c r="BC287" s="75" t="e">
        <f t="shared" si="246"/>
        <v>#DIV/0!</v>
      </c>
      <c r="BD287" s="75" t="e">
        <f t="shared" si="246"/>
        <v>#DIV/0!</v>
      </c>
      <c r="BE287" s="75" t="e">
        <f t="shared" si="246"/>
        <v>#DIV/0!</v>
      </c>
      <c r="BF287" s="75" t="e">
        <f t="shared" si="246"/>
        <v>#DIV/0!</v>
      </c>
      <c r="BG287" s="75" t="e">
        <f t="shared" si="246"/>
        <v>#DIV/0!</v>
      </c>
      <c r="BH287" s="75" t="e">
        <f t="shared" si="246"/>
        <v>#DIV/0!</v>
      </c>
      <c r="BI287" s="75" t="e">
        <f t="shared" si="246"/>
        <v>#DIV/0!</v>
      </c>
      <c r="BJ287" s="75" t="e">
        <f t="shared" si="246"/>
        <v>#DIV/0!</v>
      </c>
      <c r="BK287" s="75" t="e">
        <f t="shared" si="246"/>
        <v>#DIV/0!</v>
      </c>
      <c r="BL287" s="75" t="e">
        <f t="shared" si="246"/>
        <v>#DIV/0!</v>
      </c>
      <c r="BM287" s="75" t="e">
        <f t="shared" si="246"/>
        <v>#DIV/0!</v>
      </c>
      <c r="BN287" s="75" t="e">
        <f t="shared" si="246"/>
        <v>#DIV/0!</v>
      </c>
    </row>
    <row r="288" spans="4:66" hidden="1" outlineLevel="1">
      <c r="E288" s="62" t="s">
        <v>242</v>
      </c>
      <c r="K288" s="103" t="e">
        <f t="array" ref="K288">IF(OR(L288:BM288&lt;0,L288:BM288&gt;1),"error","ok")</f>
        <v>#DIV/0!</v>
      </c>
      <c r="R288" s="75" t="e">
        <f t="shared" ref="R288:AW288" si="247">R184*R224*R232*R257</f>
        <v>#DIV/0!</v>
      </c>
      <c r="S288" s="75" t="e">
        <f t="shared" si="247"/>
        <v>#DIV/0!</v>
      </c>
      <c r="T288" s="75" t="e">
        <f t="shared" si="247"/>
        <v>#DIV/0!</v>
      </c>
      <c r="U288" s="75" t="e">
        <f t="shared" si="247"/>
        <v>#DIV/0!</v>
      </c>
      <c r="V288" s="75" t="e">
        <f t="shared" si="247"/>
        <v>#DIV/0!</v>
      </c>
      <c r="W288" s="75" t="e">
        <f t="shared" si="247"/>
        <v>#DIV/0!</v>
      </c>
      <c r="X288" s="75" t="e">
        <f t="shared" si="247"/>
        <v>#DIV/0!</v>
      </c>
      <c r="Y288" s="75" t="e">
        <f t="shared" si="247"/>
        <v>#DIV/0!</v>
      </c>
      <c r="Z288" s="75" t="e">
        <f t="shared" si="247"/>
        <v>#DIV/0!</v>
      </c>
      <c r="AA288" s="75" t="e">
        <f t="shared" si="247"/>
        <v>#DIV/0!</v>
      </c>
      <c r="AB288" s="75" t="e">
        <f t="shared" si="247"/>
        <v>#DIV/0!</v>
      </c>
      <c r="AC288" s="75" t="e">
        <f t="shared" si="247"/>
        <v>#DIV/0!</v>
      </c>
      <c r="AD288" s="75" t="e">
        <f t="shared" si="247"/>
        <v>#DIV/0!</v>
      </c>
      <c r="AE288" s="75" t="e">
        <f t="shared" si="247"/>
        <v>#DIV/0!</v>
      </c>
      <c r="AF288" s="75" t="e">
        <f t="shared" si="247"/>
        <v>#DIV/0!</v>
      </c>
      <c r="AG288" s="75" t="e">
        <f t="shared" si="247"/>
        <v>#DIV/0!</v>
      </c>
      <c r="AH288" s="75" t="e">
        <f t="shared" si="247"/>
        <v>#DIV/0!</v>
      </c>
      <c r="AI288" s="75" t="e">
        <f t="shared" si="247"/>
        <v>#DIV/0!</v>
      </c>
      <c r="AJ288" s="75" t="e">
        <f t="shared" si="247"/>
        <v>#DIV/0!</v>
      </c>
      <c r="AK288" s="75" t="e">
        <f t="shared" si="247"/>
        <v>#DIV/0!</v>
      </c>
      <c r="AL288" s="75" t="e">
        <f t="shared" si="247"/>
        <v>#DIV/0!</v>
      </c>
      <c r="AM288" s="75" t="e">
        <f t="shared" si="247"/>
        <v>#DIV/0!</v>
      </c>
      <c r="AN288" s="75" t="e">
        <f t="shared" si="247"/>
        <v>#DIV/0!</v>
      </c>
      <c r="AO288" s="75" t="e">
        <f t="shared" si="247"/>
        <v>#DIV/0!</v>
      </c>
      <c r="AP288" s="75" t="e">
        <f t="shared" si="247"/>
        <v>#DIV/0!</v>
      </c>
      <c r="AQ288" s="75" t="e">
        <f t="shared" si="247"/>
        <v>#DIV/0!</v>
      </c>
      <c r="AR288" s="75" t="e">
        <f t="shared" si="247"/>
        <v>#DIV/0!</v>
      </c>
      <c r="AS288" s="75" t="e">
        <f t="shared" si="247"/>
        <v>#DIV/0!</v>
      </c>
      <c r="AT288" s="75" t="e">
        <f t="shared" si="247"/>
        <v>#DIV/0!</v>
      </c>
      <c r="AU288" s="75" t="e">
        <f t="shared" si="247"/>
        <v>#DIV/0!</v>
      </c>
      <c r="AV288" s="75" t="e">
        <f t="shared" si="247"/>
        <v>#DIV/0!</v>
      </c>
      <c r="AW288" s="75" t="e">
        <f t="shared" si="247"/>
        <v>#DIV/0!</v>
      </c>
      <c r="AX288" s="75" t="e">
        <f t="shared" ref="AX288:BN288" si="248">AX184*AX224*AX232*AX257</f>
        <v>#DIV/0!</v>
      </c>
      <c r="AY288" s="75" t="e">
        <f t="shared" si="248"/>
        <v>#DIV/0!</v>
      </c>
      <c r="AZ288" s="75" t="e">
        <f t="shared" si="248"/>
        <v>#DIV/0!</v>
      </c>
      <c r="BA288" s="75" t="e">
        <f t="shared" si="248"/>
        <v>#DIV/0!</v>
      </c>
      <c r="BB288" s="75" t="e">
        <f t="shared" si="248"/>
        <v>#DIV/0!</v>
      </c>
      <c r="BC288" s="75" t="e">
        <f t="shared" si="248"/>
        <v>#DIV/0!</v>
      </c>
      <c r="BD288" s="75" t="e">
        <f t="shared" si="248"/>
        <v>#DIV/0!</v>
      </c>
      <c r="BE288" s="75" t="e">
        <f t="shared" si="248"/>
        <v>#DIV/0!</v>
      </c>
      <c r="BF288" s="75" t="e">
        <f t="shared" si="248"/>
        <v>#DIV/0!</v>
      </c>
      <c r="BG288" s="75" t="e">
        <f t="shared" si="248"/>
        <v>#DIV/0!</v>
      </c>
      <c r="BH288" s="75" t="e">
        <f t="shared" si="248"/>
        <v>#DIV/0!</v>
      </c>
      <c r="BI288" s="75" t="e">
        <f t="shared" si="248"/>
        <v>#DIV/0!</v>
      </c>
      <c r="BJ288" s="75" t="e">
        <f t="shared" si="248"/>
        <v>#DIV/0!</v>
      </c>
      <c r="BK288" s="75" t="e">
        <f t="shared" si="248"/>
        <v>#DIV/0!</v>
      </c>
      <c r="BL288" s="75" t="e">
        <f t="shared" si="248"/>
        <v>#DIV/0!</v>
      </c>
      <c r="BM288" s="75" t="e">
        <f t="shared" si="248"/>
        <v>#DIV/0!</v>
      </c>
      <c r="BN288" s="75" t="e">
        <f t="shared" si="248"/>
        <v>#DIV/0!</v>
      </c>
    </row>
    <row r="289" spans="4:66" hidden="1" outlineLevel="1">
      <c r="E289" s="73" t="s">
        <v>247</v>
      </c>
      <c r="K289" s="103" t="e">
        <f t="array" ref="K289">IF(AND(R289:BM289=1),"ok","error")</f>
        <v>#DIV/0!</v>
      </c>
      <c r="R289" s="196" t="e">
        <f>SUM(R275:R288)</f>
        <v>#DIV/0!</v>
      </c>
      <c r="S289" s="196" t="e">
        <f t="shared" ref="S289:BM289" si="249">SUM(S275:S288)</f>
        <v>#DIV/0!</v>
      </c>
      <c r="T289" s="196" t="e">
        <f t="shared" si="249"/>
        <v>#DIV/0!</v>
      </c>
      <c r="U289" s="196" t="e">
        <f t="shared" si="249"/>
        <v>#DIV/0!</v>
      </c>
      <c r="V289" s="196" t="e">
        <f t="shared" si="249"/>
        <v>#DIV/0!</v>
      </c>
      <c r="W289" s="196" t="e">
        <f t="shared" si="249"/>
        <v>#DIV/0!</v>
      </c>
      <c r="X289" s="196" t="e">
        <f t="shared" si="249"/>
        <v>#DIV/0!</v>
      </c>
      <c r="Y289" s="196" t="e">
        <f t="shared" si="249"/>
        <v>#DIV/0!</v>
      </c>
      <c r="Z289" s="196" t="e">
        <f t="shared" si="249"/>
        <v>#DIV/0!</v>
      </c>
      <c r="AA289" s="196" t="e">
        <f t="shared" si="249"/>
        <v>#DIV/0!</v>
      </c>
      <c r="AB289" s="196" t="e">
        <f t="shared" si="249"/>
        <v>#DIV/0!</v>
      </c>
      <c r="AC289" s="196" t="e">
        <f t="shared" si="249"/>
        <v>#DIV/0!</v>
      </c>
      <c r="AD289" s="196" t="e">
        <f t="shared" si="249"/>
        <v>#DIV/0!</v>
      </c>
      <c r="AE289" s="196" t="e">
        <f t="shared" si="249"/>
        <v>#DIV/0!</v>
      </c>
      <c r="AF289" s="196" t="e">
        <f t="shared" si="249"/>
        <v>#DIV/0!</v>
      </c>
      <c r="AG289" s="196" t="e">
        <f t="shared" si="249"/>
        <v>#DIV/0!</v>
      </c>
      <c r="AH289" s="196" t="e">
        <f t="shared" si="249"/>
        <v>#DIV/0!</v>
      </c>
      <c r="AI289" s="196" t="e">
        <f t="shared" si="249"/>
        <v>#DIV/0!</v>
      </c>
      <c r="AJ289" s="196" t="e">
        <f t="shared" si="249"/>
        <v>#DIV/0!</v>
      </c>
      <c r="AK289" s="196" t="e">
        <f t="shared" si="249"/>
        <v>#DIV/0!</v>
      </c>
      <c r="AL289" s="196" t="e">
        <f t="shared" si="249"/>
        <v>#DIV/0!</v>
      </c>
      <c r="AM289" s="196" t="e">
        <f t="shared" si="249"/>
        <v>#DIV/0!</v>
      </c>
      <c r="AN289" s="196" t="e">
        <f t="shared" si="249"/>
        <v>#DIV/0!</v>
      </c>
      <c r="AO289" s="196" t="e">
        <f t="shared" si="249"/>
        <v>#DIV/0!</v>
      </c>
      <c r="AP289" s="196" t="e">
        <f t="shared" si="249"/>
        <v>#DIV/0!</v>
      </c>
      <c r="AQ289" s="196" t="e">
        <f t="shared" si="249"/>
        <v>#DIV/0!</v>
      </c>
      <c r="AR289" s="196" t="e">
        <f t="shared" si="249"/>
        <v>#DIV/0!</v>
      </c>
      <c r="AS289" s="196" t="e">
        <f t="shared" si="249"/>
        <v>#DIV/0!</v>
      </c>
      <c r="AT289" s="196" t="e">
        <f t="shared" si="249"/>
        <v>#DIV/0!</v>
      </c>
      <c r="AU289" s="196" t="e">
        <f t="shared" si="249"/>
        <v>#DIV/0!</v>
      </c>
      <c r="AV289" s="196" t="e">
        <f t="shared" si="249"/>
        <v>#DIV/0!</v>
      </c>
      <c r="AW289" s="196" t="e">
        <f t="shared" si="249"/>
        <v>#DIV/0!</v>
      </c>
      <c r="AX289" s="196" t="e">
        <f t="shared" si="249"/>
        <v>#DIV/0!</v>
      </c>
      <c r="AY289" s="196" t="e">
        <f t="shared" si="249"/>
        <v>#DIV/0!</v>
      </c>
      <c r="AZ289" s="196" t="e">
        <f t="shared" si="249"/>
        <v>#DIV/0!</v>
      </c>
      <c r="BA289" s="196" t="e">
        <f t="shared" si="249"/>
        <v>#DIV/0!</v>
      </c>
      <c r="BB289" s="196" t="e">
        <f t="shared" si="249"/>
        <v>#DIV/0!</v>
      </c>
      <c r="BC289" s="196" t="e">
        <f t="shared" si="249"/>
        <v>#DIV/0!</v>
      </c>
      <c r="BD289" s="196" t="e">
        <f t="shared" si="249"/>
        <v>#DIV/0!</v>
      </c>
      <c r="BE289" s="196" t="e">
        <f t="shared" si="249"/>
        <v>#DIV/0!</v>
      </c>
      <c r="BF289" s="196" t="e">
        <f t="shared" si="249"/>
        <v>#DIV/0!</v>
      </c>
      <c r="BG289" s="196" t="e">
        <f t="shared" si="249"/>
        <v>#DIV/0!</v>
      </c>
      <c r="BH289" s="196" t="e">
        <f t="shared" si="249"/>
        <v>#DIV/0!</v>
      </c>
      <c r="BI289" s="196" t="e">
        <f t="shared" si="249"/>
        <v>#DIV/0!</v>
      </c>
      <c r="BJ289" s="196" t="e">
        <f t="shared" si="249"/>
        <v>#DIV/0!</v>
      </c>
      <c r="BK289" s="196" t="e">
        <f t="shared" si="249"/>
        <v>#DIV/0!</v>
      </c>
      <c r="BL289" s="196" t="e">
        <f t="shared" si="249"/>
        <v>#DIV/0!</v>
      </c>
      <c r="BM289" s="196" t="e">
        <f t="shared" si="249"/>
        <v>#DIV/0!</v>
      </c>
      <c r="BN289" s="196" t="e">
        <f>SUM(BN275:BN288)</f>
        <v>#DIV/0!</v>
      </c>
    </row>
    <row r="290" spans="4:66" hidden="1" outlineLevel="1">
      <c r="D290" s="68"/>
    </row>
    <row r="291" spans="4:66" hidden="1" outlineLevel="1">
      <c r="D291" s="77" t="s">
        <v>231</v>
      </c>
    </row>
    <row r="292" spans="4:66" hidden="1" outlineLevel="1">
      <c r="E292" s="77" t="s">
        <v>232</v>
      </c>
    </row>
    <row r="293" spans="4:66" hidden="1" outlineLevel="1">
      <c r="E293" s="82" t="s">
        <v>227</v>
      </c>
      <c r="J293" t="s">
        <v>154</v>
      </c>
      <c r="R293" s="197" t="e">
        <f t="shared" ref="R293:BM293" si="250">R276*R$306</f>
        <v>#DIV/0!</v>
      </c>
      <c r="S293" s="197" t="e">
        <f t="shared" si="250"/>
        <v>#DIV/0!</v>
      </c>
      <c r="T293" s="197" t="e">
        <f t="shared" si="250"/>
        <v>#DIV/0!</v>
      </c>
      <c r="U293" s="197" t="e">
        <f t="shared" si="250"/>
        <v>#DIV/0!</v>
      </c>
      <c r="V293" s="197" t="e">
        <f t="shared" si="250"/>
        <v>#DIV/0!</v>
      </c>
      <c r="W293" s="197" t="e">
        <f t="shared" si="250"/>
        <v>#DIV/0!</v>
      </c>
      <c r="X293" s="197" t="e">
        <f t="shared" si="250"/>
        <v>#DIV/0!</v>
      </c>
      <c r="Y293" s="197" t="e">
        <f t="shared" si="250"/>
        <v>#DIV/0!</v>
      </c>
      <c r="Z293" s="197" t="e">
        <f t="shared" si="250"/>
        <v>#DIV/0!</v>
      </c>
      <c r="AA293" s="197" t="e">
        <f t="shared" si="250"/>
        <v>#DIV/0!</v>
      </c>
      <c r="AB293" s="197" t="e">
        <f t="shared" si="250"/>
        <v>#DIV/0!</v>
      </c>
      <c r="AC293" s="197" t="e">
        <f t="shared" si="250"/>
        <v>#DIV/0!</v>
      </c>
      <c r="AD293" s="197" t="e">
        <f t="shared" si="250"/>
        <v>#DIV/0!</v>
      </c>
      <c r="AE293" s="197" t="e">
        <f t="shared" si="250"/>
        <v>#DIV/0!</v>
      </c>
      <c r="AF293" s="197" t="e">
        <f t="shared" si="250"/>
        <v>#DIV/0!</v>
      </c>
      <c r="AG293" s="197" t="e">
        <f t="shared" si="250"/>
        <v>#DIV/0!</v>
      </c>
      <c r="AH293" s="197" t="e">
        <f t="shared" si="250"/>
        <v>#DIV/0!</v>
      </c>
      <c r="AI293" s="197" t="e">
        <f t="shared" si="250"/>
        <v>#DIV/0!</v>
      </c>
      <c r="AJ293" s="197" t="e">
        <f t="shared" si="250"/>
        <v>#DIV/0!</v>
      </c>
      <c r="AK293" s="197" t="e">
        <f t="shared" si="250"/>
        <v>#DIV/0!</v>
      </c>
      <c r="AL293" s="197" t="e">
        <f t="shared" si="250"/>
        <v>#DIV/0!</v>
      </c>
      <c r="AM293" s="197" t="e">
        <f t="shared" si="250"/>
        <v>#DIV/0!</v>
      </c>
      <c r="AN293" s="197" t="e">
        <f t="shared" si="250"/>
        <v>#DIV/0!</v>
      </c>
      <c r="AO293" s="197" t="e">
        <f t="shared" si="250"/>
        <v>#DIV/0!</v>
      </c>
      <c r="AP293" s="197" t="e">
        <f t="shared" si="250"/>
        <v>#DIV/0!</v>
      </c>
      <c r="AQ293" s="197" t="e">
        <f t="shared" si="250"/>
        <v>#DIV/0!</v>
      </c>
      <c r="AR293" s="197" t="e">
        <f t="shared" si="250"/>
        <v>#DIV/0!</v>
      </c>
      <c r="AS293" s="197" t="e">
        <f t="shared" si="250"/>
        <v>#DIV/0!</v>
      </c>
      <c r="AT293" s="197" t="e">
        <f t="shared" si="250"/>
        <v>#DIV/0!</v>
      </c>
      <c r="AU293" s="197" t="e">
        <f t="shared" si="250"/>
        <v>#DIV/0!</v>
      </c>
      <c r="AV293" s="197" t="e">
        <f t="shared" si="250"/>
        <v>#DIV/0!</v>
      </c>
      <c r="AW293" s="197" t="e">
        <f t="shared" si="250"/>
        <v>#DIV/0!</v>
      </c>
      <c r="AX293" s="197" t="e">
        <f t="shared" si="250"/>
        <v>#DIV/0!</v>
      </c>
      <c r="AY293" s="197" t="e">
        <f t="shared" si="250"/>
        <v>#DIV/0!</v>
      </c>
      <c r="AZ293" s="197" t="e">
        <f t="shared" si="250"/>
        <v>#DIV/0!</v>
      </c>
      <c r="BA293" s="197" t="e">
        <f t="shared" si="250"/>
        <v>#DIV/0!</v>
      </c>
      <c r="BB293" s="197" t="e">
        <f t="shared" si="250"/>
        <v>#DIV/0!</v>
      </c>
      <c r="BC293" s="197" t="e">
        <f t="shared" si="250"/>
        <v>#DIV/0!</v>
      </c>
      <c r="BD293" s="197" t="e">
        <f t="shared" si="250"/>
        <v>#DIV/0!</v>
      </c>
      <c r="BE293" s="197" t="e">
        <f t="shared" si="250"/>
        <v>#DIV/0!</v>
      </c>
      <c r="BF293" s="197" t="e">
        <f t="shared" si="250"/>
        <v>#DIV/0!</v>
      </c>
      <c r="BG293" s="197" t="e">
        <f t="shared" si="250"/>
        <v>#DIV/0!</v>
      </c>
      <c r="BH293" s="197" t="e">
        <f t="shared" si="250"/>
        <v>#DIV/0!</v>
      </c>
      <c r="BI293" s="197" t="e">
        <f t="shared" si="250"/>
        <v>#DIV/0!</v>
      </c>
      <c r="BJ293" s="197" t="e">
        <f t="shared" si="250"/>
        <v>#DIV/0!</v>
      </c>
      <c r="BK293" s="197" t="e">
        <f t="shared" si="250"/>
        <v>#DIV/0!</v>
      </c>
      <c r="BL293" s="197" t="e">
        <f t="shared" si="250"/>
        <v>#DIV/0!</v>
      </c>
      <c r="BM293" s="197" t="e">
        <f t="shared" si="250"/>
        <v>#DIV/0!</v>
      </c>
      <c r="BN293" s="197" t="e">
        <f>BN276*BN$306</f>
        <v>#DIV/0!</v>
      </c>
    </row>
    <row r="294" spans="4:66" hidden="1" outlineLevel="1">
      <c r="E294" s="82" t="s">
        <v>226</v>
      </c>
      <c r="J294" t="s">
        <v>154</v>
      </c>
      <c r="R294" s="197" t="e">
        <f t="shared" ref="R294:BM294" si="251">R277*R$306</f>
        <v>#DIV/0!</v>
      </c>
      <c r="S294" s="197" t="e">
        <f t="shared" si="251"/>
        <v>#DIV/0!</v>
      </c>
      <c r="T294" s="197" t="e">
        <f t="shared" si="251"/>
        <v>#DIV/0!</v>
      </c>
      <c r="U294" s="197" t="e">
        <f t="shared" si="251"/>
        <v>#DIV/0!</v>
      </c>
      <c r="V294" s="197" t="e">
        <f t="shared" si="251"/>
        <v>#DIV/0!</v>
      </c>
      <c r="W294" s="197" t="e">
        <f t="shared" si="251"/>
        <v>#DIV/0!</v>
      </c>
      <c r="X294" s="197" t="e">
        <f t="shared" si="251"/>
        <v>#DIV/0!</v>
      </c>
      <c r="Y294" s="197" t="e">
        <f t="shared" si="251"/>
        <v>#DIV/0!</v>
      </c>
      <c r="Z294" s="197" t="e">
        <f t="shared" si="251"/>
        <v>#DIV/0!</v>
      </c>
      <c r="AA294" s="197" t="e">
        <f t="shared" si="251"/>
        <v>#DIV/0!</v>
      </c>
      <c r="AB294" s="197" t="e">
        <f t="shared" si="251"/>
        <v>#DIV/0!</v>
      </c>
      <c r="AC294" s="197" t="e">
        <f t="shared" si="251"/>
        <v>#DIV/0!</v>
      </c>
      <c r="AD294" s="197" t="e">
        <f t="shared" si="251"/>
        <v>#DIV/0!</v>
      </c>
      <c r="AE294" s="197" t="e">
        <f t="shared" si="251"/>
        <v>#DIV/0!</v>
      </c>
      <c r="AF294" s="197" t="e">
        <f t="shared" si="251"/>
        <v>#DIV/0!</v>
      </c>
      <c r="AG294" s="197" t="e">
        <f t="shared" si="251"/>
        <v>#DIV/0!</v>
      </c>
      <c r="AH294" s="197" t="e">
        <f t="shared" si="251"/>
        <v>#DIV/0!</v>
      </c>
      <c r="AI294" s="197" t="e">
        <f t="shared" si="251"/>
        <v>#DIV/0!</v>
      </c>
      <c r="AJ294" s="197" t="e">
        <f t="shared" si="251"/>
        <v>#DIV/0!</v>
      </c>
      <c r="AK294" s="197" t="e">
        <f t="shared" si="251"/>
        <v>#DIV/0!</v>
      </c>
      <c r="AL294" s="197" t="e">
        <f t="shared" si="251"/>
        <v>#DIV/0!</v>
      </c>
      <c r="AM294" s="197" t="e">
        <f t="shared" si="251"/>
        <v>#DIV/0!</v>
      </c>
      <c r="AN294" s="197" t="e">
        <f t="shared" si="251"/>
        <v>#DIV/0!</v>
      </c>
      <c r="AO294" s="197" t="e">
        <f t="shared" si="251"/>
        <v>#DIV/0!</v>
      </c>
      <c r="AP294" s="197" t="e">
        <f t="shared" si="251"/>
        <v>#DIV/0!</v>
      </c>
      <c r="AQ294" s="197" t="e">
        <f t="shared" si="251"/>
        <v>#DIV/0!</v>
      </c>
      <c r="AR294" s="197" t="e">
        <f t="shared" si="251"/>
        <v>#DIV/0!</v>
      </c>
      <c r="AS294" s="197" t="e">
        <f t="shared" si="251"/>
        <v>#DIV/0!</v>
      </c>
      <c r="AT294" s="197" t="e">
        <f t="shared" si="251"/>
        <v>#DIV/0!</v>
      </c>
      <c r="AU294" s="197" t="e">
        <f t="shared" si="251"/>
        <v>#DIV/0!</v>
      </c>
      <c r="AV294" s="197" t="e">
        <f t="shared" si="251"/>
        <v>#DIV/0!</v>
      </c>
      <c r="AW294" s="197" t="e">
        <f t="shared" si="251"/>
        <v>#DIV/0!</v>
      </c>
      <c r="AX294" s="197" t="e">
        <f t="shared" si="251"/>
        <v>#DIV/0!</v>
      </c>
      <c r="AY294" s="197" t="e">
        <f t="shared" si="251"/>
        <v>#DIV/0!</v>
      </c>
      <c r="AZ294" s="197" t="e">
        <f t="shared" si="251"/>
        <v>#DIV/0!</v>
      </c>
      <c r="BA294" s="197" t="e">
        <f t="shared" si="251"/>
        <v>#DIV/0!</v>
      </c>
      <c r="BB294" s="197" t="e">
        <f t="shared" si="251"/>
        <v>#DIV/0!</v>
      </c>
      <c r="BC294" s="197" t="e">
        <f t="shared" si="251"/>
        <v>#DIV/0!</v>
      </c>
      <c r="BD294" s="197" t="e">
        <f t="shared" si="251"/>
        <v>#DIV/0!</v>
      </c>
      <c r="BE294" s="197" t="e">
        <f t="shared" si="251"/>
        <v>#DIV/0!</v>
      </c>
      <c r="BF294" s="197" t="e">
        <f t="shared" si="251"/>
        <v>#DIV/0!</v>
      </c>
      <c r="BG294" s="197" t="e">
        <f t="shared" si="251"/>
        <v>#DIV/0!</v>
      </c>
      <c r="BH294" s="197" t="e">
        <f t="shared" si="251"/>
        <v>#DIV/0!</v>
      </c>
      <c r="BI294" s="197" t="e">
        <f t="shared" si="251"/>
        <v>#DIV/0!</v>
      </c>
      <c r="BJ294" s="197" t="e">
        <f t="shared" si="251"/>
        <v>#DIV/0!</v>
      </c>
      <c r="BK294" s="197" t="e">
        <f t="shared" si="251"/>
        <v>#DIV/0!</v>
      </c>
      <c r="BL294" s="197" t="e">
        <f t="shared" si="251"/>
        <v>#DIV/0!</v>
      </c>
      <c r="BM294" s="197" t="e">
        <f t="shared" si="251"/>
        <v>#DIV/0!</v>
      </c>
      <c r="BN294" s="197" t="e">
        <f>BN277*BN$306</f>
        <v>#DIV/0!</v>
      </c>
    </row>
    <row r="295" spans="4:66" hidden="1" outlineLevel="1">
      <c r="E295" s="73" t="s">
        <v>233</v>
      </c>
      <c r="Z295" s="50"/>
    </row>
    <row r="296" spans="4:66" hidden="1" outlineLevel="1">
      <c r="E296" s="62" t="s">
        <v>234</v>
      </c>
      <c r="J296" t="s">
        <v>154</v>
      </c>
      <c r="R296" s="198" t="e">
        <f t="shared" ref="R296:BM296" si="252">R279*R$306</f>
        <v>#DIV/0!</v>
      </c>
      <c r="S296" s="198" t="e">
        <f t="shared" si="252"/>
        <v>#DIV/0!</v>
      </c>
      <c r="T296" s="198" t="e">
        <f t="shared" si="252"/>
        <v>#DIV/0!</v>
      </c>
      <c r="U296" s="198" t="e">
        <f t="shared" si="252"/>
        <v>#DIV/0!</v>
      </c>
      <c r="V296" s="198" t="e">
        <f t="shared" si="252"/>
        <v>#DIV/0!</v>
      </c>
      <c r="W296" s="198" t="e">
        <f t="shared" si="252"/>
        <v>#DIV/0!</v>
      </c>
      <c r="X296" s="198" t="e">
        <f t="shared" si="252"/>
        <v>#DIV/0!</v>
      </c>
      <c r="Y296" s="198" t="e">
        <f t="shared" si="252"/>
        <v>#DIV/0!</v>
      </c>
      <c r="Z296" s="198" t="e">
        <f t="shared" si="252"/>
        <v>#DIV/0!</v>
      </c>
      <c r="AA296" s="198" t="e">
        <f t="shared" si="252"/>
        <v>#DIV/0!</v>
      </c>
      <c r="AB296" s="198" t="e">
        <f t="shared" si="252"/>
        <v>#DIV/0!</v>
      </c>
      <c r="AC296" s="198" t="e">
        <f t="shared" si="252"/>
        <v>#DIV/0!</v>
      </c>
      <c r="AD296" s="198" t="e">
        <f t="shared" si="252"/>
        <v>#DIV/0!</v>
      </c>
      <c r="AE296" s="198" t="e">
        <f t="shared" si="252"/>
        <v>#DIV/0!</v>
      </c>
      <c r="AF296" s="198" t="e">
        <f t="shared" si="252"/>
        <v>#DIV/0!</v>
      </c>
      <c r="AG296" s="198" t="e">
        <f t="shared" si="252"/>
        <v>#DIV/0!</v>
      </c>
      <c r="AH296" s="198" t="e">
        <f t="shared" si="252"/>
        <v>#DIV/0!</v>
      </c>
      <c r="AI296" s="198" t="e">
        <f t="shared" si="252"/>
        <v>#DIV/0!</v>
      </c>
      <c r="AJ296" s="198" t="e">
        <f t="shared" si="252"/>
        <v>#DIV/0!</v>
      </c>
      <c r="AK296" s="198" t="e">
        <f t="shared" si="252"/>
        <v>#DIV/0!</v>
      </c>
      <c r="AL296" s="198" t="e">
        <f t="shared" si="252"/>
        <v>#DIV/0!</v>
      </c>
      <c r="AM296" s="198" t="e">
        <f t="shared" si="252"/>
        <v>#DIV/0!</v>
      </c>
      <c r="AN296" s="198" t="e">
        <f t="shared" si="252"/>
        <v>#DIV/0!</v>
      </c>
      <c r="AO296" s="198" t="e">
        <f t="shared" si="252"/>
        <v>#DIV/0!</v>
      </c>
      <c r="AP296" s="198" t="e">
        <f t="shared" si="252"/>
        <v>#DIV/0!</v>
      </c>
      <c r="AQ296" s="198" t="e">
        <f t="shared" si="252"/>
        <v>#DIV/0!</v>
      </c>
      <c r="AR296" s="198" t="e">
        <f t="shared" si="252"/>
        <v>#DIV/0!</v>
      </c>
      <c r="AS296" s="198" t="e">
        <f t="shared" si="252"/>
        <v>#DIV/0!</v>
      </c>
      <c r="AT296" s="198" t="e">
        <f t="shared" si="252"/>
        <v>#DIV/0!</v>
      </c>
      <c r="AU296" s="198" t="e">
        <f t="shared" si="252"/>
        <v>#DIV/0!</v>
      </c>
      <c r="AV296" s="198" t="e">
        <f t="shared" si="252"/>
        <v>#DIV/0!</v>
      </c>
      <c r="AW296" s="198" t="e">
        <f t="shared" si="252"/>
        <v>#DIV/0!</v>
      </c>
      <c r="AX296" s="198" t="e">
        <f t="shared" si="252"/>
        <v>#DIV/0!</v>
      </c>
      <c r="AY296" s="198" t="e">
        <f t="shared" si="252"/>
        <v>#DIV/0!</v>
      </c>
      <c r="AZ296" s="198" t="e">
        <f t="shared" si="252"/>
        <v>#DIV/0!</v>
      </c>
      <c r="BA296" s="198" t="e">
        <f t="shared" si="252"/>
        <v>#DIV/0!</v>
      </c>
      <c r="BB296" s="198" t="e">
        <f t="shared" si="252"/>
        <v>#DIV/0!</v>
      </c>
      <c r="BC296" s="198" t="e">
        <f t="shared" si="252"/>
        <v>#DIV/0!</v>
      </c>
      <c r="BD296" s="198" t="e">
        <f t="shared" si="252"/>
        <v>#DIV/0!</v>
      </c>
      <c r="BE296" s="198" t="e">
        <f t="shared" si="252"/>
        <v>#DIV/0!</v>
      </c>
      <c r="BF296" s="198" t="e">
        <f t="shared" si="252"/>
        <v>#DIV/0!</v>
      </c>
      <c r="BG296" s="198" t="e">
        <f t="shared" si="252"/>
        <v>#DIV/0!</v>
      </c>
      <c r="BH296" s="198" t="e">
        <f t="shared" si="252"/>
        <v>#DIV/0!</v>
      </c>
      <c r="BI296" s="198" t="e">
        <f t="shared" si="252"/>
        <v>#DIV/0!</v>
      </c>
      <c r="BJ296" s="198" t="e">
        <f t="shared" si="252"/>
        <v>#DIV/0!</v>
      </c>
      <c r="BK296" s="198" t="e">
        <f t="shared" si="252"/>
        <v>#DIV/0!</v>
      </c>
      <c r="BL296" s="198" t="e">
        <f t="shared" si="252"/>
        <v>#DIV/0!</v>
      </c>
      <c r="BM296" s="198" t="e">
        <f t="shared" si="252"/>
        <v>#DIV/0!</v>
      </c>
      <c r="BN296" s="198" t="e">
        <f>BN279*BN$306</f>
        <v>#DIV/0!</v>
      </c>
    </row>
    <row r="297" spans="4:66" hidden="1" outlineLevel="1">
      <c r="E297" s="62" t="s">
        <v>235</v>
      </c>
      <c r="J297" t="s">
        <v>154</v>
      </c>
      <c r="R297" s="198" t="e">
        <f t="shared" ref="R297:BM297" si="253">R280*R$306</f>
        <v>#DIV/0!</v>
      </c>
      <c r="S297" s="198" t="e">
        <f t="shared" si="253"/>
        <v>#DIV/0!</v>
      </c>
      <c r="T297" s="198" t="e">
        <f t="shared" si="253"/>
        <v>#DIV/0!</v>
      </c>
      <c r="U297" s="198" t="e">
        <f t="shared" si="253"/>
        <v>#DIV/0!</v>
      </c>
      <c r="V297" s="198" t="e">
        <f t="shared" si="253"/>
        <v>#DIV/0!</v>
      </c>
      <c r="W297" s="198" t="e">
        <f t="shared" si="253"/>
        <v>#DIV/0!</v>
      </c>
      <c r="X297" s="198" t="e">
        <f t="shared" si="253"/>
        <v>#DIV/0!</v>
      </c>
      <c r="Y297" s="198" t="e">
        <f t="shared" si="253"/>
        <v>#DIV/0!</v>
      </c>
      <c r="Z297" s="198" t="e">
        <f t="shared" si="253"/>
        <v>#DIV/0!</v>
      </c>
      <c r="AA297" s="198" t="e">
        <f t="shared" si="253"/>
        <v>#DIV/0!</v>
      </c>
      <c r="AB297" s="198" t="e">
        <f t="shared" si="253"/>
        <v>#DIV/0!</v>
      </c>
      <c r="AC297" s="198" t="e">
        <f t="shared" si="253"/>
        <v>#DIV/0!</v>
      </c>
      <c r="AD297" s="198" t="e">
        <f t="shared" si="253"/>
        <v>#DIV/0!</v>
      </c>
      <c r="AE297" s="198" t="e">
        <f t="shared" si="253"/>
        <v>#DIV/0!</v>
      </c>
      <c r="AF297" s="198" t="e">
        <f t="shared" si="253"/>
        <v>#DIV/0!</v>
      </c>
      <c r="AG297" s="198" t="e">
        <f t="shared" si="253"/>
        <v>#DIV/0!</v>
      </c>
      <c r="AH297" s="198" t="e">
        <f t="shared" si="253"/>
        <v>#DIV/0!</v>
      </c>
      <c r="AI297" s="198" t="e">
        <f t="shared" si="253"/>
        <v>#DIV/0!</v>
      </c>
      <c r="AJ297" s="198" t="e">
        <f t="shared" si="253"/>
        <v>#DIV/0!</v>
      </c>
      <c r="AK297" s="198" t="e">
        <f t="shared" si="253"/>
        <v>#DIV/0!</v>
      </c>
      <c r="AL297" s="198" t="e">
        <f t="shared" si="253"/>
        <v>#DIV/0!</v>
      </c>
      <c r="AM297" s="198" t="e">
        <f t="shared" si="253"/>
        <v>#DIV/0!</v>
      </c>
      <c r="AN297" s="198" t="e">
        <f t="shared" si="253"/>
        <v>#DIV/0!</v>
      </c>
      <c r="AO297" s="198" t="e">
        <f t="shared" si="253"/>
        <v>#DIV/0!</v>
      </c>
      <c r="AP297" s="198" t="e">
        <f t="shared" si="253"/>
        <v>#DIV/0!</v>
      </c>
      <c r="AQ297" s="198" t="e">
        <f t="shared" si="253"/>
        <v>#DIV/0!</v>
      </c>
      <c r="AR297" s="198" t="e">
        <f t="shared" si="253"/>
        <v>#DIV/0!</v>
      </c>
      <c r="AS297" s="198" t="e">
        <f t="shared" si="253"/>
        <v>#DIV/0!</v>
      </c>
      <c r="AT297" s="198" t="e">
        <f t="shared" si="253"/>
        <v>#DIV/0!</v>
      </c>
      <c r="AU297" s="198" t="e">
        <f t="shared" si="253"/>
        <v>#DIV/0!</v>
      </c>
      <c r="AV297" s="198" t="e">
        <f t="shared" si="253"/>
        <v>#DIV/0!</v>
      </c>
      <c r="AW297" s="198" t="e">
        <f t="shared" si="253"/>
        <v>#DIV/0!</v>
      </c>
      <c r="AX297" s="198" t="e">
        <f t="shared" si="253"/>
        <v>#DIV/0!</v>
      </c>
      <c r="AY297" s="198" t="e">
        <f t="shared" si="253"/>
        <v>#DIV/0!</v>
      </c>
      <c r="AZ297" s="198" t="e">
        <f t="shared" si="253"/>
        <v>#DIV/0!</v>
      </c>
      <c r="BA297" s="198" t="e">
        <f t="shared" si="253"/>
        <v>#DIV/0!</v>
      </c>
      <c r="BB297" s="198" t="e">
        <f t="shared" si="253"/>
        <v>#DIV/0!</v>
      </c>
      <c r="BC297" s="198" t="e">
        <f t="shared" si="253"/>
        <v>#DIV/0!</v>
      </c>
      <c r="BD297" s="198" t="e">
        <f t="shared" si="253"/>
        <v>#DIV/0!</v>
      </c>
      <c r="BE297" s="198" t="e">
        <f t="shared" si="253"/>
        <v>#DIV/0!</v>
      </c>
      <c r="BF297" s="198" t="e">
        <f t="shared" si="253"/>
        <v>#DIV/0!</v>
      </c>
      <c r="BG297" s="198" t="e">
        <f t="shared" si="253"/>
        <v>#DIV/0!</v>
      </c>
      <c r="BH297" s="198" t="e">
        <f t="shared" si="253"/>
        <v>#DIV/0!</v>
      </c>
      <c r="BI297" s="198" t="e">
        <f t="shared" si="253"/>
        <v>#DIV/0!</v>
      </c>
      <c r="BJ297" s="198" t="e">
        <f t="shared" si="253"/>
        <v>#DIV/0!</v>
      </c>
      <c r="BK297" s="198" t="e">
        <f t="shared" si="253"/>
        <v>#DIV/0!</v>
      </c>
      <c r="BL297" s="198" t="e">
        <f t="shared" si="253"/>
        <v>#DIV/0!</v>
      </c>
      <c r="BM297" s="198" t="e">
        <f t="shared" si="253"/>
        <v>#DIV/0!</v>
      </c>
      <c r="BN297" s="198" t="e">
        <f>BN280*BN$306</f>
        <v>#DIV/0!</v>
      </c>
    </row>
    <row r="298" spans="4:66" hidden="1" outlineLevel="1">
      <c r="E298" s="62" t="s">
        <v>236</v>
      </c>
      <c r="J298" t="s">
        <v>154</v>
      </c>
      <c r="R298" s="198" t="e">
        <f t="shared" ref="R298:BM298" si="254">R281*R$306</f>
        <v>#DIV/0!</v>
      </c>
      <c r="S298" s="198" t="e">
        <f t="shared" si="254"/>
        <v>#DIV/0!</v>
      </c>
      <c r="T298" s="198" t="e">
        <f t="shared" si="254"/>
        <v>#DIV/0!</v>
      </c>
      <c r="U298" s="198" t="e">
        <f t="shared" si="254"/>
        <v>#DIV/0!</v>
      </c>
      <c r="V298" s="198" t="e">
        <f t="shared" si="254"/>
        <v>#DIV/0!</v>
      </c>
      <c r="W298" s="198" t="e">
        <f t="shared" si="254"/>
        <v>#DIV/0!</v>
      </c>
      <c r="X298" s="198" t="e">
        <f t="shared" si="254"/>
        <v>#DIV/0!</v>
      </c>
      <c r="Y298" s="198" t="e">
        <f t="shared" si="254"/>
        <v>#DIV/0!</v>
      </c>
      <c r="Z298" s="198" t="e">
        <f t="shared" si="254"/>
        <v>#DIV/0!</v>
      </c>
      <c r="AA298" s="198" t="e">
        <f t="shared" si="254"/>
        <v>#DIV/0!</v>
      </c>
      <c r="AB298" s="198" t="e">
        <f t="shared" si="254"/>
        <v>#DIV/0!</v>
      </c>
      <c r="AC298" s="198" t="e">
        <f t="shared" si="254"/>
        <v>#DIV/0!</v>
      </c>
      <c r="AD298" s="198" t="e">
        <f t="shared" si="254"/>
        <v>#DIV/0!</v>
      </c>
      <c r="AE298" s="198" t="e">
        <f t="shared" si="254"/>
        <v>#DIV/0!</v>
      </c>
      <c r="AF298" s="198" t="e">
        <f t="shared" si="254"/>
        <v>#DIV/0!</v>
      </c>
      <c r="AG298" s="198" t="e">
        <f t="shared" si="254"/>
        <v>#DIV/0!</v>
      </c>
      <c r="AH298" s="198" t="e">
        <f t="shared" si="254"/>
        <v>#DIV/0!</v>
      </c>
      <c r="AI298" s="198" t="e">
        <f t="shared" si="254"/>
        <v>#DIV/0!</v>
      </c>
      <c r="AJ298" s="198" t="e">
        <f t="shared" si="254"/>
        <v>#DIV/0!</v>
      </c>
      <c r="AK298" s="198" t="e">
        <f t="shared" si="254"/>
        <v>#DIV/0!</v>
      </c>
      <c r="AL298" s="198" t="e">
        <f t="shared" si="254"/>
        <v>#DIV/0!</v>
      </c>
      <c r="AM298" s="198" t="e">
        <f t="shared" si="254"/>
        <v>#DIV/0!</v>
      </c>
      <c r="AN298" s="198" t="e">
        <f t="shared" si="254"/>
        <v>#DIV/0!</v>
      </c>
      <c r="AO298" s="198" t="e">
        <f t="shared" si="254"/>
        <v>#DIV/0!</v>
      </c>
      <c r="AP298" s="198" t="e">
        <f t="shared" si="254"/>
        <v>#DIV/0!</v>
      </c>
      <c r="AQ298" s="198" t="e">
        <f t="shared" si="254"/>
        <v>#DIV/0!</v>
      </c>
      <c r="AR298" s="198" t="e">
        <f t="shared" si="254"/>
        <v>#DIV/0!</v>
      </c>
      <c r="AS298" s="198" t="e">
        <f t="shared" si="254"/>
        <v>#DIV/0!</v>
      </c>
      <c r="AT298" s="198" t="e">
        <f t="shared" si="254"/>
        <v>#DIV/0!</v>
      </c>
      <c r="AU298" s="198" t="e">
        <f t="shared" si="254"/>
        <v>#DIV/0!</v>
      </c>
      <c r="AV298" s="198" t="e">
        <f t="shared" si="254"/>
        <v>#DIV/0!</v>
      </c>
      <c r="AW298" s="198" t="e">
        <f t="shared" si="254"/>
        <v>#DIV/0!</v>
      </c>
      <c r="AX298" s="198" t="e">
        <f t="shared" si="254"/>
        <v>#DIV/0!</v>
      </c>
      <c r="AY298" s="198" t="e">
        <f t="shared" si="254"/>
        <v>#DIV/0!</v>
      </c>
      <c r="AZ298" s="198" t="e">
        <f t="shared" si="254"/>
        <v>#DIV/0!</v>
      </c>
      <c r="BA298" s="198" t="e">
        <f t="shared" si="254"/>
        <v>#DIV/0!</v>
      </c>
      <c r="BB298" s="198" t="e">
        <f t="shared" si="254"/>
        <v>#DIV/0!</v>
      </c>
      <c r="BC298" s="198" t="e">
        <f t="shared" si="254"/>
        <v>#DIV/0!</v>
      </c>
      <c r="BD298" s="198" t="e">
        <f t="shared" si="254"/>
        <v>#DIV/0!</v>
      </c>
      <c r="BE298" s="198" t="e">
        <f t="shared" si="254"/>
        <v>#DIV/0!</v>
      </c>
      <c r="BF298" s="198" t="e">
        <f t="shared" si="254"/>
        <v>#DIV/0!</v>
      </c>
      <c r="BG298" s="198" t="e">
        <f t="shared" si="254"/>
        <v>#DIV/0!</v>
      </c>
      <c r="BH298" s="198" t="e">
        <f t="shared" si="254"/>
        <v>#DIV/0!</v>
      </c>
      <c r="BI298" s="198" t="e">
        <f t="shared" si="254"/>
        <v>#DIV/0!</v>
      </c>
      <c r="BJ298" s="198" t="e">
        <f t="shared" si="254"/>
        <v>#DIV/0!</v>
      </c>
      <c r="BK298" s="198" t="e">
        <f t="shared" si="254"/>
        <v>#DIV/0!</v>
      </c>
      <c r="BL298" s="198" t="e">
        <f t="shared" si="254"/>
        <v>#DIV/0!</v>
      </c>
      <c r="BM298" s="198" t="e">
        <f t="shared" si="254"/>
        <v>#DIV/0!</v>
      </c>
      <c r="BN298" s="198" t="e">
        <f>BN281*BN$306</f>
        <v>#DIV/0!</v>
      </c>
    </row>
    <row r="299" spans="4:66" hidden="1" outlineLevel="1">
      <c r="E299" s="62" t="s">
        <v>237</v>
      </c>
      <c r="J299" t="s">
        <v>154</v>
      </c>
      <c r="R299" s="198" t="e">
        <f t="shared" ref="R299:BM299" si="255">R282*R$306</f>
        <v>#DIV/0!</v>
      </c>
      <c r="S299" s="198" t="e">
        <f t="shared" si="255"/>
        <v>#DIV/0!</v>
      </c>
      <c r="T299" s="198" t="e">
        <f t="shared" si="255"/>
        <v>#DIV/0!</v>
      </c>
      <c r="U299" s="198" t="e">
        <f t="shared" si="255"/>
        <v>#DIV/0!</v>
      </c>
      <c r="V299" s="198" t="e">
        <f t="shared" si="255"/>
        <v>#DIV/0!</v>
      </c>
      <c r="W299" s="198" t="e">
        <f t="shared" si="255"/>
        <v>#DIV/0!</v>
      </c>
      <c r="X299" s="198" t="e">
        <f>X282*X$306</f>
        <v>#DIV/0!</v>
      </c>
      <c r="Y299" s="198" t="e">
        <f t="shared" si="255"/>
        <v>#DIV/0!</v>
      </c>
      <c r="Z299" s="198" t="e">
        <f t="shared" si="255"/>
        <v>#DIV/0!</v>
      </c>
      <c r="AA299" s="198" t="e">
        <f t="shared" si="255"/>
        <v>#DIV/0!</v>
      </c>
      <c r="AB299" s="198" t="e">
        <f t="shared" si="255"/>
        <v>#DIV/0!</v>
      </c>
      <c r="AC299" s="198" t="e">
        <f t="shared" si="255"/>
        <v>#DIV/0!</v>
      </c>
      <c r="AD299" s="198" t="e">
        <f t="shared" si="255"/>
        <v>#DIV/0!</v>
      </c>
      <c r="AE299" s="198" t="e">
        <f t="shared" si="255"/>
        <v>#DIV/0!</v>
      </c>
      <c r="AF299" s="198" t="e">
        <f t="shared" si="255"/>
        <v>#DIV/0!</v>
      </c>
      <c r="AG299" s="198" t="e">
        <f t="shared" si="255"/>
        <v>#DIV/0!</v>
      </c>
      <c r="AH299" s="198" t="e">
        <f t="shared" si="255"/>
        <v>#DIV/0!</v>
      </c>
      <c r="AI299" s="198" t="e">
        <f t="shared" si="255"/>
        <v>#DIV/0!</v>
      </c>
      <c r="AJ299" s="198" t="e">
        <f t="shared" si="255"/>
        <v>#DIV/0!</v>
      </c>
      <c r="AK299" s="198" t="e">
        <f t="shared" si="255"/>
        <v>#DIV/0!</v>
      </c>
      <c r="AL299" s="198" t="e">
        <f t="shared" si="255"/>
        <v>#DIV/0!</v>
      </c>
      <c r="AM299" s="198" t="e">
        <f t="shared" si="255"/>
        <v>#DIV/0!</v>
      </c>
      <c r="AN299" s="198" t="e">
        <f t="shared" si="255"/>
        <v>#DIV/0!</v>
      </c>
      <c r="AO299" s="198" t="e">
        <f t="shared" si="255"/>
        <v>#DIV/0!</v>
      </c>
      <c r="AP299" s="198" t="e">
        <f t="shared" si="255"/>
        <v>#DIV/0!</v>
      </c>
      <c r="AQ299" s="198" t="e">
        <f t="shared" si="255"/>
        <v>#DIV/0!</v>
      </c>
      <c r="AR299" s="198" t="e">
        <f t="shared" si="255"/>
        <v>#DIV/0!</v>
      </c>
      <c r="AS299" s="198" t="e">
        <f t="shared" si="255"/>
        <v>#DIV/0!</v>
      </c>
      <c r="AT299" s="198" t="e">
        <f t="shared" si="255"/>
        <v>#DIV/0!</v>
      </c>
      <c r="AU299" s="198" t="e">
        <f t="shared" si="255"/>
        <v>#DIV/0!</v>
      </c>
      <c r="AV299" s="198" t="e">
        <f t="shared" si="255"/>
        <v>#DIV/0!</v>
      </c>
      <c r="AW299" s="198" t="e">
        <f t="shared" si="255"/>
        <v>#DIV/0!</v>
      </c>
      <c r="AX299" s="198" t="e">
        <f t="shared" si="255"/>
        <v>#DIV/0!</v>
      </c>
      <c r="AY299" s="198" t="e">
        <f t="shared" si="255"/>
        <v>#DIV/0!</v>
      </c>
      <c r="AZ299" s="198" t="e">
        <f t="shared" si="255"/>
        <v>#DIV/0!</v>
      </c>
      <c r="BA299" s="198" t="e">
        <f t="shared" si="255"/>
        <v>#DIV/0!</v>
      </c>
      <c r="BB299" s="198" t="e">
        <f t="shared" si="255"/>
        <v>#DIV/0!</v>
      </c>
      <c r="BC299" s="198" t="e">
        <f t="shared" si="255"/>
        <v>#DIV/0!</v>
      </c>
      <c r="BD299" s="198" t="e">
        <f t="shared" si="255"/>
        <v>#DIV/0!</v>
      </c>
      <c r="BE299" s="198" t="e">
        <f t="shared" si="255"/>
        <v>#DIV/0!</v>
      </c>
      <c r="BF299" s="198" t="e">
        <f t="shared" si="255"/>
        <v>#DIV/0!</v>
      </c>
      <c r="BG299" s="198" t="e">
        <f t="shared" si="255"/>
        <v>#DIV/0!</v>
      </c>
      <c r="BH299" s="198" t="e">
        <f t="shared" si="255"/>
        <v>#DIV/0!</v>
      </c>
      <c r="BI299" s="198" t="e">
        <f t="shared" si="255"/>
        <v>#DIV/0!</v>
      </c>
      <c r="BJ299" s="198" t="e">
        <f t="shared" si="255"/>
        <v>#DIV/0!</v>
      </c>
      <c r="BK299" s="198" t="e">
        <f t="shared" si="255"/>
        <v>#DIV/0!</v>
      </c>
      <c r="BL299" s="198" t="e">
        <f t="shared" si="255"/>
        <v>#DIV/0!</v>
      </c>
      <c r="BM299" s="198" t="e">
        <f t="shared" si="255"/>
        <v>#DIV/0!</v>
      </c>
      <c r="BN299" s="198" t="e">
        <f>BN282*BN$306</f>
        <v>#DIV/0!</v>
      </c>
    </row>
    <row r="300" spans="4:66" hidden="1" outlineLevel="1">
      <c r="E300" s="73" t="s">
        <v>238</v>
      </c>
      <c r="X300" s="50"/>
      <c r="Y300" s="50"/>
    </row>
    <row r="301" spans="4:66" hidden="1" outlineLevel="1">
      <c r="E301" s="62" t="s">
        <v>239</v>
      </c>
      <c r="J301" t="s">
        <v>154</v>
      </c>
      <c r="R301" s="198" t="e">
        <f t="shared" ref="R301:BM302" si="256">R284*R$306</f>
        <v>#DIV/0!</v>
      </c>
      <c r="S301" s="198" t="e">
        <f t="shared" si="256"/>
        <v>#DIV/0!</v>
      </c>
      <c r="T301" s="198" t="e">
        <f t="shared" si="256"/>
        <v>#DIV/0!</v>
      </c>
      <c r="U301" s="198" t="e">
        <f t="shared" si="256"/>
        <v>#DIV/0!</v>
      </c>
      <c r="V301" s="198" t="e">
        <f t="shared" si="256"/>
        <v>#DIV/0!</v>
      </c>
      <c r="W301" s="198" t="e">
        <f t="shared" si="256"/>
        <v>#DIV/0!</v>
      </c>
      <c r="X301" s="198" t="e">
        <f t="shared" si="256"/>
        <v>#DIV/0!</v>
      </c>
      <c r="Y301" s="198" t="e">
        <f t="shared" si="256"/>
        <v>#DIV/0!</v>
      </c>
      <c r="Z301" s="198" t="e">
        <f t="shared" si="256"/>
        <v>#DIV/0!</v>
      </c>
      <c r="AA301" s="198" t="e">
        <f t="shared" si="256"/>
        <v>#DIV/0!</v>
      </c>
      <c r="AB301" s="198" t="e">
        <f t="shared" si="256"/>
        <v>#DIV/0!</v>
      </c>
      <c r="AC301" s="198" t="e">
        <f t="shared" si="256"/>
        <v>#DIV/0!</v>
      </c>
      <c r="AD301" s="198" t="e">
        <f t="shared" si="256"/>
        <v>#DIV/0!</v>
      </c>
      <c r="AE301" s="198" t="e">
        <f t="shared" si="256"/>
        <v>#DIV/0!</v>
      </c>
      <c r="AF301" s="198" t="e">
        <f t="shared" si="256"/>
        <v>#DIV/0!</v>
      </c>
      <c r="AG301" s="198" t="e">
        <f t="shared" si="256"/>
        <v>#DIV/0!</v>
      </c>
      <c r="AH301" s="198" t="e">
        <f t="shared" si="256"/>
        <v>#DIV/0!</v>
      </c>
      <c r="AI301" s="198" t="e">
        <f t="shared" si="256"/>
        <v>#DIV/0!</v>
      </c>
      <c r="AJ301" s="198" t="e">
        <f t="shared" si="256"/>
        <v>#DIV/0!</v>
      </c>
      <c r="AK301" s="198" t="e">
        <f t="shared" si="256"/>
        <v>#DIV/0!</v>
      </c>
      <c r="AL301" s="198" t="e">
        <f t="shared" si="256"/>
        <v>#DIV/0!</v>
      </c>
      <c r="AM301" s="198" t="e">
        <f t="shared" si="256"/>
        <v>#DIV/0!</v>
      </c>
      <c r="AN301" s="198" t="e">
        <f t="shared" si="256"/>
        <v>#DIV/0!</v>
      </c>
      <c r="AO301" s="198" t="e">
        <f t="shared" si="256"/>
        <v>#DIV/0!</v>
      </c>
      <c r="AP301" s="198" t="e">
        <f t="shared" si="256"/>
        <v>#DIV/0!</v>
      </c>
      <c r="AQ301" s="198" t="e">
        <f t="shared" si="256"/>
        <v>#DIV/0!</v>
      </c>
      <c r="AR301" s="198" t="e">
        <f t="shared" si="256"/>
        <v>#DIV/0!</v>
      </c>
      <c r="AS301" s="198" t="e">
        <f t="shared" si="256"/>
        <v>#DIV/0!</v>
      </c>
      <c r="AT301" s="198" t="e">
        <f t="shared" si="256"/>
        <v>#DIV/0!</v>
      </c>
      <c r="AU301" s="198" t="e">
        <f t="shared" si="256"/>
        <v>#DIV/0!</v>
      </c>
      <c r="AV301" s="198" t="e">
        <f t="shared" si="256"/>
        <v>#DIV/0!</v>
      </c>
      <c r="AW301" s="198" t="e">
        <f t="shared" si="256"/>
        <v>#DIV/0!</v>
      </c>
      <c r="AX301" s="198" t="e">
        <f t="shared" si="256"/>
        <v>#DIV/0!</v>
      </c>
      <c r="AY301" s="198" t="e">
        <f t="shared" si="256"/>
        <v>#DIV/0!</v>
      </c>
      <c r="AZ301" s="198" t="e">
        <f t="shared" si="256"/>
        <v>#DIV/0!</v>
      </c>
      <c r="BA301" s="198" t="e">
        <f t="shared" si="256"/>
        <v>#DIV/0!</v>
      </c>
      <c r="BB301" s="198" t="e">
        <f t="shared" si="256"/>
        <v>#DIV/0!</v>
      </c>
      <c r="BC301" s="198" t="e">
        <f t="shared" si="256"/>
        <v>#DIV/0!</v>
      </c>
      <c r="BD301" s="198" t="e">
        <f t="shared" si="256"/>
        <v>#DIV/0!</v>
      </c>
      <c r="BE301" s="198" t="e">
        <f t="shared" si="256"/>
        <v>#DIV/0!</v>
      </c>
      <c r="BF301" s="198" t="e">
        <f t="shared" si="256"/>
        <v>#DIV/0!</v>
      </c>
      <c r="BG301" s="198" t="e">
        <f t="shared" si="256"/>
        <v>#DIV/0!</v>
      </c>
      <c r="BH301" s="198" t="e">
        <f t="shared" si="256"/>
        <v>#DIV/0!</v>
      </c>
      <c r="BI301" s="198" t="e">
        <f t="shared" si="256"/>
        <v>#DIV/0!</v>
      </c>
      <c r="BJ301" s="198" t="e">
        <f t="shared" si="256"/>
        <v>#DIV/0!</v>
      </c>
      <c r="BK301" s="198" t="e">
        <f t="shared" si="256"/>
        <v>#DIV/0!</v>
      </c>
      <c r="BL301" s="198" t="e">
        <f t="shared" si="256"/>
        <v>#DIV/0!</v>
      </c>
      <c r="BM301" s="198" t="e">
        <f t="shared" si="256"/>
        <v>#DIV/0!</v>
      </c>
      <c r="BN301" s="198" t="e">
        <f>BN284*BN$306</f>
        <v>#DIV/0!</v>
      </c>
    </row>
    <row r="302" spans="4:66" hidden="1" outlineLevel="1">
      <c r="E302" s="62" t="s">
        <v>373</v>
      </c>
      <c r="J302" t="s">
        <v>154</v>
      </c>
      <c r="R302" s="198" t="e">
        <f t="shared" si="256"/>
        <v>#DIV/0!</v>
      </c>
      <c r="S302" s="198" t="e">
        <f t="shared" si="256"/>
        <v>#DIV/0!</v>
      </c>
      <c r="T302" s="198" t="e">
        <f t="shared" si="256"/>
        <v>#DIV/0!</v>
      </c>
      <c r="U302" s="198" t="e">
        <f t="shared" si="256"/>
        <v>#DIV/0!</v>
      </c>
      <c r="V302" s="198" t="e">
        <f t="shared" si="256"/>
        <v>#DIV/0!</v>
      </c>
      <c r="W302" s="198" t="e">
        <f t="shared" si="256"/>
        <v>#DIV/0!</v>
      </c>
      <c r="X302" s="198" t="e">
        <f t="shared" si="256"/>
        <v>#DIV/0!</v>
      </c>
      <c r="Y302" s="198" t="e">
        <f t="shared" si="256"/>
        <v>#DIV/0!</v>
      </c>
      <c r="Z302" s="198" t="e">
        <f t="shared" si="256"/>
        <v>#DIV/0!</v>
      </c>
      <c r="AA302" s="198" t="e">
        <f t="shared" si="256"/>
        <v>#DIV/0!</v>
      </c>
      <c r="AB302" s="198" t="e">
        <f t="shared" si="256"/>
        <v>#DIV/0!</v>
      </c>
      <c r="AC302" s="198" t="e">
        <f t="shared" si="256"/>
        <v>#DIV/0!</v>
      </c>
      <c r="AD302" s="198" t="e">
        <f t="shared" si="256"/>
        <v>#DIV/0!</v>
      </c>
      <c r="AE302" s="198" t="e">
        <f t="shared" si="256"/>
        <v>#DIV/0!</v>
      </c>
      <c r="AF302" s="198" t="e">
        <f t="shared" si="256"/>
        <v>#DIV/0!</v>
      </c>
      <c r="AG302" s="198" t="e">
        <f t="shared" si="256"/>
        <v>#DIV/0!</v>
      </c>
      <c r="AH302" s="198" t="e">
        <f t="shared" si="256"/>
        <v>#DIV/0!</v>
      </c>
      <c r="AI302" s="198" t="e">
        <f t="shared" si="256"/>
        <v>#DIV/0!</v>
      </c>
      <c r="AJ302" s="198" t="e">
        <f t="shared" si="256"/>
        <v>#DIV/0!</v>
      </c>
      <c r="AK302" s="198" t="e">
        <f t="shared" si="256"/>
        <v>#DIV/0!</v>
      </c>
      <c r="AL302" s="198" t="e">
        <f t="shared" si="256"/>
        <v>#DIV/0!</v>
      </c>
      <c r="AM302" s="198" t="e">
        <f t="shared" si="256"/>
        <v>#DIV/0!</v>
      </c>
      <c r="AN302" s="198" t="e">
        <f t="shared" si="256"/>
        <v>#DIV/0!</v>
      </c>
      <c r="AO302" s="198" t="e">
        <f t="shared" si="256"/>
        <v>#DIV/0!</v>
      </c>
      <c r="AP302" s="198" t="e">
        <f t="shared" si="256"/>
        <v>#DIV/0!</v>
      </c>
      <c r="AQ302" s="198" t="e">
        <f t="shared" si="256"/>
        <v>#DIV/0!</v>
      </c>
      <c r="AR302" s="198" t="e">
        <f t="shared" si="256"/>
        <v>#DIV/0!</v>
      </c>
      <c r="AS302" s="198" t="e">
        <f t="shared" si="256"/>
        <v>#DIV/0!</v>
      </c>
      <c r="AT302" s="198" t="e">
        <f t="shared" si="256"/>
        <v>#DIV/0!</v>
      </c>
      <c r="AU302" s="198" t="e">
        <f t="shared" si="256"/>
        <v>#DIV/0!</v>
      </c>
      <c r="AV302" s="198" t="e">
        <f t="shared" si="256"/>
        <v>#DIV/0!</v>
      </c>
      <c r="AW302" s="198" t="e">
        <f t="shared" si="256"/>
        <v>#DIV/0!</v>
      </c>
      <c r="AX302" s="198" t="e">
        <f t="shared" si="256"/>
        <v>#DIV/0!</v>
      </c>
      <c r="AY302" s="198" t="e">
        <f t="shared" si="256"/>
        <v>#DIV/0!</v>
      </c>
      <c r="AZ302" s="198" t="e">
        <f t="shared" si="256"/>
        <v>#DIV/0!</v>
      </c>
      <c r="BA302" s="198" t="e">
        <f t="shared" si="256"/>
        <v>#DIV/0!</v>
      </c>
      <c r="BB302" s="198" t="e">
        <f t="shared" si="256"/>
        <v>#DIV/0!</v>
      </c>
      <c r="BC302" s="198" t="e">
        <f t="shared" si="256"/>
        <v>#DIV/0!</v>
      </c>
      <c r="BD302" s="198" t="e">
        <f t="shared" si="256"/>
        <v>#DIV/0!</v>
      </c>
      <c r="BE302" s="198" t="e">
        <f t="shared" si="256"/>
        <v>#DIV/0!</v>
      </c>
      <c r="BF302" s="198" t="e">
        <f t="shared" si="256"/>
        <v>#DIV/0!</v>
      </c>
      <c r="BG302" s="198" t="e">
        <f t="shared" si="256"/>
        <v>#DIV/0!</v>
      </c>
      <c r="BH302" s="198" t="e">
        <f t="shared" si="256"/>
        <v>#DIV/0!</v>
      </c>
      <c r="BI302" s="198" t="e">
        <f t="shared" si="256"/>
        <v>#DIV/0!</v>
      </c>
      <c r="BJ302" s="198" t="e">
        <f t="shared" si="256"/>
        <v>#DIV/0!</v>
      </c>
      <c r="BK302" s="198" t="e">
        <f t="shared" si="256"/>
        <v>#DIV/0!</v>
      </c>
      <c r="BL302" s="198" t="e">
        <f t="shared" si="256"/>
        <v>#DIV/0!</v>
      </c>
      <c r="BM302" s="198" t="e">
        <f t="shared" si="256"/>
        <v>#DIV/0!</v>
      </c>
      <c r="BN302" s="198" t="e">
        <f>BN285*BN$306</f>
        <v>#DIV/0!</v>
      </c>
    </row>
    <row r="303" spans="4:66" hidden="1" outlineLevel="1">
      <c r="E303" s="62" t="s">
        <v>240</v>
      </c>
      <c r="J303" t="s">
        <v>154</v>
      </c>
      <c r="R303" s="198" t="e">
        <f t="shared" ref="R303:BM303" si="257">R286*R$306</f>
        <v>#DIV/0!</v>
      </c>
      <c r="S303" s="198" t="e">
        <f t="shared" si="257"/>
        <v>#DIV/0!</v>
      </c>
      <c r="T303" s="198" t="e">
        <f t="shared" si="257"/>
        <v>#DIV/0!</v>
      </c>
      <c r="U303" s="198" t="e">
        <f t="shared" si="257"/>
        <v>#DIV/0!</v>
      </c>
      <c r="V303" s="198" t="e">
        <f t="shared" si="257"/>
        <v>#DIV/0!</v>
      </c>
      <c r="W303" s="198" t="e">
        <f t="shared" si="257"/>
        <v>#DIV/0!</v>
      </c>
      <c r="X303" s="198" t="e">
        <f t="shared" si="257"/>
        <v>#DIV/0!</v>
      </c>
      <c r="Y303" s="198" t="e">
        <f t="shared" si="257"/>
        <v>#DIV/0!</v>
      </c>
      <c r="Z303" s="198" t="e">
        <f t="shared" si="257"/>
        <v>#DIV/0!</v>
      </c>
      <c r="AA303" s="198" t="e">
        <f t="shared" si="257"/>
        <v>#DIV/0!</v>
      </c>
      <c r="AB303" s="198" t="e">
        <f t="shared" si="257"/>
        <v>#DIV/0!</v>
      </c>
      <c r="AC303" s="198" t="e">
        <f t="shared" si="257"/>
        <v>#DIV/0!</v>
      </c>
      <c r="AD303" s="198" t="e">
        <f t="shared" si="257"/>
        <v>#DIV/0!</v>
      </c>
      <c r="AE303" s="198" t="e">
        <f t="shared" si="257"/>
        <v>#DIV/0!</v>
      </c>
      <c r="AF303" s="198" t="e">
        <f t="shared" si="257"/>
        <v>#DIV/0!</v>
      </c>
      <c r="AG303" s="198" t="e">
        <f t="shared" si="257"/>
        <v>#DIV/0!</v>
      </c>
      <c r="AH303" s="198" t="e">
        <f t="shared" si="257"/>
        <v>#DIV/0!</v>
      </c>
      <c r="AI303" s="198" t="e">
        <f t="shared" si="257"/>
        <v>#DIV/0!</v>
      </c>
      <c r="AJ303" s="198" t="e">
        <f t="shared" si="257"/>
        <v>#DIV/0!</v>
      </c>
      <c r="AK303" s="198" t="e">
        <f t="shared" si="257"/>
        <v>#DIV/0!</v>
      </c>
      <c r="AL303" s="198" t="e">
        <f t="shared" si="257"/>
        <v>#DIV/0!</v>
      </c>
      <c r="AM303" s="198" t="e">
        <f t="shared" si="257"/>
        <v>#DIV/0!</v>
      </c>
      <c r="AN303" s="198" t="e">
        <f t="shared" si="257"/>
        <v>#DIV/0!</v>
      </c>
      <c r="AO303" s="198" t="e">
        <f t="shared" si="257"/>
        <v>#DIV/0!</v>
      </c>
      <c r="AP303" s="198" t="e">
        <f t="shared" si="257"/>
        <v>#DIV/0!</v>
      </c>
      <c r="AQ303" s="198" t="e">
        <f t="shared" si="257"/>
        <v>#DIV/0!</v>
      </c>
      <c r="AR303" s="198" t="e">
        <f t="shared" si="257"/>
        <v>#DIV/0!</v>
      </c>
      <c r="AS303" s="198" t="e">
        <f t="shared" si="257"/>
        <v>#DIV/0!</v>
      </c>
      <c r="AT303" s="198" t="e">
        <f t="shared" si="257"/>
        <v>#DIV/0!</v>
      </c>
      <c r="AU303" s="198" t="e">
        <f t="shared" si="257"/>
        <v>#DIV/0!</v>
      </c>
      <c r="AV303" s="198" t="e">
        <f t="shared" si="257"/>
        <v>#DIV/0!</v>
      </c>
      <c r="AW303" s="198" t="e">
        <f t="shared" si="257"/>
        <v>#DIV/0!</v>
      </c>
      <c r="AX303" s="198" t="e">
        <f t="shared" si="257"/>
        <v>#DIV/0!</v>
      </c>
      <c r="AY303" s="198" t="e">
        <f t="shared" si="257"/>
        <v>#DIV/0!</v>
      </c>
      <c r="AZ303" s="198" t="e">
        <f t="shared" si="257"/>
        <v>#DIV/0!</v>
      </c>
      <c r="BA303" s="198" t="e">
        <f t="shared" si="257"/>
        <v>#DIV/0!</v>
      </c>
      <c r="BB303" s="198" t="e">
        <f t="shared" si="257"/>
        <v>#DIV/0!</v>
      </c>
      <c r="BC303" s="198" t="e">
        <f t="shared" si="257"/>
        <v>#DIV/0!</v>
      </c>
      <c r="BD303" s="198" t="e">
        <f t="shared" si="257"/>
        <v>#DIV/0!</v>
      </c>
      <c r="BE303" s="198" t="e">
        <f t="shared" si="257"/>
        <v>#DIV/0!</v>
      </c>
      <c r="BF303" s="198" t="e">
        <f t="shared" si="257"/>
        <v>#DIV/0!</v>
      </c>
      <c r="BG303" s="198" t="e">
        <f t="shared" si="257"/>
        <v>#DIV/0!</v>
      </c>
      <c r="BH303" s="198" t="e">
        <f t="shared" si="257"/>
        <v>#DIV/0!</v>
      </c>
      <c r="BI303" s="198" t="e">
        <f t="shared" si="257"/>
        <v>#DIV/0!</v>
      </c>
      <c r="BJ303" s="198" t="e">
        <f t="shared" si="257"/>
        <v>#DIV/0!</v>
      </c>
      <c r="BK303" s="198" t="e">
        <f t="shared" si="257"/>
        <v>#DIV/0!</v>
      </c>
      <c r="BL303" s="198" t="e">
        <f t="shared" si="257"/>
        <v>#DIV/0!</v>
      </c>
      <c r="BM303" s="198" t="e">
        <f t="shared" si="257"/>
        <v>#DIV/0!</v>
      </c>
      <c r="BN303" s="198" t="e">
        <f>BN286*BN$306</f>
        <v>#DIV/0!</v>
      </c>
    </row>
    <row r="304" spans="4:66" hidden="1" outlineLevel="1">
      <c r="E304" s="62" t="s">
        <v>241</v>
      </c>
      <c r="J304" t="s">
        <v>154</v>
      </c>
      <c r="R304" s="198" t="e">
        <f t="shared" ref="R304:BM304" si="258">R287*R$306</f>
        <v>#DIV/0!</v>
      </c>
      <c r="S304" s="198" t="e">
        <f t="shared" si="258"/>
        <v>#DIV/0!</v>
      </c>
      <c r="T304" s="198" t="e">
        <f t="shared" si="258"/>
        <v>#DIV/0!</v>
      </c>
      <c r="U304" s="198" t="e">
        <f t="shared" si="258"/>
        <v>#DIV/0!</v>
      </c>
      <c r="V304" s="198" t="e">
        <f t="shared" si="258"/>
        <v>#DIV/0!</v>
      </c>
      <c r="W304" s="198" t="e">
        <f t="shared" si="258"/>
        <v>#DIV/0!</v>
      </c>
      <c r="X304" s="198" t="e">
        <f t="shared" si="258"/>
        <v>#DIV/0!</v>
      </c>
      <c r="Y304" s="198" t="e">
        <f t="shared" si="258"/>
        <v>#DIV/0!</v>
      </c>
      <c r="Z304" s="198" t="e">
        <f t="shared" si="258"/>
        <v>#DIV/0!</v>
      </c>
      <c r="AA304" s="198" t="e">
        <f t="shared" si="258"/>
        <v>#DIV/0!</v>
      </c>
      <c r="AB304" s="198" t="e">
        <f t="shared" si="258"/>
        <v>#DIV/0!</v>
      </c>
      <c r="AC304" s="198" t="e">
        <f t="shared" si="258"/>
        <v>#DIV/0!</v>
      </c>
      <c r="AD304" s="198" t="e">
        <f t="shared" si="258"/>
        <v>#DIV/0!</v>
      </c>
      <c r="AE304" s="198" t="e">
        <f t="shared" si="258"/>
        <v>#DIV/0!</v>
      </c>
      <c r="AF304" s="198" t="e">
        <f t="shared" si="258"/>
        <v>#DIV/0!</v>
      </c>
      <c r="AG304" s="198" t="e">
        <f t="shared" si="258"/>
        <v>#DIV/0!</v>
      </c>
      <c r="AH304" s="198" t="e">
        <f t="shared" si="258"/>
        <v>#DIV/0!</v>
      </c>
      <c r="AI304" s="198" t="e">
        <f t="shared" si="258"/>
        <v>#DIV/0!</v>
      </c>
      <c r="AJ304" s="198" t="e">
        <f t="shared" si="258"/>
        <v>#DIV/0!</v>
      </c>
      <c r="AK304" s="198" t="e">
        <f t="shared" si="258"/>
        <v>#DIV/0!</v>
      </c>
      <c r="AL304" s="198" t="e">
        <f t="shared" si="258"/>
        <v>#DIV/0!</v>
      </c>
      <c r="AM304" s="198" t="e">
        <f t="shared" si="258"/>
        <v>#DIV/0!</v>
      </c>
      <c r="AN304" s="198" t="e">
        <f t="shared" si="258"/>
        <v>#DIV/0!</v>
      </c>
      <c r="AO304" s="198" t="e">
        <f t="shared" si="258"/>
        <v>#DIV/0!</v>
      </c>
      <c r="AP304" s="198" t="e">
        <f t="shared" si="258"/>
        <v>#DIV/0!</v>
      </c>
      <c r="AQ304" s="198" t="e">
        <f t="shared" si="258"/>
        <v>#DIV/0!</v>
      </c>
      <c r="AR304" s="198" t="e">
        <f t="shared" si="258"/>
        <v>#DIV/0!</v>
      </c>
      <c r="AS304" s="198" t="e">
        <f t="shared" si="258"/>
        <v>#DIV/0!</v>
      </c>
      <c r="AT304" s="198" t="e">
        <f t="shared" si="258"/>
        <v>#DIV/0!</v>
      </c>
      <c r="AU304" s="198" t="e">
        <f t="shared" si="258"/>
        <v>#DIV/0!</v>
      </c>
      <c r="AV304" s="198" t="e">
        <f t="shared" si="258"/>
        <v>#DIV/0!</v>
      </c>
      <c r="AW304" s="198" t="e">
        <f t="shared" si="258"/>
        <v>#DIV/0!</v>
      </c>
      <c r="AX304" s="198" t="e">
        <f t="shared" si="258"/>
        <v>#DIV/0!</v>
      </c>
      <c r="AY304" s="198" t="e">
        <f t="shared" si="258"/>
        <v>#DIV/0!</v>
      </c>
      <c r="AZ304" s="198" t="e">
        <f t="shared" si="258"/>
        <v>#DIV/0!</v>
      </c>
      <c r="BA304" s="198" t="e">
        <f t="shared" si="258"/>
        <v>#DIV/0!</v>
      </c>
      <c r="BB304" s="198" t="e">
        <f t="shared" si="258"/>
        <v>#DIV/0!</v>
      </c>
      <c r="BC304" s="198" t="e">
        <f t="shared" si="258"/>
        <v>#DIV/0!</v>
      </c>
      <c r="BD304" s="198" t="e">
        <f t="shared" si="258"/>
        <v>#DIV/0!</v>
      </c>
      <c r="BE304" s="198" t="e">
        <f t="shared" si="258"/>
        <v>#DIV/0!</v>
      </c>
      <c r="BF304" s="198" t="e">
        <f t="shared" si="258"/>
        <v>#DIV/0!</v>
      </c>
      <c r="BG304" s="198" t="e">
        <f t="shared" si="258"/>
        <v>#DIV/0!</v>
      </c>
      <c r="BH304" s="198" t="e">
        <f t="shared" si="258"/>
        <v>#DIV/0!</v>
      </c>
      <c r="BI304" s="198" t="e">
        <f t="shared" si="258"/>
        <v>#DIV/0!</v>
      </c>
      <c r="BJ304" s="198" t="e">
        <f t="shared" si="258"/>
        <v>#DIV/0!</v>
      </c>
      <c r="BK304" s="198" t="e">
        <f t="shared" si="258"/>
        <v>#DIV/0!</v>
      </c>
      <c r="BL304" s="198" t="e">
        <f t="shared" si="258"/>
        <v>#DIV/0!</v>
      </c>
      <c r="BM304" s="198" t="e">
        <f t="shared" si="258"/>
        <v>#DIV/0!</v>
      </c>
      <c r="BN304" s="198" t="e">
        <f>BN287*BN$306</f>
        <v>#DIV/0!</v>
      </c>
    </row>
    <row r="305" spans="2:66" hidden="1" outlineLevel="1">
      <c r="E305" s="62" t="s">
        <v>242</v>
      </c>
      <c r="J305" t="s">
        <v>154</v>
      </c>
      <c r="R305" s="198" t="e">
        <f t="shared" ref="R305:BM305" si="259">R288*R$306</f>
        <v>#DIV/0!</v>
      </c>
      <c r="S305" s="198" t="e">
        <f t="shared" si="259"/>
        <v>#DIV/0!</v>
      </c>
      <c r="T305" s="198" t="e">
        <f t="shared" si="259"/>
        <v>#DIV/0!</v>
      </c>
      <c r="U305" s="198" t="e">
        <f t="shared" si="259"/>
        <v>#DIV/0!</v>
      </c>
      <c r="V305" s="198" t="e">
        <f t="shared" si="259"/>
        <v>#DIV/0!</v>
      </c>
      <c r="W305" s="198" t="e">
        <f t="shared" si="259"/>
        <v>#DIV/0!</v>
      </c>
      <c r="X305" s="198" t="e">
        <f t="shared" si="259"/>
        <v>#DIV/0!</v>
      </c>
      <c r="Y305" s="198" t="e">
        <f t="shared" si="259"/>
        <v>#DIV/0!</v>
      </c>
      <c r="Z305" s="198" t="e">
        <f t="shared" si="259"/>
        <v>#DIV/0!</v>
      </c>
      <c r="AA305" s="198" t="e">
        <f t="shared" si="259"/>
        <v>#DIV/0!</v>
      </c>
      <c r="AB305" s="198" t="e">
        <f t="shared" si="259"/>
        <v>#DIV/0!</v>
      </c>
      <c r="AC305" s="198" t="e">
        <f t="shared" si="259"/>
        <v>#DIV/0!</v>
      </c>
      <c r="AD305" s="198" t="e">
        <f t="shared" si="259"/>
        <v>#DIV/0!</v>
      </c>
      <c r="AE305" s="198" t="e">
        <f t="shared" si="259"/>
        <v>#DIV/0!</v>
      </c>
      <c r="AF305" s="198" t="e">
        <f t="shared" si="259"/>
        <v>#DIV/0!</v>
      </c>
      <c r="AG305" s="198" t="e">
        <f t="shared" si="259"/>
        <v>#DIV/0!</v>
      </c>
      <c r="AH305" s="198" t="e">
        <f t="shared" si="259"/>
        <v>#DIV/0!</v>
      </c>
      <c r="AI305" s="198" t="e">
        <f t="shared" si="259"/>
        <v>#DIV/0!</v>
      </c>
      <c r="AJ305" s="198" t="e">
        <f t="shared" si="259"/>
        <v>#DIV/0!</v>
      </c>
      <c r="AK305" s="198" t="e">
        <f t="shared" si="259"/>
        <v>#DIV/0!</v>
      </c>
      <c r="AL305" s="198" t="e">
        <f t="shared" si="259"/>
        <v>#DIV/0!</v>
      </c>
      <c r="AM305" s="198" t="e">
        <f t="shared" si="259"/>
        <v>#DIV/0!</v>
      </c>
      <c r="AN305" s="198" t="e">
        <f t="shared" si="259"/>
        <v>#DIV/0!</v>
      </c>
      <c r="AO305" s="198" t="e">
        <f t="shared" si="259"/>
        <v>#DIV/0!</v>
      </c>
      <c r="AP305" s="198" t="e">
        <f t="shared" si="259"/>
        <v>#DIV/0!</v>
      </c>
      <c r="AQ305" s="198" t="e">
        <f t="shared" si="259"/>
        <v>#DIV/0!</v>
      </c>
      <c r="AR305" s="198" t="e">
        <f t="shared" si="259"/>
        <v>#DIV/0!</v>
      </c>
      <c r="AS305" s="198" t="e">
        <f t="shared" si="259"/>
        <v>#DIV/0!</v>
      </c>
      <c r="AT305" s="198" t="e">
        <f t="shared" si="259"/>
        <v>#DIV/0!</v>
      </c>
      <c r="AU305" s="198" t="e">
        <f t="shared" si="259"/>
        <v>#DIV/0!</v>
      </c>
      <c r="AV305" s="198" t="e">
        <f t="shared" si="259"/>
        <v>#DIV/0!</v>
      </c>
      <c r="AW305" s="198" t="e">
        <f t="shared" si="259"/>
        <v>#DIV/0!</v>
      </c>
      <c r="AX305" s="198" t="e">
        <f t="shared" si="259"/>
        <v>#DIV/0!</v>
      </c>
      <c r="AY305" s="198" t="e">
        <f t="shared" si="259"/>
        <v>#DIV/0!</v>
      </c>
      <c r="AZ305" s="198" t="e">
        <f t="shared" si="259"/>
        <v>#DIV/0!</v>
      </c>
      <c r="BA305" s="198" t="e">
        <f t="shared" si="259"/>
        <v>#DIV/0!</v>
      </c>
      <c r="BB305" s="198" t="e">
        <f t="shared" si="259"/>
        <v>#DIV/0!</v>
      </c>
      <c r="BC305" s="198" t="e">
        <f t="shared" si="259"/>
        <v>#DIV/0!</v>
      </c>
      <c r="BD305" s="198" t="e">
        <f t="shared" si="259"/>
        <v>#DIV/0!</v>
      </c>
      <c r="BE305" s="198" t="e">
        <f t="shared" si="259"/>
        <v>#DIV/0!</v>
      </c>
      <c r="BF305" s="198" t="e">
        <f t="shared" si="259"/>
        <v>#DIV/0!</v>
      </c>
      <c r="BG305" s="198" t="e">
        <f t="shared" si="259"/>
        <v>#DIV/0!</v>
      </c>
      <c r="BH305" s="198" t="e">
        <f t="shared" si="259"/>
        <v>#DIV/0!</v>
      </c>
      <c r="BI305" s="198" t="e">
        <f t="shared" si="259"/>
        <v>#DIV/0!</v>
      </c>
      <c r="BJ305" s="198" t="e">
        <f t="shared" si="259"/>
        <v>#DIV/0!</v>
      </c>
      <c r="BK305" s="198" t="e">
        <f t="shared" si="259"/>
        <v>#DIV/0!</v>
      </c>
      <c r="BL305" s="198" t="e">
        <f t="shared" si="259"/>
        <v>#DIV/0!</v>
      </c>
      <c r="BM305" s="198" t="e">
        <f t="shared" si="259"/>
        <v>#DIV/0!</v>
      </c>
      <c r="BN305" s="198" t="e">
        <f>BN288*BN$306</f>
        <v>#DIV/0!</v>
      </c>
    </row>
    <row r="306" spans="2:66" hidden="1" outlineLevel="1">
      <c r="E306" s="73" t="s">
        <v>247</v>
      </c>
      <c r="J306" t="s">
        <v>154</v>
      </c>
      <c r="R306" s="177">
        <f t="shared" ref="R306:AW306" si="260">R152</f>
        <v>0</v>
      </c>
      <c r="S306" s="177">
        <f t="shared" si="260"/>
        <v>0</v>
      </c>
      <c r="T306" s="177">
        <f t="shared" si="260"/>
        <v>0</v>
      </c>
      <c r="U306" s="177">
        <f t="shared" si="260"/>
        <v>0</v>
      </c>
      <c r="V306" s="177">
        <f t="shared" si="260"/>
        <v>0</v>
      </c>
      <c r="W306" s="177">
        <f t="shared" si="260"/>
        <v>0</v>
      </c>
      <c r="X306" s="177" t="e">
        <f t="shared" si="260"/>
        <v>#DIV/0!</v>
      </c>
      <c r="Y306" s="177" t="e">
        <f t="shared" si="260"/>
        <v>#DIV/0!</v>
      </c>
      <c r="Z306" s="177" t="e">
        <f t="shared" si="260"/>
        <v>#DIV/0!</v>
      </c>
      <c r="AA306" s="177" t="e">
        <f t="shared" si="260"/>
        <v>#DIV/0!</v>
      </c>
      <c r="AB306" s="177" t="e">
        <f t="shared" si="260"/>
        <v>#DIV/0!</v>
      </c>
      <c r="AC306" s="177" t="e">
        <f t="shared" si="260"/>
        <v>#DIV/0!</v>
      </c>
      <c r="AD306" s="177" t="e">
        <f t="shared" si="260"/>
        <v>#DIV/0!</v>
      </c>
      <c r="AE306" s="177" t="e">
        <f t="shared" si="260"/>
        <v>#DIV/0!</v>
      </c>
      <c r="AF306" s="177" t="e">
        <f t="shared" si="260"/>
        <v>#DIV/0!</v>
      </c>
      <c r="AG306" s="177" t="e">
        <f t="shared" si="260"/>
        <v>#DIV/0!</v>
      </c>
      <c r="AH306" s="177" t="e">
        <f t="shared" si="260"/>
        <v>#DIV/0!</v>
      </c>
      <c r="AI306" s="177" t="e">
        <f t="shared" si="260"/>
        <v>#DIV/0!</v>
      </c>
      <c r="AJ306" s="177" t="e">
        <f t="shared" si="260"/>
        <v>#DIV/0!</v>
      </c>
      <c r="AK306" s="177" t="e">
        <f t="shared" si="260"/>
        <v>#DIV/0!</v>
      </c>
      <c r="AL306" s="177" t="e">
        <f t="shared" si="260"/>
        <v>#DIV/0!</v>
      </c>
      <c r="AM306" s="177" t="e">
        <f t="shared" si="260"/>
        <v>#DIV/0!</v>
      </c>
      <c r="AN306" s="177" t="e">
        <f t="shared" si="260"/>
        <v>#DIV/0!</v>
      </c>
      <c r="AO306" s="177" t="e">
        <f t="shared" si="260"/>
        <v>#DIV/0!</v>
      </c>
      <c r="AP306" s="177" t="e">
        <f t="shared" si="260"/>
        <v>#DIV/0!</v>
      </c>
      <c r="AQ306" s="177" t="e">
        <f t="shared" si="260"/>
        <v>#DIV/0!</v>
      </c>
      <c r="AR306" s="177" t="e">
        <f t="shared" si="260"/>
        <v>#DIV/0!</v>
      </c>
      <c r="AS306" s="177" t="e">
        <f t="shared" si="260"/>
        <v>#DIV/0!</v>
      </c>
      <c r="AT306" s="177" t="e">
        <f t="shared" si="260"/>
        <v>#DIV/0!</v>
      </c>
      <c r="AU306" s="177" t="e">
        <f t="shared" si="260"/>
        <v>#DIV/0!</v>
      </c>
      <c r="AV306" s="177" t="e">
        <f t="shared" si="260"/>
        <v>#DIV/0!</v>
      </c>
      <c r="AW306" s="177" t="e">
        <f t="shared" si="260"/>
        <v>#DIV/0!</v>
      </c>
      <c r="AX306" s="177" t="e">
        <f t="shared" ref="AX306:BN306" si="261">AX152</f>
        <v>#DIV/0!</v>
      </c>
      <c r="AY306" s="177" t="e">
        <f t="shared" si="261"/>
        <v>#DIV/0!</v>
      </c>
      <c r="AZ306" s="177" t="e">
        <f t="shared" si="261"/>
        <v>#DIV/0!</v>
      </c>
      <c r="BA306" s="177" t="e">
        <f t="shared" si="261"/>
        <v>#DIV/0!</v>
      </c>
      <c r="BB306" s="177" t="e">
        <f t="shared" si="261"/>
        <v>#DIV/0!</v>
      </c>
      <c r="BC306" s="177" t="e">
        <f t="shared" si="261"/>
        <v>#DIV/0!</v>
      </c>
      <c r="BD306" s="177" t="e">
        <f t="shared" si="261"/>
        <v>#DIV/0!</v>
      </c>
      <c r="BE306" s="177" t="e">
        <f t="shared" si="261"/>
        <v>#DIV/0!</v>
      </c>
      <c r="BF306" s="177" t="e">
        <f t="shared" si="261"/>
        <v>#DIV/0!</v>
      </c>
      <c r="BG306" s="177" t="e">
        <f t="shared" si="261"/>
        <v>#DIV/0!</v>
      </c>
      <c r="BH306" s="177" t="e">
        <f t="shared" si="261"/>
        <v>#DIV/0!</v>
      </c>
      <c r="BI306" s="177" t="e">
        <f t="shared" si="261"/>
        <v>#DIV/0!</v>
      </c>
      <c r="BJ306" s="177" t="e">
        <f t="shared" si="261"/>
        <v>#DIV/0!</v>
      </c>
      <c r="BK306" s="177" t="e">
        <f t="shared" si="261"/>
        <v>#DIV/0!</v>
      </c>
      <c r="BL306" s="177" t="e">
        <f t="shared" si="261"/>
        <v>#DIV/0!</v>
      </c>
      <c r="BM306" s="177" t="e">
        <f t="shared" si="261"/>
        <v>#DIV/0!</v>
      </c>
      <c r="BN306" s="177" t="e">
        <f t="shared" si="261"/>
        <v>#DIV/0!</v>
      </c>
    </row>
    <row r="307" spans="2:66" hidden="1" outlineLevel="1">
      <c r="E307" s="68" t="s">
        <v>152</v>
      </c>
      <c r="K307" s="103" t="e">
        <f>IF(AND(R307:BM307),"ok","error")</f>
        <v>#DIV/0!</v>
      </c>
      <c r="R307" s="199" t="e">
        <f t="shared" ref="R307:BM307" si="262">(ROUND(SUM(R292:R305)-R306,0)=0)</f>
        <v>#DIV/0!</v>
      </c>
      <c r="S307" s="199" t="e">
        <f t="shared" si="262"/>
        <v>#DIV/0!</v>
      </c>
      <c r="T307" s="199" t="e">
        <f t="shared" si="262"/>
        <v>#DIV/0!</v>
      </c>
      <c r="U307" s="199" t="e">
        <f t="shared" si="262"/>
        <v>#DIV/0!</v>
      </c>
      <c r="V307" s="199" t="e">
        <f t="shared" si="262"/>
        <v>#DIV/0!</v>
      </c>
      <c r="W307" s="199" t="e">
        <f t="shared" si="262"/>
        <v>#DIV/0!</v>
      </c>
      <c r="X307" s="199" t="e">
        <f t="shared" si="262"/>
        <v>#DIV/0!</v>
      </c>
      <c r="Y307" s="199" t="e">
        <f t="shared" si="262"/>
        <v>#DIV/0!</v>
      </c>
      <c r="Z307" s="199" t="e">
        <f t="shared" si="262"/>
        <v>#DIV/0!</v>
      </c>
      <c r="AA307" s="199" t="e">
        <f t="shared" si="262"/>
        <v>#DIV/0!</v>
      </c>
      <c r="AB307" s="199" t="e">
        <f t="shared" si="262"/>
        <v>#DIV/0!</v>
      </c>
      <c r="AC307" s="199" t="e">
        <f t="shared" si="262"/>
        <v>#DIV/0!</v>
      </c>
      <c r="AD307" s="199" t="e">
        <f t="shared" si="262"/>
        <v>#DIV/0!</v>
      </c>
      <c r="AE307" s="199" t="e">
        <f t="shared" si="262"/>
        <v>#DIV/0!</v>
      </c>
      <c r="AF307" s="199" t="e">
        <f t="shared" si="262"/>
        <v>#DIV/0!</v>
      </c>
      <c r="AG307" s="199" t="e">
        <f t="shared" si="262"/>
        <v>#DIV/0!</v>
      </c>
      <c r="AH307" s="199" t="e">
        <f t="shared" si="262"/>
        <v>#DIV/0!</v>
      </c>
      <c r="AI307" s="199" t="e">
        <f t="shared" si="262"/>
        <v>#DIV/0!</v>
      </c>
      <c r="AJ307" s="199" t="e">
        <f t="shared" si="262"/>
        <v>#DIV/0!</v>
      </c>
      <c r="AK307" s="199" t="e">
        <f t="shared" si="262"/>
        <v>#DIV/0!</v>
      </c>
      <c r="AL307" s="199" t="e">
        <f t="shared" si="262"/>
        <v>#DIV/0!</v>
      </c>
      <c r="AM307" s="199" t="e">
        <f t="shared" si="262"/>
        <v>#DIV/0!</v>
      </c>
      <c r="AN307" s="199" t="e">
        <f t="shared" si="262"/>
        <v>#DIV/0!</v>
      </c>
      <c r="AO307" s="199" t="e">
        <f t="shared" si="262"/>
        <v>#DIV/0!</v>
      </c>
      <c r="AP307" s="199" t="e">
        <f t="shared" si="262"/>
        <v>#DIV/0!</v>
      </c>
      <c r="AQ307" s="199" t="e">
        <f t="shared" si="262"/>
        <v>#DIV/0!</v>
      </c>
      <c r="AR307" s="199" t="e">
        <f t="shared" si="262"/>
        <v>#DIV/0!</v>
      </c>
      <c r="AS307" s="199" t="e">
        <f t="shared" si="262"/>
        <v>#DIV/0!</v>
      </c>
      <c r="AT307" s="199" t="e">
        <f t="shared" si="262"/>
        <v>#DIV/0!</v>
      </c>
      <c r="AU307" s="199" t="e">
        <f t="shared" si="262"/>
        <v>#DIV/0!</v>
      </c>
      <c r="AV307" s="199" t="e">
        <f t="shared" si="262"/>
        <v>#DIV/0!</v>
      </c>
      <c r="AW307" s="199" t="e">
        <f t="shared" si="262"/>
        <v>#DIV/0!</v>
      </c>
      <c r="AX307" s="199" t="e">
        <f t="shared" si="262"/>
        <v>#DIV/0!</v>
      </c>
      <c r="AY307" s="199" t="e">
        <f t="shared" si="262"/>
        <v>#DIV/0!</v>
      </c>
      <c r="AZ307" s="199" t="e">
        <f t="shared" si="262"/>
        <v>#DIV/0!</v>
      </c>
      <c r="BA307" s="199" t="e">
        <f t="shared" si="262"/>
        <v>#DIV/0!</v>
      </c>
      <c r="BB307" s="199" t="e">
        <f t="shared" si="262"/>
        <v>#DIV/0!</v>
      </c>
      <c r="BC307" s="199" t="e">
        <f t="shared" si="262"/>
        <v>#DIV/0!</v>
      </c>
      <c r="BD307" s="199" t="e">
        <f t="shared" si="262"/>
        <v>#DIV/0!</v>
      </c>
      <c r="BE307" s="199" t="e">
        <f t="shared" si="262"/>
        <v>#DIV/0!</v>
      </c>
      <c r="BF307" s="199" t="e">
        <f t="shared" si="262"/>
        <v>#DIV/0!</v>
      </c>
      <c r="BG307" s="199" t="e">
        <f t="shared" si="262"/>
        <v>#DIV/0!</v>
      </c>
      <c r="BH307" s="199" t="e">
        <f t="shared" si="262"/>
        <v>#DIV/0!</v>
      </c>
      <c r="BI307" s="199" t="e">
        <f t="shared" si="262"/>
        <v>#DIV/0!</v>
      </c>
      <c r="BJ307" s="199" t="e">
        <f t="shared" si="262"/>
        <v>#DIV/0!</v>
      </c>
      <c r="BK307" s="199" t="e">
        <f t="shared" si="262"/>
        <v>#DIV/0!</v>
      </c>
      <c r="BL307" s="199" t="e">
        <f t="shared" si="262"/>
        <v>#DIV/0!</v>
      </c>
      <c r="BM307" s="199" t="e">
        <f t="shared" si="262"/>
        <v>#DIV/0!</v>
      </c>
      <c r="BN307" s="199" t="e">
        <f>(ROUND(SUM(BN292:BN305)-BN306,0)=0)</f>
        <v>#DIV/0!</v>
      </c>
    </row>
    <row r="308" spans="2:66" hidden="1" outlineLevel="1">
      <c r="E308" s="68"/>
      <c r="S308" s="199"/>
      <c r="T308" s="199"/>
      <c r="U308" s="199"/>
      <c r="V308" s="199"/>
      <c r="W308" s="199"/>
      <c r="X308" s="199"/>
      <c r="Y308" s="199"/>
      <c r="Z308" s="199"/>
      <c r="AA308" s="199"/>
      <c r="AB308" s="199"/>
      <c r="AC308" s="199"/>
      <c r="AD308" s="199"/>
      <c r="AE308" s="199"/>
      <c r="AF308" s="199"/>
      <c r="AG308" s="199"/>
      <c r="AH308" s="199"/>
      <c r="AI308" s="199"/>
      <c r="AJ308" s="199"/>
      <c r="AK308" s="199"/>
      <c r="AL308" s="199"/>
      <c r="AM308" s="199"/>
      <c r="AN308" s="199"/>
      <c r="AO308" s="199"/>
      <c r="AP308" s="199"/>
      <c r="AQ308" s="199"/>
      <c r="AR308" s="199"/>
      <c r="AS308" s="199"/>
      <c r="AT308" s="199"/>
      <c r="AU308" s="199"/>
      <c r="AV308" s="199"/>
      <c r="AW308" s="199"/>
      <c r="AX308" s="199"/>
      <c r="AY308" s="199"/>
      <c r="AZ308" s="199"/>
      <c r="BA308" s="199"/>
      <c r="BB308" s="199"/>
      <c r="BC308" s="199"/>
      <c r="BD308" s="199"/>
      <c r="BE308" s="199"/>
      <c r="BF308" s="199"/>
      <c r="BG308" s="199"/>
      <c r="BH308" s="199"/>
      <c r="BI308" s="199"/>
      <c r="BJ308" s="199"/>
      <c r="BK308" s="199"/>
      <c r="BL308" s="199"/>
      <c r="BM308" s="199"/>
      <c r="BN308" s="199"/>
    </row>
    <row r="309" spans="2:66" hidden="1" outlineLevel="1">
      <c r="B309" s="90" t="s">
        <v>299</v>
      </c>
    </row>
    <row r="310" spans="2:66" hidden="1" outlineLevel="1">
      <c r="E310" s="16"/>
    </row>
    <row r="311" spans="2:66" hidden="1" outlineLevel="1">
      <c r="C311" s="77" t="s">
        <v>301</v>
      </c>
    </row>
    <row r="312" spans="2:66" hidden="1" outlineLevel="1"/>
    <row r="313" spans="2:66" hidden="1" outlineLevel="1">
      <c r="D313" s="77" t="s">
        <v>300</v>
      </c>
    </row>
    <row r="314" spans="2:66" hidden="1" outlineLevel="1">
      <c r="E314" s="62" t="s">
        <v>269</v>
      </c>
      <c r="J314" t="s">
        <v>119</v>
      </c>
      <c r="K314" s="103" t="str">
        <f t="array" ref="K314">IF(OR(L314:BM314&lt;0,L314:BM314&gt;1),"error","ok")</f>
        <v>ok</v>
      </c>
      <c r="R314" s="189">
        <f t="shared" ref="R314:AV314" si="263">R210</f>
        <v>1</v>
      </c>
      <c r="S314" s="189">
        <f t="shared" si="263"/>
        <v>1</v>
      </c>
      <c r="T314" s="189">
        <f t="shared" si="263"/>
        <v>1</v>
      </c>
      <c r="U314" s="189">
        <f t="shared" si="263"/>
        <v>1</v>
      </c>
      <c r="V314" s="189">
        <f t="shared" si="263"/>
        <v>1</v>
      </c>
      <c r="W314" s="189">
        <f t="shared" si="263"/>
        <v>1</v>
      </c>
      <c r="X314" s="189">
        <f t="shared" si="263"/>
        <v>1</v>
      </c>
      <c r="Y314" s="189">
        <f t="shared" si="263"/>
        <v>1</v>
      </c>
      <c r="Z314" s="189">
        <f t="shared" si="263"/>
        <v>1</v>
      </c>
      <c r="AA314" s="189">
        <f t="shared" si="263"/>
        <v>1</v>
      </c>
      <c r="AB314" s="189">
        <f t="shared" si="263"/>
        <v>1</v>
      </c>
      <c r="AC314" s="189">
        <f t="shared" si="263"/>
        <v>1</v>
      </c>
      <c r="AD314" s="189">
        <f t="shared" si="263"/>
        <v>1</v>
      </c>
      <c r="AE314" s="189">
        <f t="shared" si="263"/>
        <v>1</v>
      </c>
      <c r="AF314" s="189">
        <f t="shared" si="263"/>
        <v>1</v>
      </c>
      <c r="AG314" s="189">
        <f t="shared" si="263"/>
        <v>1</v>
      </c>
      <c r="AH314" s="189">
        <f t="shared" si="263"/>
        <v>1</v>
      </c>
      <c r="AI314" s="189">
        <f t="shared" si="263"/>
        <v>1</v>
      </c>
      <c r="AJ314" s="189">
        <f t="shared" si="263"/>
        <v>1</v>
      </c>
      <c r="AK314" s="189">
        <f t="shared" si="263"/>
        <v>1</v>
      </c>
      <c r="AL314" s="189">
        <f t="shared" si="263"/>
        <v>1</v>
      </c>
      <c r="AM314" s="189">
        <f t="shared" si="263"/>
        <v>1</v>
      </c>
      <c r="AN314" s="189">
        <f t="shared" si="263"/>
        <v>1</v>
      </c>
      <c r="AO314" s="189">
        <f t="shared" si="263"/>
        <v>1</v>
      </c>
      <c r="AP314" s="189">
        <f t="shared" si="263"/>
        <v>1</v>
      </c>
      <c r="AQ314" s="189">
        <f t="shared" si="263"/>
        <v>1</v>
      </c>
      <c r="AR314" s="189">
        <f t="shared" si="263"/>
        <v>1</v>
      </c>
      <c r="AS314" s="189">
        <f t="shared" si="263"/>
        <v>1</v>
      </c>
      <c r="AT314" s="189">
        <f t="shared" si="263"/>
        <v>1</v>
      </c>
      <c r="AU314" s="189">
        <f t="shared" si="263"/>
        <v>1</v>
      </c>
      <c r="AV314" s="189">
        <f t="shared" si="263"/>
        <v>1</v>
      </c>
      <c r="AW314" s="189">
        <f t="shared" ref="AW314:BM314" si="264">AW210</f>
        <v>1</v>
      </c>
      <c r="AX314" s="189">
        <f t="shared" si="264"/>
        <v>1</v>
      </c>
      <c r="AY314" s="189">
        <f t="shared" si="264"/>
        <v>1</v>
      </c>
      <c r="AZ314" s="189">
        <f t="shared" si="264"/>
        <v>1</v>
      </c>
      <c r="BA314" s="189">
        <f t="shared" si="264"/>
        <v>1</v>
      </c>
      <c r="BB314" s="189">
        <f t="shared" si="264"/>
        <v>1</v>
      </c>
      <c r="BC314" s="189">
        <f t="shared" si="264"/>
        <v>1</v>
      </c>
      <c r="BD314" s="189">
        <f t="shared" si="264"/>
        <v>1</v>
      </c>
      <c r="BE314" s="189">
        <f t="shared" si="264"/>
        <v>1</v>
      </c>
      <c r="BF314" s="189">
        <f t="shared" si="264"/>
        <v>1</v>
      </c>
      <c r="BG314" s="189">
        <f t="shared" si="264"/>
        <v>1</v>
      </c>
      <c r="BH314" s="189">
        <f t="shared" si="264"/>
        <v>1</v>
      </c>
      <c r="BI314" s="189">
        <f t="shared" si="264"/>
        <v>1</v>
      </c>
      <c r="BJ314" s="189">
        <f t="shared" si="264"/>
        <v>1</v>
      </c>
      <c r="BK314" s="189">
        <f t="shared" si="264"/>
        <v>1</v>
      </c>
      <c r="BL314" s="189">
        <f t="shared" si="264"/>
        <v>1</v>
      </c>
      <c r="BM314" s="189">
        <f t="shared" si="264"/>
        <v>1</v>
      </c>
      <c r="BN314" s="189">
        <f>BN210</f>
        <v>1</v>
      </c>
    </row>
    <row r="315" spans="2:66" hidden="1" outlineLevel="1">
      <c r="E315" s="16"/>
    </row>
    <row r="316" spans="2:66" hidden="1" outlineLevel="1">
      <c r="C316" s="77" t="s">
        <v>303</v>
      </c>
    </row>
    <row r="317" spans="2:66" hidden="1" outlineLevel="1"/>
    <row r="318" spans="2:66" hidden="1" outlineLevel="1">
      <c r="D318" s="77" t="s">
        <v>304</v>
      </c>
    </row>
    <row r="319" spans="2:66" hidden="1" outlineLevel="1">
      <c r="E319" s="62" t="s">
        <v>269</v>
      </c>
      <c r="J319" t="s">
        <v>119</v>
      </c>
      <c r="K319" s="103" t="e">
        <f t="array" ref="K319">IF(OR(L319:BM319&lt;0,L319:BM319&gt;1),"error","ok")</f>
        <v>#DIV/0!</v>
      </c>
      <c r="S319" s="189" t="e">
        <f t="shared" ref="S319:BN319" si="265">S263</f>
        <v>#DIV/0!</v>
      </c>
      <c r="T319" s="189" t="e">
        <f t="shared" si="265"/>
        <v>#DIV/0!</v>
      </c>
      <c r="U319" s="189" t="e">
        <f t="shared" si="265"/>
        <v>#DIV/0!</v>
      </c>
      <c r="V319" s="189" t="e">
        <f t="shared" si="265"/>
        <v>#DIV/0!</v>
      </c>
      <c r="W319" s="189" t="e">
        <f t="shared" si="265"/>
        <v>#DIV/0!</v>
      </c>
      <c r="X319" s="189" t="e">
        <f t="shared" si="265"/>
        <v>#DIV/0!</v>
      </c>
      <c r="Y319" s="189" t="e">
        <f t="shared" si="265"/>
        <v>#DIV/0!</v>
      </c>
      <c r="Z319" s="189" t="e">
        <f t="shared" si="265"/>
        <v>#DIV/0!</v>
      </c>
      <c r="AA319" s="189" t="e">
        <f t="shared" si="265"/>
        <v>#DIV/0!</v>
      </c>
      <c r="AB319" s="189" t="e">
        <f t="shared" si="265"/>
        <v>#DIV/0!</v>
      </c>
      <c r="AC319" s="189" t="e">
        <f t="shared" si="265"/>
        <v>#DIV/0!</v>
      </c>
      <c r="AD319" s="189" t="e">
        <f t="shared" si="265"/>
        <v>#DIV/0!</v>
      </c>
      <c r="AE319" s="189" t="e">
        <f t="shared" si="265"/>
        <v>#DIV/0!</v>
      </c>
      <c r="AF319" s="189" t="e">
        <f t="shared" si="265"/>
        <v>#DIV/0!</v>
      </c>
      <c r="AG319" s="189" t="e">
        <f t="shared" si="265"/>
        <v>#DIV/0!</v>
      </c>
      <c r="AH319" s="189" t="e">
        <f t="shared" si="265"/>
        <v>#DIV/0!</v>
      </c>
      <c r="AI319" s="189" t="e">
        <f t="shared" si="265"/>
        <v>#DIV/0!</v>
      </c>
      <c r="AJ319" s="189" t="e">
        <f t="shared" si="265"/>
        <v>#DIV/0!</v>
      </c>
      <c r="AK319" s="189" t="e">
        <f t="shared" si="265"/>
        <v>#DIV/0!</v>
      </c>
      <c r="AL319" s="189" t="e">
        <f t="shared" si="265"/>
        <v>#DIV/0!</v>
      </c>
      <c r="AM319" s="189" t="e">
        <f t="shared" si="265"/>
        <v>#DIV/0!</v>
      </c>
      <c r="AN319" s="189" t="e">
        <f t="shared" si="265"/>
        <v>#DIV/0!</v>
      </c>
      <c r="AO319" s="189" t="e">
        <f t="shared" si="265"/>
        <v>#DIV/0!</v>
      </c>
      <c r="AP319" s="189" t="e">
        <f t="shared" si="265"/>
        <v>#DIV/0!</v>
      </c>
      <c r="AQ319" s="189" t="e">
        <f t="shared" si="265"/>
        <v>#DIV/0!</v>
      </c>
      <c r="AR319" s="189" t="e">
        <f t="shared" si="265"/>
        <v>#DIV/0!</v>
      </c>
      <c r="AS319" s="189" t="e">
        <f t="shared" si="265"/>
        <v>#DIV/0!</v>
      </c>
      <c r="AT319" s="189" t="e">
        <f t="shared" si="265"/>
        <v>#DIV/0!</v>
      </c>
      <c r="AU319" s="189" t="e">
        <f t="shared" si="265"/>
        <v>#DIV/0!</v>
      </c>
      <c r="AV319" s="189" t="e">
        <f t="shared" si="265"/>
        <v>#DIV/0!</v>
      </c>
      <c r="AW319" s="189" t="e">
        <f t="shared" si="265"/>
        <v>#DIV/0!</v>
      </c>
      <c r="AX319" s="189" t="e">
        <f t="shared" si="265"/>
        <v>#DIV/0!</v>
      </c>
      <c r="AY319" s="189" t="e">
        <f t="shared" si="265"/>
        <v>#DIV/0!</v>
      </c>
      <c r="AZ319" s="189" t="e">
        <f t="shared" si="265"/>
        <v>#DIV/0!</v>
      </c>
      <c r="BA319" s="189" t="e">
        <f t="shared" si="265"/>
        <v>#DIV/0!</v>
      </c>
      <c r="BB319" s="189" t="e">
        <f t="shared" si="265"/>
        <v>#DIV/0!</v>
      </c>
      <c r="BC319" s="189" t="e">
        <f t="shared" si="265"/>
        <v>#DIV/0!</v>
      </c>
      <c r="BD319" s="189" t="e">
        <f t="shared" si="265"/>
        <v>#DIV/0!</v>
      </c>
      <c r="BE319" s="189" t="e">
        <f t="shared" si="265"/>
        <v>#DIV/0!</v>
      </c>
      <c r="BF319" s="189" t="e">
        <f t="shared" si="265"/>
        <v>#DIV/0!</v>
      </c>
      <c r="BG319" s="189" t="e">
        <f t="shared" si="265"/>
        <v>#DIV/0!</v>
      </c>
      <c r="BH319" s="189" t="e">
        <f t="shared" si="265"/>
        <v>#DIV/0!</v>
      </c>
      <c r="BI319" s="189" t="e">
        <f t="shared" si="265"/>
        <v>#DIV/0!</v>
      </c>
      <c r="BJ319" s="189" t="e">
        <f t="shared" si="265"/>
        <v>#DIV/0!</v>
      </c>
      <c r="BK319" s="189" t="e">
        <f t="shared" si="265"/>
        <v>#DIV/0!</v>
      </c>
      <c r="BL319" s="189" t="e">
        <f t="shared" si="265"/>
        <v>#DIV/0!</v>
      </c>
      <c r="BM319" s="189" t="e">
        <f t="shared" si="265"/>
        <v>#DIV/0!</v>
      </c>
      <c r="BN319" s="189" t="e">
        <f t="shared" si="265"/>
        <v>#DIV/0!</v>
      </c>
    </row>
    <row r="320" spans="2:66" hidden="1" outlineLevel="1">
      <c r="E320" s="62" t="s">
        <v>292</v>
      </c>
      <c r="J320" t="s">
        <v>119</v>
      </c>
      <c r="K320" s="103" t="e">
        <f t="array" ref="K320">IF(OR(R320:BM320&lt;0,R320:BM320&gt;1),"error","ok")</f>
        <v>#DIV/0!</v>
      </c>
      <c r="S320" s="71" t="e">
        <f t="shared" ref="S320:BN320" si="266">S250*S243/(1-S250)*(S240-1)</f>
        <v>#DIV/0!</v>
      </c>
      <c r="T320" s="71" t="e">
        <f t="shared" si="266"/>
        <v>#DIV/0!</v>
      </c>
      <c r="U320" s="71" t="e">
        <f t="shared" si="266"/>
        <v>#DIV/0!</v>
      </c>
      <c r="V320" s="71" t="e">
        <f t="shared" si="266"/>
        <v>#DIV/0!</v>
      </c>
      <c r="W320" s="71" t="e">
        <f t="shared" si="266"/>
        <v>#DIV/0!</v>
      </c>
      <c r="X320" s="71" t="e">
        <f t="shared" si="266"/>
        <v>#DIV/0!</v>
      </c>
      <c r="Y320" s="71" t="e">
        <f t="shared" si="266"/>
        <v>#DIV/0!</v>
      </c>
      <c r="Z320" s="71" t="e">
        <f t="shared" si="266"/>
        <v>#DIV/0!</v>
      </c>
      <c r="AA320" s="71" t="e">
        <f t="shared" si="266"/>
        <v>#DIV/0!</v>
      </c>
      <c r="AB320" s="71" t="e">
        <f t="shared" si="266"/>
        <v>#DIV/0!</v>
      </c>
      <c r="AC320" s="71" t="e">
        <f t="shared" si="266"/>
        <v>#DIV/0!</v>
      </c>
      <c r="AD320" s="71" t="e">
        <f t="shared" si="266"/>
        <v>#DIV/0!</v>
      </c>
      <c r="AE320" s="71" t="e">
        <f t="shared" si="266"/>
        <v>#DIV/0!</v>
      </c>
      <c r="AF320" s="71" t="e">
        <f t="shared" si="266"/>
        <v>#DIV/0!</v>
      </c>
      <c r="AG320" s="71" t="e">
        <f t="shared" si="266"/>
        <v>#DIV/0!</v>
      </c>
      <c r="AH320" s="71" t="e">
        <f t="shared" si="266"/>
        <v>#DIV/0!</v>
      </c>
      <c r="AI320" s="71" t="e">
        <f t="shared" si="266"/>
        <v>#DIV/0!</v>
      </c>
      <c r="AJ320" s="71" t="e">
        <f t="shared" si="266"/>
        <v>#DIV/0!</v>
      </c>
      <c r="AK320" s="71" t="e">
        <f t="shared" si="266"/>
        <v>#DIV/0!</v>
      </c>
      <c r="AL320" s="71" t="e">
        <f t="shared" si="266"/>
        <v>#DIV/0!</v>
      </c>
      <c r="AM320" s="71" t="e">
        <f t="shared" si="266"/>
        <v>#DIV/0!</v>
      </c>
      <c r="AN320" s="71" t="e">
        <f t="shared" si="266"/>
        <v>#DIV/0!</v>
      </c>
      <c r="AO320" s="71" t="e">
        <f t="shared" si="266"/>
        <v>#DIV/0!</v>
      </c>
      <c r="AP320" s="71" t="e">
        <f t="shared" si="266"/>
        <v>#DIV/0!</v>
      </c>
      <c r="AQ320" s="71" t="e">
        <f t="shared" si="266"/>
        <v>#DIV/0!</v>
      </c>
      <c r="AR320" s="71" t="e">
        <f t="shared" si="266"/>
        <v>#DIV/0!</v>
      </c>
      <c r="AS320" s="71" t="e">
        <f t="shared" si="266"/>
        <v>#DIV/0!</v>
      </c>
      <c r="AT320" s="71" t="e">
        <f t="shared" si="266"/>
        <v>#DIV/0!</v>
      </c>
      <c r="AU320" s="71" t="e">
        <f t="shared" si="266"/>
        <v>#DIV/0!</v>
      </c>
      <c r="AV320" s="71" t="e">
        <f t="shared" si="266"/>
        <v>#DIV/0!</v>
      </c>
      <c r="AW320" s="71" t="e">
        <f t="shared" si="266"/>
        <v>#DIV/0!</v>
      </c>
      <c r="AX320" s="71" t="e">
        <f t="shared" si="266"/>
        <v>#DIV/0!</v>
      </c>
      <c r="AY320" s="71" t="e">
        <f t="shared" si="266"/>
        <v>#DIV/0!</v>
      </c>
      <c r="AZ320" s="71" t="e">
        <f t="shared" si="266"/>
        <v>#DIV/0!</v>
      </c>
      <c r="BA320" s="71" t="e">
        <f t="shared" si="266"/>
        <v>#DIV/0!</v>
      </c>
      <c r="BB320" s="71" t="e">
        <f t="shared" si="266"/>
        <v>#DIV/0!</v>
      </c>
      <c r="BC320" s="71" t="e">
        <f t="shared" si="266"/>
        <v>#DIV/0!</v>
      </c>
      <c r="BD320" s="71" t="e">
        <f t="shared" si="266"/>
        <v>#DIV/0!</v>
      </c>
      <c r="BE320" s="71" t="e">
        <f t="shared" si="266"/>
        <v>#DIV/0!</v>
      </c>
      <c r="BF320" s="71" t="e">
        <f t="shared" si="266"/>
        <v>#DIV/0!</v>
      </c>
      <c r="BG320" s="71" t="e">
        <f t="shared" si="266"/>
        <v>#DIV/0!</v>
      </c>
      <c r="BH320" s="71" t="e">
        <f t="shared" si="266"/>
        <v>#DIV/0!</v>
      </c>
      <c r="BI320" s="71" t="e">
        <f t="shared" si="266"/>
        <v>#DIV/0!</v>
      </c>
      <c r="BJ320" s="71" t="e">
        <f t="shared" si="266"/>
        <v>#DIV/0!</v>
      </c>
      <c r="BK320" s="71" t="e">
        <f t="shared" si="266"/>
        <v>#DIV/0!</v>
      </c>
      <c r="BL320" s="71" t="e">
        <f t="shared" si="266"/>
        <v>#DIV/0!</v>
      </c>
      <c r="BM320" s="71" t="e">
        <f t="shared" si="266"/>
        <v>#DIV/0!</v>
      </c>
      <c r="BN320" s="71" t="e">
        <f t="shared" si="266"/>
        <v>#DIV/0!</v>
      </c>
    </row>
    <row r="321" spans="2:67" hidden="1" outlineLevel="1">
      <c r="E321" s="62" t="s">
        <v>302</v>
      </c>
      <c r="J321" t="s">
        <v>119</v>
      </c>
      <c r="K321" s="103" t="e">
        <f t="array" ref="K321">IF(OR(R321:BM321&lt;0,R321:BM321&gt;1),"error","ok")</f>
        <v>#DIV/0!</v>
      </c>
      <c r="S321" s="71" t="e">
        <f t="shared" ref="S321:BN321" si="267">S250*S250/(1-S250)*(S240-2)+S243*(S250/(1-S243))</f>
        <v>#DIV/0!</v>
      </c>
      <c r="T321" s="71" t="e">
        <f t="shared" si="267"/>
        <v>#DIV/0!</v>
      </c>
      <c r="U321" s="71" t="e">
        <f t="shared" si="267"/>
        <v>#DIV/0!</v>
      </c>
      <c r="V321" s="71" t="e">
        <f t="shared" si="267"/>
        <v>#DIV/0!</v>
      </c>
      <c r="W321" s="71" t="e">
        <f t="shared" si="267"/>
        <v>#DIV/0!</v>
      </c>
      <c r="X321" s="71" t="e">
        <f t="shared" si="267"/>
        <v>#DIV/0!</v>
      </c>
      <c r="Y321" s="71" t="e">
        <f t="shared" si="267"/>
        <v>#DIV/0!</v>
      </c>
      <c r="Z321" s="71" t="e">
        <f t="shared" si="267"/>
        <v>#DIV/0!</v>
      </c>
      <c r="AA321" s="71" t="e">
        <f t="shared" si="267"/>
        <v>#DIV/0!</v>
      </c>
      <c r="AB321" s="71" t="e">
        <f t="shared" si="267"/>
        <v>#DIV/0!</v>
      </c>
      <c r="AC321" s="71" t="e">
        <f t="shared" si="267"/>
        <v>#DIV/0!</v>
      </c>
      <c r="AD321" s="71" t="e">
        <f t="shared" si="267"/>
        <v>#DIV/0!</v>
      </c>
      <c r="AE321" s="71" t="e">
        <f t="shared" si="267"/>
        <v>#DIV/0!</v>
      </c>
      <c r="AF321" s="71" t="e">
        <f t="shared" si="267"/>
        <v>#DIV/0!</v>
      </c>
      <c r="AG321" s="71" t="e">
        <f t="shared" si="267"/>
        <v>#DIV/0!</v>
      </c>
      <c r="AH321" s="71" t="e">
        <f t="shared" si="267"/>
        <v>#DIV/0!</v>
      </c>
      <c r="AI321" s="71" t="e">
        <f t="shared" si="267"/>
        <v>#DIV/0!</v>
      </c>
      <c r="AJ321" s="71" t="e">
        <f t="shared" si="267"/>
        <v>#DIV/0!</v>
      </c>
      <c r="AK321" s="71" t="e">
        <f t="shared" si="267"/>
        <v>#DIV/0!</v>
      </c>
      <c r="AL321" s="71" t="e">
        <f t="shared" si="267"/>
        <v>#DIV/0!</v>
      </c>
      <c r="AM321" s="71" t="e">
        <f t="shared" si="267"/>
        <v>#DIV/0!</v>
      </c>
      <c r="AN321" s="71" t="e">
        <f t="shared" si="267"/>
        <v>#DIV/0!</v>
      </c>
      <c r="AO321" s="71" t="e">
        <f t="shared" si="267"/>
        <v>#DIV/0!</v>
      </c>
      <c r="AP321" s="71" t="e">
        <f t="shared" si="267"/>
        <v>#DIV/0!</v>
      </c>
      <c r="AQ321" s="71" t="e">
        <f t="shared" si="267"/>
        <v>#DIV/0!</v>
      </c>
      <c r="AR321" s="71" t="e">
        <f t="shared" si="267"/>
        <v>#DIV/0!</v>
      </c>
      <c r="AS321" s="71" t="e">
        <f t="shared" si="267"/>
        <v>#DIV/0!</v>
      </c>
      <c r="AT321" s="71" t="e">
        <f t="shared" si="267"/>
        <v>#DIV/0!</v>
      </c>
      <c r="AU321" s="71" t="e">
        <f t="shared" si="267"/>
        <v>#DIV/0!</v>
      </c>
      <c r="AV321" s="71" t="e">
        <f t="shared" si="267"/>
        <v>#DIV/0!</v>
      </c>
      <c r="AW321" s="71" t="e">
        <f t="shared" si="267"/>
        <v>#DIV/0!</v>
      </c>
      <c r="AX321" s="71" t="e">
        <f t="shared" si="267"/>
        <v>#DIV/0!</v>
      </c>
      <c r="AY321" s="71" t="e">
        <f t="shared" si="267"/>
        <v>#DIV/0!</v>
      </c>
      <c r="AZ321" s="71" t="e">
        <f t="shared" si="267"/>
        <v>#DIV/0!</v>
      </c>
      <c r="BA321" s="71" t="e">
        <f t="shared" si="267"/>
        <v>#DIV/0!</v>
      </c>
      <c r="BB321" s="71" t="e">
        <f t="shared" si="267"/>
        <v>#DIV/0!</v>
      </c>
      <c r="BC321" s="71" t="e">
        <f t="shared" si="267"/>
        <v>#DIV/0!</v>
      </c>
      <c r="BD321" s="71" t="e">
        <f t="shared" si="267"/>
        <v>#DIV/0!</v>
      </c>
      <c r="BE321" s="71" t="e">
        <f t="shared" si="267"/>
        <v>#DIV/0!</v>
      </c>
      <c r="BF321" s="71" t="e">
        <f t="shared" si="267"/>
        <v>#DIV/0!</v>
      </c>
      <c r="BG321" s="71" t="e">
        <f t="shared" si="267"/>
        <v>#DIV/0!</v>
      </c>
      <c r="BH321" s="71" t="e">
        <f t="shared" si="267"/>
        <v>#DIV/0!</v>
      </c>
      <c r="BI321" s="71" t="e">
        <f t="shared" si="267"/>
        <v>#DIV/0!</v>
      </c>
      <c r="BJ321" s="71" t="e">
        <f t="shared" si="267"/>
        <v>#DIV/0!</v>
      </c>
      <c r="BK321" s="71" t="e">
        <f t="shared" si="267"/>
        <v>#DIV/0!</v>
      </c>
      <c r="BL321" s="71" t="e">
        <f t="shared" si="267"/>
        <v>#DIV/0!</v>
      </c>
      <c r="BM321" s="71" t="e">
        <f t="shared" si="267"/>
        <v>#DIV/0!</v>
      </c>
      <c r="BN321" s="71" t="e">
        <f t="shared" si="267"/>
        <v>#DIV/0!</v>
      </c>
    </row>
    <row r="322" spans="2:67" hidden="1" outlineLevel="1">
      <c r="E322" s="83" t="s">
        <v>152</v>
      </c>
      <c r="K322" s="103" t="e">
        <f t="array" ref="K322">IF(OR(R322:BM322&lt;0,R322:BM322&gt;1),"error","ok")</f>
        <v>#DIV/0!</v>
      </c>
      <c r="S322" s="196" t="e">
        <f t="shared" ref="S322:BN322" si="268">ROUND(S320+S321*(S240-1),6)</f>
        <v>#DIV/0!</v>
      </c>
      <c r="T322" s="196" t="e">
        <f t="shared" si="268"/>
        <v>#DIV/0!</v>
      </c>
      <c r="U322" s="196" t="e">
        <f t="shared" si="268"/>
        <v>#DIV/0!</v>
      </c>
      <c r="V322" s="196" t="e">
        <f t="shared" si="268"/>
        <v>#DIV/0!</v>
      </c>
      <c r="W322" s="196" t="e">
        <f t="shared" si="268"/>
        <v>#DIV/0!</v>
      </c>
      <c r="X322" s="196" t="e">
        <f t="shared" si="268"/>
        <v>#DIV/0!</v>
      </c>
      <c r="Y322" s="196" t="e">
        <f t="shared" si="268"/>
        <v>#DIV/0!</v>
      </c>
      <c r="Z322" s="196" t="e">
        <f t="shared" si="268"/>
        <v>#DIV/0!</v>
      </c>
      <c r="AA322" s="196" t="e">
        <f t="shared" si="268"/>
        <v>#DIV/0!</v>
      </c>
      <c r="AB322" s="196" t="e">
        <f t="shared" si="268"/>
        <v>#DIV/0!</v>
      </c>
      <c r="AC322" s="196" t="e">
        <f t="shared" si="268"/>
        <v>#DIV/0!</v>
      </c>
      <c r="AD322" s="196" t="e">
        <f t="shared" si="268"/>
        <v>#DIV/0!</v>
      </c>
      <c r="AE322" s="196" t="e">
        <f t="shared" si="268"/>
        <v>#DIV/0!</v>
      </c>
      <c r="AF322" s="196" t="e">
        <f t="shared" si="268"/>
        <v>#DIV/0!</v>
      </c>
      <c r="AG322" s="196" t="e">
        <f t="shared" si="268"/>
        <v>#DIV/0!</v>
      </c>
      <c r="AH322" s="196" t="e">
        <f t="shared" si="268"/>
        <v>#DIV/0!</v>
      </c>
      <c r="AI322" s="196" t="e">
        <f t="shared" si="268"/>
        <v>#DIV/0!</v>
      </c>
      <c r="AJ322" s="196" t="e">
        <f t="shared" si="268"/>
        <v>#DIV/0!</v>
      </c>
      <c r="AK322" s="196" t="e">
        <f t="shared" si="268"/>
        <v>#DIV/0!</v>
      </c>
      <c r="AL322" s="196" t="e">
        <f t="shared" si="268"/>
        <v>#DIV/0!</v>
      </c>
      <c r="AM322" s="196" t="e">
        <f t="shared" si="268"/>
        <v>#DIV/0!</v>
      </c>
      <c r="AN322" s="196" t="e">
        <f t="shared" si="268"/>
        <v>#DIV/0!</v>
      </c>
      <c r="AO322" s="196" t="e">
        <f t="shared" si="268"/>
        <v>#DIV/0!</v>
      </c>
      <c r="AP322" s="196" t="e">
        <f t="shared" si="268"/>
        <v>#DIV/0!</v>
      </c>
      <c r="AQ322" s="196" t="e">
        <f t="shared" si="268"/>
        <v>#DIV/0!</v>
      </c>
      <c r="AR322" s="196" t="e">
        <f t="shared" si="268"/>
        <v>#DIV/0!</v>
      </c>
      <c r="AS322" s="196" t="e">
        <f t="shared" si="268"/>
        <v>#DIV/0!</v>
      </c>
      <c r="AT322" s="196" t="e">
        <f t="shared" si="268"/>
        <v>#DIV/0!</v>
      </c>
      <c r="AU322" s="196" t="e">
        <f t="shared" si="268"/>
        <v>#DIV/0!</v>
      </c>
      <c r="AV322" s="196" t="e">
        <f t="shared" si="268"/>
        <v>#DIV/0!</v>
      </c>
      <c r="AW322" s="196" t="e">
        <f t="shared" si="268"/>
        <v>#DIV/0!</v>
      </c>
      <c r="AX322" s="196" t="e">
        <f t="shared" si="268"/>
        <v>#DIV/0!</v>
      </c>
      <c r="AY322" s="196" t="e">
        <f t="shared" si="268"/>
        <v>#DIV/0!</v>
      </c>
      <c r="AZ322" s="196" t="e">
        <f t="shared" si="268"/>
        <v>#DIV/0!</v>
      </c>
      <c r="BA322" s="196" t="e">
        <f t="shared" si="268"/>
        <v>#DIV/0!</v>
      </c>
      <c r="BB322" s="196" t="e">
        <f t="shared" si="268"/>
        <v>#DIV/0!</v>
      </c>
      <c r="BC322" s="196" t="e">
        <f t="shared" si="268"/>
        <v>#DIV/0!</v>
      </c>
      <c r="BD322" s="196" t="e">
        <f t="shared" si="268"/>
        <v>#DIV/0!</v>
      </c>
      <c r="BE322" s="196" t="e">
        <f t="shared" si="268"/>
        <v>#DIV/0!</v>
      </c>
      <c r="BF322" s="196" t="e">
        <f t="shared" si="268"/>
        <v>#DIV/0!</v>
      </c>
      <c r="BG322" s="196" t="e">
        <f t="shared" si="268"/>
        <v>#DIV/0!</v>
      </c>
      <c r="BH322" s="196" t="e">
        <f t="shared" si="268"/>
        <v>#DIV/0!</v>
      </c>
      <c r="BI322" s="196" t="e">
        <f t="shared" si="268"/>
        <v>#DIV/0!</v>
      </c>
      <c r="BJ322" s="196" t="e">
        <f t="shared" si="268"/>
        <v>#DIV/0!</v>
      </c>
      <c r="BK322" s="196" t="e">
        <f t="shared" si="268"/>
        <v>#DIV/0!</v>
      </c>
      <c r="BL322" s="196" t="e">
        <f t="shared" si="268"/>
        <v>#DIV/0!</v>
      </c>
      <c r="BM322" s="196" t="e">
        <f t="shared" si="268"/>
        <v>#DIV/0!</v>
      </c>
      <c r="BN322" s="196" t="e">
        <f t="shared" si="268"/>
        <v>#DIV/0!</v>
      </c>
    </row>
    <row r="323" spans="2:67" hidden="1" outlineLevel="1">
      <c r="B323" s="90"/>
    </row>
    <row r="324" spans="2:67" hidden="1" outlineLevel="1">
      <c r="B324" s="90"/>
      <c r="C324" s="90" t="s">
        <v>249</v>
      </c>
    </row>
    <row r="325" spans="2:67" hidden="1" outlineLevel="1">
      <c r="E325" s="73" t="s">
        <v>243</v>
      </c>
    </row>
    <row r="326" spans="2:67" hidden="1" outlineLevel="1">
      <c r="E326" s="82" t="s">
        <v>226</v>
      </c>
      <c r="J326" t="s">
        <v>154</v>
      </c>
      <c r="R326" s="200">
        <f t="shared" ref="R326:AW326" si="269">R156</f>
        <v>0</v>
      </c>
      <c r="S326" s="200">
        <f t="shared" si="269"/>
        <v>0</v>
      </c>
      <c r="T326" s="200">
        <f t="shared" si="269"/>
        <v>0</v>
      </c>
      <c r="U326" s="200">
        <f t="shared" si="269"/>
        <v>0</v>
      </c>
      <c r="V326" s="200">
        <f t="shared" si="269"/>
        <v>0</v>
      </c>
      <c r="W326" s="200">
        <f t="shared" si="269"/>
        <v>0</v>
      </c>
      <c r="X326" s="200">
        <f t="shared" si="269"/>
        <v>0</v>
      </c>
      <c r="Y326" s="200" t="e">
        <f t="shared" si="269"/>
        <v>#DIV/0!</v>
      </c>
      <c r="Z326" s="200" t="e">
        <f t="shared" si="269"/>
        <v>#DIV/0!</v>
      </c>
      <c r="AA326" s="200" t="e">
        <f t="shared" si="269"/>
        <v>#DIV/0!</v>
      </c>
      <c r="AB326" s="200" t="e">
        <f t="shared" si="269"/>
        <v>#DIV/0!</v>
      </c>
      <c r="AC326" s="200" t="e">
        <f t="shared" si="269"/>
        <v>#DIV/0!</v>
      </c>
      <c r="AD326" s="200" t="e">
        <f t="shared" si="269"/>
        <v>#DIV/0!</v>
      </c>
      <c r="AE326" s="200" t="e">
        <f t="shared" si="269"/>
        <v>#DIV/0!</v>
      </c>
      <c r="AF326" s="200" t="e">
        <f t="shared" si="269"/>
        <v>#DIV/0!</v>
      </c>
      <c r="AG326" s="200" t="e">
        <f t="shared" si="269"/>
        <v>#DIV/0!</v>
      </c>
      <c r="AH326" s="200" t="e">
        <f t="shared" si="269"/>
        <v>#DIV/0!</v>
      </c>
      <c r="AI326" s="200" t="e">
        <f t="shared" si="269"/>
        <v>#DIV/0!</v>
      </c>
      <c r="AJ326" s="200" t="e">
        <f t="shared" si="269"/>
        <v>#DIV/0!</v>
      </c>
      <c r="AK326" s="200" t="e">
        <f t="shared" si="269"/>
        <v>#DIV/0!</v>
      </c>
      <c r="AL326" s="200" t="e">
        <f t="shared" si="269"/>
        <v>#DIV/0!</v>
      </c>
      <c r="AM326" s="200" t="e">
        <f t="shared" si="269"/>
        <v>#DIV/0!</v>
      </c>
      <c r="AN326" s="200" t="e">
        <f t="shared" si="269"/>
        <v>#DIV/0!</v>
      </c>
      <c r="AO326" s="200" t="e">
        <f t="shared" si="269"/>
        <v>#DIV/0!</v>
      </c>
      <c r="AP326" s="200" t="e">
        <f t="shared" si="269"/>
        <v>#DIV/0!</v>
      </c>
      <c r="AQ326" s="200" t="e">
        <f t="shared" si="269"/>
        <v>#DIV/0!</v>
      </c>
      <c r="AR326" s="200" t="e">
        <f t="shared" si="269"/>
        <v>#DIV/0!</v>
      </c>
      <c r="AS326" s="200" t="e">
        <f t="shared" si="269"/>
        <v>#DIV/0!</v>
      </c>
      <c r="AT326" s="200" t="e">
        <f t="shared" si="269"/>
        <v>#DIV/0!</v>
      </c>
      <c r="AU326" s="200" t="e">
        <f t="shared" si="269"/>
        <v>#DIV/0!</v>
      </c>
      <c r="AV326" s="200" t="e">
        <f t="shared" si="269"/>
        <v>#DIV/0!</v>
      </c>
      <c r="AW326" s="200" t="e">
        <f t="shared" si="269"/>
        <v>#DIV/0!</v>
      </c>
      <c r="AX326" s="200" t="e">
        <f t="shared" ref="AX326:BN326" si="270">AX156</f>
        <v>#DIV/0!</v>
      </c>
      <c r="AY326" s="200" t="e">
        <f t="shared" si="270"/>
        <v>#DIV/0!</v>
      </c>
      <c r="AZ326" s="200" t="e">
        <f t="shared" si="270"/>
        <v>#DIV/0!</v>
      </c>
      <c r="BA326" s="200" t="e">
        <f t="shared" si="270"/>
        <v>#DIV/0!</v>
      </c>
      <c r="BB326" s="200" t="e">
        <f t="shared" si="270"/>
        <v>#DIV/0!</v>
      </c>
      <c r="BC326" s="200" t="e">
        <f t="shared" si="270"/>
        <v>#DIV/0!</v>
      </c>
      <c r="BD326" s="200" t="e">
        <f t="shared" si="270"/>
        <v>#DIV/0!</v>
      </c>
      <c r="BE326" s="200" t="e">
        <f t="shared" si="270"/>
        <v>#DIV/0!</v>
      </c>
      <c r="BF326" s="200" t="e">
        <f t="shared" si="270"/>
        <v>#DIV/0!</v>
      </c>
      <c r="BG326" s="200" t="e">
        <f t="shared" si="270"/>
        <v>#DIV/0!</v>
      </c>
      <c r="BH326" s="200" t="e">
        <f t="shared" si="270"/>
        <v>#DIV/0!</v>
      </c>
      <c r="BI326" s="200" t="e">
        <f t="shared" si="270"/>
        <v>#DIV/0!</v>
      </c>
      <c r="BJ326" s="200" t="e">
        <f t="shared" si="270"/>
        <v>#DIV/0!</v>
      </c>
      <c r="BK326" s="200" t="e">
        <f t="shared" si="270"/>
        <v>#DIV/0!</v>
      </c>
      <c r="BL326" s="200" t="e">
        <f t="shared" si="270"/>
        <v>#DIV/0!</v>
      </c>
      <c r="BM326" s="200" t="e">
        <f t="shared" si="270"/>
        <v>#DIV/0!</v>
      </c>
      <c r="BN326" s="200" t="e">
        <f t="shared" si="270"/>
        <v>#DIV/0!</v>
      </c>
      <c r="BO326" s="79"/>
    </row>
    <row r="327" spans="2:67" hidden="1" outlineLevel="1">
      <c r="E327" s="62" t="s">
        <v>240</v>
      </c>
      <c r="J327" t="s">
        <v>154</v>
      </c>
      <c r="R327" s="177" t="e">
        <f t="shared" ref="R327:AW327" si="271">R303</f>
        <v>#DIV/0!</v>
      </c>
      <c r="S327" s="177" t="e">
        <f t="shared" si="271"/>
        <v>#DIV/0!</v>
      </c>
      <c r="T327" s="177" t="e">
        <f t="shared" si="271"/>
        <v>#DIV/0!</v>
      </c>
      <c r="U327" s="177" t="e">
        <f t="shared" si="271"/>
        <v>#DIV/0!</v>
      </c>
      <c r="V327" s="177" t="e">
        <f t="shared" si="271"/>
        <v>#DIV/0!</v>
      </c>
      <c r="W327" s="177" t="e">
        <f t="shared" si="271"/>
        <v>#DIV/0!</v>
      </c>
      <c r="X327" s="177" t="e">
        <f t="shared" si="271"/>
        <v>#DIV/0!</v>
      </c>
      <c r="Y327" s="177" t="e">
        <f t="shared" si="271"/>
        <v>#DIV/0!</v>
      </c>
      <c r="Z327" s="177" t="e">
        <f t="shared" si="271"/>
        <v>#DIV/0!</v>
      </c>
      <c r="AA327" s="177" t="e">
        <f t="shared" si="271"/>
        <v>#DIV/0!</v>
      </c>
      <c r="AB327" s="177" t="e">
        <f t="shared" si="271"/>
        <v>#DIV/0!</v>
      </c>
      <c r="AC327" s="177" t="e">
        <f t="shared" si="271"/>
        <v>#DIV/0!</v>
      </c>
      <c r="AD327" s="177" t="e">
        <f t="shared" si="271"/>
        <v>#DIV/0!</v>
      </c>
      <c r="AE327" s="177" t="e">
        <f t="shared" si="271"/>
        <v>#DIV/0!</v>
      </c>
      <c r="AF327" s="177" t="e">
        <f t="shared" si="271"/>
        <v>#DIV/0!</v>
      </c>
      <c r="AG327" s="177" t="e">
        <f t="shared" si="271"/>
        <v>#DIV/0!</v>
      </c>
      <c r="AH327" s="177" t="e">
        <f t="shared" si="271"/>
        <v>#DIV/0!</v>
      </c>
      <c r="AI327" s="177" t="e">
        <f t="shared" si="271"/>
        <v>#DIV/0!</v>
      </c>
      <c r="AJ327" s="177" t="e">
        <f t="shared" si="271"/>
        <v>#DIV/0!</v>
      </c>
      <c r="AK327" s="177" t="e">
        <f t="shared" si="271"/>
        <v>#DIV/0!</v>
      </c>
      <c r="AL327" s="177" t="e">
        <f t="shared" si="271"/>
        <v>#DIV/0!</v>
      </c>
      <c r="AM327" s="177" t="e">
        <f t="shared" si="271"/>
        <v>#DIV/0!</v>
      </c>
      <c r="AN327" s="177" t="e">
        <f t="shared" si="271"/>
        <v>#DIV/0!</v>
      </c>
      <c r="AO327" s="177" t="e">
        <f t="shared" si="271"/>
        <v>#DIV/0!</v>
      </c>
      <c r="AP327" s="177" t="e">
        <f t="shared" si="271"/>
        <v>#DIV/0!</v>
      </c>
      <c r="AQ327" s="177" t="e">
        <f t="shared" si="271"/>
        <v>#DIV/0!</v>
      </c>
      <c r="AR327" s="177" t="e">
        <f t="shared" si="271"/>
        <v>#DIV/0!</v>
      </c>
      <c r="AS327" s="177" t="e">
        <f t="shared" si="271"/>
        <v>#DIV/0!</v>
      </c>
      <c r="AT327" s="177" t="e">
        <f t="shared" si="271"/>
        <v>#DIV/0!</v>
      </c>
      <c r="AU327" s="177" t="e">
        <f t="shared" si="271"/>
        <v>#DIV/0!</v>
      </c>
      <c r="AV327" s="177" t="e">
        <f t="shared" si="271"/>
        <v>#DIV/0!</v>
      </c>
      <c r="AW327" s="177" t="e">
        <f t="shared" si="271"/>
        <v>#DIV/0!</v>
      </c>
      <c r="AX327" s="177" t="e">
        <f t="shared" ref="AX327:BN327" si="272">AX303</f>
        <v>#DIV/0!</v>
      </c>
      <c r="AY327" s="177" t="e">
        <f t="shared" si="272"/>
        <v>#DIV/0!</v>
      </c>
      <c r="AZ327" s="177" t="e">
        <f t="shared" si="272"/>
        <v>#DIV/0!</v>
      </c>
      <c r="BA327" s="177" t="e">
        <f t="shared" si="272"/>
        <v>#DIV/0!</v>
      </c>
      <c r="BB327" s="177" t="e">
        <f t="shared" si="272"/>
        <v>#DIV/0!</v>
      </c>
      <c r="BC327" s="177" t="e">
        <f t="shared" si="272"/>
        <v>#DIV/0!</v>
      </c>
      <c r="BD327" s="177" t="e">
        <f t="shared" si="272"/>
        <v>#DIV/0!</v>
      </c>
      <c r="BE327" s="177" t="e">
        <f t="shared" si="272"/>
        <v>#DIV/0!</v>
      </c>
      <c r="BF327" s="177" t="e">
        <f t="shared" si="272"/>
        <v>#DIV/0!</v>
      </c>
      <c r="BG327" s="177" t="e">
        <f t="shared" si="272"/>
        <v>#DIV/0!</v>
      </c>
      <c r="BH327" s="177" t="e">
        <f t="shared" si="272"/>
        <v>#DIV/0!</v>
      </c>
      <c r="BI327" s="177" t="e">
        <f t="shared" si="272"/>
        <v>#DIV/0!</v>
      </c>
      <c r="BJ327" s="177" t="e">
        <f t="shared" si="272"/>
        <v>#DIV/0!</v>
      </c>
      <c r="BK327" s="177" t="e">
        <f t="shared" si="272"/>
        <v>#DIV/0!</v>
      </c>
      <c r="BL327" s="177" t="e">
        <f t="shared" si="272"/>
        <v>#DIV/0!</v>
      </c>
      <c r="BM327" s="177" t="e">
        <f t="shared" si="272"/>
        <v>#DIV/0!</v>
      </c>
      <c r="BN327" s="177" t="e">
        <f t="shared" si="272"/>
        <v>#DIV/0!</v>
      </c>
    </row>
    <row r="328" spans="2:67" hidden="1" outlineLevel="1">
      <c r="E328" s="62" t="s">
        <v>236</v>
      </c>
      <c r="J328" t="s">
        <v>154</v>
      </c>
      <c r="R328" s="177" t="e">
        <f t="shared" ref="R328:AW328" si="273">R298</f>
        <v>#DIV/0!</v>
      </c>
      <c r="S328" s="177" t="e">
        <f t="shared" si="273"/>
        <v>#DIV/0!</v>
      </c>
      <c r="T328" s="177" t="e">
        <f t="shared" si="273"/>
        <v>#DIV/0!</v>
      </c>
      <c r="U328" s="177" t="e">
        <f t="shared" si="273"/>
        <v>#DIV/0!</v>
      </c>
      <c r="V328" s="177" t="e">
        <f t="shared" si="273"/>
        <v>#DIV/0!</v>
      </c>
      <c r="W328" s="177" t="e">
        <f t="shared" si="273"/>
        <v>#DIV/0!</v>
      </c>
      <c r="X328" s="177" t="e">
        <f t="shared" si="273"/>
        <v>#DIV/0!</v>
      </c>
      <c r="Y328" s="177" t="e">
        <f t="shared" si="273"/>
        <v>#DIV/0!</v>
      </c>
      <c r="Z328" s="177" t="e">
        <f t="shared" si="273"/>
        <v>#DIV/0!</v>
      </c>
      <c r="AA328" s="177" t="e">
        <f t="shared" si="273"/>
        <v>#DIV/0!</v>
      </c>
      <c r="AB328" s="177" t="e">
        <f t="shared" si="273"/>
        <v>#DIV/0!</v>
      </c>
      <c r="AC328" s="177" t="e">
        <f t="shared" si="273"/>
        <v>#DIV/0!</v>
      </c>
      <c r="AD328" s="177" t="e">
        <f t="shared" si="273"/>
        <v>#DIV/0!</v>
      </c>
      <c r="AE328" s="177" t="e">
        <f t="shared" si="273"/>
        <v>#DIV/0!</v>
      </c>
      <c r="AF328" s="177" t="e">
        <f t="shared" si="273"/>
        <v>#DIV/0!</v>
      </c>
      <c r="AG328" s="177" t="e">
        <f t="shared" si="273"/>
        <v>#DIV/0!</v>
      </c>
      <c r="AH328" s="177" t="e">
        <f t="shared" si="273"/>
        <v>#DIV/0!</v>
      </c>
      <c r="AI328" s="177" t="e">
        <f t="shared" si="273"/>
        <v>#DIV/0!</v>
      </c>
      <c r="AJ328" s="177" t="e">
        <f t="shared" si="273"/>
        <v>#DIV/0!</v>
      </c>
      <c r="AK328" s="177" t="e">
        <f t="shared" si="273"/>
        <v>#DIV/0!</v>
      </c>
      <c r="AL328" s="177" t="e">
        <f t="shared" si="273"/>
        <v>#DIV/0!</v>
      </c>
      <c r="AM328" s="177" t="e">
        <f t="shared" si="273"/>
        <v>#DIV/0!</v>
      </c>
      <c r="AN328" s="177" t="e">
        <f t="shared" si="273"/>
        <v>#DIV/0!</v>
      </c>
      <c r="AO328" s="177" t="e">
        <f t="shared" si="273"/>
        <v>#DIV/0!</v>
      </c>
      <c r="AP328" s="177" t="e">
        <f t="shared" si="273"/>
        <v>#DIV/0!</v>
      </c>
      <c r="AQ328" s="177" t="e">
        <f t="shared" si="273"/>
        <v>#DIV/0!</v>
      </c>
      <c r="AR328" s="177" t="e">
        <f t="shared" si="273"/>
        <v>#DIV/0!</v>
      </c>
      <c r="AS328" s="177" t="e">
        <f t="shared" si="273"/>
        <v>#DIV/0!</v>
      </c>
      <c r="AT328" s="177" t="e">
        <f t="shared" si="273"/>
        <v>#DIV/0!</v>
      </c>
      <c r="AU328" s="177" t="e">
        <f t="shared" si="273"/>
        <v>#DIV/0!</v>
      </c>
      <c r="AV328" s="177" t="e">
        <f t="shared" si="273"/>
        <v>#DIV/0!</v>
      </c>
      <c r="AW328" s="177" t="e">
        <f t="shared" si="273"/>
        <v>#DIV/0!</v>
      </c>
      <c r="AX328" s="177" t="e">
        <f t="shared" ref="AX328:BN328" si="274">AX298</f>
        <v>#DIV/0!</v>
      </c>
      <c r="AY328" s="177" t="e">
        <f t="shared" si="274"/>
        <v>#DIV/0!</v>
      </c>
      <c r="AZ328" s="177" t="e">
        <f t="shared" si="274"/>
        <v>#DIV/0!</v>
      </c>
      <c r="BA328" s="177" t="e">
        <f t="shared" si="274"/>
        <v>#DIV/0!</v>
      </c>
      <c r="BB328" s="177" t="e">
        <f t="shared" si="274"/>
        <v>#DIV/0!</v>
      </c>
      <c r="BC328" s="177" t="e">
        <f t="shared" si="274"/>
        <v>#DIV/0!</v>
      </c>
      <c r="BD328" s="177" t="e">
        <f t="shared" si="274"/>
        <v>#DIV/0!</v>
      </c>
      <c r="BE328" s="177" t="e">
        <f t="shared" si="274"/>
        <v>#DIV/0!</v>
      </c>
      <c r="BF328" s="177" t="e">
        <f t="shared" si="274"/>
        <v>#DIV/0!</v>
      </c>
      <c r="BG328" s="177" t="e">
        <f t="shared" si="274"/>
        <v>#DIV/0!</v>
      </c>
      <c r="BH328" s="177" t="e">
        <f t="shared" si="274"/>
        <v>#DIV/0!</v>
      </c>
      <c r="BI328" s="177" t="e">
        <f t="shared" si="274"/>
        <v>#DIV/0!</v>
      </c>
      <c r="BJ328" s="177" t="e">
        <f t="shared" si="274"/>
        <v>#DIV/0!</v>
      </c>
      <c r="BK328" s="177" t="e">
        <f t="shared" si="274"/>
        <v>#DIV/0!</v>
      </c>
      <c r="BL328" s="177" t="e">
        <f t="shared" si="274"/>
        <v>#DIV/0!</v>
      </c>
      <c r="BM328" s="177" t="e">
        <f t="shared" si="274"/>
        <v>#DIV/0!</v>
      </c>
      <c r="BN328" s="177" t="e">
        <f t="shared" si="274"/>
        <v>#DIV/0!</v>
      </c>
    </row>
    <row r="329" spans="2:67" hidden="1" outlineLevel="1">
      <c r="E329" s="62" t="s">
        <v>237</v>
      </c>
      <c r="J329" t="s">
        <v>154</v>
      </c>
      <c r="R329" s="177" t="e">
        <f t="shared" ref="R329:AW329" si="275">R299</f>
        <v>#DIV/0!</v>
      </c>
      <c r="S329" s="177" t="e">
        <f t="shared" si="275"/>
        <v>#DIV/0!</v>
      </c>
      <c r="T329" s="177" t="e">
        <f t="shared" si="275"/>
        <v>#DIV/0!</v>
      </c>
      <c r="U329" s="177" t="e">
        <f t="shared" si="275"/>
        <v>#DIV/0!</v>
      </c>
      <c r="V329" s="177" t="e">
        <f t="shared" si="275"/>
        <v>#DIV/0!</v>
      </c>
      <c r="W329" s="177" t="e">
        <f t="shared" si="275"/>
        <v>#DIV/0!</v>
      </c>
      <c r="X329" s="177" t="e">
        <f t="shared" si="275"/>
        <v>#DIV/0!</v>
      </c>
      <c r="Y329" s="177" t="e">
        <f t="shared" si="275"/>
        <v>#DIV/0!</v>
      </c>
      <c r="Z329" s="177" t="e">
        <f t="shared" si="275"/>
        <v>#DIV/0!</v>
      </c>
      <c r="AA329" s="177" t="e">
        <f t="shared" si="275"/>
        <v>#DIV/0!</v>
      </c>
      <c r="AB329" s="177" t="e">
        <f t="shared" si="275"/>
        <v>#DIV/0!</v>
      </c>
      <c r="AC329" s="177" t="e">
        <f t="shared" si="275"/>
        <v>#DIV/0!</v>
      </c>
      <c r="AD329" s="177" t="e">
        <f t="shared" si="275"/>
        <v>#DIV/0!</v>
      </c>
      <c r="AE329" s="177" t="e">
        <f t="shared" si="275"/>
        <v>#DIV/0!</v>
      </c>
      <c r="AF329" s="177" t="e">
        <f t="shared" si="275"/>
        <v>#DIV/0!</v>
      </c>
      <c r="AG329" s="177" t="e">
        <f t="shared" si="275"/>
        <v>#DIV/0!</v>
      </c>
      <c r="AH329" s="177" t="e">
        <f t="shared" si="275"/>
        <v>#DIV/0!</v>
      </c>
      <c r="AI329" s="177" t="e">
        <f t="shared" si="275"/>
        <v>#DIV/0!</v>
      </c>
      <c r="AJ329" s="177" t="e">
        <f t="shared" si="275"/>
        <v>#DIV/0!</v>
      </c>
      <c r="AK329" s="177" t="e">
        <f t="shared" si="275"/>
        <v>#DIV/0!</v>
      </c>
      <c r="AL329" s="177" t="e">
        <f t="shared" si="275"/>
        <v>#DIV/0!</v>
      </c>
      <c r="AM329" s="177" t="e">
        <f t="shared" si="275"/>
        <v>#DIV/0!</v>
      </c>
      <c r="AN329" s="177" t="e">
        <f t="shared" si="275"/>
        <v>#DIV/0!</v>
      </c>
      <c r="AO329" s="177" t="e">
        <f t="shared" si="275"/>
        <v>#DIV/0!</v>
      </c>
      <c r="AP329" s="177" t="e">
        <f t="shared" si="275"/>
        <v>#DIV/0!</v>
      </c>
      <c r="AQ329" s="177" t="e">
        <f t="shared" si="275"/>
        <v>#DIV/0!</v>
      </c>
      <c r="AR329" s="177" t="e">
        <f t="shared" si="275"/>
        <v>#DIV/0!</v>
      </c>
      <c r="AS329" s="177" t="e">
        <f t="shared" si="275"/>
        <v>#DIV/0!</v>
      </c>
      <c r="AT329" s="177" t="e">
        <f t="shared" si="275"/>
        <v>#DIV/0!</v>
      </c>
      <c r="AU329" s="177" t="e">
        <f t="shared" si="275"/>
        <v>#DIV/0!</v>
      </c>
      <c r="AV329" s="177" t="e">
        <f t="shared" si="275"/>
        <v>#DIV/0!</v>
      </c>
      <c r="AW329" s="177" t="e">
        <f t="shared" si="275"/>
        <v>#DIV/0!</v>
      </c>
      <c r="AX329" s="177" t="e">
        <f t="shared" ref="AX329:BN329" si="276">AX299</f>
        <v>#DIV/0!</v>
      </c>
      <c r="AY329" s="177" t="e">
        <f t="shared" si="276"/>
        <v>#DIV/0!</v>
      </c>
      <c r="AZ329" s="177" t="e">
        <f t="shared" si="276"/>
        <v>#DIV/0!</v>
      </c>
      <c r="BA329" s="177" t="e">
        <f t="shared" si="276"/>
        <v>#DIV/0!</v>
      </c>
      <c r="BB329" s="177" t="e">
        <f t="shared" si="276"/>
        <v>#DIV/0!</v>
      </c>
      <c r="BC329" s="177" t="e">
        <f t="shared" si="276"/>
        <v>#DIV/0!</v>
      </c>
      <c r="BD329" s="177" t="e">
        <f t="shared" si="276"/>
        <v>#DIV/0!</v>
      </c>
      <c r="BE329" s="177" t="e">
        <f t="shared" si="276"/>
        <v>#DIV/0!</v>
      </c>
      <c r="BF329" s="177" t="e">
        <f t="shared" si="276"/>
        <v>#DIV/0!</v>
      </c>
      <c r="BG329" s="177" t="e">
        <f t="shared" si="276"/>
        <v>#DIV/0!</v>
      </c>
      <c r="BH329" s="177" t="e">
        <f t="shared" si="276"/>
        <v>#DIV/0!</v>
      </c>
      <c r="BI329" s="177" t="e">
        <f t="shared" si="276"/>
        <v>#DIV/0!</v>
      </c>
      <c r="BJ329" s="177" t="e">
        <f t="shared" si="276"/>
        <v>#DIV/0!</v>
      </c>
      <c r="BK329" s="177" t="e">
        <f t="shared" si="276"/>
        <v>#DIV/0!</v>
      </c>
      <c r="BL329" s="177" t="e">
        <f t="shared" si="276"/>
        <v>#DIV/0!</v>
      </c>
      <c r="BM329" s="177" t="e">
        <f t="shared" si="276"/>
        <v>#DIV/0!</v>
      </c>
      <c r="BN329" s="177" t="e">
        <f t="shared" si="276"/>
        <v>#DIV/0!</v>
      </c>
    </row>
    <row r="330" spans="2:67" hidden="1" outlineLevel="1">
      <c r="E330" s="73" t="s">
        <v>244</v>
      </c>
    </row>
    <row r="331" spans="2:67" hidden="1" outlineLevel="1">
      <c r="D331" s="73"/>
      <c r="E331" s="82" t="s">
        <v>227</v>
      </c>
      <c r="J331" t="s">
        <v>154</v>
      </c>
      <c r="R331" s="177">
        <f t="shared" ref="R331:AW331" si="277">R157</f>
        <v>0</v>
      </c>
      <c r="S331" s="177">
        <f t="shared" si="277"/>
        <v>0</v>
      </c>
      <c r="T331" s="177">
        <f t="shared" si="277"/>
        <v>0</v>
      </c>
      <c r="U331" s="177">
        <f t="shared" si="277"/>
        <v>0</v>
      </c>
      <c r="V331" s="177">
        <f t="shared" si="277"/>
        <v>0</v>
      </c>
      <c r="W331" s="177">
        <f t="shared" si="277"/>
        <v>0</v>
      </c>
      <c r="X331" s="177">
        <f t="shared" si="277"/>
        <v>0</v>
      </c>
      <c r="Y331" s="177" t="e">
        <f t="shared" si="277"/>
        <v>#DIV/0!</v>
      </c>
      <c r="Z331" s="177" t="e">
        <f t="shared" si="277"/>
        <v>#DIV/0!</v>
      </c>
      <c r="AA331" s="177" t="e">
        <f t="shared" si="277"/>
        <v>#DIV/0!</v>
      </c>
      <c r="AB331" s="177" t="e">
        <f t="shared" si="277"/>
        <v>#DIV/0!</v>
      </c>
      <c r="AC331" s="177" t="e">
        <f t="shared" si="277"/>
        <v>#DIV/0!</v>
      </c>
      <c r="AD331" s="177" t="e">
        <f t="shared" si="277"/>
        <v>#DIV/0!</v>
      </c>
      <c r="AE331" s="177" t="e">
        <f t="shared" si="277"/>
        <v>#DIV/0!</v>
      </c>
      <c r="AF331" s="177" t="e">
        <f t="shared" si="277"/>
        <v>#DIV/0!</v>
      </c>
      <c r="AG331" s="177" t="e">
        <f t="shared" si="277"/>
        <v>#DIV/0!</v>
      </c>
      <c r="AH331" s="177" t="e">
        <f t="shared" si="277"/>
        <v>#DIV/0!</v>
      </c>
      <c r="AI331" s="177" t="e">
        <f t="shared" si="277"/>
        <v>#DIV/0!</v>
      </c>
      <c r="AJ331" s="177" t="e">
        <f t="shared" si="277"/>
        <v>#DIV/0!</v>
      </c>
      <c r="AK331" s="177" t="e">
        <f t="shared" si="277"/>
        <v>#DIV/0!</v>
      </c>
      <c r="AL331" s="177" t="e">
        <f t="shared" si="277"/>
        <v>#DIV/0!</v>
      </c>
      <c r="AM331" s="177" t="e">
        <f t="shared" si="277"/>
        <v>#DIV/0!</v>
      </c>
      <c r="AN331" s="177" t="e">
        <f t="shared" si="277"/>
        <v>#DIV/0!</v>
      </c>
      <c r="AO331" s="177" t="e">
        <f t="shared" si="277"/>
        <v>#DIV/0!</v>
      </c>
      <c r="AP331" s="177" t="e">
        <f t="shared" si="277"/>
        <v>#DIV/0!</v>
      </c>
      <c r="AQ331" s="177" t="e">
        <f t="shared" si="277"/>
        <v>#DIV/0!</v>
      </c>
      <c r="AR331" s="177" t="e">
        <f t="shared" si="277"/>
        <v>#DIV/0!</v>
      </c>
      <c r="AS331" s="177" t="e">
        <f t="shared" si="277"/>
        <v>#DIV/0!</v>
      </c>
      <c r="AT331" s="177" t="e">
        <f t="shared" si="277"/>
        <v>#DIV/0!</v>
      </c>
      <c r="AU331" s="177" t="e">
        <f t="shared" si="277"/>
        <v>#DIV/0!</v>
      </c>
      <c r="AV331" s="177" t="e">
        <f t="shared" si="277"/>
        <v>#DIV/0!</v>
      </c>
      <c r="AW331" s="177" t="e">
        <f t="shared" si="277"/>
        <v>#DIV/0!</v>
      </c>
      <c r="AX331" s="177" t="e">
        <f t="shared" ref="AX331:BN331" si="278">AX157</f>
        <v>#DIV/0!</v>
      </c>
      <c r="AY331" s="177" t="e">
        <f t="shared" si="278"/>
        <v>#DIV/0!</v>
      </c>
      <c r="AZ331" s="177" t="e">
        <f t="shared" si="278"/>
        <v>#DIV/0!</v>
      </c>
      <c r="BA331" s="177" t="e">
        <f t="shared" si="278"/>
        <v>#DIV/0!</v>
      </c>
      <c r="BB331" s="177" t="e">
        <f t="shared" si="278"/>
        <v>#DIV/0!</v>
      </c>
      <c r="BC331" s="177" t="e">
        <f t="shared" si="278"/>
        <v>#DIV/0!</v>
      </c>
      <c r="BD331" s="177" t="e">
        <f t="shared" si="278"/>
        <v>#DIV/0!</v>
      </c>
      <c r="BE331" s="177" t="e">
        <f t="shared" si="278"/>
        <v>#DIV/0!</v>
      </c>
      <c r="BF331" s="177" t="e">
        <f t="shared" si="278"/>
        <v>#DIV/0!</v>
      </c>
      <c r="BG331" s="177" t="e">
        <f t="shared" si="278"/>
        <v>#DIV/0!</v>
      </c>
      <c r="BH331" s="177" t="e">
        <f t="shared" si="278"/>
        <v>#DIV/0!</v>
      </c>
      <c r="BI331" s="177" t="e">
        <f t="shared" si="278"/>
        <v>#DIV/0!</v>
      </c>
      <c r="BJ331" s="177" t="e">
        <f t="shared" si="278"/>
        <v>#DIV/0!</v>
      </c>
      <c r="BK331" s="177" t="e">
        <f t="shared" si="278"/>
        <v>#DIV/0!</v>
      </c>
      <c r="BL331" s="177" t="e">
        <f t="shared" si="278"/>
        <v>#DIV/0!</v>
      </c>
      <c r="BM331" s="177" t="e">
        <f t="shared" si="278"/>
        <v>#DIV/0!</v>
      </c>
      <c r="BN331" s="177" t="e">
        <f t="shared" si="278"/>
        <v>#DIV/0!</v>
      </c>
    </row>
    <row r="332" spans="2:67" hidden="1" outlineLevel="1">
      <c r="E332" s="62" t="s">
        <v>235</v>
      </c>
      <c r="J332" t="s">
        <v>154</v>
      </c>
      <c r="R332" s="177" t="e">
        <f t="shared" ref="R332:AW332" si="279">R297</f>
        <v>#DIV/0!</v>
      </c>
      <c r="S332" s="177" t="e">
        <f t="shared" si="279"/>
        <v>#DIV/0!</v>
      </c>
      <c r="T332" s="177" t="e">
        <f t="shared" si="279"/>
        <v>#DIV/0!</v>
      </c>
      <c r="U332" s="177" t="e">
        <f t="shared" si="279"/>
        <v>#DIV/0!</v>
      </c>
      <c r="V332" s="177" t="e">
        <f t="shared" si="279"/>
        <v>#DIV/0!</v>
      </c>
      <c r="W332" s="177" t="e">
        <f t="shared" si="279"/>
        <v>#DIV/0!</v>
      </c>
      <c r="X332" s="177" t="e">
        <f t="shared" si="279"/>
        <v>#DIV/0!</v>
      </c>
      <c r="Y332" s="177" t="e">
        <f t="shared" si="279"/>
        <v>#DIV/0!</v>
      </c>
      <c r="Z332" s="177" t="e">
        <f t="shared" si="279"/>
        <v>#DIV/0!</v>
      </c>
      <c r="AA332" s="177" t="e">
        <f t="shared" si="279"/>
        <v>#DIV/0!</v>
      </c>
      <c r="AB332" s="177" t="e">
        <f t="shared" si="279"/>
        <v>#DIV/0!</v>
      </c>
      <c r="AC332" s="177" t="e">
        <f t="shared" si="279"/>
        <v>#DIV/0!</v>
      </c>
      <c r="AD332" s="177" t="e">
        <f t="shared" si="279"/>
        <v>#DIV/0!</v>
      </c>
      <c r="AE332" s="177" t="e">
        <f t="shared" si="279"/>
        <v>#DIV/0!</v>
      </c>
      <c r="AF332" s="177" t="e">
        <f t="shared" si="279"/>
        <v>#DIV/0!</v>
      </c>
      <c r="AG332" s="177" t="e">
        <f t="shared" si="279"/>
        <v>#DIV/0!</v>
      </c>
      <c r="AH332" s="177" t="e">
        <f t="shared" si="279"/>
        <v>#DIV/0!</v>
      </c>
      <c r="AI332" s="177" t="e">
        <f t="shared" si="279"/>
        <v>#DIV/0!</v>
      </c>
      <c r="AJ332" s="177" t="e">
        <f t="shared" si="279"/>
        <v>#DIV/0!</v>
      </c>
      <c r="AK332" s="177" t="e">
        <f t="shared" si="279"/>
        <v>#DIV/0!</v>
      </c>
      <c r="AL332" s="177" t="e">
        <f t="shared" si="279"/>
        <v>#DIV/0!</v>
      </c>
      <c r="AM332" s="177" t="e">
        <f t="shared" si="279"/>
        <v>#DIV/0!</v>
      </c>
      <c r="AN332" s="177" t="e">
        <f t="shared" si="279"/>
        <v>#DIV/0!</v>
      </c>
      <c r="AO332" s="177" t="e">
        <f t="shared" si="279"/>
        <v>#DIV/0!</v>
      </c>
      <c r="AP332" s="177" t="e">
        <f t="shared" si="279"/>
        <v>#DIV/0!</v>
      </c>
      <c r="AQ332" s="177" t="e">
        <f t="shared" si="279"/>
        <v>#DIV/0!</v>
      </c>
      <c r="AR332" s="177" t="e">
        <f t="shared" si="279"/>
        <v>#DIV/0!</v>
      </c>
      <c r="AS332" s="177" t="e">
        <f t="shared" si="279"/>
        <v>#DIV/0!</v>
      </c>
      <c r="AT332" s="177" t="e">
        <f t="shared" si="279"/>
        <v>#DIV/0!</v>
      </c>
      <c r="AU332" s="177" t="e">
        <f t="shared" si="279"/>
        <v>#DIV/0!</v>
      </c>
      <c r="AV332" s="177" t="e">
        <f t="shared" si="279"/>
        <v>#DIV/0!</v>
      </c>
      <c r="AW332" s="177" t="e">
        <f t="shared" si="279"/>
        <v>#DIV/0!</v>
      </c>
      <c r="AX332" s="177" t="e">
        <f t="shared" ref="AX332:BN332" si="280">AX297</f>
        <v>#DIV/0!</v>
      </c>
      <c r="AY332" s="177" t="e">
        <f t="shared" si="280"/>
        <v>#DIV/0!</v>
      </c>
      <c r="AZ332" s="177" t="e">
        <f t="shared" si="280"/>
        <v>#DIV/0!</v>
      </c>
      <c r="BA332" s="177" t="e">
        <f t="shared" si="280"/>
        <v>#DIV/0!</v>
      </c>
      <c r="BB332" s="177" t="e">
        <f t="shared" si="280"/>
        <v>#DIV/0!</v>
      </c>
      <c r="BC332" s="177" t="e">
        <f t="shared" si="280"/>
        <v>#DIV/0!</v>
      </c>
      <c r="BD332" s="177" t="e">
        <f t="shared" si="280"/>
        <v>#DIV/0!</v>
      </c>
      <c r="BE332" s="177" t="e">
        <f t="shared" si="280"/>
        <v>#DIV/0!</v>
      </c>
      <c r="BF332" s="177" t="e">
        <f t="shared" si="280"/>
        <v>#DIV/0!</v>
      </c>
      <c r="BG332" s="177" t="e">
        <f t="shared" si="280"/>
        <v>#DIV/0!</v>
      </c>
      <c r="BH332" s="177" t="e">
        <f t="shared" si="280"/>
        <v>#DIV/0!</v>
      </c>
      <c r="BI332" s="177" t="e">
        <f t="shared" si="280"/>
        <v>#DIV/0!</v>
      </c>
      <c r="BJ332" s="177" t="e">
        <f t="shared" si="280"/>
        <v>#DIV/0!</v>
      </c>
      <c r="BK332" s="177" t="e">
        <f t="shared" si="280"/>
        <v>#DIV/0!</v>
      </c>
      <c r="BL332" s="177" t="e">
        <f t="shared" si="280"/>
        <v>#DIV/0!</v>
      </c>
      <c r="BM332" s="177" t="e">
        <f t="shared" si="280"/>
        <v>#DIV/0!</v>
      </c>
      <c r="BN332" s="177" t="e">
        <f t="shared" si="280"/>
        <v>#DIV/0!</v>
      </c>
    </row>
    <row r="333" spans="2:67" hidden="1" outlineLevel="1">
      <c r="E333" s="62" t="s">
        <v>376</v>
      </c>
      <c r="J333" t="s">
        <v>154</v>
      </c>
      <c r="R333" s="177" t="e">
        <f t="shared" ref="R333:AW333" si="281">R302</f>
        <v>#DIV/0!</v>
      </c>
      <c r="S333" s="177" t="e">
        <f t="shared" si="281"/>
        <v>#DIV/0!</v>
      </c>
      <c r="T333" s="177" t="e">
        <f t="shared" si="281"/>
        <v>#DIV/0!</v>
      </c>
      <c r="U333" s="177" t="e">
        <f t="shared" si="281"/>
        <v>#DIV/0!</v>
      </c>
      <c r="V333" s="177" t="e">
        <f t="shared" si="281"/>
        <v>#DIV/0!</v>
      </c>
      <c r="W333" s="177" t="e">
        <f t="shared" si="281"/>
        <v>#DIV/0!</v>
      </c>
      <c r="X333" s="177" t="e">
        <f t="shared" si="281"/>
        <v>#DIV/0!</v>
      </c>
      <c r="Y333" s="177" t="e">
        <f t="shared" si="281"/>
        <v>#DIV/0!</v>
      </c>
      <c r="Z333" s="177" t="e">
        <f t="shared" si="281"/>
        <v>#DIV/0!</v>
      </c>
      <c r="AA333" s="177" t="e">
        <f t="shared" si="281"/>
        <v>#DIV/0!</v>
      </c>
      <c r="AB333" s="177" t="e">
        <f t="shared" si="281"/>
        <v>#DIV/0!</v>
      </c>
      <c r="AC333" s="177" t="e">
        <f t="shared" si="281"/>
        <v>#DIV/0!</v>
      </c>
      <c r="AD333" s="177" t="e">
        <f t="shared" si="281"/>
        <v>#DIV/0!</v>
      </c>
      <c r="AE333" s="177" t="e">
        <f t="shared" si="281"/>
        <v>#DIV/0!</v>
      </c>
      <c r="AF333" s="177" t="e">
        <f t="shared" si="281"/>
        <v>#DIV/0!</v>
      </c>
      <c r="AG333" s="177" t="e">
        <f t="shared" si="281"/>
        <v>#DIV/0!</v>
      </c>
      <c r="AH333" s="177" t="e">
        <f t="shared" si="281"/>
        <v>#DIV/0!</v>
      </c>
      <c r="AI333" s="177" t="e">
        <f t="shared" si="281"/>
        <v>#DIV/0!</v>
      </c>
      <c r="AJ333" s="177" t="e">
        <f t="shared" si="281"/>
        <v>#DIV/0!</v>
      </c>
      <c r="AK333" s="177" t="e">
        <f t="shared" si="281"/>
        <v>#DIV/0!</v>
      </c>
      <c r="AL333" s="177" t="e">
        <f t="shared" si="281"/>
        <v>#DIV/0!</v>
      </c>
      <c r="AM333" s="177" t="e">
        <f t="shared" si="281"/>
        <v>#DIV/0!</v>
      </c>
      <c r="AN333" s="177" t="e">
        <f t="shared" si="281"/>
        <v>#DIV/0!</v>
      </c>
      <c r="AO333" s="177" t="e">
        <f t="shared" si="281"/>
        <v>#DIV/0!</v>
      </c>
      <c r="AP333" s="177" t="e">
        <f t="shared" si="281"/>
        <v>#DIV/0!</v>
      </c>
      <c r="AQ333" s="177" t="e">
        <f t="shared" si="281"/>
        <v>#DIV/0!</v>
      </c>
      <c r="AR333" s="177" t="e">
        <f t="shared" si="281"/>
        <v>#DIV/0!</v>
      </c>
      <c r="AS333" s="177" t="e">
        <f t="shared" si="281"/>
        <v>#DIV/0!</v>
      </c>
      <c r="AT333" s="177" t="e">
        <f t="shared" si="281"/>
        <v>#DIV/0!</v>
      </c>
      <c r="AU333" s="177" t="e">
        <f t="shared" si="281"/>
        <v>#DIV/0!</v>
      </c>
      <c r="AV333" s="177" t="e">
        <f t="shared" si="281"/>
        <v>#DIV/0!</v>
      </c>
      <c r="AW333" s="177" t="e">
        <f t="shared" si="281"/>
        <v>#DIV/0!</v>
      </c>
      <c r="AX333" s="177" t="e">
        <f t="shared" ref="AX333:BN333" si="282">AX302</f>
        <v>#DIV/0!</v>
      </c>
      <c r="AY333" s="177" t="e">
        <f t="shared" si="282"/>
        <v>#DIV/0!</v>
      </c>
      <c r="AZ333" s="177" t="e">
        <f t="shared" si="282"/>
        <v>#DIV/0!</v>
      </c>
      <c r="BA333" s="177" t="e">
        <f t="shared" si="282"/>
        <v>#DIV/0!</v>
      </c>
      <c r="BB333" s="177" t="e">
        <f t="shared" si="282"/>
        <v>#DIV/0!</v>
      </c>
      <c r="BC333" s="177" t="e">
        <f t="shared" si="282"/>
        <v>#DIV/0!</v>
      </c>
      <c r="BD333" s="177" t="e">
        <f t="shared" si="282"/>
        <v>#DIV/0!</v>
      </c>
      <c r="BE333" s="177" t="e">
        <f t="shared" si="282"/>
        <v>#DIV/0!</v>
      </c>
      <c r="BF333" s="177" t="e">
        <f t="shared" si="282"/>
        <v>#DIV/0!</v>
      </c>
      <c r="BG333" s="177" t="e">
        <f t="shared" si="282"/>
        <v>#DIV/0!</v>
      </c>
      <c r="BH333" s="177" t="e">
        <f t="shared" si="282"/>
        <v>#DIV/0!</v>
      </c>
      <c r="BI333" s="177" t="e">
        <f t="shared" si="282"/>
        <v>#DIV/0!</v>
      </c>
      <c r="BJ333" s="177" t="e">
        <f t="shared" si="282"/>
        <v>#DIV/0!</v>
      </c>
      <c r="BK333" s="177" t="e">
        <f t="shared" si="282"/>
        <v>#DIV/0!</v>
      </c>
      <c r="BL333" s="177" t="e">
        <f t="shared" si="282"/>
        <v>#DIV/0!</v>
      </c>
      <c r="BM333" s="177" t="e">
        <f t="shared" si="282"/>
        <v>#DIV/0!</v>
      </c>
      <c r="BN333" s="177" t="e">
        <f t="shared" si="282"/>
        <v>#DIV/0!</v>
      </c>
    </row>
    <row r="334" spans="2:67" hidden="1" outlineLevel="1">
      <c r="E334" s="62" t="s">
        <v>241</v>
      </c>
      <c r="J334" t="s">
        <v>154</v>
      </c>
      <c r="R334" s="177" t="e">
        <f t="shared" ref="R334:AW334" si="283">R304</f>
        <v>#DIV/0!</v>
      </c>
      <c r="S334" s="177" t="e">
        <f t="shared" si="283"/>
        <v>#DIV/0!</v>
      </c>
      <c r="T334" s="177" t="e">
        <f t="shared" si="283"/>
        <v>#DIV/0!</v>
      </c>
      <c r="U334" s="177" t="e">
        <f t="shared" si="283"/>
        <v>#DIV/0!</v>
      </c>
      <c r="V334" s="177" t="e">
        <f t="shared" si="283"/>
        <v>#DIV/0!</v>
      </c>
      <c r="W334" s="177" t="e">
        <f t="shared" si="283"/>
        <v>#DIV/0!</v>
      </c>
      <c r="X334" s="177" t="e">
        <f t="shared" si="283"/>
        <v>#DIV/0!</v>
      </c>
      <c r="Y334" s="177" t="e">
        <f t="shared" si="283"/>
        <v>#DIV/0!</v>
      </c>
      <c r="Z334" s="177" t="e">
        <f t="shared" si="283"/>
        <v>#DIV/0!</v>
      </c>
      <c r="AA334" s="177" t="e">
        <f t="shared" si="283"/>
        <v>#DIV/0!</v>
      </c>
      <c r="AB334" s="177" t="e">
        <f t="shared" si="283"/>
        <v>#DIV/0!</v>
      </c>
      <c r="AC334" s="177" t="e">
        <f t="shared" si="283"/>
        <v>#DIV/0!</v>
      </c>
      <c r="AD334" s="177" t="e">
        <f t="shared" si="283"/>
        <v>#DIV/0!</v>
      </c>
      <c r="AE334" s="177" t="e">
        <f t="shared" si="283"/>
        <v>#DIV/0!</v>
      </c>
      <c r="AF334" s="177" t="e">
        <f t="shared" si="283"/>
        <v>#DIV/0!</v>
      </c>
      <c r="AG334" s="177" t="e">
        <f t="shared" si="283"/>
        <v>#DIV/0!</v>
      </c>
      <c r="AH334" s="177" t="e">
        <f t="shared" si="283"/>
        <v>#DIV/0!</v>
      </c>
      <c r="AI334" s="177" t="e">
        <f t="shared" si="283"/>
        <v>#DIV/0!</v>
      </c>
      <c r="AJ334" s="177" t="e">
        <f t="shared" si="283"/>
        <v>#DIV/0!</v>
      </c>
      <c r="AK334" s="177" t="e">
        <f t="shared" si="283"/>
        <v>#DIV/0!</v>
      </c>
      <c r="AL334" s="177" t="e">
        <f t="shared" si="283"/>
        <v>#DIV/0!</v>
      </c>
      <c r="AM334" s="177" t="e">
        <f t="shared" si="283"/>
        <v>#DIV/0!</v>
      </c>
      <c r="AN334" s="177" t="e">
        <f t="shared" si="283"/>
        <v>#DIV/0!</v>
      </c>
      <c r="AO334" s="177" t="e">
        <f t="shared" si="283"/>
        <v>#DIV/0!</v>
      </c>
      <c r="AP334" s="177" t="e">
        <f t="shared" si="283"/>
        <v>#DIV/0!</v>
      </c>
      <c r="AQ334" s="177" t="e">
        <f t="shared" si="283"/>
        <v>#DIV/0!</v>
      </c>
      <c r="AR334" s="177" t="e">
        <f t="shared" si="283"/>
        <v>#DIV/0!</v>
      </c>
      <c r="AS334" s="177" t="e">
        <f t="shared" si="283"/>
        <v>#DIV/0!</v>
      </c>
      <c r="AT334" s="177" t="e">
        <f t="shared" si="283"/>
        <v>#DIV/0!</v>
      </c>
      <c r="AU334" s="177" t="e">
        <f t="shared" si="283"/>
        <v>#DIV/0!</v>
      </c>
      <c r="AV334" s="177" t="e">
        <f t="shared" si="283"/>
        <v>#DIV/0!</v>
      </c>
      <c r="AW334" s="177" t="e">
        <f t="shared" si="283"/>
        <v>#DIV/0!</v>
      </c>
      <c r="AX334" s="177" t="e">
        <f t="shared" ref="AX334:BN334" si="284">AX304</f>
        <v>#DIV/0!</v>
      </c>
      <c r="AY334" s="177" t="e">
        <f t="shared" si="284"/>
        <v>#DIV/0!</v>
      </c>
      <c r="AZ334" s="177" t="e">
        <f t="shared" si="284"/>
        <v>#DIV/0!</v>
      </c>
      <c r="BA334" s="177" t="e">
        <f t="shared" si="284"/>
        <v>#DIV/0!</v>
      </c>
      <c r="BB334" s="177" t="e">
        <f t="shared" si="284"/>
        <v>#DIV/0!</v>
      </c>
      <c r="BC334" s="177" t="e">
        <f t="shared" si="284"/>
        <v>#DIV/0!</v>
      </c>
      <c r="BD334" s="177" t="e">
        <f t="shared" si="284"/>
        <v>#DIV/0!</v>
      </c>
      <c r="BE334" s="177" t="e">
        <f t="shared" si="284"/>
        <v>#DIV/0!</v>
      </c>
      <c r="BF334" s="177" t="e">
        <f t="shared" si="284"/>
        <v>#DIV/0!</v>
      </c>
      <c r="BG334" s="177" t="e">
        <f t="shared" si="284"/>
        <v>#DIV/0!</v>
      </c>
      <c r="BH334" s="177" t="e">
        <f t="shared" si="284"/>
        <v>#DIV/0!</v>
      </c>
      <c r="BI334" s="177" t="e">
        <f t="shared" si="284"/>
        <v>#DIV/0!</v>
      </c>
      <c r="BJ334" s="177" t="e">
        <f t="shared" si="284"/>
        <v>#DIV/0!</v>
      </c>
      <c r="BK334" s="177" t="e">
        <f t="shared" si="284"/>
        <v>#DIV/0!</v>
      </c>
      <c r="BL334" s="177" t="e">
        <f t="shared" si="284"/>
        <v>#DIV/0!</v>
      </c>
      <c r="BM334" s="177" t="e">
        <f t="shared" si="284"/>
        <v>#DIV/0!</v>
      </c>
      <c r="BN334" s="177" t="e">
        <f t="shared" si="284"/>
        <v>#DIV/0!</v>
      </c>
    </row>
    <row r="335" spans="2:67" hidden="1" outlineLevel="1">
      <c r="E335" s="62" t="s">
        <v>242</v>
      </c>
      <c r="J335" t="s">
        <v>154</v>
      </c>
      <c r="R335" s="177" t="e">
        <f t="shared" ref="R335:AW335" si="285">R305</f>
        <v>#DIV/0!</v>
      </c>
      <c r="S335" s="177" t="e">
        <f t="shared" si="285"/>
        <v>#DIV/0!</v>
      </c>
      <c r="T335" s="177" t="e">
        <f t="shared" si="285"/>
        <v>#DIV/0!</v>
      </c>
      <c r="U335" s="177" t="e">
        <f t="shared" si="285"/>
        <v>#DIV/0!</v>
      </c>
      <c r="V335" s="177" t="e">
        <f t="shared" si="285"/>
        <v>#DIV/0!</v>
      </c>
      <c r="W335" s="177" t="e">
        <f t="shared" si="285"/>
        <v>#DIV/0!</v>
      </c>
      <c r="X335" s="177" t="e">
        <f t="shared" si="285"/>
        <v>#DIV/0!</v>
      </c>
      <c r="Y335" s="177" t="e">
        <f t="shared" si="285"/>
        <v>#DIV/0!</v>
      </c>
      <c r="Z335" s="177" t="e">
        <f t="shared" si="285"/>
        <v>#DIV/0!</v>
      </c>
      <c r="AA335" s="177" t="e">
        <f t="shared" si="285"/>
        <v>#DIV/0!</v>
      </c>
      <c r="AB335" s="177" t="e">
        <f t="shared" si="285"/>
        <v>#DIV/0!</v>
      </c>
      <c r="AC335" s="177" t="e">
        <f t="shared" si="285"/>
        <v>#DIV/0!</v>
      </c>
      <c r="AD335" s="177" t="e">
        <f t="shared" si="285"/>
        <v>#DIV/0!</v>
      </c>
      <c r="AE335" s="177" t="e">
        <f t="shared" si="285"/>
        <v>#DIV/0!</v>
      </c>
      <c r="AF335" s="177" t="e">
        <f t="shared" si="285"/>
        <v>#DIV/0!</v>
      </c>
      <c r="AG335" s="177" t="e">
        <f t="shared" si="285"/>
        <v>#DIV/0!</v>
      </c>
      <c r="AH335" s="177" t="e">
        <f t="shared" si="285"/>
        <v>#DIV/0!</v>
      </c>
      <c r="AI335" s="177" t="e">
        <f t="shared" si="285"/>
        <v>#DIV/0!</v>
      </c>
      <c r="AJ335" s="177" t="e">
        <f t="shared" si="285"/>
        <v>#DIV/0!</v>
      </c>
      <c r="AK335" s="177" t="e">
        <f t="shared" si="285"/>
        <v>#DIV/0!</v>
      </c>
      <c r="AL335" s="177" t="e">
        <f t="shared" si="285"/>
        <v>#DIV/0!</v>
      </c>
      <c r="AM335" s="177" t="e">
        <f t="shared" si="285"/>
        <v>#DIV/0!</v>
      </c>
      <c r="AN335" s="177" t="e">
        <f t="shared" si="285"/>
        <v>#DIV/0!</v>
      </c>
      <c r="AO335" s="177" t="e">
        <f t="shared" si="285"/>
        <v>#DIV/0!</v>
      </c>
      <c r="AP335" s="177" t="e">
        <f t="shared" si="285"/>
        <v>#DIV/0!</v>
      </c>
      <c r="AQ335" s="177" t="e">
        <f t="shared" si="285"/>
        <v>#DIV/0!</v>
      </c>
      <c r="AR335" s="177" t="e">
        <f t="shared" si="285"/>
        <v>#DIV/0!</v>
      </c>
      <c r="AS335" s="177" t="e">
        <f t="shared" si="285"/>
        <v>#DIV/0!</v>
      </c>
      <c r="AT335" s="177" t="e">
        <f t="shared" si="285"/>
        <v>#DIV/0!</v>
      </c>
      <c r="AU335" s="177" t="e">
        <f t="shared" si="285"/>
        <v>#DIV/0!</v>
      </c>
      <c r="AV335" s="177" t="e">
        <f t="shared" si="285"/>
        <v>#DIV/0!</v>
      </c>
      <c r="AW335" s="177" t="e">
        <f t="shared" si="285"/>
        <v>#DIV/0!</v>
      </c>
      <c r="AX335" s="177" t="e">
        <f t="shared" ref="AX335:BN335" si="286">AX305</f>
        <v>#DIV/0!</v>
      </c>
      <c r="AY335" s="177" t="e">
        <f t="shared" si="286"/>
        <v>#DIV/0!</v>
      </c>
      <c r="AZ335" s="177" t="e">
        <f t="shared" si="286"/>
        <v>#DIV/0!</v>
      </c>
      <c r="BA335" s="177" t="e">
        <f t="shared" si="286"/>
        <v>#DIV/0!</v>
      </c>
      <c r="BB335" s="177" t="e">
        <f t="shared" si="286"/>
        <v>#DIV/0!</v>
      </c>
      <c r="BC335" s="177" t="e">
        <f t="shared" si="286"/>
        <v>#DIV/0!</v>
      </c>
      <c r="BD335" s="177" t="e">
        <f t="shared" si="286"/>
        <v>#DIV/0!</v>
      </c>
      <c r="BE335" s="177" t="e">
        <f t="shared" si="286"/>
        <v>#DIV/0!</v>
      </c>
      <c r="BF335" s="177" t="e">
        <f t="shared" si="286"/>
        <v>#DIV/0!</v>
      </c>
      <c r="BG335" s="177" t="e">
        <f t="shared" si="286"/>
        <v>#DIV/0!</v>
      </c>
      <c r="BH335" s="177" t="e">
        <f t="shared" si="286"/>
        <v>#DIV/0!</v>
      </c>
      <c r="BI335" s="177" t="e">
        <f t="shared" si="286"/>
        <v>#DIV/0!</v>
      </c>
      <c r="BJ335" s="177" t="e">
        <f t="shared" si="286"/>
        <v>#DIV/0!</v>
      </c>
      <c r="BK335" s="177" t="e">
        <f t="shared" si="286"/>
        <v>#DIV/0!</v>
      </c>
      <c r="BL335" s="177" t="e">
        <f t="shared" si="286"/>
        <v>#DIV/0!</v>
      </c>
      <c r="BM335" s="177" t="e">
        <f t="shared" si="286"/>
        <v>#DIV/0!</v>
      </c>
      <c r="BN335" s="177" t="e">
        <f t="shared" si="286"/>
        <v>#DIV/0!</v>
      </c>
    </row>
    <row r="336" spans="2:67" hidden="1" outlineLevel="1">
      <c r="E336" s="73" t="s">
        <v>245</v>
      </c>
    </row>
    <row r="337" spans="1:66" hidden="1" outlineLevel="1">
      <c r="D337" s="73"/>
      <c r="E337" s="62" t="s">
        <v>234</v>
      </c>
      <c r="J337" t="s">
        <v>154</v>
      </c>
      <c r="R337" s="177" t="e">
        <f t="shared" ref="R337:AW337" si="287">R296</f>
        <v>#DIV/0!</v>
      </c>
      <c r="S337" s="177" t="e">
        <f t="shared" si="287"/>
        <v>#DIV/0!</v>
      </c>
      <c r="T337" s="177" t="e">
        <f t="shared" si="287"/>
        <v>#DIV/0!</v>
      </c>
      <c r="U337" s="177" t="e">
        <f t="shared" si="287"/>
        <v>#DIV/0!</v>
      </c>
      <c r="V337" s="177" t="e">
        <f t="shared" si="287"/>
        <v>#DIV/0!</v>
      </c>
      <c r="W337" s="177" t="e">
        <f t="shared" si="287"/>
        <v>#DIV/0!</v>
      </c>
      <c r="X337" s="177" t="e">
        <f t="shared" si="287"/>
        <v>#DIV/0!</v>
      </c>
      <c r="Y337" s="177" t="e">
        <f t="shared" si="287"/>
        <v>#DIV/0!</v>
      </c>
      <c r="Z337" s="177" t="e">
        <f t="shared" si="287"/>
        <v>#DIV/0!</v>
      </c>
      <c r="AA337" s="177" t="e">
        <f t="shared" si="287"/>
        <v>#DIV/0!</v>
      </c>
      <c r="AB337" s="177" t="e">
        <f t="shared" si="287"/>
        <v>#DIV/0!</v>
      </c>
      <c r="AC337" s="177" t="e">
        <f t="shared" si="287"/>
        <v>#DIV/0!</v>
      </c>
      <c r="AD337" s="177" t="e">
        <f t="shared" si="287"/>
        <v>#DIV/0!</v>
      </c>
      <c r="AE337" s="177" t="e">
        <f t="shared" si="287"/>
        <v>#DIV/0!</v>
      </c>
      <c r="AF337" s="177" t="e">
        <f t="shared" si="287"/>
        <v>#DIV/0!</v>
      </c>
      <c r="AG337" s="177" t="e">
        <f t="shared" si="287"/>
        <v>#DIV/0!</v>
      </c>
      <c r="AH337" s="177" t="e">
        <f t="shared" si="287"/>
        <v>#DIV/0!</v>
      </c>
      <c r="AI337" s="177" t="e">
        <f t="shared" si="287"/>
        <v>#DIV/0!</v>
      </c>
      <c r="AJ337" s="177" t="e">
        <f t="shared" si="287"/>
        <v>#DIV/0!</v>
      </c>
      <c r="AK337" s="177" t="e">
        <f t="shared" si="287"/>
        <v>#DIV/0!</v>
      </c>
      <c r="AL337" s="177" t="e">
        <f t="shared" si="287"/>
        <v>#DIV/0!</v>
      </c>
      <c r="AM337" s="177" t="e">
        <f t="shared" si="287"/>
        <v>#DIV/0!</v>
      </c>
      <c r="AN337" s="177" t="e">
        <f t="shared" si="287"/>
        <v>#DIV/0!</v>
      </c>
      <c r="AO337" s="177" t="e">
        <f t="shared" si="287"/>
        <v>#DIV/0!</v>
      </c>
      <c r="AP337" s="177" t="e">
        <f t="shared" si="287"/>
        <v>#DIV/0!</v>
      </c>
      <c r="AQ337" s="177" t="e">
        <f t="shared" si="287"/>
        <v>#DIV/0!</v>
      </c>
      <c r="AR337" s="177" t="e">
        <f t="shared" si="287"/>
        <v>#DIV/0!</v>
      </c>
      <c r="AS337" s="177" t="e">
        <f t="shared" si="287"/>
        <v>#DIV/0!</v>
      </c>
      <c r="AT337" s="177" t="e">
        <f t="shared" si="287"/>
        <v>#DIV/0!</v>
      </c>
      <c r="AU337" s="177" t="e">
        <f t="shared" si="287"/>
        <v>#DIV/0!</v>
      </c>
      <c r="AV337" s="177" t="e">
        <f t="shared" si="287"/>
        <v>#DIV/0!</v>
      </c>
      <c r="AW337" s="177" t="e">
        <f t="shared" si="287"/>
        <v>#DIV/0!</v>
      </c>
      <c r="AX337" s="177" t="e">
        <f t="shared" ref="AX337:BN337" si="288">AX296</f>
        <v>#DIV/0!</v>
      </c>
      <c r="AY337" s="177" t="e">
        <f t="shared" si="288"/>
        <v>#DIV/0!</v>
      </c>
      <c r="AZ337" s="177" t="e">
        <f t="shared" si="288"/>
        <v>#DIV/0!</v>
      </c>
      <c r="BA337" s="177" t="e">
        <f t="shared" si="288"/>
        <v>#DIV/0!</v>
      </c>
      <c r="BB337" s="177" t="e">
        <f t="shared" si="288"/>
        <v>#DIV/0!</v>
      </c>
      <c r="BC337" s="177" t="e">
        <f t="shared" si="288"/>
        <v>#DIV/0!</v>
      </c>
      <c r="BD337" s="177" t="e">
        <f t="shared" si="288"/>
        <v>#DIV/0!</v>
      </c>
      <c r="BE337" s="177" t="e">
        <f t="shared" si="288"/>
        <v>#DIV/0!</v>
      </c>
      <c r="BF337" s="177" t="e">
        <f t="shared" si="288"/>
        <v>#DIV/0!</v>
      </c>
      <c r="BG337" s="177" t="e">
        <f t="shared" si="288"/>
        <v>#DIV/0!</v>
      </c>
      <c r="BH337" s="177" t="e">
        <f t="shared" si="288"/>
        <v>#DIV/0!</v>
      </c>
      <c r="BI337" s="177" t="e">
        <f t="shared" si="288"/>
        <v>#DIV/0!</v>
      </c>
      <c r="BJ337" s="177" t="e">
        <f t="shared" si="288"/>
        <v>#DIV/0!</v>
      </c>
      <c r="BK337" s="177" t="e">
        <f t="shared" si="288"/>
        <v>#DIV/0!</v>
      </c>
      <c r="BL337" s="177" t="e">
        <f t="shared" si="288"/>
        <v>#DIV/0!</v>
      </c>
      <c r="BM337" s="177" t="e">
        <f t="shared" si="288"/>
        <v>#DIV/0!</v>
      </c>
      <c r="BN337" s="177" t="e">
        <f t="shared" si="288"/>
        <v>#DIV/0!</v>
      </c>
    </row>
    <row r="338" spans="1:66" hidden="1" outlineLevel="1">
      <c r="D338" s="73"/>
      <c r="E338" s="62" t="s">
        <v>239</v>
      </c>
      <c r="J338" t="s">
        <v>154</v>
      </c>
      <c r="R338" s="177" t="e">
        <f t="shared" ref="R338:AW338" si="289">R301</f>
        <v>#DIV/0!</v>
      </c>
      <c r="S338" s="177" t="e">
        <f t="shared" si="289"/>
        <v>#DIV/0!</v>
      </c>
      <c r="T338" s="177" t="e">
        <f t="shared" si="289"/>
        <v>#DIV/0!</v>
      </c>
      <c r="U338" s="177" t="e">
        <f t="shared" si="289"/>
        <v>#DIV/0!</v>
      </c>
      <c r="V338" s="177" t="e">
        <f t="shared" si="289"/>
        <v>#DIV/0!</v>
      </c>
      <c r="W338" s="177" t="e">
        <f t="shared" si="289"/>
        <v>#DIV/0!</v>
      </c>
      <c r="X338" s="177" t="e">
        <f t="shared" si="289"/>
        <v>#DIV/0!</v>
      </c>
      <c r="Y338" s="177" t="e">
        <f t="shared" si="289"/>
        <v>#DIV/0!</v>
      </c>
      <c r="Z338" s="177" t="e">
        <f t="shared" si="289"/>
        <v>#DIV/0!</v>
      </c>
      <c r="AA338" s="177" t="e">
        <f t="shared" si="289"/>
        <v>#DIV/0!</v>
      </c>
      <c r="AB338" s="177" t="e">
        <f t="shared" si="289"/>
        <v>#DIV/0!</v>
      </c>
      <c r="AC338" s="177" t="e">
        <f t="shared" si="289"/>
        <v>#DIV/0!</v>
      </c>
      <c r="AD338" s="177" t="e">
        <f t="shared" si="289"/>
        <v>#DIV/0!</v>
      </c>
      <c r="AE338" s="177" t="e">
        <f t="shared" si="289"/>
        <v>#DIV/0!</v>
      </c>
      <c r="AF338" s="177" t="e">
        <f t="shared" si="289"/>
        <v>#DIV/0!</v>
      </c>
      <c r="AG338" s="177" t="e">
        <f t="shared" si="289"/>
        <v>#DIV/0!</v>
      </c>
      <c r="AH338" s="177" t="e">
        <f t="shared" si="289"/>
        <v>#DIV/0!</v>
      </c>
      <c r="AI338" s="177" t="e">
        <f t="shared" si="289"/>
        <v>#DIV/0!</v>
      </c>
      <c r="AJ338" s="177" t="e">
        <f t="shared" si="289"/>
        <v>#DIV/0!</v>
      </c>
      <c r="AK338" s="177" t="e">
        <f t="shared" si="289"/>
        <v>#DIV/0!</v>
      </c>
      <c r="AL338" s="177" t="e">
        <f t="shared" si="289"/>
        <v>#DIV/0!</v>
      </c>
      <c r="AM338" s="177" t="e">
        <f t="shared" si="289"/>
        <v>#DIV/0!</v>
      </c>
      <c r="AN338" s="177" t="e">
        <f t="shared" si="289"/>
        <v>#DIV/0!</v>
      </c>
      <c r="AO338" s="177" t="e">
        <f t="shared" si="289"/>
        <v>#DIV/0!</v>
      </c>
      <c r="AP338" s="177" t="e">
        <f t="shared" si="289"/>
        <v>#DIV/0!</v>
      </c>
      <c r="AQ338" s="177" t="e">
        <f t="shared" si="289"/>
        <v>#DIV/0!</v>
      </c>
      <c r="AR338" s="177" t="e">
        <f t="shared" si="289"/>
        <v>#DIV/0!</v>
      </c>
      <c r="AS338" s="177" t="e">
        <f t="shared" si="289"/>
        <v>#DIV/0!</v>
      </c>
      <c r="AT338" s="177" t="e">
        <f t="shared" si="289"/>
        <v>#DIV/0!</v>
      </c>
      <c r="AU338" s="177" t="e">
        <f t="shared" si="289"/>
        <v>#DIV/0!</v>
      </c>
      <c r="AV338" s="177" t="e">
        <f t="shared" si="289"/>
        <v>#DIV/0!</v>
      </c>
      <c r="AW338" s="177" t="e">
        <f t="shared" si="289"/>
        <v>#DIV/0!</v>
      </c>
      <c r="AX338" s="177" t="e">
        <f t="shared" ref="AX338:BN338" si="290">AX301</f>
        <v>#DIV/0!</v>
      </c>
      <c r="AY338" s="177" t="e">
        <f t="shared" si="290"/>
        <v>#DIV/0!</v>
      </c>
      <c r="AZ338" s="177" t="e">
        <f t="shared" si="290"/>
        <v>#DIV/0!</v>
      </c>
      <c r="BA338" s="177" t="e">
        <f t="shared" si="290"/>
        <v>#DIV/0!</v>
      </c>
      <c r="BB338" s="177" t="e">
        <f t="shared" si="290"/>
        <v>#DIV/0!</v>
      </c>
      <c r="BC338" s="177" t="e">
        <f t="shared" si="290"/>
        <v>#DIV/0!</v>
      </c>
      <c r="BD338" s="177" t="e">
        <f t="shared" si="290"/>
        <v>#DIV/0!</v>
      </c>
      <c r="BE338" s="177" t="e">
        <f t="shared" si="290"/>
        <v>#DIV/0!</v>
      </c>
      <c r="BF338" s="177" t="e">
        <f t="shared" si="290"/>
        <v>#DIV/0!</v>
      </c>
      <c r="BG338" s="177" t="e">
        <f t="shared" si="290"/>
        <v>#DIV/0!</v>
      </c>
      <c r="BH338" s="177" t="e">
        <f t="shared" si="290"/>
        <v>#DIV/0!</v>
      </c>
      <c r="BI338" s="177" t="e">
        <f t="shared" si="290"/>
        <v>#DIV/0!</v>
      </c>
      <c r="BJ338" s="177" t="e">
        <f t="shared" si="290"/>
        <v>#DIV/0!</v>
      </c>
      <c r="BK338" s="177" t="e">
        <f t="shared" si="290"/>
        <v>#DIV/0!</v>
      </c>
      <c r="BL338" s="177" t="e">
        <f t="shared" si="290"/>
        <v>#DIV/0!</v>
      </c>
      <c r="BM338" s="177" t="e">
        <f t="shared" si="290"/>
        <v>#DIV/0!</v>
      </c>
      <c r="BN338" s="177" t="e">
        <f t="shared" si="290"/>
        <v>#DIV/0!</v>
      </c>
    </row>
    <row r="339" spans="1:66" hidden="1" outlineLevel="1">
      <c r="D339" s="73"/>
      <c r="E339" s="73" t="s">
        <v>246</v>
      </c>
      <c r="J339" t="s">
        <v>154</v>
      </c>
      <c r="R339" s="167" t="e">
        <f>SUM(R326:R338)</f>
        <v>#DIV/0!</v>
      </c>
      <c r="S339" s="167" t="e">
        <f t="shared" ref="S339:BM339" si="291">SUM(S326:S338)</f>
        <v>#DIV/0!</v>
      </c>
      <c r="T339" s="167" t="e">
        <f t="shared" si="291"/>
        <v>#DIV/0!</v>
      </c>
      <c r="U339" s="167" t="e">
        <f t="shared" si="291"/>
        <v>#DIV/0!</v>
      </c>
      <c r="V339" s="167" t="e">
        <f t="shared" si="291"/>
        <v>#DIV/0!</v>
      </c>
      <c r="W339" s="167" t="e">
        <f t="shared" si="291"/>
        <v>#DIV/0!</v>
      </c>
      <c r="X339" s="167" t="e">
        <f t="shared" si="291"/>
        <v>#DIV/0!</v>
      </c>
      <c r="Y339" s="167" t="e">
        <f t="shared" si="291"/>
        <v>#DIV/0!</v>
      </c>
      <c r="Z339" s="167" t="e">
        <f t="shared" si="291"/>
        <v>#DIV/0!</v>
      </c>
      <c r="AA339" s="167" t="e">
        <f t="shared" si="291"/>
        <v>#DIV/0!</v>
      </c>
      <c r="AB339" s="167" t="e">
        <f t="shared" si="291"/>
        <v>#DIV/0!</v>
      </c>
      <c r="AC339" s="167" t="e">
        <f t="shared" si="291"/>
        <v>#DIV/0!</v>
      </c>
      <c r="AD339" s="167" t="e">
        <f t="shared" si="291"/>
        <v>#DIV/0!</v>
      </c>
      <c r="AE339" s="167" t="e">
        <f t="shared" si="291"/>
        <v>#DIV/0!</v>
      </c>
      <c r="AF339" s="167" t="e">
        <f t="shared" si="291"/>
        <v>#DIV/0!</v>
      </c>
      <c r="AG339" s="167" t="e">
        <f t="shared" si="291"/>
        <v>#DIV/0!</v>
      </c>
      <c r="AH339" s="167" t="e">
        <f t="shared" si="291"/>
        <v>#DIV/0!</v>
      </c>
      <c r="AI339" s="167" t="e">
        <f t="shared" si="291"/>
        <v>#DIV/0!</v>
      </c>
      <c r="AJ339" s="167" t="e">
        <f t="shared" si="291"/>
        <v>#DIV/0!</v>
      </c>
      <c r="AK339" s="167" t="e">
        <f t="shared" si="291"/>
        <v>#DIV/0!</v>
      </c>
      <c r="AL339" s="167" t="e">
        <f t="shared" si="291"/>
        <v>#DIV/0!</v>
      </c>
      <c r="AM339" s="167" t="e">
        <f t="shared" si="291"/>
        <v>#DIV/0!</v>
      </c>
      <c r="AN339" s="167" t="e">
        <f t="shared" si="291"/>
        <v>#DIV/0!</v>
      </c>
      <c r="AO339" s="167" t="e">
        <f t="shared" si="291"/>
        <v>#DIV/0!</v>
      </c>
      <c r="AP339" s="167" t="e">
        <f t="shared" si="291"/>
        <v>#DIV/0!</v>
      </c>
      <c r="AQ339" s="167" t="e">
        <f t="shared" si="291"/>
        <v>#DIV/0!</v>
      </c>
      <c r="AR339" s="167" t="e">
        <f t="shared" si="291"/>
        <v>#DIV/0!</v>
      </c>
      <c r="AS339" s="167" t="e">
        <f t="shared" si="291"/>
        <v>#DIV/0!</v>
      </c>
      <c r="AT339" s="167" t="e">
        <f t="shared" si="291"/>
        <v>#DIV/0!</v>
      </c>
      <c r="AU339" s="167" t="e">
        <f t="shared" si="291"/>
        <v>#DIV/0!</v>
      </c>
      <c r="AV339" s="167" t="e">
        <f t="shared" si="291"/>
        <v>#DIV/0!</v>
      </c>
      <c r="AW339" s="167" t="e">
        <f t="shared" si="291"/>
        <v>#DIV/0!</v>
      </c>
      <c r="AX339" s="167" t="e">
        <f t="shared" si="291"/>
        <v>#DIV/0!</v>
      </c>
      <c r="AY339" s="167" t="e">
        <f t="shared" si="291"/>
        <v>#DIV/0!</v>
      </c>
      <c r="AZ339" s="167" t="e">
        <f t="shared" si="291"/>
        <v>#DIV/0!</v>
      </c>
      <c r="BA339" s="167" t="e">
        <f t="shared" si="291"/>
        <v>#DIV/0!</v>
      </c>
      <c r="BB339" s="167" t="e">
        <f t="shared" si="291"/>
        <v>#DIV/0!</v>
      </c>
      <c r="BC339" s="167" t="e">
        <f t="shared" si="291"/>
        <v>#DIV/0!</v>
      </c>
      <c r="BD339" s="167" t="e">
        <f t="shared" si="291"/>
        <v>#DIV/0!</v>
      </c>
      <c r="BE339" s="167" t="e">
        <f t="shared" si="291"/>
        <v>#DIV/0!</v>
      </c>
      <c r="BF339" s="167" t="e">
        <f t="shared" si="291"/>
        <v>#DIV/0!</v>
      </c>
      <c r="BG339" s="167" t="e">
        <f t="shared" si="291"/>
        <v>#DIV/0!</v>
      </c>
      <c r="BH339" s="167" t="e">
        <f t="shared" si="291"/>
        <v>#DIV/0!</v>
      </c>
      <c r="BI339" s="167" t="e">
        <f t="shared" si="291"/>
        <v>#DIV/0!</v>
      </c>
      <c r="BJ339" s="167" t="e">
        <f t="shared" si="291"/>
        <v>#DIV/0!</v>
      </c>
      <c r="BK339" s="167" t="e">
        <f t="shared" si="291"/>
        <v>#DIV/0!</v>
      </c>
      <c r="BL339" s="167" t="e">
        <f t="shared" si="291"/>
        <v>#DIV/0!</v>
      </c>
      <c r="BM339" s="167" t="e">
        <f t="shared" si="291"/>
        <v>#DIV/0!</v>
      </c>
      <c r="BN339" s="167" t="e">
        <f>SUM(BN326:BN338)</f>
        <v>#DIV/0!</v>
      </c>
    </row>
    <row r="340" spans="1:66" hidden="1" outlineLevel="1">
      <c r="D340" s="68" t="s">
        <v>152</v>
      </c>
      <c r="K340" s="103" t="e">
        <f>IF(AND(R340:BM340),"ok","error")</f>
        <v>#DIV/0!</v>
      </c>
      <c r="R340" s="199" t="e">
        <f t="shared" ref="R340:AW340" si="292">(ROUND(R339-R306,0)=0)</f>
        <v>#DIV/0!</v>
      </c>
      <c r="S340" s="199" t="e">
        <f t="shared" si="292"/>
        <v>#DIV/0!</v>
      </c>
      <c r="T340" s="199" t="e">
        <f t="shared" si="292"/>
        <v>#DIV/0!</v>
      </c>
      <c r="U340" s="199" t="e">
        <f t="shared" si="292"/>
        <v>#DIV/0!</v>
      </c>
      <c r="V340" s="199" t="e">
        <f t="shared" si="292"/>
        <v>#DIV/0!</v>
      </c>
      <c r="W340" s="199" t="e">
        <f t="shared" si="292"/>
        <v>#DIV/0!</v>
      </c>
      <c r="X340" s="199" t="e">
        <f t="shared" si="292"/>
        <v>#DIV/0!</v>
      </c>
      <c r="Y340" s="199" t="e">
        <f t="shared" si="292"/>
        <v>#DIV/0!</v>
      </c>
      <c r="Z340" s="199" t="e">
        <f t="shared" si="292"/>
        <v>#DIV/0!</v>
      </c>
      <c r="AA340" s="199" t="e">
        <f t="shared" si="292"/>
        <v>#DIV/0!</v>
      </c>
      <c r="AB340" s="199" t="e">
        <f t="shared" si="292"/>
        <v>#DIV/0!</v>
      </c>
      <c r="AC340" s="199" t="e">
        <f t="shared" si="292"/>
        <v>#DIV/0!</v>
      </c>
      <c r="AD340" s="199" t="e">
        <f t="shared" si="292"/>
        <v>#DIV/0!</v>
      </c>
      <c r="AE340" s="199" t="e">
        <f t="shared" si="292"/>
        <v>#DIV/0!</v>
      </c>
      <c r="AF340" s="199" t="e">
        <f t="shared" si="292"/>
        <v>#DIV/0!</v>
      </c>
      <c r="AG340" s="199" t="e">
        <f t="shared" si="292"/>
        <v>#DIV/0!</v>
      </c>
      <c r="AH340" s="199" t="e">
        <f t="shared" si="292"/>
        <v>#DIV/0!</v>
      </c>
      <c r="AI340" s="199" t="e">
        <f t="shared" si="292"/>
        <v>#DIV/0!</v>
      </c>
      <c r="AJ340" s="199" t="e">
        <f t="shared" si="292"/>
        <v>#DIV/0!</v>
      </c>
      <c r="AK340" s="199" t="e">
        <f t="shared" si="292"/>
        <v>#DIV/0!</v>
      </c>
      <c r="AL340" s="199" t="e">
        <f t="shared" si="292"/>
        <v>#DIV/0!</v>
      </c>
      <c r="AM340" s="199" t="e">
        <f t="shared" si="292"/>
        <v>#DIV/0!</v>
      </c>
      <c r="AN340" s="199" t="e">
        <f t="shared" si="292"/>
        <v>#DIV/0!</v>
      </c>
      <c r="AO340" s="199" t="e">
        <f t="shared" si="292"/>
        <v>#DIV/0!</v>
      </c>
      <c r="AP340" s="199" t="e">
        <f t="shared" si="292"/>
        <v>#DIV/0!</v>
      </c>
      <c r="AQ340" s="199" t="e">
        <f t="shared" si="292"/>
        <v>#DIV/0!</v>
      </c>
      <c r="AR340" s="199" t="e">
        <f t="shared" si="292"/>
        <v>#DIV/0!</v>
      </c>
      <c r="AS340" s="199" t="e">
        <f t="shared" si="292"/>
        <v>#DIV/0!</v>
      </c>
      <c r="AT340" s="199" t="e">
        <f t="shared" si="292"/>
        <v>#DIV/0!</v>
      </c>
      <c r="AU340" s="199" t="e">
        <f t="shared" si="292"/>
        <v>#DIV/0!</v>
      </c>
      <c r="AV340" s="199" t="e">
        <f t="shared" si="292"/>
        <v>#DIV/0!</v>
      </c>
      <c r="AW340" s="199" t="e">
        <f t="shared" si="292"/>
        <v>#DIV/0!</v>
      </c>
      <c r="AX340" s="199" t="e">
        <f t="shared" ref="AX340:BN340" si="293">(ROUND(AX339-AX306,0)=0)</f>
        <v>#DIV/0!</v>
      </c>
      <c r="AY340" s="199" t="e">
        <f t="shared" si="293"/>
        <v>#DIV/0!</v>
      </c>
      <c r="AZ340" s="199" t="e">
        <f t="shared" si="293"/>
        <v>#DIV/0!</v>
      </c>
      <c r="BA340" s="199" t="e">
        <f t="shared" si="293"/>
        <v>#DIV/0!</v>
      </c>
      <c r="BB340" s="199" t="e">
        <f t="shared" si="293"/>
        <v>#DIV/0!</v>
      </c>
      <c r="BC340" s="199" t="e">
        <f t="shared" si="293"/>
        <v>#DIV/0!</v>
      </c>
      <c r="BD340" s="199" t="e">
        <f t="shared" si="293"/>
        <v>#DIV/0!</v>
      </c>
      <c r="BE340" s="199" t="e">
        <f t="shared" si="293"/>
        <v>#DIV/0!</v>
      </c>
      <c r="BF340" s="199" t="e">
        <f t="shared" si="293"/>
        <v>#DIV/0!</v>
      </c>
      <c r="BG340" s="199" t="e">
        <f t="shared" si="293"/>
        <v>#DIV/0!</v>
      </c>
      <c r="BH340" s="199" t="e">
        <f t="shared" si="293"/>
        <v>#DIV/0!</v>
      </c>
      <c r="BI340" s="199" t="e">
        <f t="shared" si="293"/>
        <v>#DIV/0!</v>
      </c>
      <c r="BJ340" s="199" t="e">
        <f t="shared" si="293"/>
        <v>#DIV/0!</v>
      </c>
      <c r="BK340" s="199" t="e">
        <f t="shared" si="293"/>
        <v>#DIV/0!</v>
      </c>
      <c r="BL340" s="199" t="e">
        <f t="shared" si="293"/>
        <v>#DIV/0!</v>
      </c>
      <c r="BM340" s="199" t="e">
        <f t="shared" si="293"/>
        <v>#DIV/0!</v>
      </c>
      <c r="BN340" s="199" t="e">
        <f t="shared" si="293"/>
        <v>#DIV/0!</v>
      </c>
    </row>
    <row r="341" spans="1:66" hidden="1" outlineLevel="1">
      <c r="D341" s="68"/>
      <c r="R341" s="199"/>
      <c r="S341" s="199"/>
      <c r="T341" s="199"/>
      <c r="U341" s="199"/>
      <c r="V341" s="199"/>
      <c r="W341" s="199"/>
      <c r="X341" s="199"/>
      <c r="Y341" s="199"/>
      <c r="Z341" s="199"/>
      <c r="AA341" s="199"/>
      <c r="AB341" s="199"/>
      <c r="AC341" s="199"/>
      <c r="AD341" s="199"/>
      <c r="AE341" s="199"/>
      <c r="AF341" s="199"/>
      <c r="AG341" s="199"/>
      <c r="AH341" s="199"/>
      <c r="AI341" s="199"/>
      <c r="AJ341" s="199"/>
      <c r="AK341" s="199"/>
      <c r="AL341" s="199"/>
      <c r="AM341" s="199"/>
      <c r="AN341" s="199"/>
      <c r="AO341" s="199"/>
      <c r="AP341" s="199"/>
      <c r="AQ341" s="199"/>
      <c r="AR341" s="199"/>
      <c r="AS341" s="199"/>
      <c r="AT341" s="199"/>
      <c r="AU341" s="199"/>
      <c r="AV341" s="199"/>
      <c r="AW341" s="199"/>
      <c r="AX341" s="199"/>
      <c r="AY341" s="199"/>
      <c r="AZ341" s="199"/>
      <c r="BA341" s="199"/>
      <c r="BB341" s="199"/>
      <c r="BC341" s="199"/>
      <c r="BD341" s="199"/>
      <c r="BE341" s="199"/>
      <c r="BF341" s="199"/>
      <c r="BG341" s="199"/>
      <c r="BH341" s="199"/>
      <c r="BI341" s="199"/>
      <c r="BJ341" s="199"/>
      <c r="BK341" s="199"/>
      <c r="BL341" s="199"/>
      <c r="BM341" s="199"/>
      <c r="BN341" s="199"/>
    </row>
    <row r="342" spans="1:66" hidden="1" outlineLevel="1">
      <c r="D342" s="73"/>
      <c r="R342" s="50"/>
    </row>
    <row r="343" spans="1:66" hidden="1" outlineLevel="1">
      <c r="B343" s="90" t="s">
        <v>305</v>
      </c>
    </row>
    <row r="344" spans="1:66" hidden="1" outlineLevel="1">
      <c r="D344" s="63" t="s">
        <v>280</v>
      </c>
      <c r="Q344" s="177">
        <f t="shared" ref="Q344:AV344" si="294">Q175</f>
        <v>0</v>
      </c>
      <c r="R344" s="177">
        <f t="shared" si="294"/>
        <v>0</v>
      </c>
      <c r="S344" s="177">
        <f t="shared" si="294"/>
        <v>0</v>
      </c>
      <c r="T344" s="177">
        <f t="shared" si="294"/>
        <v>0</v>
      </c>
      <c r="U344" s="177">
        <f t="shared" si="294"/>
        <v>0</v>
      </c>
      <c r="V344" s="177">
        <f t="shared" si="294"/>
        <v>0</v>
      </c>
      <c r="W344" s="177">
        <f t="shared" si="294"/>
        <v>0</v>
      </c>
      <c r="X344" s="177" t="e">
        <f t="shared" si="294"/>
        <v>#DIV/0!</v>
      </c>
      <c r="Y344" s="177" t="e">
        <f t="shared" si="294"/>
        <v>#DIV/0!</v>
      </c>
      <c r="Z344" s="177" t="e">
        <f t="shared" si="294"/>
        <v>#DIV/0!</v>
      </c>
      <c r="AA344" s="177" t="e">
        <f t="shared" si="294"/>
        <v>#DIV/0!</v>
      </c>
      <c r="AB344" s="177" t="e">
        <f t="shared" si="294"/>
        <v>#DIV/0!</v>
      </c>
      <c r="AC344" s="177" t="e">
        <f t="shared" si="294"/>
        <v>#DIV/0!</v>
      </c>
      <c r="AD344" s="177" t="e">
        <f t="shared" si="294"/>
        <v>#DIV/0!</v>
      </c>
      <c r="AE344" s="177" t="e">
        <f t="shared" si="294"/>
        <v>#DIV/0!</v>
      </c>
      <c r="AF344" s="177" t="e">
        <f t="shared" si="294"/>
        <v>#DIV/0!</v>
      </c>
      <c r="AG344" s="177" t="e">
        <f t="shared" si="294"/>
        <v>#DIV/0!</v>
      </c>
      <c r="AH344" s="177" t="e">
        <f t="shared" si="294"/>
        <v>#DIV/0!</v>
      </c>
      <c r="AI344" s="177" t="e">
        <f t="shared" si="294"/>
        <v>#DIV/0!</v>
      </c>
      <c r="AJ344" s="177" t="e">
        <f t="shared" si="294"/>
        <v>#DIV/0!</v>
      </c>
      <c r="AK344" s="177" t="e">
        <f t="shared" si="294"/>
        <v>#DIV/0!</v>
      </c>
      <c r="AL344" s="177" t="e">
        <f t="shared" si="294"/>
        <v>#DIV/0!</v>
      </c>
      <c r="AM344" s="177" t="e">
        <f t="shared" si="294"/>
        <v>#DIV/0!</v>
      </c>
      <c r="AN344" s="177" t="e">
        <f t="shared" si="294"/>
        <v>#DIV/0!</v>
      </c>
      <c r="AO344" s="177" t="e">
        <f t="shared" si="294"/>
        <v>#DIV/0!</v>
      </c>
      <c r="AP344" s="177" t="e">
        <f t="shared" si="294"/>
        <v>#DIV/0!</v>
      </c>
      <c r="AQ344" s="177" t="e">
        <f t="shared" si="294"/>
        <v>#DIV/0!</v>
      </c>
      <c r="AR344" s="177" t="e">
        <f t="shared" si="294"/>
        <v>#DIV/0!</v>
      </c>
      <c r="AS344" s="177" t="e">
        <f t="shared" si="294"/>
        <v>#DIV/0!</v>
      </c>
      <c r="AT344" s="177" t="e">
        <f t="shared" si="294"/>
        <v>#DIV/0!</v>
      </c>
      <c r="AU344" s="177" t="e">
        <f t="shared" si="294"/>
        <v>#DIV/0!</v>
      </c>
      <c r="AV344" s="177" t="e">
        <f t="shared" si="294"/>
        <v>#DIV/0!</v>
      </c>
      <c r="AW344" s="177" t="e">
        <f t="shared" ref="AW344:BN344" si="295">AW175</f>
        <v>#DIV/0!</v>
      </c>
      <c r="AX344" s="177" t="e">
        <f t="shared" si="295"/>
        <v>#DIV/0!</v>
      </c>
      <c r="AY344" s="177" t="e">
        <f t="shared" si="295"/>
        <v>#DIV/0!</v>
      </c>
      <c r="AZ344" s="177" t="e">
        <f t="shared" si="295"/>
        <v>#DIV/0!</v>
      </c>
      <c r="BA344" s="177" t="e">
        <f t="shared" si="295"/>
        <v>#DIV/0!</v>
      </c>
      <c r="BB344" s="177" t="e">
        <f t="shared" si="295"/>
        <v>#DIV/0!</v>
      </c>
      <c r="BC344" s="177" t="e">
        <f t="shared" si="295"/>
        <v>#DIV/0!</v>
      </c>
      <c r="BD344" s="177" t="e">
        <f t="shared" si="295"/>
        <v>#DIV/0!</v>
      </c>
      <c r="BE344" s="177" t="e">
        <f t="shared" si="295"/>
        <v>#DIV/0!</v>
      </c>
      <c r="BF344" s="177" t="e">
        <f t="shared" si="295"/>
        <v>#DIV/0!</v>
      </c>
      <c r="BG344" s="177" t="e">
        <f t="shared" si="295"/>
        <v>#DIV/0!</v>
      </c>
      <c r="BH344" s="177" t="e">
        <f t="shared" si="295"/>
        <v>#DIV/0!</v>
      </c>
      <c r="BI344" s="177" t="e">
        <f t="shared" si="295"/>
        <v>#DIV/0!</v>
      </c>
      <c r="BJ344" s="177" t="e">
        <f t="shared" si="295"/>
        <v>#DIV/0!</v>
      </c>
      <c r="BK344" s="177" t="e">
        <f t="shared" si="295"/>
        <v>#DIV/0!</v>
      </c>
      <c r="BL344" s="177" t="e">
        <f t="shared" si="295"/>
        <v>#DIV/0!</v>
      </c>
      <c r="BM344" s="177" t="e">
        <f t="shared" si="295"/>
        <v>#DIV/0!</v>
      </c>
      <c r="BN344" s="177" t="e">
        <f t="shared" si="295"/>
        <v>#DIV/0!</v>
      </c>
    </row>
    <row r="345" spans="1:66" hidden="1" outlineLevel="1">
      <c r="D345" s="63" t="s">
        <v>279</v>
      </c>
      <c r="Q345" s="177">
        <f t="shared" ref="Q345:AV345" si="296">Q176</f>
        <v>0</v>
      </c>
      <c r="R345" s="177">
        <f t="shared" si="296"/>
        <v>0</v>
      </c>
      <c r="S345" s="177">
        <f t="shared" si="296"/>
        <v>0</v>
      </c>
      <c r="T345" s="177">
        <f t="shared" si="296"/>
        <v>0</v>
      </c>
      <c r="U345" s="177">
        <f t="shared" si="296"/>
        <v>0</v>
      </c>
      <c r="V345" s="177">
        <f t="shared" si="296"/>
        <v>0</v>
      </c>
      <c r="W345" s="177">
        <f t="shared" si="296"/>
        <v>0</v>
      </c>
      <c r="X345" s="177" t="e">
        <f t="shared" si="296"/>
        <v>#DIV/0!</v>
      </c>
      <c r="Y345" s="177" t="e">
        <f t="shared" si="296"/>
        <v>#DIV/0!</v>
      </c>
      <c r="Z345" s="177" t="e">
        <f t="shared" si="296"/>
        <v>#DIV/0!</v>
      </c>
      <c r="AA345" s="177" t="e">
        <f t="shared" si="296"/>
        <v>#DIV/0!</v>
      </c>
      <c r="AB345" s="177" t="e">
        <f t="shared" si="296"/>
        <v>#DIV/0!</v>
      </c>
      <c r="AC345" s="177" t="e">
        <f t="shared" si="296"/>
        <v>#DIV/0!</v>
      </c>
      <c r="AD345" s="177" t="e">
        <f t="shared" si="296"/>
        <v>#DIV/0!</v>
      </c>
      <c r="AE345" s="177" t="e">
        <f t="shared" si="296"/>
        <v>#DIV/0!</v>
      </c>
      <c r="AF345" s="177" t="e">
        <f t="shared" si="296"/>
        <v>#DIV/0!</v>
      </c>
      <c r="AG345" s="177" t="e">
        <f t="shared" si="296"/>
        <v>#DIV/0!</v>
      </c>
      <c r="AH345" s="177" t="e">
        <f t="shared" si="296"/>
        <v>#DIV/0!</v>
      </c>
      <c r="AI345" s="177" t="e">
        <f t="shared" si="296"/>
        <v>#DIV/0!</v>
      </c>
      <c r="AJ345" s="177" t="e">
        <f t="shared" si="296"/>
        <v>#DIV/0!</v>
      </c>
      <c r="AK345" s="177" t="e">
        <f t="shared" si="296"/>
        <v>#DIV/0!</v>
      </c>
      <c r="AL345" s="177" t="e">
        <f t="shared" si="296"/>
        <v>#DIV/0!</v>
      </c>
      <c r="AM345" s="177" t="e">
        <f t="shared" si="296"/>
        <v>#DIV/0!</v>
      </c>
      <c r="AN345" s="177" t="e">
        <f t="shared" si="296"/>
        <v>#DIV/0!</v>
      </c>
      <c r="AO345" s="177" t="e">
        <f t="shared" si="296"/>
        <v>#DIV/0!</v>
      </c>
      <c r="AP345" s="177" t="e">
        <f t="shared" si="296"/>
        <v>#DIV/0!</v>
      </c>
      <c r="AQ345" s="177" t="e">
        <f t="shared" si="296"/>
        <v>#DIV/0!</v>
      </c>
      <c r="AR345" s="177" t="e">
        <f t="shared" si="296"/>
        <v>#DIV/0!</v>
      </c>
      <c r="AS345" s="177" t="e">
        <f t="shared" si="296"/>
        <v>#DIV/0!</v>
      </c>
      <c r="AT345" s="177" t="e">
        <f t="shared" si="296"/>
        <v>#DIV/0!</v>
      </c>
      <c r="AU345" s="177" t="e">
        <f t="shared" si="296"/>
        <v>#DIV/0!</v>
      </c>
      <c r="AV345" s="177" t="e">
        <f t="shared" si="296"/>
        <v>#DIV/0!</v>
      </c>
      <c r="AW345" s="177" t="e">
        <f t="shared" ref="AW345:BN345" si="297">AW176</f>
        <v>#DIV/0!</v>
      </c>
      <c r="AX345" s="177" t="e">
        <f t="shared" si="297"/>
        <v>#DIV/0!</v>
      </c>
      <c r="AY345" s="177" t="e">
        <f t="shared" si="297"/>
        <v>#DIV/0!</v>
      </c>
      <c r="AZ345" s="177" t="e">
        <f t="shared" si="297"/>
        <v>#DIV/0!</v>
      </c>
      <c r="BA345" s="177" t="e">
        <f t="shared" si="297"/>
        <v>#DIV/0!</v>
      </c>
      <c r="BB345" s="177" t="e">
        <f t="shared" si="297"/>
        <v>#DIV/0!</v>
      </c>
      <c r="BC345" s="177" t="e">
        <f t="shared" si="297"/>
        <v>#DIV/0!</v>
      </c>
      <c r="BD345" s="177" t="e">
        <f t="shared" si="297"/>
        <v>#DIV/0!</v>
      </c>
      <c r="BE345" s="177" t="e">
        <f t="shared" si="297"/>
        <v>#DIV/0!</v>
      </c>
      <c r="BF345" s="177" t="e">
        <f t="shared" si="297"/>
        <v>#DIV/0!</v>
      </c>
      <c r="BG345" s="177" t="e">
        <f t="shared" si="297"/>
        <v>#DIV/0!</v>
      </c>
      <c r="BH345" s="177" t="e">
        <f t="shared" si="297"/>
        <v>#DIV/0!</v>
      </c>
      <c r="BI345" s="177" t="e">
        <f t="shared" si="297"/>
        <v>#DIV/0!</v>
      </c>
      <c r="BJ345" s="177" t="e">
        <f t="shared" si="297"/>
        <v>#DIV/0!</v>
      </c>
      <c r="BK345" s="177" t="e">
        <f t="shared" si="297"/>
        <v>#DIV/0!</v>
      </c>
      <c r="BL345" s="177" t="e">
        <f t="shared" si="297"/>
        <v>#DIV/0!</v>
      </c>
      <c r="BM345" s="177" t="e">
        <f t="shared" si="297"/>
        <v>#DIV/0!</v>
      </c>
      <c r="BN345" s="177" t="e">
        <f t="shared" si="297"/>
        <v>#DIV/0!</v>
      </c>
    </row>
    <row r="346" spans="1:66" hidden="1" outlineLevel="1" collapsed="1">
      <c r="D346" s="73"/>
    </row>
    <row r="347" spans="1:66" hidden="1" outlineLevel="1">
      <c r="B347" s="90" t="s">
        <v>377</v>
      </c>
      <c r="D347" s="73"/>
    </row>
    <row r="348" spans="1:66" hidden="1" outlineLevel="1">
      <c r="B348" s="90"/>
      <c r="C348" s="73" t="s">
        <v>322</v>
      </c>
      <c r="D348" s="73"/>
    </row>
    <row r="349" spans="1:66" hidden="1" outlineLevel="1">
      <c r="A349"/>
      <c r="B349" s="90"/>
      <c r="D349" t="s">
        <v>14</v>
      </c>
      <c r="G349" s="116"/>
      <c r="J349" t="s">
        <v>119</v>
      </c>
      <c r="R349" s="293"/>
      <c r="S349" s="293"/>
      <c r="T349" s="293"/>
      <c r="U349" s="293"/>
      <c r="V349" s="293"/>
      <c r="W349" s="293"/>
      <c r="X349" s="189">
        <f t="shared" ref="X349:AH349" si="298">W349</f>
        <v>0</v>
      </c>
      <c r="Y349" s="189">
        <f t="shared" si="298"/>
        <v>0</v>
      </c>
      <c r="Z349" s="189">
        <f t="shared" si="298"/>
        <v>0</v>
      </c>
      <c r="AA349" s="189">
        <f t="shared" si="298"/>
        <v>0</v>
      </c>
      <c r="AB349" s="189">
        <f t="shared" si="298"/>
        <v>0</v>
      </c>
      <c r="AC349" s="189">
        <f t="shared" si="298"/>
        <v>0</v>
      </c>
      <c r="AD349" s="189">
        <f t="shared" si="298"/>
        <v>0</v>
      </c>
      <c r="AE349" s="189">
        <f t="shared" si="298"/>
        <v>0</v>
      </c>
      <c r="AF349" s="189">
        <f t="shared" si="298"/>
        <v>0</v>
      </c>
      <c r="AG349" s="189">
        <f t="shared" si="298"/>
        <v>0</v>
      </c>
      <c r="AH349" s="189">
        <f t="shared" si="298"/>
        <v>0</v>
      </c>
      <c r="AI349" s="189">
        <f t="shared" ref="AI349:BN349" si="299">AH349</f>
        <v>0</v>
      </c>
      <c r="AJ349" s="189">
        <f t="shared" si="299"/>
        <v>0</v>
      </c>
      <c r="AK349" s="189">
        <f t="shared" si="299"/>
        <v>0</v>
      </c>
      <c r="AL349" s="189">
        <f t="shared" si="299"/>
        <v>0</v>
      </c>
      <c r="AM349" s="189">
        <f t="shared" si="299"/>
        <v>0</v>
      </c>
      <c r="AN349" s="189">
        <f t="shared" si="299"/>
        <v>0</v>
      </c>
      <c r="AO349" s="189">
        <f t="shared" si="299"/>
        <v>0</v>
      </c>
      <c r="AP349" s="189">
        <f t="shared" si="299"/>
        <v>0</v>
      </c>
      <c r="AQ349" s="189">
        <f t="shared" si="299"/>
        <v>0</v>
      </c>
      <c r="AR349" s="189">
        <f t="shared" si="299"/>
        <v>0</v>
      </c>
      <c r="AS349" s="189">
        <f t="shared" si="299"/>
        <v>0</v>
      </c>
      <c r="AT349" s="189">
        <f t="shared" si="299"/>
        <v>0</v>
      </c>
      <c r="AU349" s="189">
        <f t="shared" si="299"/>
        <v>0</v>
      </c>
      <c r="AV349" s="189">
        <f t="shared" si="299"/>
        <v>0</v>
      </c>
      <c r="AW349" s="189">
        <f t="shared" si="299"/>
        <v>0</v>
      </c>
      <c r="AX349" s="189">
        <f t="shared" si="299"/>
        <v>0</v>
      </c>
      <c r="AY349" s="189">
        <f t="shared" si="299"/>
        <v>0</v>
      </c>
      <c r="AZ349" s="189">
        <f t="shared" si="299"/>
        <v>0</v>
      </c>
      <c r="BA349" s="189">
        <f t="shared" si="299"/>
        <v>0</v>
      </c>
      <c r="BB349" s="189">
        <f t="shared" si="299"/>
        <v>0</v>
      </c>
      <c r="BC349" s="189">
        <f t="shared" si="299"/>
        <v>0</v>
      </c>
      <c r="BD349" s="189">
        <f t="shared" si="299"/>
        <v>0</v>
      </c>
      <c r="BE349" s="189">
        <f t="shared" si="299"/>
        <v>0</v>
      </c>
      <c r="BF349" s="189">
        <f t="shared" si="299"/>
        <v>0</v>
      </c>
      <c r="BG349" s="189">
        <f t="shared" si="299"/>
        <v>0</v>
      </c>
      <c r="BH349" s="189">
        <f t="shared" si="299"/>
        <v>0</v>
      </c>
      <c r="BI349" s="189">
        <f t="shared" si="299"/>
        <v>0</v>
      </c>
      <c r="BJ349" s="189">
        <f t="shared" si="299"/>
        <v>0</v>
      </c>
      <c r="BK349" s="189">
        <f t="shared" si="299"/>
        <v>0</v>
      </c>
      <c r="BL349" s="189">
        <f t="shared" si="299"/>
        <v>0</v>
      </c>
      <c r="BM349" s="189">
        <f t="shared" si="299"/>
        <v>0</v>
      </c>
      <c r="BN349" s="189">
        <f t="shared" si="299"/>
        <v>0</v>
      </c>
    </row>
    <row r="350" spans="1:66" hidden="1" outlineLevel="1">
      <c r="B350" s="90"/>
      <c r="D350" t="s">
        <v>297</v>
      </c>
      <c r="G350" s="60"/>
      <c r="J350" t="s">
        <v>119</v>
      </c>
      <c r="R350" s="71">
        <f>1-R349</f>
        <v>1</v>
      </c>
      <c r="S350" s="71">
        <f t="shared" ref="S350:BM350" si="300">1-S349</f>
        <v>1</v>
      </c>
      <c r="T350" s="71">
        <f t="shared" si="300"/>
        <v>1</v>
      </c>
      <c r="U350" s="71">
        <f t="shared" si="300"/>
        <v>1</v>
      </c>
      <c r="V350" s="71">
        <f t="shared" si="300"/>
        <v>1</v>
      </c>
      <c r="W350" s="71">
        <f t="shared" si="300"/>
        <v>1</v>
      </c>
      <c r="X350" s="71">
        <f t="shared" si="300"/>
        <v>1</v>
      </c>
      <c r="Y350" s="71">
        <f t="shared" si="300"/>
        <v>1</v>
      </c>
      <c r="Z350" s="71">
        <f t="shared" si="300"/>
        <v>1</v>
      </c>
      <c r="AA350" s="71">
        <f t="shared" si="300"/>
        <v>1</v>
      </c>
      <c r="AB350" s="71">
        <f t="shared" si="300"/>
        <v>1</v>
      </c>
      <c r="AC350" s="71">
        <f t="shared" si="300"/>
        <v>1</v>
      </c>
      <c r="AD350" s="71">
        <f t="shared" si="300"/>
        <v>1</v>
      </c>
      <c r="AE350" s="71">
        <f t="shared" si="300"/>
        <v>1</v>
      </c>
      <c r="AF350" s="71">
        <f t="shared" si="300"/>
        <v>1</v>
      </c>
      <c r="AG350" s="71">
        <f t="shared" si="300"/>
        <v>1</v>
      </c>
      <c r="AH350" s="71">
        <f t="shared" si="300"/>
        <v>1</v>
      </c>
      <c r="AI350" s="71">
        <f t="shared" si="300"/>
        <v>1</v>
      </c>
      <c r="AJ350" s="71">
        <f t="shared" si="300"/>
        <v>1</v>
      </c>
      <c r="AK350" s="71">
        <f t="shared" si="300"/>
        <v>1</v>
      </c>
      <c r="AL350" s="71">
        <f t="shared" si="300"/>
        <v>1</v>
      </c>
      <c r="AM350" s="71">
        <f t="shared" si="300"/>
        <v>1</v>
      </c>
      <c r="AN350" s="71">
        <f t="shared" si="300"/>
        <v>1</v>
      </c>
      <c r="AO350" s="71">
        <f t="shared" si="300"/>
        <v>1</v>
      </c>
      <c r="AP350" s="71">
        <f t="shared" si="300"/>
        <v>1</v>
      </c>
      <c r="AQ350" s="71">
        <f t="shared" si="300"/>
        <v>1</v>
      </c>
      <c r="AR350" s="71">
        <f t="shared" si="300"/>
        <v>1</v>
      </c>
      <c r="AS350" s="71">
        <f t="shared" si="300"/>
        <v>1</v>
      </c>
      <c r="AT350" s="71">
        <f t="shared" si="300"/>
        <v>1</v>
      </c>
      <c r="AU350" s="71">
        <f t="shared" si="300"/>
        <v>1</v>
      </c>
      <c r="AV350" s="71">
        <f t="shared" si="300"/>
        <v>1</v>
      </c>
      <c r="AW350" s="71">
        <f t="shared" si="300"/>
        <v>1</v>
      </c>
      <c r="AX350" s="71">
        <f t="shared" si="300"/>
        <v>1</v>
      </c>
      <c r="AY350" s="71">
        <f t="shared" si="300"/>
        <v>1</v>
      </c>
      <c r="AZ350" s="71">
        <f t="shared" si="300"/>
        <v>1</v>
      </c>
      <c r="BA350" s="71">
        <f t="shared" si="300"/>
        <v>1</v>
      </c>
      <c r="BB350" s="71">
        <f t="shared" si="300"/>
        <v>1</v>
      </c>
      <c r="BC350" s="71">
        <f t="shared" si="300"/>
        <v>1</v>
      </c>
      <c r="BD350" s="71">
        <f t="shared" si="300"/>
        <v>1</v>
      </c>
      <c r="BE350" s="71">
        <f t="shared" si="300"/>
        <v>1</v>
      </c>
      <c r="BF350" s="71">
        <f t="shared" si="300"/>
        <v>1</v>
      </c>
      <c r="BG350" s="71">
        <f t="shared" si="300"/>
        <v>1</v>
      </c>
      <c r="BH350" s="71">
        <f t="shared" si="300"/>
        <v>1</v>
      </c>
      <c r="BI350" s="71">
        <f t="shared" si="300"/>
        <v>1</v>
      </c>
      <c r="BJ350" s="71">
        <f t="shared" si="300"/>
        <v>1</v>
      </c>
      <c r="BK350" s="71">
        <f t="shared" si="300"/>
        <v>1</v>
      </c>
      <c r="BL350" s="71">
        <f t="shared" si="300"/>
        <v>1</v>
      </c>
      <c r="BM350" s="71">
        <f t="shared" si="300"/>
        <v>1</v>
      </c>
      <c r="BN350" s="71">
        <f>1-BN349</f>
        <v>1</v>
      </c>
    </row>
    <row r="351" spans="1:66" hidden="1" outlineLevel="1">
      <c r="B351" s="90"/>
      <c r="D351" s="73"/>
    </row>
    <row r="352" spans="1:66" hidden="1" outlineLevel="1">
      <c r="C352" s="73" t="s">
        <v>269</v>
      </c>
      <c r="J352" t="s">
        <v>137</v>
      </c>
      <c r="R352" s="167" t="e">
        <f>SUM(R334)</f>
        <v>#DIV/0!</v>
      </c>
      <c r="S352" s="167" t="e">
        <f>SUM(S334)</f>
        <v>#DIV/0!</v>
      </c>
      <c r="T352" s="167" t="e">
        <f t="shared" ref="T352:BM352" si="301">SUM(T334)</f>
        <v>#DIV/0!</v>
      </c>
      <c r="U352" s="167" t="e">
        <f t="shared" si="301"/>
        <v>#DIV/0!</v>
      </c>
      <c r="V352" s="167" t="e">
        <f t="shared" si="301"/>
        <v>#DIV/0!</v>
      </c>
      <c r="W352" s="167" t="e">
        <f t="shared" si="301"/>
        <v>#DIV/0!</v>
      </c>
      <c r="X352" s="167" t="e">
        <f t="shared" si="301"/>
        <v>#DIV/0!</v>
      </c>
      <c r="Y352" s="167" t="e">
        <f t="shared" si="301"/>
        <v>#DIV/0!</v>
      </c>
      <c r="Z352" s="167" t="e">
        <f t="shared" si="301"/>
        <v>#DIV/0!</v>
      </c>
      <c r="AA352" s="167" t="e">
        <f t="shared" si="301"/>
        <v>#DIV/0!</v>
      </c>
      <c r="AB352" s="167" t="e">
        <f t="shared" si="301"/>
        <v>#DIV/0!</v>
      </c>
      <c r="AC352" s="167" t="e">
        <f t="shared" si="301"/>
        <v>#DIV/0!</v>
      </c>
      <c r="AD352" s="167" t="e">
        <f t="shared" si="301"/>
        <v>#DIV/0!</v>
      </c>
      <c r="AE352" s="167" t="e">
        <f t="shared" si="301"/>
        <v>#DIV/0!</v>
      </c>
      <c r="AF352" s="167" t="e">
        <f t="shared" si="301"/>
        <v>#DIV/0!</v>
      </c>
      <c r="AG352" s="167" t="e">
        <f t="shared" si="301"/>
        <v>#DIV/0!</v>
      </c>
      <c r="AH352" s="167" t="e">
        <f t="shared" si="301"/>
        <v>#DIV/0!</v>
      </c>
      <c r="AI352" s="167" t="e">
        <f t="shared" si="301"/>
        <v>#DIV/0!</v>
      </c>
      <c r="AJ352" s="167" t="e">
        <f t="shared" si="301"/>
        <v>#DIV/0!</v>
      </c>
      <c r="AK352" s="167" t="e">
        <f t="shared" si="301"/>
        <v>#DIV/0!</v>
      </c>
      <c r="AL352" s="167" t="e">
        <f t="shared" si="301"/>
        <v>#DIV/0!</v>
      </c>
      <c r="AM352" s="167" t="e">
        <f t="shared" si="301"/>
        <v>#DIV/0!</v>
      </c>
      <c r="AN352" s="167" t="e">
        <f t="shared" si="301"/>
        <v>#DIV/0!</v>
      </c>
      <c r="AO352" s="167" t="e">
        <f t="shared" si="301"/>
        <v>#DIV/0!</v>
      </c>
      <c r="AP352" s="167" t="e">
        <f t="shared" si="301"/>
        <v>#DIV/0!</v>
      </c>
      <c r="AQ352" s="167" t="e">
        <f t="shared" si="301"/>
        <v>#DIV/0!</v>
      </c>
      <c r="AR352" s="167" t="e">
        <f t="shared" si="301"/>
        <v>#DIV/0!</v>
      </c>
      <c r="AS352" s="167" t="e">
        <f t="shared" si="301"/>
        <v>#DIV/0!</v>
      </c>
      <c r="AT352" s="167" t="e">
        <f t="shared" si="301"/>
        <v>#DIV/0!</v>
      </c>
      <c r="AU352" s="167" t="e">
        <f t="shared" si="301"/>
        <v>#DIV/0!</v>
      </c>
      <c r="AV352" s="167" t="e">
        <f t="shared" si="301"/>
        <v>#DIV/0!</v>
      </c>
      <c r="AW352" s="167" t="e">
        <f t="shared" si="301"/>
        <v>#DIV/0!</v>
      </c>
      <c r="AX352" s="167" t="e">
        <f t="shared" si="301"/>
        <v>#DIV/0!</v>
      </c>
      <c r="AY352" s="167" t="e">
        <f t="shared" si="301"/>
        <v>#DIV/0!</v>
      </c>
      <c r="AZ352" s="167" t="e">
        <f t="shared" si="301"/>
        <v>#DIV/0!</v>
      </c>
      <c r="BA352" s="167" t="e">
        <f t="shared" si="301"/>
        <v>#DIV/0!</v>
      </c>
      <c r="BB352" s="167" t="e">
        <f t="shared" si="301"/>
        <v>#DIV/0!</v>
      </c>
      <c r="BC352" s="167" t="e">
        <f t="shared" si="301"/>
        <v>#DIV/0!</v>
      </c>
      <c r="BD352" s="167" t="e">
        <f t="shared" si="301"/>
        <v>#DIV/0!</v>
      </c>
      <c r="BE352" s="167" t="e">
        <f t="shared" si="301"/>
        <v>#DIV/0!</v>
      </c>
      <c r="BF352" s="167" t="e">
        <f t="shared" si="301"/>
        <v>#DIV/0!</v>
      </c>
      <c r="BG352" s="167" t="e">
        <f t="shared" si="301"/>
        <v>#DIV/0!</v>
      </c>
      <c r="BH352" s="167" t="e">
        <f t="shared" si="301"/>
        <v>#DIV/0!</v>
      </c>
      <c r="BI352" s="167" t="e">
        <f t="shared" si="301"/>
        <v>#DIV/0!</v>
      </c>
      <c r="BJ352" s="167" t="e">
        <f t="shared" si="301"/>
        <v>#DIV/0!</v>
      </c>
      <c r="BK352" s="167" t="e">
        <f t="shared" si="301"/>
        <v>#DIV/0!</v>
      </c>
      <c r="BL352" s="167" t="e">
        <f t="shared" si="301"/>
        <v>#DIV/0!</v>
      </c>
      <c r="BM352" s="167" t="e">
        <f t="shared" si="301"/>
        <v>#DIV/0!</v>
      </c>
      <c r="BN352" s="167" t="e">
        <f>SUM(BN334)</f>
        <v>#DIV/0!</v>
      </c>
    </row>
    <row r="353" spans="2:69" hidden="1" outlineLevel="1">
      <c r="D353" t="s">
        <v>14</v>
      </c>
      <c r="J353" t="s">
        <v>137</v>
      </c>
      <c r="R353" s="141" t="e">
        <f t="shared" ref="R353:BM353" si="302">R$352*R349</f>
        <v>#DIV/0!</v>
      </c>
      <c r="S353" s="141" t="e">
        <f t="shared" si="302"/>
        <v>#DIV/0!</v>
      </c>
      <c r="T353" s="141" t="e">
        <f t="shared" si="302"/>
        <v>#DIV/0!</v>
      </c>
      <c r="U353" s="141" t="e">
        <f t="shared" si="302"/>
        <v>#DIV/0!</v>
      </c>
      <c r="V353" s="141" t="e">
        <f t="shared" si="302"/>
        <v>#DIV/0!</v>
      </c>
      <c r="W353" s="141" t="e">
        <f t="shared" si="302"/>
        <v>#DIV/0!</v>
      </c>
      <c r="X353" s="141" t="e">
        <f t="shared" si="302"/>
        <v>#DIV/0!</v>
      </c>
      <c r="Y353" s="141" t="e">
        <f t="shared" si="302"/>
        <v>#DIV/0!</v>
      </c>
      <c r="Z353" s="141" t="e">
        <f t="shared" si="302"/>
        <v>#DIV/0!</v>
      </c>
      <c r="AA353" s="141" t="e">
        <f t="shared" si="302"/>
        <v>#DIV/0!</v>
      </c>
      <c r="AB353" s="141" t="e">
        <f t="shared" si="302"/>
        <v>#DIV/0!</v>
      </c>
      <c r="AC353" s="141" t="e">
        <f t="shared" si="302"/>
        <v>#DIV/0!</v>
      </c>
      <c r="AD353" s="141" t="e">
        <f t="shared" si="302"/>
        <v>#DIV/0!</v>
      </c>
      <c r="AE353" s="141" t="e">
        <f t="shared" si="302"/>
        <v>#DIV/0!</v>
      </c>
      <c r="AF353" s="141" t="e">
        <f t="shared" si="302"/>
        <v>#DIV/0!</v>
      </c>
      <c r="AG353" s="141" t="e">
        <f t="shared" si="302"/>
        <v>#DIV/0!</v>
      </c>
      <c r="AH353" s="141" t="e">
        <f t="shared" si="302"/>
        <v>#DIV/0!</v>
      </c>
      <c r="AI353" s="141" t="e">
        <f t="shared" si="302"/>
        <v>#DIV/0!</v>
      </c>
      <c r="AJ353" s="141" t="e">
        <f t="shared" si="302"/>
        <v>#DIV/0!</v>
      </c>
      <c r="AK353" s="141" t="e">
        <f t="shared" si="302"/>
        <v>#DIV/0!</v>
      </c>
      <c r="AL353" s="141" t="e">
        <f t="shared" si="302"/>
        <v>#DIV/0!</v>
      </c>
      <c r="AM353" s="141" t="e">
        <f t="shared" si="302"/>
        <v>#DIV/0!</v>
      </c>
      <c r="AN353" s="141" t="e">
        <f t="shared" si="302"/>
        <v>#DIV/0!</v>
      </c>
      <c r="AO353" s="141" t="e">
        <f t="shared" si="302"/>
        <v>#DIV/0!</v>
      </c>
      <c r="AP353" s="141" t="e">
        <f t="shared" si="302"/>
        <v>#DIV/0!</v>
      </c>
      <c r="AQ353" s="141" t="e">
        <f t="shared" si="302"/>
        <v>#DIV/0!</v>
      </c>
      <c r="AR353" s="141" t="e">
        <f t="shared" si="302"/>
        <v>#DIV/0!</v>
      </c>
      <c r="AS353" s="141" t="e">
        <f t="shared" si="302"/>
        <v>#DIV/0!</v>
      </c>
      <c r="AT353" s="141" t="e">
        <f t="shared" si="302"/>
        <v>#DIV/0!</v>
      </c>
      <c r="AU353" s="141" t="e">
        <f t="shared" si="302"/>
        <v>#DIV/0!</v>
      </c>
      <c r="AV353" s="141" t="e">
        <f t="shared" si="302"/>
        <v>#DIV/0!</v>
      </c>
      <c r="AW353" s="141" t="e">
        <f t="shared" si="302"/>
        <v>#DIV/0!</v>
      </c>
      <c r="AX353" s="141" t="e">
        <f t="shared" si="302"/>
        <v>#DIV/0!</v>
      </c>
      <c r="AY353" s="141" t="e">
        <f t="shared" si="302"/>
        <v>#DIV/0!</v>
      </c>
      <c r="AZ353" s="141" t="e">
        <f t="shared" si="302"/>
        <v>#DIV/0!</v>
      </c>
      <c r="BA353" s="141" t="e">
        <f t="shared" si="302"/>
        <v>#DIV/0!</v>
      </c>
      <c r="BB353" s="141" t="e">
        <f t="shared" si="302"/>
        <v>#DIV/0!</v>
      </c>
      <c r="BC353" s="141" t="e">
        <f t="shared" si="302"/>
        <v>#DIV/0!</v>
      </c>
      <c r="BD353" s="141" t="e">
        <f t="shared" si="302"/>
        <v>#DIV/0!</v>
      </c>
      <c r="BE353" s="141" t="e">
        <f t="shared" si="302"/>
        <v>#DIV/0!</v>
      </c>
      <c r="BF353" s="141" t="e">
        <f t="shared" si="302"/>
        <v>#DIV/0!</v>
      </c>
      <c r="BG353" s="141" t="e">
        <f t="shared" si="302"/>
        <v>#DIV/0!</v>
      </c>
      <c r="BH353" s="141" t="e">
        <f t="shared" si="302"/>
        <v>#DIV/0!</v>
      </c>
      <c r="BI353" s="141" t="e">
        <f t="shared" si="302"/>
        <v>#DIV/0!</v>
      </c>
      <c r="BJ353" s="141" t="e">
        <f t="shared" si="302"/>
        <v>#DIV/0!</v>
      </c>
      <c r="BK353" s="141" t="e">
        <f t="shared" si="302"/>
        <v>#DIV/0!</v>
      </c>
      <c r="BL353" s="141" t="e">
        <f t="shared" si="302"/>
        <v>#DIV/0!</v>
      </c>
      <c r="BM353" s="141" t="e">
        <f t="shared" si="302"/>
        <v>#DIV/0!</v>
      </c>
      <c r="BN353" s="141" t="e">
        <f>BN$352*BN349</f>
        <v>#DIV/0!</v>
      </c>
    </row>
    <row r="354" spans="2:69" hidden="1" outlineLevel="1">
      <c r="D354" t="s">
        <v>297</v>
      </c>
      <c r="J354" t="s">
        <v>137</v>
      </c>
      <c r="R354" s="141" t="e">
        <f t="shared" ref="R354:BM354" si="303">R$352*R350</f>
        <v>#DIV/0!</v>
      </c>
      <c r="S354" s="141" t="e">
        <f t="shared" si="303"/>
        <v>#DIV/0!</v>
      </c>
      <c r="T354" s="141" t="e">
        <f t="shared" si="303"/>
        <v>#DIV/0!</v>
      </c>
      <c r="U354" s="141" t="e">
        <f t="shared" si="303"/>
        <v>#DIV/0!</v>
      </c>
      <c r="V354" s="141" t="e">
        <f t="shared" si="303"/>
        <v>#DIV/0!</v>
      </c>
      <c r="W354" s="141" t="e">
        <f t="shared" si="303"/>
        <v>#DIV/0!</v>
      </c>
      <c r="X354" s="141" t="e">
        <f t="shared" si="303"/>
        <v>#DIV/0!</v>
      </c>
      <c r="Y354" s="141" t="e">
        <f t="shared" si="303"/>
        <v>#DIV/0!</v>
      </c>
      <c r="Z354" s="141" t="e">
        <f t="shared" si="303"/>
        <v>#DIV/0!</v>
      </c>
      <c r="AA354" s="141" t="e">
        <f t="shared" si="303"/>
        <v>#DIV/0!</v>
      </c>
      <c r="AB354" s="141" t="e">
        <f t="shared" si="303"/>
        <v>#DIV/0!</v>
      </c>
      <c r="AC354" s="141" t="e">
        <f t="shared" si="303"/>
        <v>#DIV/0!</v>
      </c>
      <c r="AD354" s="141" t="e">
        <f t="shared" si="303"/>
        <v>#DIV/0!</v>
      </c>
      <c r="AE354" s="141" t="e">
        <f t="shared" si="303"/>
        <v>#DIV/0!</v>
      </c>
      <c r="AF354" s="141" t="e">
        <f t="shared" si="303"/>
        <v>#DIV/0!</v>
      </c>
      <c r="AG354" s="141" t="e">
        <f t="shared" si="303"/>
        <v>#DIV/0!</v>
      </c>
      <c r="AH354" s="141" t="e">
        <f t="shared" si="303"/>
        <v>#DIV/0!</v>
      </c>
      <c r="AI354" s="141" t="e">
        <f t="shared" si="303"/>
        <v>#DIV/0!</v>
      </c>
      <c r="AJ354" s="141" t="e">
        <f t="shared" si="303"/>
        <v>#DIV/0!</v>
      </c>
      <c r="AK354" s="141" t="e">
        <f t="shared" si="303"/>
        <v>#DIV/0!</v>
      </c>
      <c r="AL354" s="141" t="e">
        <f t="shared" si="303"/>
        <v>#DIV/0!</v>
      </c>
      <c r="AM354" s="141" t="e">
        <f t="shared" si="303"/>
        <v>#DIV/0!</v>
      </c>
      <c r="AN354" s="141" t="e">
        <f t="shared" si="303"/>
        <v>#DIV/0!</v>
      </c>
      <c r="AO354" s="141" t="e">
        <f t="shared" si="303"/>
        <v>#DIV/0!</v>
      </c>
      <c r="AP354" s="141" t="e">
        <f t="shared" si="303"/>
        <v>#DIV/0!</v>
      </c>
      <c r="AQ354" s="141" t="e">
        <f t="shared" si="303"/>
        <v>#DIV/0!</v>
      </c>
      <c r="AR354" s="141" t="e">
        <f t="shared" si="303"/>
        <v>#DIV/0!</v>
      </c>
      <c r="AS354" s="141" t="e">
        <f t="shared" si="303"/>
        <v>#DIV/0!</v>
      </c>
      <c r="AT354" s="141" t="e">
        <f t="shared" si="303"/>
        <v>#DIV/0!</v>
      </c>
      <c r="AU354" s="141" t="e">
        <f t="shared" si="303"/>
        <v>#DIV/0!</v>
      </c>
      <c r="AV354" s="141" t="e">
        <f t="shared" si="303"/>
        <v>#DIV/0!</v>
      </c>
      <c r="AW354" s="141" t="e">
        <f t="shared" si="303"/>
        <v>#DIV/0!</v>
      </c>
      <c r="AX354" s="141" t="e">
        <f t="shared" si="303"/>
        <v>#DIV/0!</v>
      </c>
      <c r="AY354" s="141" t="e">
        <f t="shared" si="303"/>
        <v>#DIV/0!</v>
      </c>
      <c r="AZ354" s="141" t="e">
        <f t="shared" si="303"/>
        <v>#DIV/0!</v>
      </c>
      <c r="BA354" s="141" t="e">
        <f t="shared" si="303"/>
        <v>#DIV/0!</v>
      </c>
      <c r="BB354" s="141" t="e">
        <f t="shared" si="303"/>
        <v>#DIV/0!</v>
      </c>
      <c r="BC354" s="141" t="e">
        <f t="shared" si="303"/>
        <v>#DIV/0!</v>
      </c>
      <c r="BD354" s="141" t="e">
        <f t="shared" si="303"/>
        <v>#DIV/0!</v>
      </c>
      <c r="BE354" s="141" t="e">
        <f t="shared" si="303"/>
        <v>#DIV/0!</v>
      </c>
      <c r="BF354" s="141" t="e">
        <f t="shared" si="303"/>
        <v>#DIV/0!</v>
      </c>
      <c r="BG354" s="141" t="e">
        <f t="shared" si="303"/>
        <v>#DIV/0!</v>
      </c>
      <c r="BH354" s="141" t="e">
        <f t="shared" si="303"/>
        <v>#DIV/0!</v>
      </c>
      <c r="BI354" s="141" t="e">
        <f t="shared" si="303"/>
        <v>#DIV/0!</v>
      </c>
      <c r="BJ354" s="141" t="e">
        <f t="shared" si="303"/>
        <v>#DIV/0!</v>
      </c>
      <c r="BK354" s="141" t="e">
        <f t="shared" si="303"/>
        <v>#DIV/0!</v>
      </c>
      <c r="BL354" s="141" t="e">
        <f t="shared" si="303"/>
        <v>#DIV/0!</v>
      </c>
      <c r="BM354" s="141" t="e">
        <f t="shared" si="303"/>
        <v>#DIV/0!</v>
      </c>
      <c r="BN354" s="141" t="e">
        <f>BN$352*BN350</f>
        <v>#DIV/0!</v>
      </c>
      <c r="BP354"/>
      <c r="BQ354"/>
    </row>
    <row r="355" spans="2:69" hidden="1" outlineLevel="1">
      <c r="BP355"/>
      <c r="BQ355"/>
    </row>
    <row r="356" spans="2:69" hidden="1" outlineLevel="1">
      <c r="B356" s="90" t="s">
        <v>323</v>
      </c>
      <c r="D356" s="73"/>
    </row>
    <row r="357" spans="2:69" hidden="1" outlineLevel="1">
      <c r="D357" s="73"/>
    </row>
    <row r="358" spans="2:69" hidden="1" outlineLevel="1">
      <c r="C358" t="s">
        <v>326</v>
      </c>
      <c r="D358" s="73"/>
      <c r="G358" s="60" t="s">
        <v>450</v>
      </c>
      <c r="J358" t="s">
        <v>137</v>
      </c>
      <c r="R358" s="167" t="e">
        <f t="shared" ref="R358:AW358" si="304">SUM(R297:R298,R303:R304)</f>
        <v>#DIV/0!</v>
      </c>
      <c r="S358" s="167" t="e">
        <f t="shared" si="304"/>
        <v>#DIV/0!</v>
      </c>
      <c r="T358" s="167" t="e">
        <f t="shared" si="304"/>
        <v>#DIV/0!</v>
      </c>
      <c r="U358" s="167" t="e">
        <f t="shared" si="304"/>
        <v>#DIV/0!</v>
      </c>
      <c r="V358" s="167" t="e">
        <f t="shared" si="304"/>
        <v>#DIV/0!</v>
      </c>
      <c r="W358" s="167" t="e">
        <f t="shared" si="304"/>
        <v>#DIV/0!</v>
      </c>
      <c r="X358" s="167" t="e">
        <f t="shared" si="304"/>
        <v>#DIV/0!</v>
      </c>
      <c r="Y358" s="167" t="e">
        <f t="shared" si="304"/>
        <v>#DIV/0!</v>
      </c>
      <c r="Z358" s="167" t="e">
        <f t="shared" si="304"/>
        <v>#DIV/0!</v>
      </c>
      <c r="AA358" s="167" t="e">
        <f t="shared" si="304"/>
        <v>#DIV/0!</v>
      </c>
      <c r="AB358" s="167" t="e">
        <f t="shared" si="304"/>
        <v>#DIV/0!</v>
      </c>
      <c r="AC358" s="167" t="e">
        <f t="shared" si="304"/>
        <v>#DIV/0!</v>
      </c>
      <c r="AD358" s="167" t="e">
        <f t="shared" si="304"/>
        <v>#DIV/0!</v>
      </c>
      <c r="AE358" s="167" t="e">
        <f t="shared" si="304"/>
        <v>#DIV/0!</v>
      </c>
      <c r="AF358" s="167" t="e">
        <f t="shared" si="304"/>
        <v>#DIV/0!</v>
      </c>
      <c r="AG358" s="167" t="e">
        <f t="shared" si="304"/>
        <v>#DIV/0!</v>
      </c>
      <c r="AH358" s="167" t="e">
        <f t="shared" si="304"/>
        <v>#DIV/0!</v>
      </c>
      <c r="AI358" s="167" t="e">
        <f t="shared" si="304"/>
        <v>#DIV/0!</v>
      </c>
      <c r="AJ358" s="167" t="e">
        <f t="shared" si="304"/>
        <v>#DIV/0!</v>
      </c>
      <c r="AK358" s="167" t="e">
        <f t="shared" si="304"/>
        <v>#DIV/0!</v>
      </c>
      <c r="AL358" s="167" t="e">
        <f t="shared" si="304"/>
        <v>#DIV/0!</v>
      </c>
      <c r="AM358" s="167" t="e">
        <f t="shared" si="304"/>
        <v>#DIV/0!</v>
      </c>
      <c r="AN358" s="167" t="e">
        <f t="shared" si="304"/>
        <v>#DIV/0!</v>
      </c>
      <c r="AO358" s="167" t="e">
        <f t="shared" si="304"/>
        <v>#DIV/0!</v>
      </c>
      <c r="AP358" s="167" t="e">
        <f t="shared" si="304"/>
        <v>#DIV/0!</v>
      </c>
      <c r="AQ358" s="167" t="e">
        <f t="shared" si="304"/>
        <v>#DIV/0!</v>
      </c>
      <c r="AR358" s="167" t="e">
        <f t="shared" si="304"/>
        <v>#DIV/0!</v>
      </c>
      <c r="AS358" s="167" t="e">
        <f t="shared" si="304"/>
        <v>#DIV/0!</v>
      </c>
      <c r="AT358" s="167" t="e">
        <f t="shared" si="304"/>
        <v>#DIV/0!</v>
      </c>
      <c r="AU358" s="167" t="e">
        <f t="shared" si="304"/>
        <v>#DIV/0!</v>
      </c>
      <c r="AV358" s="167" t="e">
        <f t="shared" si="304"/>
        <v>#DIV/0!</v>
      </c>
      <c r="AW358" s="167" t="e">
        <f t="shared" si="304"/>
        <v>#DIV/0!</v>
      </c>
      <c r="AX358" s="167" t="e">
        <f t="shared" ref="AX358:BN358" si="305">SUM(AX297:AX298,AX303:AX304)</f>
        <v>#DIV/0!</v>
      </c>
      <c r="AY358" s="167" t="e">
        <f t="shared" si="305"/>
        <v>#DIV/0!</v>
      </c>
      <c r="AZ358" s="167" t="e">
        <f t="shared" si="305"/>
        <v>#DIV/0!</v>
      </c>
      <c r="BA358" s="167" t="e">
        <f t="shared" si="305"/>
        <v>#DIV/0!</v>
      </c>
      <c r="BB358" s="167" t="e">
        <f t="shared" si="305"/>
        <v>#DIV/0!</v>
      </c>
      <c r="BC358" s="167" t="e">
        <f t="shared" si="305"/>
        <v>#DIV/0!</v>
      </c>
      <c r="BD358" s="167" t="e">
        <f t="shared" si="305"/>
        <v>#DIV/0!</v>
      </c>
      <c r="BE358" s="167" t="e">
        <f t="shared" si="305"/>
        <v>#DIV/0!</v>
      </c>
      <c r="BF358" s="167" t="e">
        <f t="shared" si="305"/>
        <v>#DIV/0!</v>
      </c>
      <c r="BG358" s="167" t="e">
        <f t="shared" si="305"/>
        <v>#DIV/0!</v>
      </c>
      <c r="BH358" s="167" t="e">
        <f t="shared" si="305"/>
        <v>#DIV/0!</v>
      </c>
      <c r="BI358" s="167" t="e">
        <f t="shared" si="305"/>
        <v>#DIV/0!</v>
      </c>
      <c r="BJ358" s="167" t="e">
        <f t="shared" si="305"/>
        <v>#DIV/0!</v>
      </c>
      <c r="BK358" s="167" t="e">
        <f t="shared" si="305"/>
        <v>#DIV/0!</v>
      </c>
      <c r="BL358" s="167" t="e">
        <f t="shared" si="305"/>
        <v>#DIV/0!</v>
      </c>
      <c r="BM358" s="167" t="e">
        <f t="shared" si="305"/>
        <v>#DIV/0!</v>
      </c>
      <c r="BN358" s="167" t="e">
        <f t="shared" si="305"/>
        <v>#DIV/0!</v>
      </c>
    </row>
    <row r="359" spans="2:69" hidden="1" outlineLevel="1">
      <c r="D359" s="73"/>
      <c r="BP359"/>
      <c r="BQ359"/>
    </row>
    <row r="360" spans="2:69" hidden="1" outlineLevel="1">
      <c r="C360" s="73" t="s">
        <v>325</v>
      </c>
      <c r="D360" s="73"/>
      <c r="BP360"/>
      <c r="BQ360"/>
    </row>
    <row r="361" spans="2:69" hidden="1" outlineLevel="1">
      <c r="D361" t="s">
        <v>14</v>
      </c>
      <c r="G361" s="60" t="s">
        <v>451</v>
      </c>
      <c r="J361" t="s">
        <v>119</v>
      </c>
      <c r="R361" s="201"/>
      <c r="S361" s="189">
        <f t="shared" ref="S361:BN361" si="306">R361</f>
        <v>0</v>
      </c>
      <c r="T361" s="189">
        <f t="shared" si="306"/>
        <v>0</v>
      </c>
      <c r="U361" s="189">
        <f t="shared" si="306"/>
        <v>0</v>
      </c>
      <c r="V361" s="189">
        <f t="shared" si="306"/>
        <v>0</v>
      </c>
      <c r="W361" s="189">
        <f t="shared" si="306"/>
        <v>0</v>
      </c>
      <c r="X361" s="189">
        <f t="shared" si="306"/>
        <v>0</v>
      </c>
      <c r="Y361" s="189">
        <f t="shared" si="306"/>
        <v>0</v>
      </c>
      <c r="Z361" s="189">
        <f t="shared" si="306"/>
        <v>0</v>
      </c>
      <c r="AA361" s="189">
        <f t="shared" si="306"/>
        <v>0</v>
      </c>
      <c r="AB361" s="189">
        <f t="shared" si="306"/>
        <v>0</v>
      </c>
      <c r="AC361" s="189">
        <f t="shared" si="306"/>
        <v>0</v>
      </c>
      <c r="AD361" s="189">
        <f t="shared" si="306"/>
        <v>0</v>
      </c>
      <c r="AE361" s="189">
        <f t="shared" si="306"/>
        <v>0</v>
      </c>
      <c r="AF361" s="189">
        <f t="shared" si="306"/>
        <v>0</v>
      </c>
      <c r="AG361" s="189">
        <f t="shared" si="306"/>
        <v>0</v>
      </c>
      <c r="AH361" s="189">
        <f t="shared" si="306"/>
        <v>0</v>
      </c>
      <c r="AI361" s="189">
        <f t="shared" si="306"/>
        <v>0</v>
      </c>
      <c r="AJ361" s="189">
        <f t="shared" si="306"/>
        <v>0</v>
      </c>
      <c r="AK361" s="189">
        <f t="shared" si="306"/>
        <v>0</v>
      </c>
      <c r="AL361" s="189">
        <f t="shared" si="306"/>
        <v>0</v>
      </c>
      <c r="AM361" s="189">
        <f t="shared" si="306"/>
        <v>0</v>
      </c>
      <c r="AN361" s="189">
        <f t="shared" si="306"/>
        <v>0</v>
      </c>
      <c r="AO361" s="189">
        <f t="shared" si="306"/>
        <v>0</v>
      </c>
      <c r="AP361" s="189">
        <f t="shared" si="306"/>
        <v>0</v>
      </c>
      <c r="AQ361" s="189">
        <f t="shared" si="306"/>
        <v>0</v>
      </c>
      <c r="AR361" s="189">
        <f t="shared" si="306"/>
        <v>0</v>
      </c>
      <c r="AS361" s="189">
        <f t="shared" si="306"/>
        <v>0</v>
      </c>
      <c r="AT361" s="189">
        <f t="shared" si="306"/>
        <v>0</v>
      </c>
      <c r="AU361" s="189">
        <f t="shared" si="306"/>
        <v>0</v>
      </c>
      <c r="AV361" s="189">
        <f t="shared" si="306"/>
        <v>0</v>
      </c>
      <c r="AW361" s="189">
        <f t="shared" si="306"/>
        <v>0</v>
      </c>
      <c r="AX361" s="189">
        <f t="shared" si="306"/>
        <v>0</v>
      </c>
      <c r="AY361" s="189">
        <f t="shared" si="306"/>
        <v>0</v>
      </c>
      <c r="AZ361" s="189">
        <f t="shared" si="306"/>
        <v>0</v>
      </c>
      <c r="BA361" s="189">
        <f t="shared" si="306"/>
        <v>0</v>
      </c>
      <c r="BB361" s="189">
        <f t="shared" si="306"/>
        <v>0</v>
      </c>
      <c r="BC361" s="189">
        <f t="shared" si="306"/>
        <v>0</v>
      </c>
      <c r="BD361" s="189">
        <f t="shared" si="306"/>
        <v>0</v>
      </c>
      <c r="BE361" s="189">
        <f t="shared" si="306"/>
        <v>0</v>
      </c>
      <c r="BF361" s="189">
        <f t="shared" si="306"/>
        <v>0</v>
      </c>
      <c r="BG361" s="189">
        <f t="shared" si="306"/>
        <v>0</v>
      </c>
      <c r="BH361" s="189">
        <f t="shared" si="306"/>
        <v>0</v>
      </c>
      <c r="BI361" s="189">
        <f t="shared" si="306"/>
        <v>0</v>
      </c>
      <c r="BJ361" s="189">
        <f t="shared" si="306"/>
        <v>0</v>
      </c>
      <c r="BK361" s="189">
        <f t="shared" si="306"/>
        <v>0</v>
      </c>
      <c r="BL361" s="189">
        <f t="shared" si="306"/>
        <v>0</v>
      </c>
      <c r="BM361" s="189">
        <f t="shared" si="306"/>
        <v>0</v>
      </c>
      <c r="BN361" s="189">
        <f t="shared" si="306"/>
        <v>0</v>
      </c>
      <c r="BP361"/>
      <c r="BQ361"/>
    </row>
    <row r="362" spans="2:69" hidden="1" outlineLevel="1">
      <c r="D362" t="s">
        <v>297</v>
      </c>
      <c r="G362" s="60"/>
      <c r="J362" t="s">
        <v>119</v>
      </c>
      <c r="R362" s="71">
        <f>1-R361</f>
        <v>1</v>
      </c>
      <c r="S362" s="71">
        <f t="shared" ref="S362:BM362" si="307">1-S361</f>
        <v>1</v>
      </c>
      <c r="T362" s="71">
        <f t="shared" si="307"/>
        <v>1</v>
      </c>
      <c r="U362" s="71">
        <f t="shared" si="307"/>
        <v>1</v>
      </c>
      <c r="V362" s="71">
        <f t="shared" si="307"/>
        <v>1</v>
      </c>
      <c r="W362" s="71">
        <f t="shared" si="307"/>
        <v>1</v>
      </c>
      <c r="X362" s="71">
        <f t="shared" si="307"/>
        <v>1</v>
      </c>
      <c r="Y362" s="71">
        <f t="shared" si="307"/>
        <v>1</v>
      </c>
      <c r="Z362" s="71">
        <f t="shared" si="307"/>
        <v>1</v>
      </c>
      <c r="AA362" s="71">
        <f t="shared" si="307"/>
        <v>1</v>
      </c>
      <c r="AB362" s="71">
        <f t="shared" si="307"/>
        <v>1</v>
      </c>
      <c r="AC362" s="71">
        <f t="shared" si="307"/>
        <v>1</v>
      </c>
      <c r="AD362" s="71">
        <f t="shared" si="307"/>
        <v>1</v>
      </c>
      <c r="AE362" s="71">
        <f t="shared" si="307"/>
        <v>1</v>
      </c>
      <c r="AF362" s="71">
        <f t="shared" si="307"/>
        <v>1</v>
      </c>
      <c r="AG362" s="71">
        <f t="shared" si="307"/>
        <v>1</v>
      </c>
      <c r="AH362" s="71">
        <f t="shared" si="307"/>
        <v>1</v>
      </c>
      <c r="AI362" s="71">
        <f t="shared" si="307"/>
        <v>1</v>
      </c>
      <c r="AJ362" s="71">
        <f t="shared" si="307"/>
        <v>1</v>
      </c>
      <c r="AK362" s="71">
        <f t="shared" si="307"/>
        <v>1</v>
      </c>
      <c r="AL362" s="71">
        <f t="shared" si="307"/>
        <v>1</v>
      </c>
      <c r="AM362" s="71">
        <f t="shared" si="307"/>
        <v>1</v>
      </c>
      <c r="AN362" s="71">
        <f t="shared" si="307"/>
        <v>1</v>
      </c>
      <c r="AO362" s="71">
        <f t="shared" si="307"/>
        <v>1</v>
      </c>
      <c r="AP362" s="71">
        <f t="shared" si="307"/>
        <v>1</v>
      </c>
      <c r="AQ362" s="71">
        <f t="shared" si="307"/>
        <v>1</v>
      </c>
      <c r="AR362" s="71">
        <f t="shared" si="307"/>
        <v>1</v>
      </c>
      <c r="AS362" s="71">
        <f t="shared" si="307"/>
        <v>1</v>
      </c>
      <c r="AT362" s="71">
        <f t="shared" si="307"/>
        <v>1</v>
      </c>
      <c r="AU362" s="71">
        <f t="shared" si="307"/>
        <v>1</v>
      </c>
      <c r="AV362" s="71">
        <f t="shared" si="307"/>
        <v>1</v>
      </c>
      <c r="AW362" s="71">
        <f t="shared" si="307"/>
        <v>1</v>
      </c>
      <c r="AX362" s="71">
        <f t="shared" si="307"/>
        <v>1</v>
      </c>
      <c r="AY362" s="71">
        <f t="shared" si="307"/>
        <v>1</v>
      </c>
      <c r="AZ362" s="71">
        <f t="shared" si="307"/>
        <v>1</v>
      </c>
      <c r="BA362" s="71">
        <f t="shared" si="307"/>
        <v>1</v>
      </c>
      <c r="BB362" s="71">
        <f t="shared" si="307"/>
        <v>1</v>
      </c>
      <c r="BC362" s="71">
        <f t="shared" si="307"/>
        <v>1</v>
      </c>
      <c r="BD362" s="71">
        <f t="shared" si="307"/>
        <v>1</v>
      </c>
      <c r="BE362" s="71">
        <f t="shared" si="307"/>
        <v>1</v>
      </c>
      <c r="BF362" s="71">
        <f t="shared" si="307"/>
        <v>1</v>
      </c>
      <c r="BG362" s="71">
        <f t="shared" si="307"/>
        <v>1</v>
      </c>
      <c r="BH362" s="71">
        <f t="shared" si="307"/>
        <v>1</v>
      </c>
      <c r="BI362" s="71">
        <f t="shared" si="307"/>
        <v>1</v>
      </c>
      <c r="BJ362" s="71">
        <f t="shared" si="307"/>
        <v>1</v>
      </c>
      <c r="BK362" s="71">
        <f t="shared" si="307"/>
        <v>1</v>
      </c>
      <c r="BL362" s="71">
        <f t="shared" si="307"/>
        <v>1</v>
      </c>
      <c r="BM362" s="71">
        <f t="shared" si="307"/>
        <v>1</v>
      </c>
      <c r="BN362" s="71">
        <f>1-BN361</f>
        <v>1</v>
      </c>
      <c r="BP362"/>
      <c r="BQ362"/>
    </row>
    <row r="363" spans="2:69" hidden="1" outlineLevel="1">
      <c r="BP363"/>
      <c r="BQ363"/>
    </row>
    <row r="364" spans="2:69" hidden="1" outlineLevel="1">
      <c r="C364" s="73" t="s">
        <v>324</v>
      </c>
      <c r="J364" t="s">
        <v>137</v>
      </c>
      <c r="R364" s="177" t="e">
        <f>R$358</f>
        <v>#DIV/0!</v>
      </c>
      <c r="S364" s="177" t="e">
        <f>S$358</f>
        <v>#DIV/0!</v>
      </c>
      <c r="T364" s="177" t="e">
        <f t="shared" ref="T364:BN364" si="308">T$358</f>
        <v>#DIV/0!</v>
      </c>
      <c r="U364" s="177" t="e">
        <f t="shared" si="308"/>
        <v>#DIV/0!</v>
      </c>
      <c r="V364" s="177" t="e">
        <f t="shared" si="308"/>
        <v>#DIV/0!</v>
      </c>
      <c r="W364" s="177" t="e">
        <f t="shared" si="308"/>
        <v>#DIV/0!</v>
      </c>
      <c r="X364" s="177" t="e">
        <f t="shared" si="308"/>
        <v>#DIV/0!</v>
      </c>
      <c r="Y364" s="177" t="e">
        <f t="shared" si="308"/>
        <v>#DIV/0!</v>
      </c>
      <c r="Z364" s="177" t="e">
        <f t="shared" si="308"/>
        <v>#DIV/0!</v>
      </c>
      <c r="AA364" s="177" t="e">
        <f t="shared" si="308"/>
        <v>#DIV/0!</v>
      </c>
      <c r="AB364" s="177" t="e">
        <f t="shared" si="308"/>
        <v>#DIV/0!</v>
      </c>
      <c r="AC364" s="177" t="e">
        <f t="shared" si="308"/>
        <v>#DIV/0!</v>
      </c>
      <c r="AD364" s="177" t="e">
        <f t="shared" si="308"/>
        <v>#DIV/0!</v>
      </c>
      <c r="AE364" s="177" t="e">
        <f t="shared" si="308"/>
        <v>#DIV/0!</v>
      </c>
      <c r="AF364" s="177" t="e">
        <f t="shared" si="308"/>
        <v>#DIV/0!</v>
      </c>
      <c r="AG364" s="177" t="e">
        <f t="shared" si="308"/>
        <v>#DIV/0!</v>
      </c>
      <c r="AH364" s="177" t="e">
        <f t="shared" si="308"/>
        <v>#DIV/0!</v>
      </c>
      <c r="AI364" s="177" t="e">
        <f t="shared" si="308"/>
        <v>#DIV/0!</v>
      </c>
      <c r="AJ364" s="177" t="e">
        <f t="shared" si="308"/>
        <v>#DIV/0!</v>
      </c>
      <c r="AK364" s="177" t="e">
        <f t="shared" si="308"/>
        <v>#DIV/0!</v>
      </c>
      <c r="AL364" s="177" t="e">
        <f t="shared" si="308"/>
        <v>#DIV/0!</v>
      </c>
      <c r="AM364" s="177" t="e">
        <f t="shared" si="308"/>
        <v>#DIV/0!</v>
      </c>
      <c r="AN364" s="177" t="e">
        <f t="shared" si="308"/>
        <v>#DIV/0!</v>
      </c>
      <c r="AO364" s="177" t="e">
        <f t="shared" si="308"/>
        <v>#DIV/0!</v>
      </c>
      <c r="AP364" s="177" t="e">
        <f t="shared" si="308"/>
        <v>#DIV/0!</v>
      </c>
      <c r="AQ364" s="177" t="e">
        <f t="shared" si="308"/>
        <v>#DIV/0!</v>
      </c>
      <c r="AR364" s="177" t="e">
        <f t="shared" si="308"/>
        <v>#DIV/0!</v>
      </c>
      <c r="AS364" s="177" t="e">
        <f t="shared" si="308"/>
        <v>#DIV/0!</v>
      </c>
      <c r="AT364" s="177" t="e">
        <f t="shared" si="308"/>
        <v>#DIV/0!</v>
      </c>
      <c r="AU364" s="177" t="e">
        <f t="shared" si="308"/>
        <v>#DIV/0!</v>
      </c>
      <c r="AV364" s="177" t="e">
        <f t="shared" si="308"/>
        <v>#DIV/0!</v>
      </c>
      <c r="AW364" s="177" t="e">
        <f t="shared" si="308"/>
        <v>#DIV/0!</v>
      </c>
      <c r="AX364" s="177" t="e">
        <f t="shared" si="308"/>
        <v>#DIV/0!</v>
      </c>
      <c r="AY364" s="177" t="e">
        <f t="shared" si="308"/>
        <v>#DIV/0!</v>
      </c>
      <c r="AZ364" s="177" t="e">
        <f t="shared" si="308"/>
        <v>#DIV/0!</v>
      </c>
      <c r="BA364" s="177" t="e">
        <f t="shared" si="308"/>
        <v>#DIV/0!</v>
      </c>
      <c r="BB364" s="177" t="e">
        <f t="shared" si="308"/>
        <v>#DIV/0!</v>
      </c>
      <c r="BC364" s="177" t="e">
        <f t="shared" si="308"/>
        <v>#DIV/0!</v>
      </c>
      <c r="BD364" s="177" t="e">
        <f t="shared" si="308"/>
        <v>#DIV/0!</v>
      </c>
      <c r="BE364" s="177" t="e">
        <f t="shared" si="308"/>
        <v>#DIV/0!</v>
      </c>
      <c r="BF364" s="177" t="e">
        <f t="shared" si="308"/>
        <v>#DIV/0!</v>
      </c>
      <c r="BG364" s="177" t="e">
        <f t="shared" si="308"/>
        <v>#DIV/0!</v>
      </c>
      <c r="BH364" s="177" t="e">
        <f t="shared" si="308"/>
        <v>#DIV/0!</v>
      </c>
      <c r="BI364" s="177" t="e">
        <f t="shared" si="308"/>
        <v>#DIV/0!</v>
      </c>
      <c r="BJ364" s="177" t="e">
        <f t="shared" si="308"/>
        <v>#DIV/0!</v>
      </c>
      <c r="BK364" s="177" t="e">
        <f t="shared" si="308"/>
        <v>#DIV/0!</v>
      </c>
      <c r="BL364" s="177" t="e">
        <f t="shared" si="308"/>
        <v>#DIV/0!</v>
      </c>
      <c r="BM364" s="177" t="e">
        <f t="shared" si="308"/>
        <v>#DIV/0!</v>
      </c>
      <c r="BN364" s="177" t="e">
        <f t="shared" si="308"/>
        <v>#DIV/0!</v>
      </c>
    </row>
    <row r="365" spans="2:69" hidden="1" outlineLevel="1">
      <c r="D365" t="s">
        <v>14</v>
      </c>
      <c r="J365" t="s">
        <v>137</v>
      </c>
      <c r="R365" s="141" t="e">
        <f t="shared" ref="R365:BM365" si="309">R$364*R361</f>
        <v>#DIV/0!</v>
      </c>
      <c r="S365" s="141" t="e">
        <f t="shared" si="309"/>
        <v>#DIV/0!</v>
      </c>
      <c r="T365" s="141" t="e">
        <f t="shared" si="309"/>
        <v>#DIV/0!</v>
      </c>
      <c r="U365" s="141" t="e">
        <f t="shared" si="309"/>
        <v>#DIV/0!</v>
      </c>
      <c r="V365" s="141" t="e">
        <f t="shared" si="309"/>
        <v>#DIV/0!</v>
      </c>
      <c r="W365" s="141" t="e">
        <f t="shared" si="309"/>
        <v>#DIV/0!</v>
      </c>
      <c r="X365" s="141" t="e">
        <f t="shared" si="309"/>
        <v>#DIV/0!</v>
      </c>
      <c r="Y365" s="141" t="e">
        <f t="shared" si="309"/>
        <v>#DIV/0!</v>
      </c>
      <c r="Z365" s="141" t="e">
        <f t="shared" si="309"/>
        <v>#DIV/0!</v>
      </c>
      <c r="AA365" s="141" t="e">
        <f t="shared" si="309"/>
        <v>#DIV/0!</v>
      </c>
      <c r="AB365" s="141" t="e">
        <f t="shared" si="309"/>
        <v>#DIV/0!</v>
      </c>
      <c r="AC365" s="141" t="e">
        <f t="shared" si="309"/>
        <v>#DIV/0!</v>
      </c>
      <c r="AD365" s="141" t="e">
        <f t="shared" si="309"/>
        <v>#DIV/0!</v>
      </c>
      <c r="AE365" s="141" t="e">
        <f t="shared" si="309"/>
        <v>#DIV/0!</v>
      </c>
      <c r="AF365" s="141" t="e">
        <f t="shared" si="309"/>
        <v>#DIV/0!</v>
      </c>
      <c r="AG365" s="141" t="e">
        <f t="shared" si="309"/>
        <v>#DIV/0!</v>
      </c>
      <c r="AH365" s="141" t="e">
        <f t="shared" si="309"/>
        <v>#DIV/0!</v>
      </c>
      <c r="AI365" s="141" t="e">
        <f t="shared" si="309"/>
        <v>#DIV/0!</v>
      </c>
      <c r="AJ365" s="141" t="e">
        <f t="shared" si="309"/>
        <v>#DIV/0!</v>
      </c>
      <c r="AK365" s="141" t="e">
        <f t="shared" si="309"/>
        <v>#DIV/0!</v>
      </c>
      <c r="AL365" s="141" t="e">
        <f t="shared" si="309"/>
        <v>#DIV/0!</v>
      </c>
      <c r="AM365" s="141" t="e">
        <f t="shared" si="309"/>
        <v>#DIV/0!</v>
      </c>
      <c r="AN365" s="141" t="e">
        <f t="shared" si="309"/>
        <v>#DIV/0!</v>
      </c>
      <c r="AO365" s="141" t="e">
        <f t="shared" si="309"/>
        <v>#DIV/0!</v>
      </c>
      <c r="AP365" s="141" t="e">
        <f t="shared" si="309"/>
        <v>#DIV/0!</v>
      </c>
      <c r="AQ365" s="141" t="e">
        <f t="shared" si="309"/>
        <v>#DIV/0!</v>
      </c>
      <c r="AR365" s="141" t="e">
        <f t="shared" si="309"/>
        <v>#DIV/0!</v>
      </c>
      <c r="AS365" s="141" t="e">
        <f t="shared" si="309"/>
        <v>#DIV/0!</v>
      </c>
      <c r="AT365" s="141" t="e">
        <f t="shared" si="309"/>
        <v>#DIV/0!</v>
      </c>
      <c r="AU365" s="141" t="e">
        <f t="shared" si="309"/>
        <v>#DIV/0!</v>
      </c>
      <c r="AV365" s="141" t="e">
        <f t="shared" si="309"/>
        <v>#DIV/0!</v>
      </c>
      <c r="AW365" s="141" t="e">
        <f t="shared" si="309"/>
        <v>#DIV/0!</v>
      </c>
      <c r="AX365" s="141" t="e">
        <f t="shared" si="309"/>
        <v>#DIV/0!</v>
      </c>
      <c r="AY365" s="141" t="e">
        <f t="shared" si="309"/>
        <v>#DIV/0!</v>
      </c>
      <c r="AZ365" s="141" t="e">
        <f t="shared" si="309"/>
        <v>#DIV/0!</v>
      </c>
      <c r="BA365" s="141" t="e">
        <f t="shared" si="309"/>
        <v>#DIV/0!</v>
      </c>
      <c r="BB365" s="141" t="e">
        <f t="shared" si="309"/>
        <v>#DIV/0!</v>
      </c>
      <c r="BC365" s="141" t="e">
        <f t="shared" si="309"/>
        <v>#DIV/0!</v>
      </c>
      <c r="BD365" s="141" t="e">
        <f t="shared" si="309"/>
        <v>#DIV/0!</v>
      </c>
      <c r="BE365" s="141" t="e">
        <f t="shared" si="309"/>
        <v>#DIV/0!</v>
      </c>
      <c r="BF365" s="141" t="e">
        <f t="shared" si="309"/>
        <v>#DIV/0!</v>
      </c>
      <c r="BG365" s="141" t="e">
        <f t="shared" si="309"/>
        <v>#DIV/0!</v>
      </c>
      <c r="BH365" s="141" t="e">
        <f t="shared" si="309"/>
        <v>#DIV/0!</v>
      </c>
      <c r="BI365" s="141" t="e">
        <f t="shared" si="309"/>
        <v>#DIV/0!</v>
      </c>
      <c r="BJ365" s="141" t="e">
        <f t="shared" si="309"/>
        <v>#DIV/0!</v>
      </c>
      <c r="BK365" s="141" t="e">
        <f t="shared" si="309"/>
        <v>#DIV/0!</v>
      </c>
      <c r="BL365" s="141" t="e">
        <f t="shared" si="309"/>
        <v>#DIV/0!</v>
      </c>
      <c r="BM365" s="141" t="e">
        <f t="shared" si="309"/>
        <v>#DIV/0!</v>
      </c>
      <c r="BN365" s="141" t="e">
        <f>BN$364*BN361</f>
        <v>#DIV/0!</v>
      </c>
    </row>
    <row r="366" spans="2:69" hidden="1" outlineLevel="1">
      <c r="D366" t="s">
        <v>297</v>
      </c>
      <c r="J366" t="s">
        <v>137</v>
      </c>
      <c r="R366" s="141" t="e">
        <f t="shared" ref="R366:BM366" si="310">R$364*R362</f>
        <v>#DIV/0!</v>
      </c>
      <c r="S366" s="141" t="e">
        <f t="shared" si="310"/>
        <v>#DIV/0!</v>
      </c>
      <c r="T366" s="141" t="e">
        <f t="shared" si="310"/>
        <v>#DIV/0!</v>
      </c>
      <c r="U366" s="141" t="e">
        <f t="shared" si="310"/>
        <v>#DIV/0!</v>
      </c>
      <c r="V366" s="141" t="e">
        <f t="shared" si="310"/>
        <v>#DIV/0!</v>
      </c>
      <c r="W366" s="141" t="e">
        <f t="shared" si="310"/>
        <v>#DIV/0!</v>
      </c>
      <c r="X366" s="141" t="e">
        <f t="shared" si="310"/>
        <v>#DIV/0!</v>
      </c>
      <c r="Y366" s="141" t="e">
        <f t="shared" si="310"/>
        <v>#DIV/0!</v>
      </c>
      <c r="Z366" s="141" t="e">
        <f t="shared" si="310"/>
        <v>#DIV/0!</v>
      </c>
      <c r="AA366" s="141" t="e">
        <f t="shared" si="310"/>
        <v>#DIV/0!</v>
      </c>
      <c r="AB366" s="141" t="e">
        <f t="shared" si="310"/>
        <v>#DIV/0!</v>
      </c>
      <c r="AC366" s="141" t="e">
        <f t="shared" si="310"/>
        <v>#DIV/0!</v>
      </c>
      <c r="AD366" s="141" t="e">
        <f t="shared" si="310"/>
        <v>#DIV/0!</v>
      </c>
      <c r="AE366" s="141" t="e">
        <f t="shared" si="310"/>
        <v>#DIV/0!</v>
      </c>
      <c r="AF366" s="141" t="e">
        <f t="shared" si="310"/>
        <v>#DIV/0!</v>
      </c>
      <c r="AG366" s="141" t="e">
        <f t="shared" si="310"/>
        <v>#DIV/0!</v>
      </c>
      <c r="AH366" s="141" t="e">
        <f t="shared" si="310"/>
        <v>#DIV/0!</v>
      </c>
      <c r="AI366" s="141" t="e">
        <f t="shared" si="310"/>
        <v>#DIV/0!</v>
      </c>
      <c r="AJ366" s="141" t="e">
        <f t="shared" si="310"/>
        <v>#DIV/0!</v>
      </c>
      <c r="AK366" s="141" t="e">
        <f t="shared" si="310"/>
        <v>#DIV/0!</v>
      </c>
      <c r="AL366" s="141" t="e">
        <f t="shared" si="310"/>
        <v>#DIV/0!</v>
      </c>
      <c r="AM366" s="141" t="e">
        <f t="shared" si="310"/>
        <v>#DIV/0!</v>
      </c>
      <c r="AN366" s="141" t="e">
        <f t="shared" si="310"/>
        <v>#DIV/0!</v>
      </c>
      <c r="AO366" s="141" t="e">
        <f t="shared" si="310"/>
        <v>#DIV/0!</v>
      </c>
      <c r="AP366" s="141" t="e">
        <f t="shared" si="310"/>
        <v>#DIV/0!</v>
      </c>
      <c r="AQ366" s="141" t="e">
        <f t="shared" si="310"/>
        <v>#DIV/0!</v>
      </c>
      <c r="AR366" s="141" t="e">
        <f t="shared" si="310"/>
        <v>#DIV/0!</v>
      </c>
      <c r="AS366" s="141" t="e">
        <f t="shared" si="310"/>
        <v>#DIV/0!</v>
      </c>
      <c r="AT366" s="141" t="e">
        <f t="shared" si="310"/>
        <v>#DIV/0!</v>
      </c>
      <c r="AU366" s="141" t="e">
        <f t="shared" si="310"/>
        <v>#DIV/0!</v>
      </c>
      <c r="AV366" s="141" t="e">
        <f t="shared" si="310"/>
        <v>#DIV/0!</v>
      </c>
      <c r="AW366" s="141" t="e">
        <f t="shared" si="310"/>
        <v>#DIV/0!</v>
      </c>
      <c r="AX366" s="141" t="e">
        <f t="shared" si="310"/>
        <v>#DIV/0!</v>
      </c>
      <c r="AY366" s="141" t="e">
        <f t="shared" si="310"/>
        <v>#DIV/0!</v>
      </c>
      <c r="AZ366" s="141" t="e">
        <f t="shared" si="310"/>
        <v>#DIV/0!</v>
      </c>
      <c r="BA366" s="141" t="e">
        <f t="shared" si="310"/>
        <v>#DIV/0!</v>
      </c>
      <c r="BB366" s="141" t="e">
        <f t="shared" si="310"/>
        <v>#DIV/0!</v>
      </c>
      <c r="BC366" s="141" t="e">
        <f t="shared" si="310"/>
        <v>#DIV/0!</v>
      </c>
      <c r="BD366" s="141" t="e">
        <f t="shared" si="310"/>
        <v>#DIV/0!</v>
      </c>
      <c r="BE366" s="141" t="e">
        <f t="shared" si="310"/>
        <v>#DIV/0!</v>
      </c>
      <c r="BF366" s="141" t="e">
        <f t="shared" si="310"/>
        <v>#DIV/0!</v>
      </c>
      <c r="BG366" s="141" t="e">
        <f t="shared" si="310"/>
        <v>#DIV/0!</v>
      </c>
      <c r="BH366" s="141" t="e">
        <f t="shared" si="310"/>
        <v>#DIV/0!</v>
      </c>
      <c r="BI366" s="141" t="e">
        <f t="shared" si="310"/>
        <v>#DIV/0!</v>
      </c>
      <c r="BJ366" s="141" t="e">
        <f t="shared" si="310"/>
        <v>#DIV/0!</v>
      </c>
      <c r="BK366" s="141" t="e">
        <f t="shared" si="310"/>
        <v>#DIV/0!</v>
      </c>
      <c r="BL366" s="141" t="e">
        <f t="shared" si="310"/>
        <v>#DIV/0!</v>
      </c>
      <c r="BM366" s="141" t="e">
        <f t="shared" si="310"/>
        <v>#DIV/0!</v>
      </c>
      <c r="BN366" s="141" t="e">
        <f>BN$364*BN362</f>
        <v>#DIV/0!</v>
      </c>
    </row>
    <row r="367" spans="2:69" collapsed="1">
      <c r="C367" s="73"/>
      <c r="R367" s="141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41"/>
      <c r="BC367" s="141"/>
      <c r="BD367" s="141"/>
      <c r="BE367" s="141"/>
      <c r="BF367" s="141"/>
      <c r="BG367" s="141"/>
      <c r="BH367" s="141"/>
      <c r="BI367" s="141"/>
      <c r="BJ367" s="141"/>
      <c r="BK367" s="141"/>
      <c r="BL367" s="141"/>
      <c r="BM367" s="141"/>
      <c r="BN367" s="141"/>
    </row>
    <row r="369" spans="1:69" ht="15.75">
      <c r="B369" s="17" t="s">
        <v>327</v>
      </c>
      <c r="C369" s="17"/>
      <c r="D369" s="17"/>
    </row>
    <row r="370" spans="1:69" hidden="1" outlineLevel="1">
      <c r="E370" s="107"/>
      <c r="J370" s="23"/>
      <c r="L370" s="203"/>
      <c r="M370" s="203"/>
      <c r="N370" s="203"/>
      <c r="O370" s="203"/>
    </row>
    <row r="371" spans="1:69" hidden="1" outlineLevel="1">
      <c r="B371" s="73" t="s">
        <v>329</v>
      </c>
      <c r="E371" s="107"/>
      <c r="J371" s="23"/>
      <c r="L371" s="203"/>
      <c r="M371" s="203"/>
      <c r="N371" s="203"/>
      <c r="O371" s="203"/>
    </row>
    <row r="372" spans="1:69" hidden="1" outlineLevel="1">
      <c r="A372"/>
      <c r="C372" s="107" t="s">
        <v>328</v>
      </c>
      <c r="G372" s="124"/>
      <c r="J372" s="23" t="s">
        <v>139</v>
      </c>
      <c r="L372" s="203"/>
      <c r="M372" s="203"/>
      <c r="N372" s="203"/>
      <c r="O372" s="203"/>
      <c r="R372" s="292"/>
      <c r="S372" s="292"/>
      <c r="T372" s="292"/>
      <c r="U372" s="292"/>
      <c r="V372" s="292"/>
      <c r="W372" s="292"/>
      <c r="X372" s="292"/>
      <c r="Y372" s="204" t="e">
        <f t="shared" ref="Y372:BN372" si="311">Y373*AVERAGE(X36:Y36)</f>
        <v>#DIV/0!</v>
      </c>
      <c r="Z372" s="204" t="e">
        <f t="shared" si="311"/>
        <v>#DIV/0!</v>
      </c>
      <c r="AA372" s="204" t="e">
        <f t="shared" si="311"/>
        <v>#DIV/0!</v>
      </c>
      <c r="AB372" s="204" t="e">
        <f t="shared" si="311"/>
        <v>#DIV/0!</v>
      </c>
      <c r="AC372" s="204" t="e">
        <f t="shared" si="311"/>
        <v>#DIV/0!</v>
      </c>
      <c r="AD372" s="204" t="e">
        <f t="shared" si="311"/>
        <v>#DIV/0!</v>
      </c>
      <c r="AE372" s="204" t="e">
        <f t="shared" si="311"/>
        <v>#DIV/0!</v>
      </c>
      <c r="AF372" s="204" t="e">
        <f t="shared" si="311"/>
        <v>#DIV/0!</v>
      </c>
      <c r="AG372" s="204" t="e">
        <f t="shared" si="311"/>
        <v>#DIV/0!</v>
      </c>
      <c r="AH372" s="204" t="e">
        <f t="shared" si="311"/>
        <v>#DIV/0!</v>
      </c>
      <c r="AI372" s="204" t="e">
        <f t="shared" si="311"/>
        <v>#DIV/0!</v>
      </c>
      <c r="AJ372" s="204" t="e">
        <f t="shared" si="311"/>
        <v>#DIV/0!</v>
      </c>
      <c r="AK372" s="204" t="e">
        <f t="shared" si="311"/>
        <v>#DIV/0!</v>
      </c>
      <c r="AL372" s="204" t="e">
        <f t="shared" si="311"/>
        <v>#DIV/0!</v>
      </c>
      <c r="AM372" s="204" t="e">
        <f t="shared" si="311"/>
        <v>#DIV/0!</v>
      </c>
      <c r="AN372" s="204" t="e">
        <f t="shared" si="311"/>
        <v>#DIV/0!</v>
      </c>
      <c r="AO372" s="204" t="e">
        <f t="shared" si="311"/>
        <v>#DIV/0!</v>
      </c>
      <c r="AP372" s="204" t="e">
        <f t="shared" si="311"/>
        <v>#DIV/0!</v>
      </c>
      <c r="AQ372" s="204" t="e">
        <f t="shared" si="311"/>
        <v>#DIV/0!</v>
      </c>
      <c r="AR372" s="204" t="e">
        <f t="shared" si="311"/>
        <v>#DIV/0!</v>
      </c>
      <c r="AS372" s="204" t="e">
        <f t="shared" si="311"/>
        <v>#DIV/0!</v>
      </c>
      <c r="AT372" s="204" t="e">
        <f t="shared" si="311"/>
        <v>#DIV/0!</v>
      </c>
      <c r="AU372" s="204" t="e">
        <f t="shared" si="311"/>
        <v>#DIV/0!</v>
      </c>
      <c r="AV372" s="204" t="e">
        <f t="shared" si="311"/>
        <v>#DIV/0!</v>
      </c>
      <c r="AW372" s="204" t="e">
        <f t="shared" si="311"/>
        <v>#DIV/0!</v>
      </c>
      <c r="AX372" s="204" t="e">
        <f t="shared" si="311"/>
        <v>#DIV/0!</v>
      </c>
      <c r="AY372" s="204" t="e">
        <f t="shared" si="311"/>
        <v>#DIV/0!</v>
      </c>
      <c r="AZ372" s="204" t="e">
        <f t="shared" si="311"/>
        <v>#DIV/0!</v>
      </c>
      <c r="BA372" s="204" t="e">
        <f t="shared" si="311"/>
        <v>#DIV/0!</v>
      </c>
      <c r="BB372" s="204" t="e">
        <f t="shared" si="311"/>
        <v>#DIV/0!</v>
      </c>
      <c r="BC372" s="204" t="e">
        <f t="shared" si="311"/>
        <v>#DIV/0!</v>
      </c>
      <c r="BD372" s="204" t="e">
        <f t="shared" si="311"/>
        <v>#DIV/0!</v>
      </c>
      <c r="BE372" s="204" t="e">
        <f t="shared" si="311"/>
        <v>#DIV/0!</v>
      </c>
      <c r="BF372" s="204" t="e">
        <f t="shared" si="311"/>
        <v>#DIV/0!</v>
      </c>
      <c r="BG372" s="204" t="e">
        <f t="shared" si="311"/>
        <v>#DIV/0!</v>
      </c>
      <c r="BH372" s="204" t="e">
        <f t="shared" si="311"/>
        <v>#DIV/0!</v>
      </c>
      <c r="BI372" s="204" t="e">
        <f t="shared" si="311"/>
        <v>#DIV/0!</v>
      </c>
      <c r="BJ372" s="204" t="e">
        <f t="shared" si="311"/>
        <v>#DIV/0!</v>
      </c>
      <c r="BK372" s="204" t="e">
        <f t="shared" si="311"/>
        <v>#DIV/0!</v>
      </c>
      <c r="BL372" s="204" t="e">
        <f t="shared" si="311"/>
        <v>#DIV/0!</v>
      </c>
      <c r="BM372" s="204" t="e">
        <f t="shared" si="311"/>
        <v>#DIV/0!</v>
      </c>
      <c r="BN372" s="204" t="e">
        <f t="shared" si="311"/>
        <v>#DIV/0!</v>
      </c>
      <c r="BP372"/>
      <c r="BQ372"/>
    </row>
    <row r="373" spans="1:69" hidden="1" outlineLevel="1">
      <c r="C373" s="107"/>
      <c r="D373" t="s">
        <v>419</v>
      </c>
      <c r="G373" s="124"/>
      <c r="J373" s="23"/>
      <c r="L373" s="203"/>
      <c r="M373" s="203"/>
      <c r="N373" s="203"/>
      <c r="O373" s="203"/>
      <c r="R373" s="129" t="e">
        <f t="shared" ref="R373:X373" si="312">R372/AVERAGE(Q36:R36)</f>
        <v>#DIV/0!</v>
      </c>
      <c r="S373" s="129" t="e">
        <f t="shared" si="312"/>
        <v>#DIV/0!</v>
      </c>
      <c r="T373" s="129" t="e">
        <f t="shared" si="312"/>
        <v>#DIV/0!</v>
      </c>
      <c r="U373" s="129" t="e">
        <f t="shared" si="312"/>
        <v>#DIV/0!</v>
      </c>
      <c r="V373" s="129" t="e">
        <f t="shared" si="312"/>
        <v>#DIV/0!</v>
      </c>
      <c r="W373" s="129" t="e">
        <f t="shared" si="312"/>
        <v>#DIV/0!</v>
      </c>
      <c r="X373" s="129" t="e">
        <f t="shared" si="312"/>
        <v>#DIV/0!</v>
      </c>
      <c r="Y373" s="129" t="e">
        <f t="shared" ref="Y373:BN373" si="313">X373*(1+Y375)</f>
        <v>#DIV/0!</v>
      </c>
      <c r="Z373" s="129" t="e">
        <f t="shared" si="313"/>
        <v>#DIV/0!</v>
      </c>
      <c r="AA373" s="129" t="e">
        <f t="shared" si="313"/>
        <v>#DIV/0!</v>
      </c>
      <c r="AB373" s="129" t="e">
        <f t="shared" si="313"/>
        <v>#DIV/0!</v>
      </c>
      <c r="AC373" s="129" t="e">
        <f t="shared" si="313"/>
        <v>#DIV/0!</v>
      </c>
      <c r="AD373" s="129" t="e">
        <f t="shared" si="313"/>
        <v>#DIV/0!</v>
      </c>
      <c r="AE373" s="129" t="e">
        <f t="shared" si="313"/>
        <v>#DIV/0!</v>
      </c>
      <c r="AF373" s="129" t="e">
        <f t="shared" si="313"/>
        <v>#DIV/0!</v>
      </c>
      <c r="AG373" s="129" t="e">
        <f t="shared" si="313"/>
        <v>#DIV/0!</v>
      </c>
      <c r="AH373" s="129" t="e">
        <f t="shared" si="313"/>
        <v>#DIV/0!</v>
      </c>
      <c r="AI373" s="129" t="e">
        <f t="shared" si="313"/>
        <v>#DIV/0!</v>
      </c>
      <c r="AJ373" s="129" t="e">
        <f t="shared" si="313"/>
        <v>#DIV/0!</v>
      </c>
      <c r="AK373" s="129" t="e">
        <f t="shared" si="313"/>
        <v>#DIV/0!</v>
      </c>
      <c r="AL373" s="129" t="e">
        <f t="shared" si="313"/>
        <v>#DIV/0!</v>
      </c>
      <c r="AM373" s="129" t="e">
        <f t="shared" si="313"/>
        <v>#DIV/0!</v>
      </c>
      <c r="AN373" s="129" t="e">
        <f t="shared" si="313"/>
        <v>#DIV/0!</v>
      </c>
      <c r="AO373" s="129" t="e">
        <f t="shared" si="313"/>
        <v>#DIV/0!</v>
      </c>
      <c r="AP373" s="129" t="e">
        <f t="shared" si="313"/>
        <v>#DIV/0!</v>
      </c>
      <c r="AQ373" s="129" t="e">
        <f t="shared" si="313"/>
        <v>#DIV/0!</v>
      </c>
      <c r="AR373" s="129" t="e">
        <f t="shared" si="313"/>
        <v>#DIV/0!</v>
      </c>
      <c r="AS373" s="129" t="e">
        <f t="shared" si="313"/>
        <v>#DIV/0!</v>
      </c>
      <c r="AT373" s="129" t="e">
        <f t="shared" si="313"/>
        <v>#DIV/0!</v>
      </c>
      <c r="AU373" s="129" t="e">
        <f t="shared" si="313"/>
        <v>#DIV/0!</v>
      </c>
      <c r="AV373" s="129" t="e">
        <f t="shared" si="313"/>
        <v>#DIV/0!</v>
      </c>
      <c r="AW373" s="129" t="e">
        <f t="shared" si="313"/>
        <v>#DIV/0!</v>
      </c>
      <c r="AX373" s="129" t="e">
        <f t="shared" si="313"/>
        <v>#DIV/0!</v>
      </c>
      <c r="AY373" s="129" t="e">
        <f t="shared" si="313"/>
        <v>#DIV/0!</v>
      </c>
      <c r="AZ373" s="129" t="e">
        <f t="shared" si="313"/>
        <v>#DIV/0!</v>
      </c>
      <c r="BA373" s="129" t="e">
        <f t="shared" si="313"/>
        <v>#DIV/0!</v>
      </c>
      <c r="BB373" s="129" t="e">
        <f t="shared" si="313"/>
        <v>#DIV/0!</v>
      </c>
      <c r="BC373" s="129" t="e">
        <f t="shared" si="313"/>
        <v>#DIV/0!</v>
      </c>
      <c r="BD373" s="129" t="e">
        <f t="shared" si="313"/>
        <v>#DIV/0!</v>
      </c>
      <c r="BE373" s="129" t="e">
        <f t="shared" si="313"/>
        <v>#DIV/0!</v>
      </c>
      <c r="BF373" s="129" t="e">
        <f t="shared" si="313"/>
        <v>#DIV/0!</v>
      </c>
      <c r="BG373" s="129" t="e">
        <f t="shared" si="313"/>
        <v>#DIV/0!</v>
      </c>
      <c r="BH373" s="129" t="e">
        <f t="shared" si="313"/>
        <v>#DIV/0!</v>
      </c>
      <c r="BI373" s="129" t="e">
        <f t="shared" si="313"/>
        <v>#DIV/0!</v>
      </c>
      <c r="BJ373" s="129" t="e">
        <f t="shared" si="313"/>
        <v>#DIV/0!</v>
      </c>
      <c r="BK373" s="129" t="e">
        <f t="shared" si="313"/>
        <v>#DIV/0!</v>
      </c>
      <c r="BL373" s="129" t="e">
        <f t="shared" si="313"/>
        <v>#DIV/0!</v>
      </c>
      <c r="BM373" s="129" t="e">
        <f t="shared" si="313"/>
        <v>#DIV/0!</v>
      </c>
      <c r="BN373" s="129" t="e">
        <f t="shared" si="313"/>
        <v>#DIV/0!</v>
      </c>
      <c r="BP373"/>
      <c r="BQ373"/>
    </row>
    <row r="374" spans="1:69" hidden="1" outlineLevel="1">
      <c r="C374" s="107"/>
      <c r="D374" s="63" t="s">
        <v>502</v>
      </c>
      <c r="G374" s="124"/>
      <c r="J374" s="23"/>
      <c r="L374" s="203"/>
      <c r="M374" s="203"/>
      <c r="N374" s="203"/>
      <c r="O374" s="203"/>
      <c r="R374" s="129"/>
      <c r="S374" s="129"/>
      <c r="T374" s="129"/>
      <c r="U374" s="129"/>
      <c r="V374" s="129"/>
      <c r="Y374" s="259"/>
      <c r="Z374" s="259"/>
      <c r="AA374" s="259"/>
      <c r="AB374" s="259"/>
      <c r="AC374" s="259"/>
      <c r="AD374" s="259"/>
      <c r="AE374" s="259"/>
      <c r="AF374" s="259"/>
      <c r="AG374" s="259"/>
      <c r="AH374" s="129" t="e">
        <f>AH373/12</f>
        <v>#DIV/0!</v>
      </c>
      <c r="BP374"/>
      <c r="BQ374"/>
    </row>
    <row r="375" spans="1:69" hidden="1" outlineLevel="1">
      <c r="C375" s="107"/>
      <c r="D375" s="63" t="s">
        <v>503</v>
      </c>
      <c r="G375" s="124"/>
      <c r="J375" t="s">
        <v>119</v>
      </c>
      <c r="K375"/>
      <c r="S375" s="126" t="e">
        <f t="shared" ref="S375:X375" si="314">S373/R373-1</f>
        <v>#DIV/0!</v>
      </c>
      <c r="T375" s="126" t="e">
        <f t="shared" si="314"/>
        <v>#DIV/0!</v>
      </c>
      <c r="U375" s="126" t="e">
        <f t="shared" si="314"/>
        <v>#DIV/0!</v>
      </c>
      <c r="V375" s="126" t="e">
        <f t="shared" si="314"/>
        <v>#DIV/0!</v>
      </c>
      <c r="W375" s="126" t="e">
        <f t="shared" si="314"/>
        <v>#DIV/0!</v>
      </c>
      <c r="X375" s="126" t="e">
        <f t="shared" si="314"/>
        <v>#DIV/0!</v>
      </c>
      <c r="Y375" s="248">
        <f t="shared" ref="Y375:AG375" si="315">Y374*(1+INDEX(scenario.mobile.SMS, MATCH(scenario.mobile.SMS.selected, scenarios,0)))</f>
        <v>0</v>
      </c>
      <c r="Z375" s="248">
        <f t="shared" si="315"/>
        <v>0</v>
      </c>
      <c r="AA375" s="248">
        <f t="shared" si="315"/>
        <v>0</v>
      </c>
      <c r="AB375" s="248">
        <f t="shared" si="315"/>
        <v>0</v>
      </c>
      <c r="AC375" s="248">
        <f t="shared" si="315"/>
        <v>0</v>
      </c>
      <c r="AD375" s="248">
        <f t="shared" si="315"/>
        <v>0</v>
      </c>
      <c r="AE375" s="248">
        <f t="shared" si="315"/>
        <v>0</v>
      </c>
      <c r="AF375" s="248">
        <f t="shared" si="315"/>
        <v>0</v>
      </c>
      <c r="AG375" s="248">
        <f t="shared" si="315"/>
        <v>0</v>
      </c>
      <c r="AH375" s="123">
        <v>0</v>
      </c>
      <c r="AI375" s="189">
        <f t="shared" ref="AI375:BN375" si="316">AH375</f>
        <v>0</v>
      </c>
      <c r="AJ375" s="189">
        <f t="shared" si="316"/>
        <v>0</v>
      </c>
      <c r="AK375" s="189">
        <f t="shared" si="316"/>
        <v>0</v>
      </c>
      <c r="AL375" s="189">
        <f t="shared" si="316"/>
        <v>0</v>
      </c>
      <c r="AM375" s="189">
        <f t="shared" si="316"/>
        <v>0</v>
      </c>
      <c r="AN375" s="189">
        <f t="shared" si="316"/>
        <v>0</v>
      </c>
      <c r="AO375" s="189">
        <f t="shared" si="316"/>
        <v>0</v>
      </c>
      <c r="AP375" s="189">
        <f t="shared" si="316"/>
        <v>0</v>
      </c>
      <c r="AQ375" s="189">
        <f t="shared" si="316"/>
        <v>0</v>
      </c>
      <c r="AR375" s="189">
        <f t="shared" si="316"/>
        <v>0</v>
      </c>
      <c r="AS375" s="189">
        <f t="shared" si="316"/>
        <v>0</v>
      </c>
      <c r="AT375" s="189">
        <f t="shared" si="316"/>
        <v>0</v>
      </c>
      <c r="AU375" s="189">
        <f t="shared" si="316"/>
        <v>0</v>
      </c>
      <c r="AV375" s="189">
        <f t="shared" si="316"/>
        <v>0</v>
      </c>
      <c r="AW375" s="189">
        <f t="shared" si="316"/>
        <v>0</v>
      </c>
      <c r="AX375" s="189">
        <f t="shared" si="316"/>
        <v>0</v>
      </c>
      <c r="AY375" s="189">
        <f t="shared" si="316"/>
        <v>0</v>
      </c>
      <c r="AZ375" s="189">
        <f t="shared" si="316"/>
        <v>0</v>
      </c>
      <c r="BA375" s="189">
        <f t="shared" si="316"/>
        <v>0</v>
      </c>
      <c r="BB375" s="189">
        <f t="shared" si="316"/>
        <v>0</v>
      </c>
      <c r="BC375" s="189">
        <f t="shared" si="316"/>
        <v>0</v>
      </c>
      <c r="BD375" s="189">
        <f t="shared" si="316"/>
        <v>0</v>
      </c>
      <c r="BE375" s="189">
        <f t="shared" si="316"/>
        <v>0</v>
      </c>
      <c r="BF375" s="189">
        <f t="shared" si="316"/>
        <v>0</v>
      </c>
      <c r="BG375" s="189">
        <f t="shared" si="316"/>
        <v>0</v>
      </c>
      <c r="BH375" s="189">
        <f t="shared" si="316"/>
        <v>0</v>
      </c>
      <c r="BI375" s="189">
        <f t="shared" si="316"/>
        <v>0</v>
      </c>
      <c r="BJ375" s="189">
        <f t="shared" si="316"/>
        <v>0</v>
      </c>
      <c r="BK375" s="189">
        <f t="shared" si="316"/>
        <v>0</v>
      </c>
      <c r="BL375" s="189">
        <f t="shared" si="316"/>
        <v>0</v>
      </c>
      <c r="BM375" s="189">
        <f t="shared" si="316"/>
        <v>0</v>
      </c>
      <c r="BN375" s="189">
        <f t="shared" si="316"/>
        <v>0</v>
      </c>
      <c r="BP375" s="125"/>
      <c r="BQ375"/>
    </row>
    <row r="376" spans="1:69" hidden="1" outlineLevel="1"/>
    <row r="377" spans="1:69" hidden="1" outlineLevel="1">
      <c r="B377" s="90" t="s">
        <v>330</v>
      </c>
    </row>
    <row r="378" spans="1:69" hidden="1" outlineLevel="1"/>
    <row r="379" spans="1:69" hidden="1" outlineLevel="1">
      <c r="C379" s="16" t="s">
        <v>106</v>
      </c>
    </row>
    <row r="380" spans="1:69" hidden="1" outlineLevel="1">
      <c r="E380" t="s">
        <v>153</v>
      </c>
      <c r="J380" t="s">
        <v>118</v>
      </c>
      <c r="R380" s="190">
        <f>Control!C8</f>
        <v>0</v>
      </c>
      <c r="S380" s="190">
        <f t="shared" ref="S380:BN380" si="317">R380</f>
        <v>0</v>
      </c>
      <c r="T380" s="190">
        <f t="shared" si="317"/>
        <v>0</v>
      </c>
      <c r="U380" s="190">
        <f t="shared" si="317"/>
        <v>0</v>
      </c>
      <c r="V380" s="190">
        <f t="shared" si="317"/>
        <v>0</v>
      </c>
      <c r="W380" s="190">
        <f t="shared" si="317"/>
        <v>0</v>
      </c>
      <c r="X380" s="190">
        <f t="shared" si="317"/>
        <v>0</v>
      </c>
      <c r="Y380" s="190">
        <f t="shared" si="317"/>
        <v>0</v>
      </c>
      <c r="Z380" s="190">
        <f t="shared" si="317"/>
        <v>0</v>
      </c>
      <c r="AA380" s="190">
        <f t="shared" si="317"/>
        <v>0</v>
      </c>
      <c r="AB380" s="190">
        <f t="shared" si="317"/>
        <v>0</v>
      </c>
      <c r="AC380" s="190">
        <f t="shared" si="317"/>
        <v>0</v>
      </c>
      <c r="AD380" s="190">
        <f t="shared" si="317"/>
        <v>0</v>
      </c>
      <c r="AE380" s="190">
        <f t="shared" si="317"/>
        <v>0</v>
      </c>
      <c r="AF380" s="190">
        <f t="shared" si="317"/>
        <v>0</v>
      </c>
      <c r="AG380" s="190">
        <f t="shared" si="317"/>
        <v>0</v>
      </c>
      <c r="AH380" s="190">
        <f t="shared" si="317"/>
        <v>0</v>
      </c>
      <c r="AI380" s="190">
        <f t="shared" si="317"/>
        <v>0</v>
      </c>
      <c r="AJ380" s="190">
        <f t="shared" si="317"/>
        <v>0</v>
      </c>
      <c r="AK380" s="190">
        <f t="shared" si="317"/>
        <v>0</v>
      </c>
      <c r="AL380" s="190">
        <f t="shared" si="317"/>
        <v>0</v>
      </c>
      <c r="AM380" s="190">
        <f t="shared" si="317"/>
        <v>0</v>
      </c>
      <c r="AN380" s="190">
        <f t="shared" si="317"/>
        <v>0</v>
      </c>
      <c r="AO380" s="190">
        <f t="shared" si="317"/>
        <v>0</v>
      </c>
      <c r="AP380" s="190">
        <f t="shared" si="317"/>
        <v>0</v>
      </c>
      <c r="AQ380" s="190">
        <f t="shared" si="317"/>
        <v>0</v>
      </c>
      <c r="AR380" s="190">
        <f t="shared" si="317"/>
        <v>0</v>
      </c>
      <c r="AS380" s="190">
        <f t="shared" si="317"/>
        <v>0</v>
      </c>
      <c r="AT380" s="190">
        <f t="shared" si="317"/>
        <v>0</v>
      </c>
      <c r="AU380" s="190">
        <f t="shared" si="317"/>
        <v>0</v>
      </c>
      <c r="AV380" s="190">
        <f t="shared" si="317"/>
        <v>0</v>
      </c>
      <c r="AW380" s="190">
        <f t="shared" si="317"/>
        <v>0</v>
      </c>
      <c r="AX380" s="190">
        <f t="shared" si="317"/>
        <v>0</v>
      </c>
      <c r="AY380" s="190">
        <f t="shared" si="317"/>
        <v>0</v>
      </c>
      <c r="AZ380" s="190">
        <f t="shared" si="317"/>
        <v>0</v>
      </c>
      <c r="BA380" s="190">
        <f t="shared" si="317"/>
        <v>0</v>
      </c>
      <c r="BB380" s="190">
        <f t="shared" si="317"/>
        <v>0</v>
      </c>
      <c r="BC380" s="190">
        <f t="shared" si="317"/>
        <v>0</v>
      </c>
      <c r="BD380" s="190">
        <f t="shared" si="317"/>
        <v>0</v>
      </c>
      <c r="BE380" s="190">
        <f t="shared" si="317"/>
        <v>0</v>
      </c>
      <c r="BF380" s="190">
        <f t="shared" si="317"/>
        <v>0</v>
      </c>
      <c r="BG380" s="190">
        <f t="shared" si="317"/>
        <v>0</v>
      </c>
      <c r="BH380" s="190">
        <f t="shared" si="317"/>
        <v>0</v>
      </c>
      <c r="BI380" s="190">
        <f t="shared" si="317"/>
        <v>0</v>
      </c>
      <c r="BJ380" s="190">
        <f t="shared" si="317"/>
        <v>0</v>
      </c>
      <c r="BK380" s="190">
        <f t="shared" si="317"/>
        <v>0</v>
      </c>
      <c r="BL380" s="190">
        <f t="shared" si="317"/>
        <v>0</v>
      </c>
      <c r="BM380" s="190">
        <f t="shared" si="317"/>
        <v>0</v>
      </c>
      <c r="BN380" s="190">
        <f t="shared" si="317"/>
        <v>0</v>
      </c>
    </row>
    <row r="381" spans="1:69" hidden="1" outlineLevel="1">
      <c r="BP381"/>
      <c r="BQ381"/>
    </row>
    <row r="382" spans="1:69" hidden="1" outlineLevel="1">
      <c r="E382" s="101" t="s">
        <v>264</v>
      </c>
      <c r="BP382"/>
      <c r="BQ382"/>
    </row>
    <row r="383" spans="1:69" hidden="1" outlineLevel="1">
      <c r="E383" s="100" t="s">
        <v>265</v>
      </c>
      <c r="J383" t="s">
        <v>119</v>
      </c>
      <c r="K383" s="103" t="e">
        <f t="array" ref="K383">IF(OR(L383:BM383&lt;0,L383:BM383&gt;1),"error","ok")</f>
        <v>#DIV/0!</v>
      </c>
      <c r="Q383" s="99">
        <f t="array" ref="Q383:BN383">Mobile.operator.market.share</f>
        <v>0</v>
      </c>
      <c r="R383" s="99">
        <v>0</v>
      </c>
      <c r="S383" s="99" t="e">
        <v>#DIV/0!</v>
      </c>
      <c r="T383" s="99" t="e">
        <v>#DIV/0!</v>
      </c>
      <c r="U383" s="99" t="e">
        <v>#DIV/0!</v>
      </c>
      <c r="V383" s="99" t="e">
        <v>#DIV/0!</v>
      </c>
      <c r="W383" s="99" t="e">
        <v>#DIV/0!</v>
      </c>
      <c r="X383" s="99" t="e">
        <v>#DIV/0!</v>
      </c>
      <c r="Y383" s="99" t="e">
        <v>#DIV/0!</v>
      </c>
      <c r="Z383" s="99" t="e">
        <v>#DIV/0!</v>
      </c>
      <c r="AA383" s="99" t="e">
        <v>#DIV/0!</v>
      </c>
      <c r="AB383" s="99" t="e">
        <v>#DIV/0!</v>
      </c>
      <c r="AC383" s="99" t="e">
        <v>#DIV/0!</v>
      </c>
      <c r="AD383" s="99" t="e">
        <v>#DIV/0!</v>
      </c>
      <c r="AE383" s="99" t="e">
        <v>#DIV/0!</v>
      </c>
      <c r="AF383" s="99" t="e">
        <v>#DIV/0!</v>
      </c>
      <c r="AG383" s="99" t="e">
        <v>#DIV/0!</v>
      </c>
      <c r="AH383" s="99" t="e">
        <v>#DIV/0!</v>
      </c>
      <c r="AI383" s="99" t="e">
        <v>#DIV/0!</v>
      </c>
      <c r="AJ383" s="99" t="e">
        <v>#DIV/0!</v>
      </c>
      <c r="AK383" s="99" t="e">
        <v>#DIV/0!</v>
      </c>
      <c r="AL383" s="99" t="e">
        <v>#DIV/0!</v>
      </c>
      <c r="AM383" s="99" t="e">
        <v>#DIV/0!</v>
      </c>
      <c r="AN383" s="99" t="e">
        <v>#DIV/0!</v>
      </c>
      <c r="AO383" s="99" t="e">
        <v>#DIV/0!</v>
      </c>
      <c r="AP383" s="99" t="e">
        <v>#DIV/0!</v>
      </c>
      <c r="AQ383" s="99" t="e">
        <v>#DIV/0!</v>
      </c>
      <c r="AR383" s="99" t="e">
        <v>#DIV/0!</v>
      </c>
      <c r="AS383" s="99" t="e">
        <v>#DIV/0!</v>
      </c>
      <c r="AT383" s="99" t="e">
        <v>#DIV/0!</v>
      </c>
      <c r="AU383" s="99" t="e">
        <v>#DIV/0!</v>
      </c>
      <c r="AV383" s="99" t="e">
        <v>#DIV/0!</v>
      </c>
      <c r="AW383" s="99" t="e">
        <v>#DIV/0!</v>
      </c>
      <c r="AX383" s="99" t="e">
        <v>#DIV/0!</v>
      </c>
      <c r="AY383" s="99" t="e">
        <v>#DIV/0!</v>
      </c>
      <c r="AZ383" s="99" t="e">
        <v>#DIV/0!</v>
      </c>
      <c r="BA383" s="99" t="e">
        <v>#DIV/0!</v>
      </c>
      <c r="BB383" s="99" t="e">
        <v>#DIV/0!</v>
      </c>
      <c r="BC383" s="99" t="e">
        <v>#DIV/0!</v>
      </c>
      <c r="BD383" s="99" t="e">
        <v>#DIV/0!</v>
      </c>
      <c r="BE383" s="99" t="e">
        <v>#DIV/0!</v>
      </c>
      <c r="BF383" s="99" t="e">
        <v>#DIV/0!</v>
      </c>
      <c r="BG383" s="99" t="e">
        <v>#DIV/0!</v>
      </c>
      <c r="BH383" s="99" t="e">
        <v>#DIV/0!</v>
      </c>
      <c r="BI383" s="99" t="e">
        <v>#DIV/0!</v>
      </c>
      <c r="BJ383" s="99" t="e">
        <v>#DIV/0!</v>
      </c>
      <c r="BK383" s="99" t="e">
        <v>#DIV/0!</v>
      </c>
      <c r="BL383" s="99" t="e">
        <v>#DIV/0!</v>
      </c>
      <c r="BM383" s="99" t="e">
        <v>#DIV/0!</v>
      </c>
      <c r="BN383" s="99" t="e">
        <v>#DIV/0!</v>
      </c>
      <c r="BP383"/>
      <c r="BQ383"/>
    </row>
    <row r="384" spans="1:69" hidden="1" outlineLevel="1">
      <c r="E384" s="62" t="s">
        <v>331</v>
      </c>
      <c r="G384" s="60" t="s">
        <v>344</v>
      </c>
      <c r="J384" t="s">
        <v>119</v>
      </c>
      <c r="R384" s="228"/>
      <c r="S384" s="228"/>
      <c r="T384" s="228"/>
      <c r="U384" s="228"/>
      <c r="V384" s="228"/>
      <c r="W384" s="228"/>
      <c r="X384" s="228"/>
      <c r="Y384" s="228"/>
      <c r="Z384" s="228"/>
      <c r="AA384" s="228"/>
      <c r="AB384" s="228"/>
      <c r="AC384" s="228"/>
      <c r="AD384" s="228"/>
      <c r="AE384" s="228"/>
      <c r="AF384" s="228"/>
      <c r="AG384" s="228"/>
      <c r="AH384" s="99">
        <f>AG384</f>
        <v>0</v>
      </c>
      <c r="AI384" s="99">
        <f t="shared" ref="AI384:BN384" si="318">AH384</f>
        <v>0</v>
      </c>
      <c r="AJ384" s="99">
        <f t="shared" si="318"/>
        <v>0</v>
      </c>
      <c r="AK384" s="99">
        <f t="shared" si="318"/>
        <v>0</v>
      </c>
      <c r="AL384" s="99">
        <f t="shared" si="318"/>
        <v>0</v>
      </c>
      <c r="AM384" s="99">
        <f t="shared" si="318"/>
        <v>0</v>
      </c>
      <c r="AN384" s="99">
        <f t="shared" si="318"/>
        <v>0</v>
      </c>
      <c r="AO384" s="99">
        <f t="shared" si="318"/>
        <v>0</v>
      </c>
      <c r="AP384" s="99">
        <f t="shared" si="318"/>
        <v>0</v>
      </c>
      <c r="AQ384" s="99">
        <f t="shared" si="318"/>
        <v>0</v>
      </c>
      <c r="AR384" s="99">
        <f t="shared" si="318"/>
        <v>0</v>
      </c>
      <c r="AS384" s="99">
        <f t="shared" si="318"/>
        <v>0</v>
      </c>
      <c r="AT384" s="99">
        <f t="shared" si="318"/>
        <v>0</v>
      </c>
      <c r="AU384" s="99">
        <f t="shared" si="318"/>
        <v>0</v>
      </c>
      <c r="AV384" s="99">
        <f t="shared" si="318"/>
        <v>0</v>
      </c>
      <c r="AW384" s="99">
        <f t="shared" si="318"/>
        <v>0</v>
      </c>
      <c r="AX384" s="99">
        <f t="shared" si="318"/>
        <v>0</v>
      </c>
      <c r="AY384" s="99">
        <f t="shared" si="318"/>
        <v>0</v>
      </c>
      <c r="AZ384" s="99">
        <f t="shared" si="318"/>
        <v>0</v>
      </c>
      <c r="BA384" s="99">
        <f t="shared" si="318"/>
        <v>0</v>
      </c>
      <c r="BB384" s="99">
        <f t="shared" si="318"/>
        <v>0</v>
      </c>
      <c r="BC384" s="99">
        <f t="shared" si="318"/>
        <v>0</v>
      </c>
      <c r="BD384" s="99">
        <f t="shared" si="318"/>
        <v>0</v>
      </c>
      <c r="BE384" s="99">
        <f t="shared" si="318"/>
        <v>0</v>
      </c>
      <c r="BF384" s="99">
        <f t="shared" si="318"/>
        <v>0</v>
      </c>
      <c r="BG384" s="99">
        <f t="shared" si="318"/>
        <v>0</v>
      </c>
      <c r="BH384" s="99">
        <f t="shared" si="318"/>
        <v>0</v>
      </c>
      <c r="BI384" s="99">
        <f t="shared" si="318"/>
        <v>0</v>
      </c>
      <c r="BJ384" s="99">
        <f t="shared" si="318"/>
        <v>0</v>
      </c>
      <c r="BK384" s="99">
        <f t="shared" si="318"/>
        <v>0</v>
      </c>
      <c r="BL384" s="99">
        <f t="shared" si="318"/>
        <v>0</v>
      </c>
      <c r="BM384" s="99">
        <f t="shared" si="318"/>
        <v>0</v>
      </c>
      <c r="BN384" s="99">
        <f t="shared" si="318"/>
        <v>0</v>
      </c>
      <c r="BP384"/>
      <c r="BQ384"/>
    </row>
    <row r="385" spans="2:69" hidden="1" outlineLevel="1">
      <c r="E385" s="100" t="s">
        <v>267</v>
      </c>
      <c r="G385" s="116"/>
      <c r="J385" t="s">
        <v>119</v>
      </c>
      <c r="R385" s="191">
        <f>(1+R384)/(1+R383*R384)</f>
        <v>1</v>
      </c>
      <c r="S385" s="191" t="e">
        <f t="shared" ref="S385:AV385" si="319">(1+S384)/(1+S383*S384)</f>
        <v>#DIV/0!</v>
      </c>
      <c r="T385" s="191" t="e">
        <f t="shared" si="319"/>
        <v>#DIV/0!</v>
      </c>
      <c r="U385" s="191" t="e">
        <f t="shared" si="319"/>
        <v>#DIV/0!</v>
      </c>
      <c r="V385" s="191" t="e">
        <f t="shared" si="319"/>
        <v>#DIV/0!</v>
      </c>
      <c r="W385" s="191" t="e">
        <f t="shared" si="319"/>
        <v>#DIV/0!</v>
      </c>
      <c r="X385" s="191" t="e">
        <f t="shared" si="319"/>
        <v>#DIV/0!</v>
      </c>
      <c r="Y385" s="191" t="e">
        <f t="shared" si="319"/>
        <v>#DIV/0!</v>
      </c>
      <c r="Z385" s="191" t="e">
        <f t="shared" si="319"/>
        <v>#DIV/0!</v>
      </c>
      <c r="AA385" s="191" t="e">
        <f t="shared" si="319"/>
        <v>#DIV/0!</v>
      </c>
      <c r="AB385" s="191" t="e">
        <f t="shared" si="319"/>
        <v>#DIV/0!</v>
      </c>
      <c r="AC385" s="191" t="e">
        <f t="shared" si="319"/>
        <v>#DIV/0!</v>
      </c>
      <c r="AD385" s="191" t="e">
        <f t="shared" si="319"/>
        <v>#DIV/0!</v>
      </c>
      <c r="AE385" s="191" t="e">
        <f t="shared" si="319"/>
        <v>#DIV/0!</v>
      </c>
      <c r="AF385" s="191" t="e">
        <f t="shared" si="319"/>
        <v>#DIV/0!</v>
      </c>
      <c r="AG385" s="191" t="e">
        <f t="shared" si="319"/>
        <v>#DIV/0!</v>
      </c>
      <c r="AH385" s="191" t="e">
        <f t="shared" si="319"/>
        <v>#DIV/0!</v>
      </c>
      <c r="AI385" s="191" t="e">
        <f t="shared" si="319"/>
        <v>#DIV/0!</v>
      </c>
      <c r="AJ385" s="191" t="e">
        <f t="shared" si="319"/>
        <v>#DIV/0!</v>
      </c>
      <c r="AK385" s="191" t="e">
        <f t="shared" si="319"/>
        <v>#DIV/0!</v>
      </c>
      <c r="AL385" s="191" t="e">
        <f t="shared" si="319"/>
        <v>#DIV/0!</v>
      </c>
      <c r="AM385" s="191" t="e">
        <f t="shared" si="319"/>
        <v>#DIV/0!</v>
      </c>
      <c r="AN385" s="191" t="e">
        <f t="shared" si="319"/>
        <v>#DIV/0!</v>
      </c>
      <c r="AO385" s="191" t="e">
        <f t="shared" si="319"/>
        <v>#DIV/0!</v>
      </c>
      <c r="AP385" s="191" t="e">
        <f t="shared" si="319"/>
        <v>#DIV/0!</v>
      </c>
      <c r="AQ385" s="191" t="e">
        <f t="shared" si="319"/>
        <v>#DIV/0!</v>
      </c>
      <c r="AR385" s="191" t="e">
        <f t="shared" si="319"/>
        <v>#DIV/0!</v>
      </c>
      <c r="AS385" s="191" t="e">
        <f t="shared" si="319"/>
        <v>#DIV/0!</v>
      </c>
      <c r="AT385" s="191" t="e">
        <f t="shared" si="319"/>
        <v>#DIV/0!</v>
      </c>
      <c r="AU385" s="191" t="e">
        <f t="shared" si="319"/>
        <v>#DIV/0!</v>
      </c>
      <c r="AV385" s="191" t="e">
        <f t="shared" si="319"/>
        <v>#DIV/0!</v>
      </c>
      <c r="AW385" s="191" t="e">
        <f t="shared" ref="AW385:BM385" si="320">(1+AW384)/(1+AW383*AW384)</f>
        <v>#DIV/0!</v>
      </c>
      <c r="AX385" s="191" t="e">
        <f t="shared" si="320"/>
        <v>#DIV/0!</v>
      </c>
      <c r="AY385" s="191" t="e">
        <f t="shared" si="320"/>
        <v>#DIV/0!</v>
      </c>
      <c r="AZ385" s="191" t="e">
        <f t="shared" si="320"/>
        <v>#DIV/0!</v>
      </c>
      <c r="BA385" s="191" t="e">
        <f t="shared" si="320"/>
        <v>#DIV/0!</v>
      </c>
      <c r="BB385" s="191" t="e">
        <f t="shared" si="320"/>
        <v>#DIV/0!</v>
      </c>
      <c r="BC385" s="191" t="e">
        <f t="shared" si="320"/>
        <v>#DIV/0!</v>
      </c>
      <c r="BD385" s="191" t="e">
        <f t="shared" si="320"/>
        <v>#DIV/0!</v>
      </c>
      <c r="BE385" s="191" t="e">
        <f t="shared" si="320"/>
        <v>#DIV/0!</v>
      </c>
      <c r="BF385" s="191" t="e">
        <f t="shared" si="320"/>
        <v>#DIV/0!</v>
      </c>
      <c r="BG385" s="191" t="e">
        <f t="shared" si="320"/>
        <v>#DIV/0!</v>
      </c>
      <c r="BH385" s="191" t="e">
        <f t="shared" si="320"/>
        <v>#DIV/0!</v>
      </c>
      <c r="BI385" s="191" t="e">
        <f t="shared" si="320"/>
        <v>#DIV/0!</v>
      </c>
      <c r="BJ385" s="191" t="e">
        <f t="shared" si="320"/>
        <v>#DIV/0!</v>
      </c>
      <c r="BK385" s="191" t="e">
        <f t="shared" si="320"/>
        <v>#DIV/0!</v>
      </c>
      <c r="BL385" s="191" t="e">
        <f t="shared" si="320"/>
        <v>#DIV/0!</v>
      </c>
      <c r="BM385" s="191" t="e">
        <f t="shared" si="320"/>
        <v>#DIV/0!</v>
      </c>
      <c r="BN385" s="191" t="e">
        <f>(1+BN384)/(1+BN383*BN384)</f>
        <v>#DIV/0!</v>
      </c>
      <c r="BP385"/>
      <c r="BQ385"/>
    </row>
    <row r="386" spans="2:69" hidden="1" outlineLevel="1">
      <c r="E386" s="62" t="s">
        <v>332</v>
      </c>
      <c r="G386" s="116"/>
      <c r="J386" t="s">
        <v>119</v>
      </c>
      <c r="K386" s="103" t="e">
        <f t="array" ref="K386">IF(OR(L386:BM386&lt;0,L386:BM386&gt;1),"error","ok")</f>
        <v>#DIV/0!</v>
      </c>
      <c r="P386" s="71"/>
      <c r="R386" s="75">
        <f t="shared" ref="R386:AV386" si="321">R385*R383</f>
        <v>0</v>
      </c>
      <c r="S386" s="75" t="e">
        <f t="shared" si="321"/>
        <v>#DIV/0!</v>
      </c>
      <c r="T386" s="75" t="e">
        <f t="shared" si="321"/>
        <v>#DIV/0!</v>
      </c>
      <c r="U386" s="75" t="e">
        <f t="shared" si="321"/>
        <v>#DIV/0!</v>
      </c>
      <c r="V386" s="75" t="e">
        <f t="shared" si="321"/>
        <v>#DIV/0!</v>
      </c>
      <c r="W386" s="75" t="e">
        <f t="shared" si="321"/>
        <v>#DIV/0!</v>
      </c>
      <c r="X386" s="75" t="e">
        <f t="shared" si="321"/>
        <v>#DIV/0!</v>
      </c>
      <c r="Y386" s="75" t="e">
        <f t="shared" si="321"/>
        <v>#DIV/0!</v>
      </c>
      <c r="Z386" s="75" t="e">
        <f t="shared" si="321"/>
        <v>#DIV/0!</v>
      </c>
      <c r="AA386" s="75" t="e">
        <f t="shared" si="321"/>
        <v>#DIV/0!</v>
      </c>
      <c r="AB386" s="75" t="e">
        <f t="shared" si="321"/>
        <v>#DIV/0!</v>
      </c>
      <c r="AC386" s="75" t="e">
        <f t="shared" si="321"/>
        <v>#DIV/0!</v>
      </c>
      <c r="AD386" s="75" t="e">
        <f t="shared" si="321"/>
        <v>#DIV/0!</v>
      </c>
      <c r="AE386" s="75" t="e">
        <f t="shared" si="321"/>
        <v>#DIV/0!</v>
      </c>
      <c r="AF386" s="75" t="e">
        <f t="shared" si="321"/>
        <v>#DIV/0!</v>
      </c>
      <c r="AG386" s="75" t="e">
        <f t="shared" si="321"/>
        <v>#DIV/0!</v>
      </c>
      <c r="AH386" s="75" t="e">
        <f t="shared" si="321"/>
        <v>#DIV/0!</v>
      </c>
      <c r="AI386" s="75" t="e">
        <f t="shared" si="321"/>
        <v>#DIV/0!</v>
      </c>
      <c r="AJ386" s="75" t="e">
        <f t="shared" si="321"/>
        <v>#DIV/0!</v>
      </c>
      <c r="AK386" s="75" t="e">
        <f t="shared" si="321"/>
        <v>#DIV/0!</v>
      </c>
      <c r="AL386" s="75" t="e">
        <f t="shared" si="321"/>
        <v>#DIV/0!</v>
      </c>
      <c r="AM386" s="75" t="e">
        <f t="shared" si="321"/>
        <v>#DIV/0!</v>
      </c>
      <c r="AN386" s="75" t="e">
        <f t="shared" si="321"/>
        <v>#DIV/0!</v>
      </c>
      <c r="AO386" s="75" t="e">
        <f t="shared" si="321"/>
        <v>#DIV/0!</v>
      </c>
      <c r="AP386" s="75" t="e">
        <f t="shared" si="321"/>
        <v>#DIV/0!</v>
      </c>
      <c r="AQ386" s="75" t="e">
        <f t="shared" si="321"/>
        <v>#DIV/0!</v>
      </c>
      <c r="AR386" s="75" t="e">
        <f t="shared" si="321"/>
        <v>#DIV/0!</v>
      </c>
      <c r="AS386" s="75" t="e">
        <f t="shared" si="321"/>
        <v>#DIV/0!</v>
      </c>
      <c r="AT386" s="75" t="e">
        <f t="shared" si="321"/>
        <v>#DIV/0!</v>
      </c>
      <c r="AU386" s="75" t="e">
        <f t="shared" si="321"/>
        <v>#DIV/0!</v>
      </c>
      <c r="AV386" s="75" t="e">
        <f t="shared" si="321"/>
        <v>#DIV/0!</v>
      </c>
      <c r="AW386" s="75" t="e">
        <f t="shared" ref="AW386:BM386" si="322">AW385*AW383</f>
        <v>#DIV/0!</v>
      </c>
      <c r="AX386" s="75" t="e">
        <f t="shared" si="322"/>
        <v>#DIV/0!</v>
      </c>
      <c r="AY386" s="75" t="e">
        <f t="shared" si="322"/>
        <v>#DIV/0!</v>
      </c>
      <c r="AZ386" s="75" t="e">
        <f t="shared" si="322"/>
        <v>#DIV/0!</v>
      </c>
      <c r="BA386" s="75" t="e">
        <f t="shared" si="322"/>
        <v>#DIV/0!</v>
      </c>
      <c r="BB386" s="75" t="e">
        <f t="shared" si="322"/>
        <v>#DIV/0!</v>
      </c>
      <c r="BC386" s="75" t="e">
        <f t="shared" si="322"/>
        <v>#DIV/0!</v>
      </c>
      <c r="BD386" s="75" t="e">
        <f t="shared" si="322"/>
        <v>#DIV/0!</v>
      </c>
      <c r="BE386" s="75" t="e">
        <f t="shared" si="322"/>
        <v>#DIV/0!</v>
      </c>
      <c r="BF386" s="75" t="e">
        <f t="shared" si="322"/>
        <v>#DIV/0!</v>
      </c>
      <c r="BG386" s="75" t="e">
        <f t="shared" si="322"/>
        <v>#DIV/0!</v>
      </c>
      <c r="BH386" s="75" t="e">
        <f t="shared" si="322"/>
        <v>#DIV/0!</v>
      </c>
      <c r="BI386" s="75" t="e">
        <f t="shared" si="322"/>
        <v>#DIV/0!</v>
      </c>
      <c r="BJ386" s="75" t="e">
        <f t="shared" si="322"/>
        <v>#DIV/0!</v>
      </c>
      <c r="BK386" s="75" t="e">
        <f t="shared" si="322"/>
        <v>#DIV/0!</v>
      </c>
      <c r="BL386" s="75" t="e">
        <f t="shared" si="322"/>
        <v>#DIV/0!</v>
      </c>
      <c r="BM386" s="75" t="e">
        <f t="shared" si="322"/>
        <v>#DIV/0!</v>
      </c>
      <c r="BN386" s="75" t="e">
        <f>BN385*BN383</f>
        <v>#DIV/0!</v>
      </c>
      <c r="BP386"/>
      <c r="BQ386"/>
    </row>
    <row r="387" spans="2:69" hidden="1" outlineLevel="1">
      <c r="E387" s="62" t="s">
        <v>333</v>
      </c>
      <c r="G387" s="116"/>
      <c r="J387" t="s">
        <v>119</v>
      </c>
      <c r="K387" s="103" t="e">
        <f t="array" ref="K387">IF(OR(L387:BM387&lt;0,L387:BM387&gt;1),"error","ok")</f>
        <v>#DIV/0!</v>
      </c>
      <c r="R387" s="75">
        <f t="shared" ref="R387:AV387" si="323">1-R386</f>
        <v>1</v>
      </c>
      <c r="S387" s="75" t="e">
        <f t="shared" si="323"/>
        <v>#DIV/0!</v>
      </c>
      <c r="T387" s="75" t="e">
        <f t="shared" si="323"/>
        <v>#DIV/0!</v>
      </c>
      <c r="U387" s="75" t="e">
        <f t="shared" si="323"/>
        <v>#DIV/0!</v>
      </c>
      <c r="V387" s="75" t="e">
        <f t="shared" si="323"/>
        <v>#DIV/0!</v>
      </c>
      <c r="W387" s="75" t="e">
        <f t="shared" si="323"/>
        <v>#DIV/0!</v>
      </c>
      <c r="X387" s="75" t="e">
        <f t="shared" si="323"/>
        <v>#DIV/0!</v>
      </c>
      <c r="Y387" s="75" t="e">
        <f t="shared" si="323"/>
        <v>#DIV/0!</v>
      </c>
      <c r="Z387" s="75" t="e">
        <f t="shared" si="323"/>
        <v>#DIV/0!</v>
      </c>
      <c r="AA387" s="75" t="e">
        <f t="shared" si="323"/>
        <v>#DIV/0!</v>
      </c>
      <c r="AB387" s="75" t="e">
        <f t="shared" si="323"/>
        <v>#DIV/0!</v>
      </c>
      <c r="AC387" s="75" t="e">
        <f t="shared" si="323"/>
        <v>#DIV/0!</v>
      </c>
      <c r="AD387" s="75" t="e">
        <f t="shared" si="323"/>
        <v>#DIV/0!</v>
      </c>
      <c r="AE387" s="75" t="e">
        <f t="shared" si="323"/>
        <v>#DIV/0!</v>
      </c>
      <c r="AF387" s="75" t="e">
        <f t="shared" si="323"/>
        <v>#DIV/0!</v>
      </c>
      <c r="AG387" s="75" t="e">
        <f t="shared" si="323"/>
        <v>#DIV/0!</v>
      </c>
      <c r="AH387" s="75" t="e">
        <f t="shared" si="323"/>
        <v>#DIV/0!</v>
      </c>
      <c r="AI387" s="75" t="e">
        <f t="shared" si="323"/>
        <v>#DIV/0!</v>
      </c>
      <c r="AJ387" s="75" t="e">
        <f t="shared" si="323"/>
        <v>#DIV/0!</v>
      </c>
      <c r="AK387" s="75" t="e">
        <f t="shared" si="323"/>
        <v>#DIV/0!</v>
      </c>
      <c r="AL387" s="75" t="e">
        <f t="shared" si="323"/>
        <v>#DIV/0!</v>
      </c>
      <c r="AM387" s="75" t="e">
        <f t="shared" si="323"/>
        <v>#DIV/0!</v>
      </c>
      <c r="AN387" s="75" t="e">
        <f t="shared" si="323"/>
        <v>#DIV/0!</v>
      </c>
      <c r="AO387" s="75" t="e">
        <f t="shared" si="323"/>
        <v>#DIV/0!</v>
      </c>
      <c r="AP387" s="75" t="e">
        <f t="shared" si="323"/>
        <v>#DIV/0!</v>
      </c>
      <c r="AQ387" s="75" t="e">
        <f t="shared" si="323"/>
        <v>#DIV/0!</v>
      </c>
      <c r="AR387" s="75" t="e">
        <f t="shared" si="323"/>
        <v>#DIV/0!</v>
      </c>
      <c r="AS387" s="75" t="e">
        <f t="shared" si="323"/>
        <v>#DIV/0!</v>
      </c>
      <c r="AT387" s="75" t="e">
        <f t="shared" si="323"/>
        <v>#DIV/0!</v>
      </c>
      <c r="AU387" s="75" t="e">
        <f t="shared" si="323"/>
        <v>#DIV/0!</v>
      </c>
      <c r="AV387" s="75" t="e">
        <f t="shared" si="323"/>
        <v>#DIV/0!</v>
      </c>
      <c r="AW387" s="75" t="e">
        <f t="shared" ref="AW387:BM387" si="324">1-AW386</f>
        <v>#DIV/0!</v>
      </c>
      <c r="AX387" s="75" t="e">
        <f t="shared" si="324"/>
        <v>#DIV/0!</v>
      </c>
      <c r="AY387" s="75" t="e">
        <f t="shared" si="324"/>
        <v>#DIV/0!</v>
      </c>
      <c r="AZ387" s="75" t="e">
        <f t="shared" si="324"/>
        <v>#DIV/0!</v>
      </c>
      <c r="BA387" s="75" t="e">
        <f t="shared" si="324"/>
        <v>#DIV/0!</v>
      </c>
      <c r="BB387" s="75" t="e">
        <f t="shared" si="324"/>
        <v>#DIV/0!</v>
      </c>
      <c r="BC387" s="75" t="e">
        <f t="shared" si="324"/>
        <v>#DIV/0!</v>
      </c>
      <c r="BD387" s="75" t="e">
        <f t="shared" si="324"/>
        <v>#DIV/0!</v>
      </c>
      <c r="BE387" s="75" t="e">
        <f t="shared" si="324"/>
        <v>#DIV/0!</v>
      </c>
      <c r="BF387" s="75" t="e">
        <f t="shared" si="324"/>
        <v>#DIV/0!</v>
      </c>
      <c r="BG387" s="75" t="e">
        <f t="shared" si="324"/>
        <v>#DIV/0!</v>
      </c>
      <c r="BH387" s="75" t="e">
        <f t="shared" si="324"/>
        <v>#DIV/0!</v>
      </c>
      <c r="BI387" s="75" t="e">
        <f t="shared" si="324"/>
        <v>#DIV/0!</v>
      </c>
      <c r="BJ387" s="75" t="e">
        <f t="shared" si="324"/>
        <v>#DIV/0!</v>
      </c>
      <c r="BK387" s="75" t="e">
        <f t="shared" si="324"/>
        <v>#DIV/0!</v>
      </c>
      <c r="BL387" s="75" t="e">
        <f t="shared" si="324"/>
        <v>#DIV/0!</v>
      </c>
      <c r="BM387" s="75" t="e">
        <f t="shared" si="324"/>
        <v>#DIV/0!</v>
      </c>
      <c r="BN387" s="75" t="e">
        <f>1-BN386</f>
        <v>#DIV/0!</v>
      </c>
      <c r="BP387"/>
      <c r="BQ387"/>
    </row>
    <row r="388" spans="2:69" hidden="1" outlineLevel="1">
      <c r="G388" s="116"/>
      <c r="BP388"/>
      <c r="BQ388"/>
    </row>
    <row r="389" spans="2:69" hidden="1" outlineLevel="1">
      <c r="E389" s="101" t="s">
        <v>268</v>
      </c>
      <c r="G389" s="116"/>
      <c r="BP389"/>
      <c r="BQ389"/>
    </row>
    <row r="390" spans="2:69" hidden="1" outlineLevel="1">
      <c r="E390" s="100" t="s">
        <v>265</v>
      </c>
      <c r="G390" s="116"/>
      <c r="J390" t="s">
        <v>119</v>
      </c>
      <c r="K390" s="103" t="e">
        <f t="array" ref="K390">IF(OR(L390:BM390&lt;0,L390:BM390&gt;1),"error","ok")</f>
        <v>#DIV/0!</v>
      </c>
      <c r="R390" s="126">
        <f t="shared" ref="R390:BM390" si="325">(1-R383)/(R380-1)</f>
        <v>-1</v>
      </c>
      <c r="S390" s="126" t="e">
        <f t="shared" si="325"/>
        <v>#DIV/0!</v>
      </c>
      <c r="T390" s="126" t="e">
        <f t="shared" si="325"/>
        <v>#DIV/0!</v>
      </c>
      <c r="U390" s="126" t="e">
        <f t="shared" si="325"/>
        <v>#DIV/0!</v>
      </c>
      <c r="V390" s="126" t="e">
        <f t="shared" si="325"/>
        <v>#DIV/0!</v>
      </c>
      <c r="W390" s="126" t="e">
        <f t="shared" si="325"/>
        <v>#DIV/0!</v>
      </c>
      <c r="X390" s="126" t="e">
        <f t="shared" si="325"/>
        <v>#DIV/0!</v>
      </c>
      <c r="Y390" s="126" t="e">
        <f t="shared" si="325"/>
        <v>#DIV/0!</v>
      </c>
      <c r="Z390" s="126" t="e">
        <f t="shared" si="325"/>
        <v>#DIV/0!</v>
      </c>
      <c r="AA390" s="126" t="e">
        <f t="shared" si="325"/>
        <v>#DIV/0!</v>
      </c>
      <c r="AB390" s="126" t="e">
        <f t="shared" si="325"/>
        <v>#DIV/0!</v>
      </c>
      <c r="AC390" s="126" t="e">
        <f t="shared" si="325"/>
        <v>#DIV/0!</v>
      </c>
      <c r="AD390" s="126" t="e">
        <f t="shared" si="325"/>
        <v>#DIV/0!</v>
      </c>
      <c r="AE390" s="126" t="e">
        <f t="shared" si="325"/>
        <v>#DIV/0!</v>
      </c>
      <c r="AF390" s="126" t="e">
        <f t="shared" si="325"/>
        <v>#DIV/0!</v>
      </c>
      <c r="AG390" s="126" t="e">
        <f t="shared" si="325"/>
        <v>#DIV/0!</v>
      </c>
      <c r="AH390" s="126" t="e">
        <f t="shared" si="325"/>
        <v>#DIV/0!</v>
      </c>
      <c r="AI390" s="126" t="e">
        <f t="shared" si="325"/>
        <v>#DIV/0!</v>
      </c>
      <c r="AJ390" s="126" t="e">
        <f t="shared" si="325"/>
        <v>#DIV/0!</v>
      </c>
      <c r="AK390" s="126" t="e">
        <f t="shared" si="325"/>
        <v>#DIV/0!</v>
      </c>
      <c r="AL390" s="126" t="e">
        <f t="shared" si="325"/>
        <v>#DIV/0!</v>
      </c>
      <c r="AM390" s="126" t="e">
        <f t="shared" si="325"/>
        <v>#DIV/0!</v>
      </c>
      <c r="AN390" s="126" t="e">
        <f t="shared" si="325"/>
        <v>#DIV/0!</v>
      </c>
      <c r="AO390" s="126" t="e">
        <f t="shared" si="325"/>
        <v>#DIV/0!</v>
      </c>
      <c r="AP390" s="126" t="e">
        <f t="shared" si="325"/>
        <v>#DIV/0!</v>
      </c>
      <c r="AQ390" s="126" t="e">
        <f t="shared" si="325"/>
        <v>#DIV/0!</v>
      </c>
      <c r="AR390" s="126" t="e">
        <f t="shared" si="325"/>
        <v>#DIV/0!</v>
      </c>
      <c r="AS390" s="126" t="e">
        <f t="shared" si="325"/>
        <v>#DIV/0!</v>
      </c>
      <c r="AT390" s="126" t="e">
        <f t="shared" si="325"/>
        <v>#DIV/0!</v>
      </c>
      <c r="AU390" s="126" t="e">
        <f t="shared" si="325"/>
        <v>#DIV/0!</v>
      </c>
      <c r="AV390" s="126" t="e">
        <f t="shared" si="325"/>
        <v>#DIV/0!</v>
      </c>
      <c r="AW390" s="126" t="e">
        <f t="shared" si="325"/>
        <v>#DIV/0!</v>
      </c>
      <c r="AX390" s="126" t="e">
        <f t="shared" si="325"/>
        <v>#DIV/0!</v>
      </c>
      <c r="AY390" s="126" t="e">
        <f t="shared" si="325"/>
        <v>#DIV/0!</v>
      </c>
      <c r="AZ390" s="126" t="e">
        <f t="shared" si="325"/>
        <v>#DIV/0!</v>
      </c>
      <c r="BA390" s="126" t="e">
        <f t="shared" si="325"/>
        <v>#DIV/0!</v>
      </c>
      <c r="BB390" s="126" t="e">
        <f t="shared" si="325"/>
        <v>#DIV/0!</v>
      </c>
      <c r="BC390" s="126" t="e">
        <f t="shared" si="325"/>
        <v>#DIV/0!</v>
      </c>
      <c r="BD390" s="126" t="e">
        <f t="shared" si="325"/>
        <v>#DIV/0!</v>
      </c>
      <c r="BE390" s="126" t="e">
        <f t="shared" si="325"/>
        <v>#DIV/0!</v>
      </c>
      <c r="BF390" s="126" t="e">
        <f t="shared" si="325"/>
        <v>#DIV/0!</v>
      </c>
      <c r="BG390" s="126" t="e">
        <f t="shared" si="325"/>
        <v>#DIV/0!</v>
      </c>
      <c r="BH390" s="126" t="e">
        <f t="shared" si="325"/>
        <v>#DIV/0!</v>
      </c>
      <c r="BI390" s="126" t="e">
        <f t="shared" si="325"/>
        <v>#DIV/0!</v>
      </c>
      <c r="BJ390" s="126" t="e">
        <f t="shared" si="325"/>
        <v>#DIV/0!</v>
      </c>
      <c r="BK390" s="126" t="e">
        <f t="shared" si="325"/>
        <v>#DIV/0!</v>
      </c>
      <c r="BL390" s="126" t="e">
        <f t="shared" si="325"/>
        <v>#DIV/0!</v>
      </c>
      <c r="BM390" s="126" t="e">
        <f t="shared" si="325"/>
        <v>#DIV/0!</v>
      </c>
      <c r="BN390" s="126" t="e">
        <f>(1-BN383)/(BN380-1)</f>
        <v>#DIV/0!</v>
      </c>
      <c r="BP390"/>
      <c r="BQ390"/>
    </row>
    <row r="391" spans="2:69" hidden="1" outlineLevel="1">
      <c r="E391" s="62" t="s">
        <v>331</v>
      </c>
      <c r="G391" s="60" t="s">
        <v>344</v>
      </c>
      <c r="J391" t="s">
        <v>119</v>
      </c>
      <c r="R391" s="189">
        <f>R384</f>
        <v>0</v>
      </c>
      <c r="S391" s="189">
        <f t="shared" ref="S391:BN391" si="326">S384</f>
        <v>0</v>
      </c>
      <c r="T391" s="189">
        <f t="shared" si="326"/>
        <v>0</v>
      </c>
      <c r="U391" s="189">
        <f t="shared" si="326"/>
        <v>0</v>
      </c>
      <c r="V391" s="189">
        <f t="shared" si="326"/>
        <v>0</v>
      </c>
      <c r="W391" s="189">
        <f t="shared" si="326"/>
        <v>0</v>
      </c>
      <c r="X391" s="189">
        <f t="shared" si="326"/>
        <v>0</v>
      </c>
      <c r="Y391" s="189">
        <f t="shared" si="326"/>
        <v>0</v>
      </c>
      <c r="Z391" s="189">
        <f t="shared" si="326"/>
        <v>0</v>
      </c>
      <c r="AA391" s="189">
        <f t="shared" si="326"/>
        <v>0</v>
      </c>
      <c r="AB391" s="189">
        <f t="shared" si="326"/>
        <v>0</v>
      </c>
      <c r="AC391" s="189">
        <f t="shared" si="326"/>
        <v>0</v>
      </c>
      <c r="AD391" s="189">
        <f t="shared" si="326"/>
        <v>0</v>
      </c>
      <c r="AE391" s="189">
        <f t="shared" si="326"/>
        <v>0</v>
      </c>
      <c r="AF391" s="189">
        <f t="shared" si="326"/>
        <v>0</v>
      </c>
      <c r="AG391" s="189">
        <f t="shared" si="326"/>
        <v>0</v>
      </c>
      <c r="AH391" s="189">
        <f t="shared" si="326"/>
        <v>0</v>
      </c>
      <c r="AI391" s="189">
        <f t="shared" si="326"/>
        <v>0</v>
      </c>
      <c r="AJ391" s="189">
        <f t="shared" si="326"/>
        <v>0</v>
      </c>
      <c r="AK391" s="189">
        <f t="shared" si="326"/>
        <v>0</v>
      </c>
      <c r="AL391" s="189">
        <f t="shared" si="326"/>
        <v>0</v>
      </c>
      <c r="AM391" s="189">
        <f t="shared" si="326"/>
        <v>0</v>
      </c>
      <c r="AN391" s="189">
        <f t="shared" si="326"/>
        <v>0</v>
      </c>
      <c r="AO391" s="189">
        <f t="shared" si="326"/>
        <v>0</v>
      </c>
      <c r="AP391" s="189">
        <f t="shared" si="326"/>
        <v>0</v>
      </c>
      <c r="AQ391" s="189">
        <f t="shared" si="326"/>
        <v>0</v>
      </c>
      <c r="AR391" s="189">
        <f t="shared" si="326"/>
        <v>0</v>
      </c>
      <c r="AS391" s="189">
        <f t="shared" si="326"/>
        <v>0</v>
      </c>
      <c r="AT391" s="189">
        <f t="shared" si="326"/>
        <v>0</v>
      </c>
      <c r="AU391" s="189">
        <f t="shared" si="326"/>
        <v>0</v>
      </c>
      <c r="AV391" s="189">
        <f t="shared" si="326"/>
        <v>0</v>
      </c>
      <c r="AW391" s="189">
        <f t="shared" si="326"/>
        <v>0</v>
      </c>
      <c r="AX391" s="189">
        <f t="shared" si="326"/>
        <v>0</v>
      </c>
      <c r="AY391" s="189">
        <f t="shared" si="326"/>
        <v>0</v>
      </c>
      <c r="AZ391" s="189">
        <f t="shared" si="326"/>
        <v>0</v>
      </c>
      <c r="BA391" s="189">
        <f t="shared" si="326"/>
        <v>0</v>
      </c>
      <c r="BB391" s="189">
        <f t="shared" si="326"/>
        <v>0</v>
      </c>
      <c r="BC391" s="189">
        <f t="shared" si="326"/>
        <v>0</v>
      </c>
      <c r="BD391" s="189">
        <f t="shared" si="326"/>
        <v>0</v>
      </c>
      <c r="BE391" s="189">
        <f t="shared" si="326"/>
        <v>0</v>
      </c>
      <c r="BF391" s="189">
        <f t="shared" si="326"/>
        <v>0</v>
      </c>
      <c r="BG391" s="189">
        <f t="shared" si="326"/>
        <v>0</v>
      </c>
      <c r="BH391" s="189">
        <f t="shared" si="326"/>
        <v>0</v>
      </c>
      <c r="BI391" s="189">
        <f t="shared" si="326"/>
        <v>0</v>
      </c>
      <c r="BJ391" s="189">
        <f t="shared" si="326"/>
        <v>0</v>
      </c>
      <c r="BK391" s="189">
        <f t="shared" si="326"/>
        <v>0</v>
      </c>
      <c r="BL391" s="189">
        <f t="shared" si="326"/>
        <v>0</v>
      </c>
      <c r="BM391" s="189">
        <f t="shared" si="326"/>
        <v>0</v>
      </c>
      <c r="BN391" s="189">
        <f t="shared" si="326"/>
        <v>0</v>
      </c>
      <c r="BP391"/>
      <c r="BQ391"/>
    </row>
    <row r="392" spans="2:69" hidden="1" outlineLevel="1">
      <c r="E392" s="100" t="s">
        <v>267</v>
      </c>
      <c r="J392" t="s">
        <v>119</v>
      </c>
      <c r="R392" s="191">
        <f t="shared" ref="R392:AV392" si="327">(1+R391)/(1+R390*R391)</f>
        <v>1</v>
      </c>
      <c r="S392" s="191" t="e">
        <f t="shared" si="327"/>
        <v>#DIV/0!</v>
      </c>
      <c r="T392" s="191" t="e">
        <f t="shared" si="327"/>
        <v>#DIV/0!</v>
      </c>
      <c r="U392" s="191" t="e">
        <f t="shared" si="327"/>
        <v>#DIV/0!</v>
      </c>
      <c r="V392" s="191" t="e">
        <f t="shared" si="327"/>
        <v>#DIV/0!</v>
      </c>
      <c r="W392" s="191" t="e">
        <f t="shared" si="327"/>
        <v>#DIV/0!</v>
      </c>
      <c r="X392" s="191" t="e">
        <f t="shared" si="327"/>
        <v>#DIV/0!</v>
      </c>
      <c r="Y392" s="191" t="e">
        <f t="shared" si="327"/>
        <v>#DIV/0!</v>
      </c>
      <c r="Z392" s="191" t="e">
        <f t="shared" si="327"/>
        <v>#DIV/0!</v>
      </c>
      <c r="AA392" s="191" t="e">
        <f t="shared" si="327"/>
        <v>#DIV/0!</v>
      </c>
      <c r="AB392" s="191" t="e">
        <f t="shared" si="327"/>
        <v>#DIV/0!</v>
      </c>
      <c r="AC392" s="191" t="e">
        <f t="shared" si="327"/>
        <v>#DIV/0!</v>
      </c>
      <c r="AD392" s="191" t="e">
        <f t="shared" si="327"/>
        <v>#DIV/0!</v>
      </c>
      <c r="AE392" s="191" t="e">
        <f t="shared" si="327"/>
        <v>#DIV/0!</v>
      </c>
      <c r="AF392" s="191" t="e">
        <f t="shared" si="327"/>
        <v>#DIV/0!</v>
      </c>
      <c r="AG392" s="191" t="e">
        <f t="shared" si="327"/>
        <v>#DIV/0!</v>
      </c>
      <c r="AH392" s="191" t="e">
        <f t="shared" si="327"/>
        <v>#DIV/0!</v>
      </c>
      <c r="AI392" s="191" t="e">
        <f t="shared" si="327"/>
        <v>#DIV/0!</v>
      </c>
      <c r="AJ392" s="191" t="e">
        <f t="shared" si="327"/>
        <v>#DIV/0!</v>
      </c>
      <c r="AK392" s="191" t="e">
        <f t="shared" si="327"/>
        <v>#DIV/0!</v>
      </c>
      <c r="AL392" s="191" t="e">
        <f t="shared" si="327"/>
        <v>#DIV/0!</v>
      </c>
      <c r="AM392" s="191" t="e">
        <f t="shared" si="327"/>
        <v>#DIV/0!</v>
      </c>
      <c r="AN392" s="191" t="e">
        <f t="shared" si="327"/>
        <v>#DIV/0!</v>
      </c>
      <c r="AO392" s="191" t="e">
        <f t="shared" si="327"/>
        <v>#DIV/0!</v>
      </c>
      <c r="AP392" s="191" t="e">
        <f t="shared" si="327"/>
        <v>#DIV/0!</v>
      </c>
      <c r="AQ392" s="191" t="e">
        <f t="shared" si="327"/>
        <v>#DIV/0!</v>
      </c>
      <c r="AR392" s="191" t="e">
        <f t="shared" si="327"/>
        <v>#DIV/0!</v>
      </c>
      <c r="AS392" s="191" t="e">
        <f t="shared" si="327"/>
        <v>#DIV/0!</v>
      </c>
      <c r="AT392" s="191" t="e">
        <f t="shared" si="327"/>
        <v>#DIV/0!</v>
      </c>
      <c r="AU392" s="191" t="e">
        <f t="shared" si="327"/>
        <v>#DIV/0!</v>
      </c>
      <c r="AV392" s="191" t="e">
        <f t="shared" si="327"/>
        <v>#DIV/0!</v>
      </c>
      <c r="AW392" s="191" t="e">
        <f t="shared" ref="AW392:BM392" si="328">(1+AW391)/(1+AW390*AW391)</f>
        <v>#DIV/0!</v>
      </c>
      <c r="AX392" s="191" t="e">
        <f t="shared" si="328"/>
        <v>#DIV/0!</v>
      </c>
      <c r="AY392" s="191" t="e">
        <f t="shared" si="328"/>
        <v>#DIV/0!</v>
      </c>
      <c r="AZ392" s="191" t="e">
        <f t="shared" si="328"/>
        <v>#DIV/0!</v>
      </c>
      <c r="BA392" s="191" t="e">
        <f t="shared" si="328"/>
        <v>#DIV/0!</v>
      </c>
      <c r="BB392" s="191" t="e">
        <f t="shared" si="328"/>
        <v>#DIV/0!</v>
      </c>
      <c r="BC392" s="191" t="e">
        <f t="shared" si="328"/>
        <v>#DIV/0!</v>
      </c>
      <c r="BD392" s="191" t="e">
        <f t="shared" si="328"/>
        <v>#DIV/0!</v>
      </c>
      <c r="BE392" s="191" t="e">
        <f t="shared" si="328"/>
        <v>#DIV/0!</v>
      </c>
      <c r="BF392" s="191" t="e">
        <f t="shared" si="328"/>
        <v>#DIV/0!</v>
      </c>
      <c r="BG392" s="191" t="e">
        <f t="shared" si="328"/>
        <v>#DIV/0!</v>
      </c>
      <c r="BH392" s="191" t="e">
        <f t="shared" si="328"/>
        <v>#DIV/0!</v>
      </c>
      <c r="BI392" s="191" t="e">
        <f t="shared" si="328"/>
        <v>#DIV/0!</v>
      </c>
      <c r="BJ392" s="191" t="e">
        <f t="shared" si="328"/>
        <v>#DIV/0!</v>
      </c>
      <c r="BK392" s="191" t="e">
        <f t="shared" si="328"/>
        <v>#DIV/0!</v>
      </c>
      <c r="BL392" s="191" t="e">
        <f t="shared" si="328"/>
        <v>#DIV/0!</v>
      </c>
      <c r="BM392" s="191" t="e">
        <f t="shared" si="328"/>
        <v>#DIV/0!</v>
      </c>
      <c r="BN392" s="191" t="e">
        <f>(1+BN391)/(1+BN390*BN391)</f>
        <v>#DIV/0!</v>
      </c>
      <c r="BP392"/>
      <c r="BQ392"/>
    </row>
    <row r="393" spans="2:69" hidden="1" outlineLevel="1">
      <c r="E393" s="62" t="s">
        <v>332</v>
      </c>
      <c r="J393" t="s">
        <v>119</v>
      </c>
      <c r="K393" s="103" t="e">
        <f t="array" ref="K393">IF(OR(L393:BM393&lt;0,L393:BM393&gt;1),"error","ok")</f>
        <v>#DIV/0!</v>
      </c>
      <c r="R393" s="75">
        <f t="shared" ref="R393:AV393" si="329">R392*R390</f>
        <v>-1</v>
      </c>
      <c r="S393" s="75" t="e">
        <f t="shared" si="329"/>
        <v>#DIV/0!</v>
      </c>
      <c r="T393" s="75" t="e">
        <f t="shared" si="329"/>
        <v>#DIV/0!</v>
      </c>
      <c r="U393" s="75" t="e">
        <f t="shared" si="329"/>
        <v>#DIV/0!</v>
      </c>
      <c r="V393" s="75" t="e">
        <f t="shared" si="329"/>
        <v>#DIV/0!</v>
      </c>
      <c r="W393" s="75" t="e">
        <f t="shared" si="329"/>
        <v>#DIV/0!</v>
      </c>
      <c r="X393" s="75" t="e">
        <f t="shared" si="329"/>
        <v>#DIV/0!</v>
      </c>
      <c r="Y393" s="75" t="e">
        <f t="shared" si="329"/>
        <v>#DIV/0!</v>
      </c>
      <c r="Z393" s="75" t="e">
        <f t="shared" si="329"/>
        <v>#DIV/0!</v>
      </c>
      <c r="AA393" s="75" t="e">
        <f t="shared" si="329"/>
        <v>#DIV/0!</v>
      </c>
      <c r="AB393" s="75" t="e">
        <f t="shared" si="329"/>
        <v>#DIV/0!</v>
      </c>
      <c r="AC393" s="75" t="e">
        <f t="shared" si="329"/>
        <v>#DIV/0!</v>
      </c>
      <c r="AD393" s="75" t="e">
        <f t="shared" si="329"/>
        <v>#DIV/0!</v>
      </c>
      <c r="AE393" s="75" t="e">
        <f t="shared" si="329"/>
        <v>#DIV/0!</v>
      </c>
      <c r="AF393" s="75" t="e">
        <f t="shared" si="329"/>
        <v>#DIV/0!</v>
      </c>
      <c r="AG393" s="75" t="e">
        <f t="shared" si="329"/>
        <v>#DIV/0!</v>
      </c>
      <c r="AH393" s="75" t="e">
        <f t="shared" si="329"/>
        <v>#DIV/0!</v>
      </c>
      <c r="AI393" s="75" t="e">
        <f t="shared" si="329"/>
        <v>#DIV/0!</v>
      </c>
      <c r="AJ393" s="75" t="e">
        <f t="shared" si="329"/>
        <v>#DIV/0!</v>
      </c>
      <c r="AK393" s="75" t="e">
        <f t="shared" si="329"/>
        <v>#DIV/0!</v>
      </c>
      <c r="AL393" s="75" t="e">
        <f t="shared" si="329"/>
        <v>#DIV/0!</v>
      </c>
      <c r="AM393" s="75" t="e">
        <f t="shared" si="329"/>
        <v>#DIV/0!</v>
      </c>
      <c r="AN393" s="75" t="e">
        <f t="shared" si="329"/>
        <v>#DIV/0!</v>
      </c>
      <c r="AO393" s="75" t="e">
        <f t="shared" si="329"/>
        <v>#DIV/0!</v>
      </c>
      <c r="AP393" s="75" t="e">
        <f t="shared" si="329"/>
        <v>#DIV/0!</v>
      </c>
      <c r="AQ393" s="75" t="e">
        <f t="shared" si="329"/>
        <v>#DIV/0!</v>
      </c>
      <c r="AR393" s="75" t="e">
        <f t="shared" si="329"/>
        <v>#DIV/0!</v>
      </c>
      <c r="AS393" s="75" t="e">
        <f t="shared" si="329"/>
        <v>#DIV/0!</v>
      </c>
      <c r="AT393" s="75" t="e">
        <f t="shared" si="329"/>
        <v>#DIV/0!</v>
      </c>
      <c r="AU393" s="75" t="e">
        <f t="shared" si="329"/>
        <v>#DIV/0!</v>
      </c>
      <c r="AV393" s="75" t="e">
        <f t="shared" si="329"/>
        <v>#DIV/0!</v>
      </c>
      <c r="AW393" s="75" t="e">
        <f t="shared" ref="AW393:BM393" si="330">AW392*AW390</f>
        <v>#DIV/0!</v>
      </c>
      <c r="AX393" s="75" t="e">
        <f t="shared" si="330"/>
        <v>#DIV/0!</v>
      </c>
      <c r="AY393" s="75" t="e">
        <f t="shared" si="330"/>
        <v>#DIV/0!</v>
      </c>
      <c r="AZ393" s="75" t="e">
        <f t="shared" si="330"/>
        <v>#DIV/0!</v>
      </c>
      <c r="BA393" s="75" t="e">
        <f t="shared" si="330"/>
        <v>#DIV/0!</v>
      </c>
      <c r="BB393" s="75" t="e">
        <f t="shared" si="330"/>
        <v>#DIV/0!</v>
      </c>
      <c r="BC393" s="75" t="e">
        <f t="shared" si="330"/>
        <v>#DIV/0!</v>
      </c>
      <c r="BD393" s="75" t="e">
        <f t="shared" si="330"/>
        <v>#DIV/0!</v>
      </c>
      <c r="BE393" s="75" t="e">
        <f t="shared" si="330"/>
        <v>#DIV/0!</v>
      </c>
      <c r="BF393" s="75" t="e">
        <f t="shared" si="330"/>
        <v>#DIV/0!</v>
      </c>
      <c r="BG393" s="75" t="e">
        <f t="shared" si="330"/>
        <v>#DIV/0!</v>
      </c>
      <c r="BH393" s="75" t="e">
        <f t="shared" si="330"/>
        <v>#DIV/0!</v>
      </c>
      <c r="BI393" s="75" t="e">
        <f t="shared" si="330"/>
        <v>#DIV/0!</v>
      </c>
      <c r="BJ393" s="75" t="e">
        <f t="shared" si="330"/>
        <v>#DIV/0!</v>
      </c>
      <c r="BK393" s="75" t="e">
        <f t="shared" si="330"/>
        <v>#DIV/0!</v>
      </c>
      <c r="BL393" s="75" t="e">
        <f t="shared" si="330"/>
        <v>#DIV/0!</v>
      </c>
      <c r="BM393" s="75" t="e">
        <f t="shared" si="330"/>
        <v>#DIV/0!</v>
      </c>
      <c r="BN393" s="75" t="e">
        <f>BN392*BN390</f>
        <v>#DIV/0!</v>
      </c>
      <c r="BP393"/>
      <c r="BQ393"/>
    </row>
    <row r="394" spans="2:69" hidden="1" outlineLevel="1">
      <c r="E394" s="62" t="s">
        <v>333</v>
      </c>
      <c r="J394" t="s">
        <v>119</v>
      </c>
      <c r="K394" s="103" t="e">
        <f t="array" ref="K394">IF(OR(L394:BM394&lt;0,L394:BM394&gt;1),"error","ok")</f>
        <v>#DIV/0!</v>
      </c>
      <c r="R394" s="75">
        <f t="shared" ref="R394:AV394" si="331">1-R393</f>
        <v>2</v>
      </c>
      <c r="S394" s="75" t="e">
        <f t="shared" si="331"/>
        <v>#DIV/0!</v>
      </c>
      <c r="T394" s="75" t="e">
        <f t="shared" si="331"/>
        <v>#DIV/0!</v>
      </c>
      <c r="U394" s="75" t="e">
        <f t="shared" si="331"/>
        <v>#DIV/0!</v>
      </c>
      <c r="V394" s="75" t="e">
        <f t="shared" si="331"/>
        <v>#DIV/0!</v>
      </c>
      <c r="W394" s="75" t="e">
        <f t="shared" si="331"/>
        <v>#DIV/0!</v>
      </c>
      <c r="X394" s="75" t="e">
        <f t="shared" si="331"/>
        <v>#DIV/0!</v>
      </c>
      <c r="Y394" s="75" t="e">
        <f t="shared" si="331"/>
        <v>#DIV/0!</v>
      </c>
      <c r="Z394" s="75" t="e">
        <f t="shared" si="331"/>
        <v>#DIV/0!</v>
      </c>
      <c r="AA394" s="75" t="e">
        <f t="shared" si="331"/>
        <v>#DIV/0!</v>
      </c>
      <c r="AB394" s="75" t="e">
        <f t="shared" si="331"/>
        <v>#DIV/0!</v>
      </c>
      <c r="AC394" s="75" t="e">
        <f t="shared" si="331"/>
        <v>#DIV/0!</v>
      </c>
      <c r="AD394" s="75" t="e">
        <f t="shared" si="331"/>
        <v>#DIV/0!</v>
      </c>
      <c r="AE394" s="75" t="e">
        <f t="shared" si="331"/>
        <v>#DIV/0!</v>
      </c>
      <c r="AF394" s="75" t="e">
        <f t="shared" si="331"/>
        <v>#DIV/0!</v>
      </c>
      <c r="AG394" s="75" t="e">
        <f t="shared" si="331"/>
        <v>#DIV/0!</v>
      </c>
      <c r="AH394" s="75" t="e">
        <f t="shared" si="331"/>
        <v>#DIV/0!</v>
      </c>
      <c r="AI394" s="75" t="e">
        <f t="shared" si="331"/>
        <v>#DIV/0!</v>
      </c>
      <c r="AJ394" s="75" t="e">
        <f t="shared" si="331"/>
        <v>#DIV/0!</v>
      </c>
      <c r="AK394" s="75" t="e">
        <f t="shared" si="331"/>
        <v>#DIV/0!</v>
      </c>
      <c r="AL394" s="75" t="e">
        <f t="shared" si="331"/>
        <v>#DIV/0!</v>
      </c>
      <c r="AM394" s="75" t="e">
        <f t="shared" si="331"/>
        <v>#DIV/0!</v>
      </c>
      <c r="AN394" s="75" t="e">
        <f t="shared" si="331"/>
        <v>#DIV/0!</v>
      </c>
      <c r="AO394" s="75" t="e">
        <f t="shared" si="331"/>
        <v>#DIV/0!</v>
      </c>
      <c r="AP394" s="75" t="e">
        <f t="shared" si="331"/>
        <v>#DIV/0!</v>
      </c>
      <c r="AQ394" s="75" t="e">
        <f t="shared" si="331"/>
        <v>#DIV/0!</v>
      </c>
      <c r="AR394" s="75" t="e">
        <f t="shared" si="331"/>
        <v>#DIV/0!</v>
      </c>
      <c r="AS394" s="75" t="e">
        <f t="shared" si="331"/>
        <v>#DIV/0!</v>
      </c>
      <c r="AT394" s="75" t="e">
        <f t="shared" si="331"/>
        <v>#DIV/0!</v>
      </c>
      <c r="AU394" s="75" t="e">
        <f t="shared" si="331"/>
        <v>#DIV/0!</v>
      </c>
      <c r="AV394" s="75" t="e">
        <f t="shared" si="331"/>
        <v>#DIV/0!</v>
      </c>
      <c r="AW394" s="75" t="e">
        <f t="shared" ref="AW394:BM394" si="332">1-AW393</f>
        <v>#DIV/0!</v>
      </c>
      <c r="AX394" s="75" t="e">
        <f t="shared" si="332"/>
        <v>#DIV/0!</v>
      </c>
      <c r="AY394" s="75" t="e">
        <f t="shared" si="332"/>
        <v>#DIV/0!</v>
      </c>
      <c r="AZ394" s="75" t="e">
        <f t="shared" si="332"/>
        <v>#DIV/0!</v>
      </c>
      <c r="BA394" s="75" t="e">
        <f t="shared" si="332"/>
        <v>#DIV/0!</v>
      </c>
      <c r="BB394" s="75" t="e">
        <f t="shared" si="332"/>
        <v>#DIV/0!</v>
      </c>
      <c r="BC394" s="75" t="e">
        <f t="shared" si="332"/>
        <v>#DIV/0!</v>
      </c>
      <c r="BD394" s="75" t="e">
        <f t="shared" si="332"/>
        <v>#DIV/0!</v>
      </c>
      <c r="BE394" s="75" t="e">
        <f t="shared" si="332"/>
        <v>#DIV/0!</v>
      </c>
      <c r="BF394" s="75" t="e">
        <f t="shared" si="332"/>
        <v>#DIV/0!</v>
      </c>
      <c r="BG394" s="75" t="e">
        <f t="shared" si="332"/>
        <v>#DIV/0!</v>
      </c>
      <c r="BH394" s="75" t="e">
        <f t="shared" si="332"/>
        <v>#DIV/0!</v>
      </c>
      <c r="BI394" s="75" t="e">
        <f t="shared" si="332"/>
        <v>#DIV/0!</v>
      </c>
      <c r="BJ394" s="75" t="e">
        <f t="shared" si="332"/>
        <v>#DIV/0!</v>
      </c>
      <c r="BK394" s="75" t="e">
        <f t="shared" si="332"/>
        <v>#DIV/0!</v>
      </c>
      <c r="BL394" s="75" t="e">
        <f t="shared" si="332"/>
        <v>#DIV/0!</v>
      </c>
      <c r="BM394" s="75" t="e">
        <f t="shared" si="332"/>
        <v>#DIV/0!</v>
      </c>
      <c r="BN394" s="75" t="e">
        <f>1-BN393</f>
        <v>#DIV/0!</v>
      </c>
    </row>
    <row r="395" spans="2:69" hidden="1" outlineLevel="1">
      <c r="E395" s="62"/>
      <c r="BP395"/>
      <c r="BQ395"/>
    </row>
    <row r="396" spans="2:69" hidden="1" outlineLevel="1">
      <c r="E396" s="101" t="s">
        <v>269</v>
      </c>
      <c r="BP396"/>
      <c r="BQ396"/>
    </row>
    <row r="397" spans="2:69" hidden="1" outlineLevel="1">
      <c r="B397" s="62"/>
      <c r="E397" s="62" t="s">
        <v>319</v>
      </c>
      <c r="J397" t="s">
        <v>119</v>
      </c>
      <c r="K397" s="103" t="e">
        <f t="array" ref="K397">IF(OR(L397:BM397&lt;0,L397:BM397&gt;1),"error","ok")</f>
        <v>#DIV/0!</v>
      </c>
      <c r="R397" s="126">
        <f t="shared" ref="R397:BM397" si="333">R385*R383^2+(R380-1)*R392*R390^2</f>
        <v>-1</v>
      </c>
      <c r="S397" s="126" t="e">
        <f t="shared" si="333"/>
        <v>#DIV/0!</v>
      </c>
      <c r="T397" s="126" t="e">
        <f t="shared" si="333"/>
        <v>#DIV/0!</v>
      </c>
      <c r="U397" s="126" t="e">
        <f t="shared" si="333"/>
        <v>#DIV/0!</v>
      </c>
      <c r="V397" s="126" t="e">
        <f t="shared" si="333"/>
        <v>#DIV/0!</v>
      </c>
      <c r="W397" s="126" t="e">
        <f t="shared" si="333"/>
        <v>#DIV/0!</v>
      </c>
      <c r="X397" s="126" t="e">
        <f t="shared" si="333"/>
        <v>#DIV/0!</v>
      </c>
      <c r="Y397" s="126" t="e">
        <f t="shared" si="333"/>
        <v>#DIV/0!</v>
      </c>
      <c r="Z397" s="126" t="e">
        <f t="shared" si="333"/>
        <v>#DIV/0!</v>
      </c>
      <c r="AA397" s="126" t="e">
        <f t="shared" si="333"/>
        <v>#DIV/0!</v>
      </c>
      <c r="AB397" s="126" t="e">
        <f t="shared" si="333"/>
        <v>#DIV/0!</v>
      </c>
      <c r="AC397" s="126" t="e">
        <f t="shared" si="333"/>
        <v>#DIV/0!</v>
      </c>
      <c r="AD397" s="126" t="e">
        <f t="shared" si="333"/>
        <v>#DIV/0!</v>
      </c>
      <c r="AE397" s="126" t="e">
        <f t="shared" si="333"/>
        <v>#DIV/0!</v>
      </c>
      <c r="AF397" s="126" t="e">
        <f t="shared" si="333"/>
        <v>#DIV/0!</v>
      </c>
      <c r="AG397" s="126" t="e">
        <f t="shared" si="333"/>
        <v>#DIV/0!</v>
      </c>
      <c r="AH397" s="126" t="e">
        <f t="shared" si="333"/>
        <v>#DIV/0!</v>
      </c>
      <c r="AI397" s="126" t="e">
        <f t="shared" si="333"/>
        <v>#DIV/0!</v>
      </c>
      <c r="AJ397" s="126" t="e">
        <f t="shared" si="333"/>
        <v>#DIV/0!</v>
      </c>
      <c r="AK397" s="126" t="e">
        <f t="shared" si="333"/>
        <v>#DIV/0!</v>
      </c>
      <c r="AL397" s="126" t="e">
        <f t="shared" si="333"/>
        <v>#DIV/0!</v>
      </c>
      <c r="AM397" s="126" t="e">
        <f t="shared" si="333"/>
        <v>#DIV/0!</v>
      </c>
      <c r="AN397" s="126" t="e">
        <f t="shared" si="333"/>
        <v>#DIV/0!</v>
      </c>
      <c r="AO397" s="126" t="e">
        <f t="shared" si="333"/>
        <v>#DIV/0!</v>
      </c>
      <c r="AP397" s="126" t="e">
        <f t="shared" si="333"/>
        <v>#DIV/0!</v>
      </c>
      <c r="AQ397" s="126" t="e">
        <f t="shared" si="333"/>
        <v>#DIV/0!</v>
      </c>
      <c r="AR397" s="126" t="e">
        <f t="shared" si="333"/>
        <v>#DIV/0!</v>
      </c>
      <c r="AS397" s="126" t="e">
        <f t="shared" si="333"/>
        <v>#DIV/0!</v>
      </c>
      <c r="AT397" s="126" t="e">
        <f t="shared" si="333"/>
        <v>#DIV/0!</v>
      </c>
      <c r="AU397" s="126" t="e">
        <f t="shared" si="333"/>
        <v>#DIV/0!</v>
      </c>
      <c r="AV397" s="126" t="e">
        <f t="shared" si="333"/>
        <v>#DIV/0!</v>
      </c>
      <c r="AW397" s="126" t="e">
        <f t="shared" si="333"/>
        <v>#DIV/0!</v>
      </c>
      <c r="AX397" s="126" t="e">
        <f t="shared" si="333"/>
        <v>#DIV/0!</v>
      </c>
      <c r="AY397" s="126" t="e">
        <f t="shared" si="333"/>
        <v>#DIV/0!</v>
      </c>
      <c r="AZ397" s="126" t="e">
        <f t="shared" si="333"/>
        <v>#DIV/0!</v>
      </c>
      <c r="BA397" s="126" t="e">
        <f t="shared" si="333"/>
        <v>#DIV/0!</v>
      </c>
      <c r="BB397" s="126" t="e">
        <f t="shared" si="333"/>
        <v>#DIV/0!</v>
      </c>
      <c r="BC397" s="126" t="e">
        <f t="shared" si="333"/>
        <v>#DIV/0!</v>
      </c>
      <c r="BD397" s="126" t="e">
        <f t="shared" si="333"/>
        <v>#DIV/0!</v>
      </c>
      <c r="BE397" s="126" t="e">
        <f t="shared" si="333"/>
        <v>#DIV/0!</v>
      </c>
      <c r="BF397" s="126" t="e">
        <f t="shared" si="333"/>
        <v>#DIV/0!</v>
      </c>
      <c r="BG397" s="126" t="e">
        <f t="shared" si="333"/>
        <v>#DIV/0!</v>
      </c>
      <c r="BH397" s="126" t="e">
        <f t="shared" si="333"/>
        <v>#DIV/0!</v>
      </c>
      <c r="BI397" s="126" t="e">
        <f t="shared" si="333"/>
        <v>#DIV/0!</v>
      </c>
      <c r="BJ397" s="126" t="e">
        <f t="shared" si="333"/>
        <v>#DIV/0!</v>
      </c>
      <c r="BK397" s="126" t="e">
        <f t="shared" si="333"/>
        <v>#DIV/0!</v>
      </c>
      <c r="BL397" s="126" t="e">
        <f t="shared" si="333"/>
        <v>#DIV/0!</v>
      </c>
      <c r="BM397" s="126" t="e">
        <f t="shared" si="333"/>
        <v>#DIV/0!</v>
      </c>
      <c r="BN397" s="126" t="e">
        <f>BN385*BN383^2+(BN380-1)*BN392*BN390^2</f>
        <v>#DIV/0!</v>
      </c>
      <c r="BP397"/>
      <c r="BQ397"/>
    </row>
    <row r="398" spans="2:69" hidden="1" outlineLevel="1">
      <c r="B398" s="62"/>
      <c r="E398" s="62" t="s">
        <v>292</v>
      </c>
      <c r="J398" t="s">
        <v>119</v>
      </c>
      <c r="K398" s="103" t="e">
        <f t="array" ref="K398">IF(OR(L398:BM398&lt;0,L398:BM398&gt;1),"error","ok")</f>
        <v>#DIV/0!</v>
      </c>
      <c r="R398" s="126">
        <f t="shared" ref="R398:AV398" si="334">R385*R383^2/R397</f>
        <v>0</v>
      </c>
      <c r="S398" s="126" t="e">
        <f t="shared" si="334"/>
        <v>#DIV/0!</v>
      </c>
      <c r="T398" s="126" t="e">
        <f t="shared" si="334"/>
        <v>#DIV/0!</v>
      </c>
      <c r="U398" s="126" t="e">
        <f t="shared" si="334"/>
        <v>#DIV/0!</v>
      </c>
      <c r="V398" s="126" t="e">
        <f t="shared" si="334"/>
        <v>#DIV/0!</v>
      </c>
      <c r="W398" s="126" t="e">
        <f t="shared" si="334"/>
        <v>#DIV/0!</v>
      </c>
      <c r="X398" s="126" t="e">
        <f t="shared" si="334"/>
        <v>#DIV/0!</v>
      </c>
      <c r="Y398" s="126" t="e">
        <f t="shared" si="334"/>
        <v>#DIV/0!</v>
      </c>
      <c r="Z398" s="126" t="e">
        <f t="shared" si="334"/>
        <v>#DIV/0!</v>
      </c>
      <c r="AA398" s="126" t="e">
        <f t="shared" si="334"/>
        <v>#DIV/0!</v>
      </c>
      <c r="AB398" s="126" t="e">
        <f t="shared" si="334"/>
        <v>#DIV/0!</v>
      </c>
      <c r="AC398" s="126" t="e">
        <f t="shared" si="334"/>
        <v>#DIV/0!</v>
      </c>
      <c r="AD398" s="126" t="e">
        <f t="shared" si="334"/>
        <v>#DIV/0!</v>
      </c>
      <c r="AE398" s="126" t="e">
        <f t="shared" si="334"/>
        <v>#DIV/0!</v>
      </c>
      <c r="AF398" s="126" t="e">
        <f t="shared" si="334"/>
        <v>#DIV/0!</v>
      </c>
      <c r="AG398" s="126" t="e">
        <f t="shared" si="334"/>
        <v>#DIV/0!</v>
      </c>
      <c r="AH398" s="126" t="e">
        <f t="shared" si="334"/>
        <v>#DIV/0!</v>
      </c>
      <c r="AI398" s="126" t="e">
        <f t="shared" si="334"/>
        <v>#DIV/0!</v>
      </c>
      <c r="AJ398" s="126" t="e">
        <f t="shared" si="334"/>
        <v>#DIV/0!</v>
      </c>
      <c r="AK398" s="126" t="e">
        <f t="shared" si="334"/>
        <v>#DIV/0!</v>
      </c>
      <c r="AL398" s="126" t="e">
        <f t="shared" si="334"/>
        <v>#DIV/0!</v>
      </c>
      <c r="AM398" s="126" t="e">
        <f t="shared" si="334"/>
        <v>#DIV/0!</v>
      </c>
      <c r="AN398" s="126" t="e">
        <f t="shared" si="334"/>
        <v>#DIV/0!</v>
      </c>
      <c r="AO398" s="126" t="e">
        <f t="shared" si="334"/>
        <v>#DIV/0!</v>
      </c>
      <c r="AP398" s="126" t="e">
        <f t="shared" si="334"/>
        <v>#DIV/0!</v>
      </c>
      <c r="AQ398" s="126" t="e">
        <f t="shared" si="334"/>
        <v>#DIV/0!</v>
      </c>
      <c r="AR398" s="126" t="e">
        <f t="shared" si="334"/>
        <v>#DIV/0!</v>
      </c>
      <c r="AS398" s="126" t="e">
        <f t="shared" si="334"/>
        <v>#DIV/0!</v>
      </c>
      <c r="AT398" s="126" t="e">
        <f t="shared" si="334"/>
        <v>#DIV/0!</v>
      </c>
      <c r="AU398" s="126" t="e">
        <f t="shared" si="334"/>
        <v>#DIV/0!</v>
      </c>
      <c r="AV398" s="126" t="e">
        <f t="shared" si="334"/>
        <v>#DIV/0!</v>
      </c>
      <c r="AW398" s="126" t="e">
        <f t="shared" ref="AW398:BM398" si="335">AW385*AW383^2/AW397</f>
        <v>#DIV/0!</v>
      </c>
      <c r="AX398" s="126" t="e">
        <f t="shared" si="335"/>
        <v>#DIV/0!</v>
      </c>
      <c r="AY398" s="126" t="e">
        <f t="shared" si="335"/>
        <v>#DIV/0!</v>
      </c>
      <c r="AZ398" s="126" t="e">
        <f t="shared" si="335"/>
        <v>#DIV/0!</v>
      </c>
      <c r="BA398" s="126" t="e">
        <f t="shared" si="335"/>
        <v>#DIV/0!</v>
      </c>
      <c r="BB398" s="126" t="e">
        <f t="shared" si="335"/>
        <v>#DIV/0!</v>
      </c>
      <c r="BC398" s="126" t="e">
        <f t="shared" si="335"/>
        <v>#DIV/0!</v>
      </c>
      <c r="BD398" s="126" t="e">
        <f t="shared" si="335"/>
        <v>#DIV/0!</v>
      </c>
      <c r="BE398" s="126" t="e">
        <f t="shared" si="335"/>
        <v>#DIV/0!</v>
      </c>
      <c r="BF398" s="126" t="e">
        <f t="shared" si="335"/>
        <v>#DIV/0!</v>
      </c>
      <c r="BG398" s="126" t="e">
        <f t="shared" si="335"/>
        <v>#DIV/0!</v>
      </c>
      <c r="BH398" s="126" t="e">
        <f t="shared" si="335"/>
        <v>#DIV/0!</v>
      </c>
      <c r="BI398" s="126" t="e">
        <f t="shared" si="335"/>
        <v>#DIV/0!</v>
      </c>
      <c r="BJ398" s="126" t="e">
        <f t="shared" si="335"/>
        <v>#DIV/0!</v>
      </c>
      <c r="BK398" s="126" t="e">
        <f t="shared" si="335"/>
        <v>#DIV/0!</v>
      </c>
      <c r="BL398" s="126" t="e">
        <f t="shared" si="335"/>
        <v>#DIV/0!</v>
      </c>
      <c r="BM398" s="126" t="e">
        <f t="shared" si="335"/>
        <v>#DIV/0!</v>
      </c>
      <c r="BN398" s="126" t="e">
        <f>BN385*BN383^2/BN397</f>
        <v>#DIV/0!</v>
      </c>
      <c r="BP398"/>
      <c r="BQ398"/>
    </row>
    <row r="399" spans="2:69" hidden="1" outlineLevel="1">
      <c r="B399" s="62"/>
      <c r="E399" s="62" t="s">
        <v>334</v>
      </c>
      <c r="J399" t="s">
        <v>119</v>
      </c>
      <c r="K399" s="103" t="e">
        <f t="array" ref="K399">IF(OR(L399:BM399&lt;0,L399:BM399&gt;1),"error","ok")</f>
        <v>#DIV/0!</v>
      </c>
      <c r="R399" s="126">
        <f t="shared" ref="R399:BM399" si="336">R393*R390/R397</f>
        <v>-1</v>
      </c>
      <c r="S399" s="126" t="e">
        <f t="shared" si="336"/>
        <v>#DIV/0!</v>
      </c>
      <c r="T399" s="126" t="e">
        <f t="shared" si="336"/>
        <v>#DIV/0!</v>
      </c>
      <c r="U399" s="126" t="e">
        <f t="shared" si="336"/>
        <v>#DIV/0!</v>
      </c>
      <c r="V399" s="126" t="e">
        <f t="shared" si="336"/>
        <v>#DIV/0!</v>
      </c>
      <c r="W399" s="126" t="e">
        <f t="shared" si="336"/>
        <v>#DIV/0!</v>
      </c>
      <c r="X399" s="126" t="e">
        <f t="shared" si="336"/>
        <v>#DIV/0!</v>
      </c>
      <c r="Y399" s="126" t="e">
        <f t="shared" si="336"/>
        <v>#DIV/0!</v>
      </c>
      <c r="Z399" s="126" t="e">
        <f t="shared" si="336"/>
        <v>#DIV/0!</v>
      </c>
      <c r="AA399" s="126" t="e">
        <f t="shared" si="336"/>
        <v>#DIV/0!</v>
      </c>
      <c r="AB399" s="126" t="e">
        <f t="shared" si="336"/>
        <v>#DIV/0!</v>
      </c>
      <c r="AC399" s="126" t="e">
        <f t="shared" si="336"/>
        <v>#DIV/0!</v>
      </c>
      <c r="AD399" s="126" t="e">
        <f t="shared" si="336"/>
        <v>#DIV/0!</v>
      </c>
      <c r="AE399" s="126" t="e">
        <f t="shared" si="336"/>
        <v>#DIV/0!</v>
      </c>
      <c r="AF399" s="126" t="e">
        <f t="shared" si="336"/>
        <v>#DIV/0!</v>
      </c>
      <c r="AG399" s="126" t="e">
        <f t="shared" si="336"/>
        <v>#DIV/0!</v>
      </c>
      <c r="AH399" s="126" t="e">
        <f t="shared" si="336"/>
        <v>#DIV/0!</v>
      </c>
      <c r="AI399" s="126" t="e">
        <f t="shared" si="336"/>
        <v>#DIV/0!</v>
      </c>
      <c r="AJ399" s="126" t="e">
        <f t="shared" si="336"/>
        <v>#DIV/0!</v>
      </c>
      <c r="AK399" s="126" t="e">
        <f t="shared" si="336"/>
        <v>#DIV/0!</v>
      </c>
      <c r="AL399" s="126" t="e">
        <f t="shared" si="336"/>
        <v>#DIV/0!</v>
      </c>
      <c r="AM399" s="126" t="e">
        <f t="shared" si="336"/>
        <v>#DIV/0!</v>
      </c>
      <c r="AN399" s="126" t="e">
        <f t="shared" si="336"/>
        <v>#DIV/0!</v>
      </c>
      <c r="AO399" s="126" t="e">
        <f t="shared" si="336"/>
        <v>#DIV/0!</v>
      </c>
      <c r="AP399" s="126" t="e">
        <f t="shared" si="336"/>
        <v>#DIV/0!</v>
      </c>
      <c r="AQ399" s="126" t="e">
        <f t="shared" si="336"/>
        <v>#DIV/0!</v>
      </c>
      <c r="AR399" s="126" t="e">
        <f t="shared" si="336"/>
        <v>#DIV/0!</v>
      </c>
      <c r="AS399" s="126" t="e">
        <f t="shared" si="336"/>
        <v>#DIV/0!</v>
      </c>
      <c r="AT399" s="126" t="e">
        <f t="shared" si="336"/>
        <v>#DIV/0!</v>
      </c>
      <c r="AU399" s="126" t="e">
        <f t="shared" si="336"/>
        <v>#DIV/0!</v>
      </c>
      <c r="AV399" s="126" t="e">
        <f t="shared" si="336"/>
        <v>#DIV/0!</v>
      </c>
      <c r="AW399" s="126" t="e">
        <f t="shared" si="336"/>
        <v>#DIV/0!</v>
      </c>
      <c r="AX399" s="126" t="e">
        <f t="shared" si="336"/>
        <v>#DIV/0!</v>
      </c>
      <c r="AY399" s="126" t="e">
        <f t="shared" si="336"/>
        <v>#DIV/0!</v>
      </c>
      <c r="AZ399" s="126" t="e">
        <f t="shared" si="336"/>
        <v>#DIV/0!</v>
      </c>
      <c r="BA399" s="126" t="e">
        <f t="shared" si="336"/>
        <v>#DIV/0!</v>
      </c>
      <c r="BB399" s="126" t="e">
        <f t="shared" si="336"/>
        <v>#DIV/0!</v>
      </c>
      <c r="BC399" s="126" t="e">
        <f t="shared" si="336"/>
        <v>#DIV/0!</v>
      </c>
      <c r="BD399" s="126" t="e">
        <f t="shared" si="336"/>
        <v>#DIV/0!</v>
      </c>
      <c r="BE399" s="126" t="e">
        <f t="shared" si="336"/>
        <v>#DIV/0!</v>
      </c>
      <c r="BF399" s="126" t="e">
        <f t="shared" si="336"/>
        <v>#DIV/0!</v>
      </c>
      <c r="BG399" s="126" t="e">
        <f t="shared" si="336"/>
        <v>#DIV/0!</v>
      </c>
      <c r="BH399" s="126" t="e">
        <f t="shared" si="336"/>
        <v>#DIV/0!</v>
      </c>
      <c r="BI399" s="126" t="e">
        <f t="shared" si="336"/>
        <v>#DIV/0!</v>
      </c>
      <c r="BJ399" s="126" t="e">
        <f t="shared" si="336"/>
        <v>#DIV/0!</v>
      </c>
      <c r="BK399" s="126" t="e">
        <f t="shared" si="336"/>
        <v>#DIV/0!</v>
      </c>
      <c r="BL399" s="126" t="e">
        <f t="shared" si="336"/>
        <v>#DIV/0!</v>
      </c>
      <c r="BM399" s="126" t="e">
        <f t="shared" si="336"/>
        <v>#DIV/0!</v>
      </c>
      <c r="BN399" s="126" t="e">
        <f>BN393*BN390/BN397</f>
        <v>#DIV/0!</v>
      </c>
    </row>
    <row r="400" spans="2:69" hidden="1" outlineLevel="1">
      <c r="E400" s="83" t="s">
        <v>152</v>
      </c>
      <c r="J400" t="s">
        <v>119</v>
      </c>
      <c r="K400" s="103" t="e">
        <f t="array" ref="K400">IF(AND(R400:BM400=1),"ok","error")</f>
        <v>#DIV/0!</v>
      </c>
      <c r="R400" s="196">
        <f t="shared" ref="R400:BM400" si="337">R398+R399*(R380-1)</f>
        <v>1</v>
      </c>
      <c r="S400" s="196" t="e">
        <f t="shared" si="337"/>
        <v>#DIV/0!</v>
      </c>
      <c r="T400" s="196" t="e">
        <f t="shared" si="337"/>
        <v>#DIV/0!</v>
      </c>
      <c r="U400" s="196" t="e">
        <f t="shared" si="337"/>
        <v>#DIV/0!</v>
      </c>
      <c r="V400" s="196" t="e">
        <f t="shared" si="337"/>
        <v>#DIV/0!</v>
      </c>
      <c r="W400" s="196" t="e">
        <f t="shared" si="337"/>
        <v>#DIV/0!</v>
      </c>
      <c r="X400" s="196" t="e">
        <f t="shared" si="337"/>
        <v>#DIV/0!</v>
      </c>
      <c r="Y400" s="196" t="e">
        <f t="shared" si="337"/>
        <v>#DIV/0!</v>
      </c>
      <c r="Z400" s="196" t="e">
        <f t="shared" si="337"/>
        <v>#DIV/0!</v>
      </c>
      <c r="AA400" s="196" t="e">
        <f t="shared" si="337"/>
        <v>#DIV/0!</v>
      </c>
      <c r="AB400" s="196" t="e">
        <f t="shared" si="337"/>
        <v>#DIV/0!</v>
      </c>
      <c r="AC400" s="196" t="e">
        <f t="shared" si="337"/>
        <v>#DIV/0!</v>
      </c>
      <c r="AD400" s="196" t="e">
        <f t="shared" si="337"/>
        <v>#DIV/0!</v>
      </c>
      <c r="AE400" s="196" t="e">
        <f t="shared" si="337"/>
        <v>#DIV/0!</v>
      </c>
      <c r="AF400" s="196" t="e">
        <f t="shared" si="337"/>
        <v>#DIV/0!</v>
      </c>
      <c r="AG400" s="196" t="e">
        <f t="shared" si="337"/>
        <v>#DIV/0!</v>
      </c>
      <c r="AH400" s="196" t="e">
        <f t="shared" si="337"/>
        <v>#DIV/0!</v>
      </c>
      <c r="AI400" s="196" t="e">
        <f t="shared" si="337"/>
        <v>#DIV/0!</v>
      </c>
      <c r="AJ400" s="196" t="e">
        <f t="shared" si="337"/>
        <v>#DIV/0!</v>
      </c>
      <c r="AK400" s="196" t="e">
        <f t="shared" si="337"/>
        <v>#DIV/0!</v>
      </c>
      <c r="AL400" s="196" t="e">
        <f t="shared" si="337"/>
        <v>#DIV/0!</v>
      </c>
      <c r="AM400" s="196" t="e">
        <f t="shared" si="337"/>
        <v>#DIV/0!</v>
      </c>
      <c r="AN400" s="196" t="e">
        <f t="shared" si="337"/>
        <v>#DIV/0!</v>
      </c>
      <c r="AO400" s="196" t="e">
        <f t="shared" si="337"/>
        <v>#DIV/0!</v>
      </c>
      <c r="AP400" s="196" t="e">
        <f t="shared" si="337"/>
        <v>#DIV/0!</v>
      </c>
      <c r="AQ400" s="196" t="e">
        <f t="shared" si="337"/>
        <v>#DIV/0!</v>
      </c>
      <c r="AR400" s="196" t="e">
        <f t="shared" si="337"/>
        <v>#DIV/0!</v>
      </c>
      <c r="AS400" s="196" t="e">
        <f t="shared" si="337"/>
        <v>#DIV/0!</v>
      </c>
      <c r="AT400" s="196" t="e">
        <f t="shared" si="337"/>
        <v>#DIV/0!</v>
      </c>
      <c r="AU400" s="196" t="e">
        <f t="shared" si="337"/>
        <v>#DIV/0!</v>
      </c>
      <c r="AV400" s="196" t="e">
        <f t="shared" si="337"/>
        <v>#DIV/0!</v>
      </c>
      <c r="AW400" s="196" t="e">
        <f t="shared" si="337"/>
        <v>#DIV/0!</v>
      </c>
      <c r="AX400" s="196" t="e">
        <f t="shared" si="337"/>
        <v>#DIV/0!</v>
      </c>
      <c r="AY400" s="196" t="e">
        <f t="shared" si="337"/>
        <v>#DIV/0!</v>
      </c>
      <c r="AZ400" s="196" t="e">
        <f t="shared" si="337"/>
        <v>#DIV/0!</v>
      </c>
      <c r="BA400" s="196" t="e">
        <f t="shared" si="337"/>
        <v>#DIV/0!</v>
      </c>
      <c r="BB400" s="196" t="e">
        <f t="shared" si="337"/>
        <v>#DIV/0!</v>
      </c>
      <c r="BC400" s="196" t="e">
        <f t="shared" si="337"/>
        <v>#DIV/0!</v>
      </c>
      <c r="BD400" s="196" t="e">
        <f t="shared" si="337"/>
        <v>#DIV/0!</v>
      </c>
      <c r="BE400" s="196" t="e">
        <f t="shared" si="337"/>
        <v>#DIV/0!</v>
      </c>
      <c r="BF400" s="196" t="e">
        <f t="shared" si="337"/>
        <v>#DIV/0!</v>
      </c>
      <c r="BG400" s="196" t="e">
        <f t="shared" si="337"/>
        <v>#DIV/0!</v>
      </c>
      <c r="BH400" s="196" t="e">
        <f t="shared" si="337"/>
        <v>#DIV/0!</v>
      </c>
      <c r="BI400" s="196" t="e">
        <f t="shared" si="337"/>
        <v>#DIV/0!</v>
      </c>
      <c r="BJ400" s="196" t="e">
        <f t="shared" si="337"/>
        <v>#DIV/0!</v>
      </c>
      <c r="BK400" s="196" t="e">
        <f t="shared" si="337"/>
        <v>#DIV/0!</v>
      </c>
      <c r="BL400" s="196" t="e">
        <f t="shared" si="337"/>
        <v>#DIV/0!</v>
      </c>
      <c r="BM400" s="196" t="e">
        <f t="shared" si="337"/>
        <v>#DIV/0!</v>
      </c>
      <c r="BN400" s="196" t="e">
        <f>BN398+BN399*(BN380-1)</f>
        <v>#DIV/0!</v>
      </c>
    </row>
    <row r="401" spans="2:66" hidden="1" outlineLevel="1"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  <c r="AV401" s="160"/>
      <c r="AW401" s="160"/>
      <c r="AX401" s="160"/>
      <c r="AY401" s="160"/>
      <c r="AZ401" s="160"/>
      <c r="BA401" s="160"/>
      <c r="BB401" s="160"/>
      <c r="BC401" s="160"/>
      <c r="BD401" s="160"/>
      <c r="BE401" s="160"/>
      <c r="BF401" s="160"/>
      <c r="BG401" s="160"/>
      <c r="BH401" s="160"/>
      <c r="BI401" s="160"/>
      <c r="BJ401" s="160"/>
      <c r="BK401" s="160"/>
      <c r="BL401" s="160"/>
      <c r="BM401" s="160"/>
      <c r="BN401" s="160"/>
    </row>
    <row r="402" spans="2:66" hidden="1" outlineLevel="1">
      <c r="C402" s="16" t="s">
        <v>342</v>
      </c>
    </row>
    <row r="403" spans="2:66" hidden="1" outlineLevel="1">
      <c r="E403" s="62" t="s">
        <v>335</v>
      </c>
      <c r="J403" t="s">
        <v>119</v>
      </c>
      <c r="K403" s="103" t="e">
        <f t="array" ref="K403">IF(OR(L403:BM403&lt;0,L403:BM403&gt;1),"error","ok")</f>
        <v>#DIV/0!</v>
      </c>
      <c r="R403" s="126">
        <f t="shared" ref="R403:BM403" si="338">1-R397</f>
        <v>2</v>
      </c>
      <c r="S403" s="126" t="e">
        <f t="shared" si="338"/>
        <v>#DIV/0!</v>
      </c>
      <c r="T403" s="126" t="e">
        <f t="shared" si="338"/>
        <v>#DIV/0!</v>
      </c>
      <c r="U403" s="126" t="e">
        <f t="shared" si="338"/>
        <v>#DIV/0!</v>
      </c>
      <c r="V403" s="126" t="e">
        <f t="shared" si="338"/>
        <v>#DIV/0!</v>
      </c>
      <c r="W403" s="126" t="e">
        <f t="shared" si="338"/>
        <v>#DIV/0!</v>
      </c>
      <c r="X403" s="126" t="e">
        <f t="shared" si="338"/>
        <v>#DIV/0!</v>
      </c>
      <c r="Y403" s="126" t="e">
        <f t="shared" si="338"/>
        <v>#DIV/0!</v>
      </c>
      <c r="Z403" s="126" t="e">
        <f t="shared" si="338"/>
        <v>#DIV/0!</v>
      </c>
      <c r="AA403" s="126" t="e">
        <f t="shared" si="338"/>
        <v>#DIV/0!</v>
      </c>
      <c r="AB403" s="126" t="e">
        <f t="shared" si="338"/>
        <v>#DIV/0!</v>
      </c>
      <c r="AC403" s="126" t="e">
        <f t="shared" si="338"/>
        <v>#DIV/0!</v>
      </c>
      <c r="AD403" s="126" t="e">
        <f t="shared" si="338"/>
        <v>#DIV/0!</v>
      </c>
      <c r="AE403" s="126" t="e">
        <f t="shared" si="338"/>
        <v>#DIV/0!</v>
      </c>
      <c r="AF403" s="126" t="e">
        <f t="shared" si="338"/>
        <v>#DIV/0!</v>
      </c>
      <c r="AG403" s="126" t="e">
        <f t="shared" si="338"/>
        <v>#DIV/0!</v>
      </c>
      <c r="AH403" s="126" t="e">
        <f t="shared" si="338"/>
        <v>#DIV/0!</v>
      </c>
      <c r="AI403" s="126" t="e">
        <f t="shared" si="338"/>
        <v>#DIV/0!</v>
      </c>
      <c r="AJ403" s="126" t="e">
        <f t="shared" si="338"/>
        <v>#DIV/0!</v>
      </c>
      <c r="AK403" s="126" t="e">
        <f t="shared" si="338"/>
        <v>#DIV/0!</v>
      </c>
      <c r="AL403" s="126" t="e">
        <f t="shared" si="338"/>
        <v>#DIV/0!</v>
      </c>
      <c r="AM403" s="126" t="e">
        <f t="shared" si="338"/>
        <v>#DIV/0!</v>
      </c>
      <c r="AN403" s="126" t="e">
        <f t="shared" si="338"/>
        <v>#DIV/0!</v>
      </c>
      <c r="AO403" s="126" t="e">
        <f t="shared" si="338"/>
        <v>#DIV/0!</v>
      </c>
      <c r="AP403" s="126" t="e">
        <f t="shared" si="338"/>
        <v>#DIV/0!</v>
      </c>
      <c r="AQ403" s="126" t="e">
        <f t="shared" si="338"/>
        <v>#DIV/0!</v>
      </c>
      <c r="AR403" s="126" t="e">
        <f t="shared" si="338"/>
        <v>#DIV/0!</v>
      </c>
      <c r="AS403" s="126" t="e">
        <f t="shared" si="338"/>
        <v>#DIV/0!</v>
      </c>
      <c r="AT403" s="126" t="e">
        <f t="shared" si="338"/>
        <v>#DIV/0!</v>
      </c>
      <c r="AU403" s="126" t="e">
        <f t="shared" si="338"/>
        <v>#DIV/0!</v>
      </c>
      <c r="AV403" s="126" t="e">
        <f t="shared" si="338"/>
        <v>#DIV/0!</v>
      </c>
      <c r="AW403" s="126" t="e">
        <f t="shared" si="338"/>
        <v>#DIV/0!</v>
      </c>
      <c r="AX403" s="126" t="e">
        <f t="shared" si="338"/>
        <v>#DIV/0!</v>
      </c>
      <c r="AY403" s="126" t="e">
        <f t="shared" si="338"/>
        <v>#DIV/0!</v>
      </c>
      <c r="AZ403" s="126" t="e">
        <f t="shared" si="338"/>
        <v>#DIV/0!</v>
      </c>
      <c r="BA403" s="126" t="e">
        <f t="shared" si="338"/>
        <v>#DIV/0!</v>
      </c>
      <c r="BB403" s="126" t="e">
        <f t="shared" si="338"/>
        <v>#DIV/0!</v>
      </c>
      <c r="BC403" s="126" t="e">
        <f t="shared" si="338"/>
        <v>#DIV/0!</v>
      </c>
      <c r="BD403" s="126" t="e">
        <f t="shared" si="338"/>
        <v>#DIV/0!</v>
      </c>
      <c r="BE403" s="126" t="e">
        <f t="shared" si="338"/>
        <v>#DIV/0!</v>
      </c>
      <c r="BF403" s="126" t="e">
        <f t="shared" si="338"/>
        <v>#DIV/0!</v>
      </c>
      <c r="BG403" s="126" t="e">
        <f t="shared" si="338"/>
        <v>#DIV/0!</v>
      </c>
      <c r="BH403" s="126" t="e">
        <f t="shared" si="338"/>
        <v>#DIV/0!</v>
      </c>
      <c r="BI403" s="126" t="e">
        <f t="shared" si="338"/>
        <v>#DIV/0!</v>
      </c>
      <c r="BJ403" s="126" t="e">
        <f t="shared" si="338"/>
        <v>#DIV/0!</v>
      </c>
      <c r="BK403" s="126" t="e">
        <f t="shared" si="338"/>
        <v>#DIV/0!</v>
      </c>
      <c r="BL403" s="126" t="e">
        <f t="shared" si="338"/>
        <v>#DIV/0!</v>
      </c>
      <c r="BM403" s="126" t="e">
        <f t="shared" si="338"/>
        <v>#DIV/0!</v>
      </c>
      <c r="BN403" s="126" t="e">
        <f>1-BN397</f>
        <v>#DIV/0!</v>
      </c>
    </row>
    <row r="404" spans="2:66" hidden="1" outlineLevel="1">
      <c r="E404" s="62" t="s">
        <v>292</v>
      </c>
      <c r="J404" t="s">
        <v>119</v>
      </c>
      <c r="K404" s="103" t="e">
        <f t="array" ref="K404">IF(OR(L404:BM404&lt;0,L404:BM404&gt;1),"error","ok")</f>
        <v>#DIV/0!</v>
      </c>
      <c r="R404" s="126">
        <f t="shared" ref="R404:AV404" si="339">R387*R383/R403</f>
        <v>0</v>
      </c>
      <c r="S404" s="126" t="e">
        <f t="shared" si="339"/>
        <v>#DIV/0!</v>
      </c>
      <c r="T404" s="126" t="e">
        <f t="shared" si="339"/>
        <v>#DIV/0!</v>
      </c>
      <c r="U404" s="126" t="e">
        <f t="shared" si="339"/>
        <v>#DIV/0!</v>
      </c>
      <c r="V404" s="126" t="e">
        <f t="shared" si="339"/>
        <v>#DIV/0!</v>
      </c>
      <c r="W404" s="126" t="e">
        <f t="shared" si="339"/>
        <v>#DIV/0!</v>
      </c>
      <c r="X404" s="126" t="e">
        <f t="shared" si="339"/>
        <v>#DIV/0!</v>
      </c>
      <c r="Y404" s="126" t="e">
        <f t="shared" si="339"/>
        <v>#DIV/0!</v>
      </c>
      <c r="Z404" s="126" t="e">
        <f t="shared" si="339"/>
        <v>#DIV/0!</v>
      </c>
      <c r="AA404" s="126" t="e">
        <f t="shared" si="339"/>
        <v>#DIV/0!</v>
      </c>
      <c r="AB404" s="126" t="e">
        <f t="shared" si="339"/>
        <v>#DIV/0!</v>
      </c>
      <c r="AC404" s="126" t="e">
        <f t="shared" si="339"/>
        <v>#DIV/0!</v>
      </c>
      <c r="AD404" s="126" t="e">
        <f t="shared" si="339"/>
        <v>#DIV/0!</v>
      </c>
      <c r="AE404" s="126" t="e">
        <f t="shared" si="339"/>
        <v>#DIV/0!</v>
      </c>
      <c r="AF404" s="126" t="e">
        <f t="shared" si="339"/>
        <v>#DIV/0!</v>
      </c>
      <c r="AG404" s="126" t="e">
        <f t="shared" si="339"/>
        <v>#DIV/0!</v>
      </c>
      <c r="AH404" s="126" t="e">
        <f t="shared" si="339"/>
        <v>#DIV/0!</v>
      </c>
      <c r="AI404" s="126" t="e">
        <f t="shared" si="339"/>
        <v>#DIV/0!</v>
      </c>
      <c r="AJ404" s="126" t="e">
        <f t="shared" si="339"/>
        <v>#DIV/0!</v>
      </c>
      <c r="AK404" s="126" t="e">
        <f t="shared" si="339"/>
        <v>#DIV/0!</v>
      </c>
      <c r="AL404" s="126" t="e">
        <f t="shared" si="339"/>
        <v>#DIV/0!</v>
      </c>
      <c r="AM404" s="126" t="e">
        <f t="shared" si="339"/>
        <v>#DIV/0!</v>
      </c>
      <c r="AN404" s="126" t="e">
        <f t="shared" si="339"/>
        <v>#DIV/0!</v>
      </c>
      <c r="AO404" s="126" t="e">
        <f t="shared" si="339"/>
        <v>#DIV/0!</v>
      </c>
      <c r="AP404" s="126" t="e">
        <f t="shared" si="339"/>
        <v>#DIV/0!</v>
      </c>
      <c r="AQ404" s="126" t="e">
        <f t="shared" si="339"/>
        <v>#DIV/0!</v>
      </c>
      <c r="AR404" s="126" t="e">
        <f t="shared" si="339"/>
        <v>#DIV/0!</v>
      </c>
      <c r="AS404" s="126" t="e">
        <f t="shared" si="339"/>
        <v>#DIV/0!</v>
      </c>
      <c r="AT404" s="126" t="e">
        <f t="shared" si="339"/>
        <v>#DIV/0!</v>
      </c>
      <c r="AU404" s="126" t="e">
        <f t="shared" si="339"/>
        <v>#DIV/0!</v>
      </c>
      <c r="AV404" s="126" t="e">
        <f t="shared" si="339"/>
        <v>#DIV/0!</v>
      </c>
      <c r="AW404" s="126" t="e">
        <f t="shared" ref="AW404:BM404" si="340">AW387*AW383/AW403</f>
        <v>#DIV/0!</v>
      </c>
      <c r="AX404" s="126" t="e">
        <f t="shared" si="340"/>
        <v>#DIV/0!</v>
      </c>
      <c r="AY404" s="126" t="e">
        <f t="shared" si="340"/>
        <v>#DIV/0!</v>
      </c>
      <c r="AZ404" s="126" t="e">
        <f t="shared" si="340"/>
        <v>#DIV/0!</v>
      </c>
      <c r="BA404" s="126" t="e">
        <f t="shared" si="340"/>
        <v>#DIV/0!</v>
      </c>
      <c r="BB404" s="126" t="e">
        <f t="shared" si="340"/>
        <v>#DIV/0!</v>
      </c>
      <c r="BC404" s="126" t="e">
        <f t="shared" si="340"/>
        <v>#DIV/0!</v>
      </c>
      <c r="BD404" s="126" t="e">
        <f t="shared" si="340"/>
        <v>#DIV/0!</v>
      </c>
      <c r="BE404" s="126" t="e">
        <f t="shared" si="340"/>
        <v>#DIV/0!</v>
      </c>
      <c r="BF404" s="126" t="e">
        <f t="shared" si="340"/>
        <v>#DIV/0!</v>
      </c>
      <c r="BG404" s="126" t="e">
        <f t="shared" si="340"/>
        <v>#DIV/0!</v>
      </c>
      <c r="BH404" s="126" t="e">
        <f t="shared" si="340"/>
        <v>#DIV/0!</v>
      </c>
      <c r="BI404" s="126" t="e">
        <f t="shared" si="340"/>
        <v>#DIV/0!</v>
      </c>
      <c r="BJ404" s="126" t="e">
        <f t="shared" si="340"/>
        <v>#DIV/0!</v>
      </c>
      <c r="BK404" s="126" t="e">
        <f t="shared" si="340"/>
        <v>#DIV/0!</v>
      </c>
      <c r="BL404" s="126" t="e">
        <f t="shared" si="340"/>
        <v>#DIV/0!</v>
      </c>
      <c r="BM404" s="126" t="e">
        <f t="shared" si="340"/>
        <v>#DIV/0!</v>
      </c>
      <c r="BN404" s="126" t="e">
        <f>BN387*BN383/BN403</f>
        <v>#DIV/0!</v>
      </c>
    </row>
    <row r="405" spans="2:66" hidden="1" outlineLevel="1">
      <c r="E405" s="62" t="s">
        <v>334</v>
      </c>
      <c r="J405" t="s">
        <v>119</v>
      </c>
      <c r="K405" s="103" t="e">
        <f t="array" ref="K405">IF(OR(L405:BM405&lt;0,L405:BM405&gt;1),"error","ok")</f>
        <v>#DIV/0!</v>
      </c>
      <c r="R405" s="126">
        <f t="shared" ref="R405:BM405" si="341">R394*R390/R403</f>
        <v>-1</v>
      </c>
      <c r="S405" s="126" t="e">
        <f t="shared" si="341"/>
        <v>#DIV/0!</v>
      </c>
      <c r="T405" s="126" t="e">
        <f t="shared" si="341"/>
        <v>#DIV/0!</v>
      </c>
      <c r="U405" s="126" t="e">
        <f t="shared" si="341"/>
        <v>#DIV/0!</v>
      </c>
      <c r="V405" s="126" t="e">
        <f t="shared" si="341"/>
        <v>#DIV/0!</v>
      </c>
      <c r="W405" s="126" t="e">
        <f t="shared" si="341"/>
        <v>#DIV/0!</v>
      </c>
      <c r="X405" s="126" t="e">
        <f t="shared" si="341"/>
        <v>#DIV/0!</v>
      </c>
      <c r="Y405" s="126" t="e">
        <f t="shared" si="341"/>
        <v>#DIV/0!</v>
      </c>
      <c r="Z405" s="126" t="e">
        <f t="shared" si="341"/>
        <v>#DIV/0!</v>
      </c>
      <c r="AA405" s="126" t="e">
        <f t="shared" si="341"/>
        <v>#DIV/0!</v>
      </c>
      <c r="AB405" s="126" t="e">
        <f t="shared" si="341"/>
        <v>#DIV/0!</v>
      </c>
      <c r="AC405" s="126" t="e">
        <f t="shared" si="341"/>
        <v>#DIV/0!</v>
      </c>
      <c r="AD405" s="126" t="e">
        <f t="shared" si="341"/>
        <v>#DIV/0!</v>
      </c>
      <c r="AE405" s="126" t="e">
        <f t="shared" si="341"/>
        <v>#DIV/0!</v>
      </c>
      <c r="AF405" s="126" t="e">
        <f t="shared" si="341"/>
        <v>#DIV/0!</v>
      </c>
      <c r="AG405" s="126" t="e">
        <f t="shared" si="341"/>
        <v>#DIV/0!</v>
      </c>
      <c r="AH405" s="126" t="e">
        <f t="shared" si="341"/>
        <v>#DIV/0!</v>
      </c>
      <c r="AI405" s="126" t="e">
        <f t="shared" si="341"/>
        <v>#DIV/0!</v>
      </c>
      <c r="AJ405" s="126" t="e">
        <f t="shared" si="341"/>
        <v>#DIV/0!</v>
      </c>
      <c r="AK405" s="126" t="e">
        <f t="shared" si="341"/>
        <v>#DIV/0!</v>
      </c>
      <c r="AL405" s="126" t="e">
        <f t="shared" si="341"/>
        <v>#DIV/0!</v>
      </c>
      <c r="AM405" s="126" t="e">
        <f t="shared" si="341"/>
        <v>#DIV/0!</v>
      </c>
      <c r="AN405" s="126" t="e">
        <f t="shared" si="341"/>
        <v>#DIV/0!</v>
      </c>
      <c r="AO405" s="126" t="e">
        <f t="shared" si="341"/>
        <v>#DIV/0!</v>
      </c>
      <c r="AP405" s="126" t="e">
        <f t="shared" si="341"/>
        <v>#DIV/0!</v>
      </c>
      <c r="AQ405" s="126" t="e">
        <f t="shared" si="341"/>
        <v>#DIV/0!</v>
      </c>
      <c r="AR405" s="126" t="e">
        <f t="shared" si="341"/>
        <v>#DIV/0!</v>
      </c>
      <c r="AS405" s="126" t="e">
        <f t="shared" si="341"/>
        <v>#DIV/0!</v>
      </c>
      <c r="AT405" s="126" t="e">
        <f t="shared" si="341"/>
        <v>#DIV/0!</v>
      </c>
      <c r="AU405" s="126" t="e">
        <f t="shared" si="341"/>
        <v>#DIV/0!</v>
      </c>
      <c r="AV405" s="126" t="e">
        <f t="shared" si="341"/>
        <v>#DIV/0!</v>
      </c>
      <c r="AW405" s="126" t="e">
        <f t="shared" si="341"/>
        <v>#DIV/0!</v>
      </c>
      <c r="AX405" s="126" t="e">
        <f t="shared" si="341"/>
        <v>#DIV/0!</v>
      </c>
      <c r="AY405" s="126" t="e">
        <f t="shared" si="341"/>
        <v>#DIV/0!</v>
      </c>
      <c r="AZ405" s="126" t="e">
        <f t="shared" si="341"/>
        <v>#DIV/0!</v>
      </c>
      <c r="BA405" s="126" t="e">
        <f t="shared" si="341"/>
        <v>#DIV/0!</v>
      </c>
      <c r="BB405" s="126" t="e">
        <f t="shared" si="341"/>
        <v>#DIV/0!</v>
      </c>
      <c r="BC405" s="126" t="e">
        <f t="shared" si="341"/>
        <v>#DIV/0!</v>
      </c>
      <c r="BD405" s="126" t="e">
        <f t="shared" si="341"/>
        <v>#DIV/0!</v>
      </c>
      <c r="BE405" s="126" t="e">
        <f t="shared" si="341"/>
        <v>#DIV/0!</v>
      </c>
      <c r="BF405" s="126" t="e">
        <f t="shared" si="341"/>
        <v>#DIV/0!</v>
      </c>
      <c r="BG405" s="126" t="e">
        <f t="shared" si="341"/>
        <v>#DIV/0!</v>
      </c>
      <c r="BH405" s="126" t="e">
        <f t="shared" si="341"/>
        <v>#DIV/0!</v>
      </c>
      <c r="BI405" s="126" t="e">
        <f t="shared" si="341"/>
        <v>#DIV/0!</v>
      </c>
      <c r="BJ405" s="126" t="e">
        <f t="shared" si="341"/>
        <v>#DIV/0!</v>
      </c>
      <c r="BK405" s="126" t="e">
        <f t="shared" si="341"/>
        <v>#DIV/0!</v>
      </c>
      <c r="BL405" s="126" t="e">
        <f t="shared" si="341"/>
        <v>#DIV/0!</v>
      </c>
      <c r="BM405" s="126" t="e">
        <f t="shared" si="341"/>
        <v>#DIV/0!</v>
      </c>
      <c r="BN405" s="126" t="e">
        <f>BN394*BN390/BN403</f>
        <v>#DIV/0!</v>
      </c>
    </row>
    <row r="406" spans="2:66" hidden="1" outlineLevel="1">
      <c r="E406" s="83" t="s">
        <v>152</v>
      </c>
      <c r="K406" s="103" t="e">
        <f t="array" ref="K406">IF(AND(R406:BM406=1),"ok","error")</f>
        <v>#DIV/0!</v>
      </c>
      <c r="R406" s="196">
        <f t="shared" ref="R406:BM406" si="342">R404+R405*(R380-1)</f>
        <v>1</v>
      </c>
      <c r="S406" s="196" t="e">
        <f t="shared" si="342"/>
        <v>#DIV/0!</v>
      </c>
      <c r="T406" s="196" t="e">
        <f t="shared" si="342"/>
        <v>#DIV/0!</v>
      </c>
      <c r="U406" s="196" t="e">
        <f t="shared" si="342"/>
        <v>#DIV/0!</v>
      </c>
      <c r="V406" s="196" t="e">
        <f t="shared" si="342"/>
        <v>#DIV/0!</v>
      </c>
      <c r="W406" s="196" t="e">
        <f t="shared" si="342"/>
        <v>#DIV/0!</v>
      </c>
      <c r="X406" s="196" t="e">
        <f t="shared" si="342"/>
        <v>#DIV/0!</v>
      </c>
      <c r="Y406" s="196" t="e">
        <f t="shared" si="342"/>
        <v>#DIV/0!</v>
      </c>
      <c r="Z406" s="196" t="e">
        <f t="shared" si="342"/>
        <v>#DIV/0!</v>
      </c>
      <c r="AA406" s="196" t="e">
        <f t="shared" si="342"/>
        <v>#DIV/0!</v>
      </c>
      <c r="AB406" s="196" t="e">
        <f t="shared" si="342"/>
        <v>#DIV/0!</v>
      </c>
      <c r="AC406" s="196" t="e">
        <f t="shared" si="342"/>
        <v>#DIV/0!</v>
      </c>
      <c r="AD406" s="196" t="e">
        <f t="shared" si="342"/>
        <v>#DIV/0!</v>
      </c>
      <c r="AE406" s="196" t="e">
        <f t="shared" si="342"/>
        <v>#DIV/0!</v>
      </c>
      <c r="AF406" s="196" t="e">
        <f t="shared" si="342"/>
        <v>#DIV/0!</v>
      </c>
      <c r="AG406" s="196" t="e">
        <f t="shared" si="342"/>
        <v>#DIV/0!</v>
      </c>
      <c r="AH406" s="196" t="e">
        <f t="shared" si="342"/>
        <v>#DIV/0!</v>
      </c>
      <c r="AI406" s="196" t="e">
        <f t="shared" si="342"/>
        <v>#DIV/0!</v>
      </c>
      <c r="AJ406" s="196" t="e">
        <f t="shared" si="342"/>
        <v>#DIV/0!</v>
      </c>
      <c r="AK406" s="196" t="e">
        <f t="shared" si="342"/>
        <v>#DIV/0!</v>
      </c>
      <c r="AL406" s="196" t="e">
        <f t="shared" si="342"/>
        <v>#DIV/0!</v>
      </c>
      <c r="AM406" s="196" t="e">
        <f t="shared" si="342"/>
        <v>#DIV/0!</v>
      </c>
      <c r="AN406" s="196" t="e">
        <f t="shared" si="342"/>
        <v>#DIV/0!</v>
      </c>
      <c r="AO406" s="196" t="e">
        <f t="shared" si="342"/>
        <v>#DIV/0!</v>
      </c>
      <c r="AP406" s="196" t="e">
        <f t="shared" si="342"/>
        <v>#DIV/0!</v>
      </c>
      <c r="AQ406" s="196" t="e">
        <f t="shared" si="342"/>
        <v>#DIV/0!</v>
      </c>
      <c r="AR406" s="196" t="e">
        <f t="shared" si="342"/>
        <v>#DIV/0!</v>
      </c>
      <c r="AS406" s="196" t="e">
        <f t="shared" si="342"/>
        <v>#DIV/0!</v>
      </c>
      <c r="AT406" s="196" t="e">
        <f t="shared" si="342"/>
        <v>#DIV/0!</v>
      </c>
      <c r="AU406" s="196" t="e">
        <f t="shared" si="342"/>
        <v>#DIV/0!</v>
      </c>
      <c r="AV406" s="196" t="e">
        <f t="shared" si="342"/>
        <v>#DIV/0!</v>
      </c>
      <c r="AW406" s="196" t="e">
        <f t="shared" si="342"/>
        <v>#DIV/0!</v>
      </c>
      <c r="AX406" s="196" t="e">
        <f t="shared" si="342"/>
        <v>#DIV/0!</v>
      </c>
      <c r="AY406" s="196" t="e">
        <f t="shared" si="342"/>
        <v>#DIV/0!</v>
      </c>
      <c r="AZ406" s="196" t="e">
        <f t="shared" si="342"/>
        <v>#DIV/0!</v>
      </c>
      <c r="BA406" s="196" t="e">
        <f t="shared" si="342"/>
        <v>#DIV/0!</v>
      </c>
      <c r="BB406" s="196" t="e">
        <f t="shared" si="342"/>
        <v>#DIV/0!</v>
      </c>
      <c r="BC406" s="196" t="e">
        <f t="shared" si="342"/>
        <v>#DIV/0!</v>
      </c>
      <c r="BD406" s="196" t="e">
        <f t="shared" si="342"/>
        <v>#DIV/0!</v>
      </c>
      <c r="BE406" s="196" t="e">
        <f t="shared" si="342"/>
        <v>#DIV/0!</v>
      </c>
      <c r="BF406" s="196" t="e">
        <f t="shared" si="342"/>
        <v>#DIV/0!</v>
      </c>
      <c r="BG406" s="196" t="e">
        <f t="shared" si="342"/>
        <v>#DIV/0!</v>
      </c>
      <c r="BH406" s="196" t="e">
        <f t="shared" si="342"/>
        <v>#DIV/0!</v>
      </c>
      <c r="BI406" s="196" t="e">
        <f t="shared" si="342"/>
        <v>#DIV/0!</v>
      </c>
      <c r="BJ406" s="196" t="e">
        <f t="shared" si="342"/>
        <v>#DIV/0!</v>
      </c>
      <c r="BK406" s="196" t="e">
        <f t="shared" si="342"/>
        <v>#DIV/0!</v>
      </c>
      <c r="BL406" s="196" t="e">
        <f t="shared" si="342"/>
        <v>#DIV/0!</v>
      </c>
      <c r="BM406" s="196" t="e">
        <f t="shared" si="342"/>
        <v>#DIV/0!</v>
      </c>
      <c r="BN406" s="196" t="e">
        <f>BN404+BN405*(BN380-1)</f>
        <v>#DIV/0!</v>
      </c>
    </row>
    <row r="407" spans="2:66" hidden="1" outlineLevel="1">
      <c r="E407" s="16"/>
    </row>
    <row r="408" spans="2:66" hidden="1" outlineLevel="1">
      <c r="B408" s="90" t="s">
        <v>339</v>
      </c>
    </row>
    <row r="409" spans="2:66" hidden="1" outlineLevel="1"/>
    <row r="410" spans="2:66" hidden="1" outlineLevel="1">
      <c r="C410" s="16" t="s">
        <v>340</v>
      </c>
    </row>
    <row r="411" spans="2:66" hidden="1" outlineLevel="1">
      <c r="E411" s="220" t="s">
        <v>269</v>
      </c>
      <c r="J411" t="s">
        <v>119</v>
      </c>
      <c r="K411" s="103" t="e">
        <f t="array" ref="K411">IF(OR(L411:BM411&lt;0,L411:BM411&gt;1),"error","ok")</f>
        <v>#DIV/0!</v>
      </c>
      <c r="R411" s="189">
        <f t="shared" ref="R411:AV411" si="343">R403</f>
        <v>2</v>
      </c>
      <c r="S411" s="189" t="e">
        <f t="shared" si="343"/>
        <v>#DIV/0!</v>
      </c>
      <c r="T411" s="189" t="e">
        <f t="shared" si="343"/>
        <v>#DIV/0!</v>
      </c>
      <c r="U411" s="189" t="e">
        <f t="shared" si="343"/>
        <v>#DIV/0!</v>
      </c>
      <c r="V411" s="189" t="e">
        <f t="shared" si="343"/>
        <v>#DIV/0!</v>
      </c>
      <c r="W411" s="189" t="e">
        <f t="shared" si="343"/>
        <v>#DIV/0!</v>
      </c>
      <c r="X411" s="189" t="e">
        <f t="shared" si="343"/>
        <v>#DIV/0!</v>
      </c>
      <c r="Y411" s="189" t="e">
        <f t="shared" si="343"/>
        <v>#DIV/0!</v>
      </c>
      <c r="Z411" s="189" t="e">
        <f t="shared" si="343"/>
        <v>#DIV/0!</v>
      </c>
      <c r="AA411" s="189" t="e">
        <f t="shared" si="343"/>
        <v>#DIV/0!</v>
      </c>
      <c r="AB411" s="189" t="e">
        <f t="shared" si="343"/>
        <v>#DIV/0!</v>
      </c>
      <c r="AC411" s="189" t="e">
        <f t="shared" si="343"/>
        <v>#DIV/0!</v>
      </c>
      <c r="AD411" s="189" t="e">
        <f t="shared" si="343"/>
        <v>#DIV/0!</v>
      </c>
      <c r="AE411" s="189" t="e">
        <f t="shared" si="343"/>
        <v>#DIV/0!</v>
      </c>
      <c r="AF411" s="189" t="e">
        <f t="shared" si="343"/>
        <v>#DIV/0!</v>
      </c>
      <c r="AG411" s="189" t="e">
        <f t="shared" si="343"/>
        <v>#DIV/0!</v>
      </c>
      <c r="AH411" s="189" t="e">
        <f t="shared" si="343"/>
        <v>#DIV/0!</v>
      </c>
      <c r="AI411" s="189" t="e">
        <f t="shared" si="343"/>
        <v>#DIV/0!</v>
      </c>
      <c r="AJ411" s="189" t="e">
        <f t="shared" si="343"/>
        <v>#DIV/0!</v>
      </c>
      <c r="AK411" s="189" t="e">
        <f t="shared" si="343"/>
        <v>#DIV/0!</v>
      </c>
      <c r="AL411" s="189" t="e">
        <f t="shared" si="343"/>
        <v>#DIV/0!</v>
      </c>
      <c r="AM411" s="189" t="e">
        <f t="shared" si="343"/>
        <v>#DIV/0!</v>
      </c>
      <c r="AN411" s="189" t="e">
        <f t="shared" si="343"/>
        <v>#DIV/0!</v>
      </c>
      <c r="AO411" s="189" t="e">
        <f t="shared" si="343"/>
        <v>#DIV/0!</v>
      </c>
      <c r="AP411" s="189" t="e">
        <f t="shared" si="343"/>
        <v>#DIV/0!</v>
      </c>
      <c r="AQ411" s="189" t="e">
        <f t="shared" si="343"/>
        <v>#DIV/0!</v>
      </c>
      <c r="AR411" s="189" t="e">
        <f t="shared" si="343"/>
        <v>#DIV/0!</v>
      </c>
      <c r="AS411" s="189" t="e">
        <f t="shared" si="343"/>
        <v>#DIV/0!</v>
      </c>
      <c r="AT411" s="189" t="e">
        <f t="shared" si="343"/>
        <v>#DIV/0!</v>
      </c>
      <c r="AU411" s="189" t="e">
        <f t="shared" si="343"/>
        <v>#DIV/0!</v>
      </c>
      <c r="AV411" s="189" t="e">
        <f t="shared" si="343"/>
        <v>#DIV/0!</v>
      </c>
      <c r="AW411" s="189" t="e">
        <f t="shared" ref="AW411:BM411" si="344">AW403</f>
        <v>#DIV/0!</v>
      </c>
      <c r="AX411" s="189" t="e">
        <f t="shared" si="344"/>
        <v>#DIV/0!</v>
      </c>
      <c r="AY411" s="189" t="e">
        <f t="shared" si="344"/>
        <v>#DIV/0!</v>
      </c>
      <c r="AZ411" s="189" t="e">
        <f t="shared" si="344"/>
        <v>#DIV/0!</v>
      </c>
      <c r="BA411" s="189" t="e">
        <f t="shared" si="344"/>
        <v>#DIV/0!</v>
      </c>
      <c r="BB411" s="189" t="e">
        <f t="shared" si="344"/>
        <v>#DIV/0!</v>
      </c>
      <c r="BC411" s="189" t="e">
        <f t="shared" si="344"/>
        <v>#DIV/0!</v>
      </c>
      <c r="BD411" s="189" t="e">
        <f t="shared" si="344"/>
        <v>#DIV/0!</v>
      </c>
      <c r="BE411" s="189" t="e">
        <f t="shared" si="344"/>
        <v>#DIV/0!</v>
      </c>
      <c r="BF411" s="189" t="e">
        <f t="shared" si="344"/>
        <v>#DIV/0!</v>
      </c>
      <c r="BG411" s="189" t="e">
        <f t="shared" si="344"/>
        <v>#DIV/0!</v>
      </c>
      <c r="BH411" s="189" t="e">
        <f t="shared" si="344"/>
        <v>#DIV/0!</v>
      </c>
      <c r="BI411" s="189" t="e">
        <f t="shared" si="344"/>
        <v>#DIV/0!</v>
      </c>
      <c r="BJ411" s="189" t="e">
        <f t="shared" si="344"/>
        <v>#DIV/0!</v>
      </c>
      <c r="BK411" s="189" t="e">
        <f t="shared" si="344"/>
        <v>#DIV/0!</v>
      </c>
      <c r="BL411" s="189" t="e">
        <f t="shared" si="344"/>
        <v>#DIV/0!</v>
      </c>
      <c r="BM411" s="189" t="e">
        <f t="shared" si="344"/>
        <v>#DIV/0!</v>
      </c>
      <c r="BN411" s="189" t="e">
        <f>BN403</f>
        <v>#DIV/0!</v>
      </c>
    </row>
    <row r="412" spans="2:66" hidden="1" outlineLevel="1">
      <c r="E412" s="62" t="s">
        <v>448</v>
      </c>
      <c r="J412" t="s">
        <v>119</v>
      </c>
      <c r="K412" s="103" t="e">
        <f t="array" ref="K412">IF(OR(L412:BM412&lt;0,L412:BM412&gt;1),"error","ok")</f>
        <v>#DIV/0!</v>
      </c>
      <c r="R412" s="71">
        <f t="shared" ref="R412:BM412" si="345">R390*R383/(1-R390)*(R380-1)</f>
        <v>0</v>
      </c>
      <c r="S412" s="71" t="e">
        <f t="shared" si="345"/>
        <v>#DIV/0!</v>
      </c>
      <c r="T412" s="71" t="e">
        <f t="shared" si="345"/>
        <v>#DIV/0!</v>
      </c>
      <c r="U412" s="71" t="e">
        <f t="shared" si="345"/>
        <v>#DIV/0!</v>
      </c>
      <c r="V412" s="71" t="e">
        <f t="shared" si="345"/>
        <v>#DIV/0!</v>
      </c>
      <c r="W412" s="71" t="e">
        <f t="shared" si="345"/>
        <v>#DIV/0!</v>
      </c>
      <c r="X412" s="71" t="e">
        <f t="shared" si="345"/>
        <v>#DIV/0!</v>
      </c>
      <c r="Y412" s="71" t="e">
        <f t="shared" si="345"/>
        <v>#DIV/0!</v>
      </c>
      <c r="Z412" s="71" t="e">
        <f t="shared" si="345"/>
        <v>#DIV/0!</v>
      </c>
      <c r="AA412" s="71" t="e">
        <f t="shared" si="345"/>
        <v>#DIV/0!</v>
      </c>
      <c r="AB412" s="71" t="e">
        <f t="shared" si="345"/>
        <v>#DIV/0!</v>
      </c>
      <c r="AC412" s="71" t="e">
        <f t="shared" si="345"/>
        <v>#DIV/0!</v>
      </c>
      <c r="AD412" s="71" t="e">
        <f t="shared" si="345"/>
        <v>#DIV/0!</v>
      </c>
      <c r="AE412" s="71" t="e">
        <f t="shared" si="345"/>
        <v>#DIV/0!</v>
      </c>
      <c r="AF412" s="71" t="e">
        <f t="shared" si="345"/>
        <v>#DIV/0!</v>
      </c>
      <c r="AG412" s="71" t="e">
        <f t="shared" si="345"/>
        <v>#DIV/0!</v>
      </c>
      <c r="AH412" s="71" t="e">
        <f t="shared" si="345"/>
        <v>#DIV/0!</v>
      </c>
      <c r="AI412" s="71" t="e">
        <f t="shared" si="345"/>
        <v>#DIV/0!</v>
      </c>
      <c r="AJ412" s="71" t="e">
        <f t="shared" si="345"/>
        <v>#DIV/0!</v>
      </c>
      <c r="AK412" s="71" t="e">
        <f t="shared" si="345"/>
        <v>#DIV/0!</v>
      </c>
      <c r="AL412" s="71" t="e">
        <f t="shared" si="345"/>
        <v>#DIV/0!</v>
      </c>
      <c r="AM412" s="71" t="e">
        <f t="shared" si="345"/>
        <v>#DIV/0!</v>
      </c>
      <c r="AN412" s="71" t="e">
        <f t="shared" si="345"/>
        <v>#DIV/0!</v>
      </c>
      <c r="AO412" s="71" t="e">
        <f t="shared" si="345"/>
        <v>#DIV/0!</v>
      </c>
      <c r="AP412" s="71" t="e">
        <f t="shared" si="345"/>
        <v>#DIV/0!</v>
      </c>
      <c r="AQ412" s="71" t="e">
        <f t="shared" si="345"/>
        <v>#DIV/0!</v>
      </c>
      <c r="AR412" s="71" t="e">
        <f t="shared" si="345"/>
        <v>#DIV/0!</v>
      </c>
      <c r="AS412" s="71" t="e">
        <f t="shared" si="345"/>
        <v>#DIV/0!</v>
      </c>
      <c r="AT412" s="71" t="e">
        <f t="shared" si="345"/>
        <v>#DIV/0!</v>
      </c>
      <c r="AU412" s="71" t="e">
        <f t="shared" si="345"/>
        <v>#DIV/0!</v>
      </c>
      <c r="AV412" s="71" t="e">
        <f t="shared" si="345"/>
        <v>#DIV/0!</v>
      </c>
      <c r="AW412" s="71" t="e">
        <f t="shared" si="345"/>
        <v>#DIV/0!</v>
      </c>
      <c r="AX412" s="71" t="e">
        <f t="shared" si="345"/>
        <v>#DIV/0!</v>
      </c>
      <c r="AY412" s="71" t="e">
        <f t="shared" si="345"/>
        <v>#DIV/0!</v>
      </c>
      <c r="AZ412" s="71" t="e">
        <f t="shared" si="345"/>
        <v>#DIV/0!</v>
      </c>
      <c r="BA412" s="71" t="e">
        <f t="shared" si="345"/>
        <v>#DIV/0!</v>
      </c>
      <c r="BB412" s="71" t="e">
        <f t="shared" si="345"/>
        <v>#DIV/0!</v>
      </c>
      <c r="BC412" s="71" t="e">
        <f t="shared" si="345"/>
        <v>#DIV/0!</v>
      </c>
      <c r="BD412" s="71" t="e">
        <f t="shared" si="345"/>
        <v>#DIV/0!</v>
      </c>
      <c r="BE412" s="71" t="e">
        <f t="shared" si="345"/>
        <v>#DIV/0!</v>
      </c>
      <c r="BF412" s="71" t="e">
        <f t="shared" si="345"/>
        <v>#DIV/0!</v>
      </c>
      <c r="BG412" s="71" t="e">
        <f t="shared" si="345"/>
        <v>#DIV/0!</v>
      </c>
      <c r="BH412" s="71" t="e">
        <f t="shared" si="345"/>
        <v>#DIV/0!</v>
      </c>
      <c r="BI412" s="71" t="e">
        <f t="shared" si="345"/>
        <v>#DIV/0!</v>
      </c>
      <c r="BJ412" s="71" t="e">
        <f t="shared" si="345"/>
        <v>#DIV/0!</v>
      </c>
      <c r="BK412" s="71" t="e">
        <f t="shared" si="345"/>
        <v>#DIV/0!</v>
      </c>
      <c r="BL412" s="71" t="e">
        <f t="shared" si="345"/>
        <v>#DIV/0!</v>
      </c>
      <c r="BM412" s="71" t="e">
        <f t="shared" si="345"/>
        <v>#DIV/0!</v>
      </c>
      <c r="BN412" s="71" t="e">
        <f>BN390*BN383/(1-BN390)*(BN380-1)</f>
        <v>#DIV/0!</v>
      </c>
    </row>
    <row r="413" spans="2:66" hidden="1" outlineLevel="1">
      <c r="E413" s="62" t="s">
        <v>449</v>
      </c>
      <c r="J413" t="s">
        <v>119</v>
      </c>
      <c r="K413" s="103" t="e">
        <f t="array" ref="K413">IF(OR(L413:BM413&lt;0,L413:BM413&gt;1),"error","ok")</f>
        <v>#DIV/0!</v>
      </c>
      <c r="R413" s="71">
        <f t="shared" ref="R413:BM413" si="346">R390*R390/(1-R390)*(R380-2)+R383*(R390/(1-R383))</f>
        <v>-1</v>
      </c>
      <c r="S413" s="71" t="e">
        <f t="shared" si="346"/>
        <v>#DIV/0!</v>
      </c>
      <c r="T413" s="71" t="e">
        <f t="shared" si="346"/>
        <v>#DIV/0!</v>
      </c>
      <c r="U413" s="71" t="e">
        <f t="shared" si="346"/>
        <v>#DIV/0!</v>
      </c>
      <c r="V413" s="71" t="e">
        <f t="shared" si="346"/>
        <v>#DIV/0!</v>
      </c>
      <c r="W413" s="71" t="e">
        <f t="shared" si="346"/>
        <v>#DIV/0!</v>
      </c>
      <c r="X413" s="71" t="e">
        <f t="shared" si="346"/>
        <v>#DIV/0!</v>
      </c>
      <c r="Y413" s="71" t="e">
        <f t="shared" si="346"/>
        <v>#DIV/0!</v>
      </c>
      <c r="Z413" s="71" t="e">
        <f t="shared" si="346"/>
        <v>#DIV/0!</v>
      </c>
      <c r="AA413" s="71" t="e">
        <f t="shared" si="346"/>
        <v>#DIV/0!</v>
      </c>
      <c r="AB413" s="71" t="e">
        <f t="shared" si="346"/>
        <v>#DIV/0!</v>
      </c>
      <c r="AC413" s="71" t="e">
        <f t="shared" si="346"/>
        <v>#DIV/0!</v>
      </c>
      <c r="AD413" s="71" t="e">
        <f t="shared" si="346"/>
        <v>#DIV/0!</v>
      </c>
      <c r="AE413" s="71" t="e">
        <f t="shared" si="346"/>
        <v>#DIV/0!</v>
      </c>
      <c r="AF413" s="71" t="e">
        <f t="shared" si="346"/>
        <v>#DIV/0!</v>
      </c>
      <c r="AG413" s="71" t="e">
        <f t="shared" si="346"/>
        <v>#DIV/0!</v>
      </c>
      <c r="AH413" s="71" t="e">
        <f t="shared" si="346"/>
        <v>#DIV/0!</v>
      </c>
      <c r="AI413" s="71" t="e">
        <f t="shared" si="346"/>
        <v>#DIV/0!</v>
      </c>
      <c r="AJ413" s="71" t="e">
        <f t="shared" si="346"/>
        <v>#DIV/0!</v>
      </c>
      <c r="AK413" s="71" t="e">
        <f t="shared" si="346"/>
        <v>#DIV/0!</v>
      </c>
      <c r="AL413" s="71" t="e">
        <f t="shared" si="346"/>
        <v>#DIV/0!</v>
      </c>
      <c r="AM413" s="71" t="e">
        <f t="shared" si="346"/>
        <v>#DIV/0!</v>
      </c>
      <c r="AN413" s="71" t="e">
        <f t="shared" si="346"/>
        <v>#DIV/0!</v>
      </c>
      <c r="AO413" s="71" t="e">
        <f t="shared" si="346"/>
        <v>#DIV/0!</v>
      </c>
      <c r="AP413" s="71" t="e">
        <f t="shared" si="346"/>
        <v>#DIV/0!</v>
      </c>
      <c r="AQ413" s="71" t="e">
        <f t="shared" si="346"/>
        <v>#DIV/0!</v>
      </c>
      <c r="AR413" s="71" t="e">
        <f t="shared" si="346"/>
        <v>#DIV/0!</v>
      </c>
      <c r="AS413" s="71" t="e">
        <f t="shared" si="346"/>
        <v>#DIV/0!</v>
      </c>
      <c r="AT413" s="71" t="e">
        <f t="shared" si="346"/>
        <v>#DIV/0!</v>
      </c>
      <c r="AU413" s="71" t="e">
        <f t="shared" si="346"/>
        <v>#DIV/0!</v>
      </c>
      <c r="AV413" s="71" t="e">
        <f t="shared" si="346"/>
        <v>#DIV/0!</v>
      </c>
      <c r="AW413" s="71" t="e">
        <f t="shared" si="346"/>
        <v>#DIV/0!</v>
      </c>
      <c r="AX413" s="71" t="e">
        <f t="shared" si="346"/>
        <v>#DIV/0!</v>
      </c>
      <c r="AY413" s="71" t="e">
        <f t="shared" si="346"/>
        <v>#DIV/0!</v>
      </c>
      <c r="AZ413" s="71" t="e">
        <f t="shared" si="346"/>
        <v>#DIV/0!</v>
      </c>
      <c r="BA413" s="71" t="e">
        <f t="shared" si="346"/>
        <v>#DIV/0!</v>
      </c>
      <c r="BB413" s="71" t="e">
        <f t="shared" si="346"/>
        <v>#DIV/0!</v>
      </c>
      <c r="BC413" s="71" t="e">
        <f t="shared" si="346"/>
        <v>#DIV/0!</v>
      </c>
      <c r="BD413" s="71" t="e">
        <f t="shared" si="346"/>
        <v>#DIV/0!</v>
      </c>
      <c r="BE413" s="71" t="e">
        <f t="shared" si="346"/>
        <v>#DIV/0!</v>
      </c>
      <c r="BF413" s="71" t="e">
        <f t="shared" si="346"/>
        <v>#DIV/0!</v>
      </c>
      <c r="BG413" s="71" t="e">
        <f t="shared" si="346"/>
        <v>#DIV/0!</v>
      </c>
      <c r="BH413" s="71" t="e">
        <f t="shared" si="346"/>
        <v>#DIV/0!</v>
      </c>
      <c r="BI413" s="71" t="e">
        <f t="shared" si="346"/>
        <v>#DIV/0!</v>
      </c>
      <c r="BJ413" s="71" t="e">
        <f t="shared" si="346"/>
        <v>#DIV/0!</v>
      </c>
      <c r="BK413" s="71" t="e">
        <f t="shared" si="346"/>
        <v>#DIV/0!</v>
      </c>
      <c r="BL413" s="71" t="e">
        <f t="shared" si="346"/>
        <v>#DIV/0!</v>
      </c>
      <c r="BM413" s="71" t="e">
        <f t="shared" si="346"/>
        <v>#DIV/0!</v>
      </c>
      <c r="BN413" s="71" t="e">
        <f>BN390*BN390/(1-BN390)*(BN380-2)+BN383*(BN390/(1-BN383))</f>
        <v>#DIV/0!</v>
      </c>
    </row>
    <row r="414" spans="2:66" hidden="1" outlineLevel="1">
      <c r="E414" s="83" t="s">
        <v>152</v>
      </c>
      <c r="K414" s="103" t="e">
        <f t="array" ref="K414">IF(AND(R414:BM414=1),"ok","error")</f>
        <v>#DIV/0!</v>
      </c>
      <c r="R414" s="196">
        <f t="shared" ref="R414:BM414" si="347">R412+R413*(R380-1)</f>
        <v>1</v>
      </c>
      <c r="S414" s="196" t="e">
        <f t="shared" si="347"/>
        <v>#DIV/0!</v>
      </c>
      <c r="T414" s="196" t="e">
        <f t="shared" si="347"/>
        <v>#DIV/0!</v>
      </c>
      <c r="U414" s="196" t="e">
        <f t="shared" si="347"/>
        <v>#DIV/0!</v>
      </c>
      <c r="V414" s="196" t="e">
        <f t="shared" si="347"/>
        <v>#DIV/0!</v>
      </c>
      <c r="W414" s="196" t="e">
        <f t="shared" si="347"/>
        <v>#DIV/0!</v>
      </c>
      <c r="X414" s="196" t="e">
        <f t="shared" si="347"/>
        <v>#DIV/0!</v>
      </c>
      <c r="Y414" s="196" t="e">
        <f t="shared" si="347"/>
        <v>#DIV/0!</v>
      </c>
      <c r="Z414" s="196" t="e">
        <f t="shared" si="347"/>
        <v>#DIV/0!</v>
      </c>
      <c r="AA414" s="196" t="e">
        <f t="shared" si="347"/>
        <v>#DIV/0!</v>
      </c>
      <c r="AB414" s="196" t="e">
        <f t="shared" si="347"/>
        <v>#DIV/0!</v>
      </c>
      <c r="AC414" s="196" t="e">
        <f t="shared" si="347"/>
        <v>#DIV/0!</v>
      </c>
      <c r="AD414" s="196" t="e">
        <f t="shared" si="347"/>
        <v>#DIV/0!</v>
      </c>
      <c r="AE414" s="196" t="e">
        <f t="shared" si="347"/>
        <v>#DIV/0!</v>
      </c>
      <c r="AF414" s="196" t="e">
        <f t="shared" si="347"/>
        <v>#DIV/0!</v>
      </c>
      <c r="AG414" s="196" t="e">
        <f t="shared" si="347"/>
        <v>#DIV/0!</v>
      </c>
      <c r="AH414" s="196" t="e">
        <f t="shared" si="347"/>
        <v>#DIV/0!</v>
      </c>
      <c r="AI414" s="196" t="e">
        <f t="shared" si="347"/>
        <v>#DIV/0!</v>
      </c>
      <c r="AJ414" s="196" t="e">
        <f t="shared" si="347"/>
        <v>#DIV/0!</v>
      </c>
      <c r="AK414" s="196" t="e">
        <f t="shared" si="347"/>
        <v>#DIV/0!</v>
      </c>
      <c r="AL414" s="196" t="e">
        <f t="shared" si="347"/>
        <v>#DIV/0!</v>
      </c>
      <c r="AM414" s="196" t="e">
        <f t="shared" si="347"/>
        <v>#DIV/0!</v>
      </c>
      <c r="AN414" s="196" t="e">
        <f t="shared" si="347"/>
        <v>#DIV/0!</v>
      </c>
      <c r="AO414" s="196" t="e">
        <f t="shared" si="347"/>
        <v>#DIV/0!</v>
      </c>
      <c r="AP414" s="196" t="e">
        <f t="shared" si="347"/>
        <v>#DIV/0!</v>
      </c>
      <c r="AQ414" s="196" t="e">
        <f t="shared" si="347"/>
        <v>#DIV/0!</v>
      </c>
      <c r="AR414" s="196" t="e">
        <f t="shared" si="347"/>
        <v>#DIV/0!</v>
      </c>
      <c r="AS414" s="196" t="e">
        <f t="shared" si="347"/>
        <v>#DIV/0!</v>
      </c>
      <c r="AT414" s="196" t="e">
        <f t="shared" si="347"/>
        <v>#DIV/0!</v>
      </c>
      <c r="AU414" s="196" t="e">
        <f t="shared" si="347"/>
        <v>#DIV/0!</v>
      </c>
      <c r="AV414" s="196" t="e">
        <f t="shared" si="347"/>
        <v>#DIV/0!</v>
      </c>
      <c r="AW414" s="196" t="e">
        <f t="shared" si="347"/>
        <v>#DIV/0!</v>
      </c>
      <c r="AX414" s="196" t="e">
        <f t="shared" si="347"/>
        <v>#DIV/0!</v>
      </c>
      <c r="AY414" s="196" t="e">
        <f t="shared" si="347"/>
        <v>#DIV/0!</v>
      </c>
      <c r="AZ414" s="196" t="e">
        <f t="shared" si="347"/>
        <v>#DIV/0!</v>
      </c>
      <c r="BA414" s="196" t="e">
        <f t="shared" si="347"/>
        <v>#DIV/0!</v>
      </c>
      <c r="BB414" s="196" t="e">
        <f t="shared" si="347"/>
        <v>#DIV/0!</v>
      </c>
      <c r="BC414" s="196" t="e">
        <f t="shared" si="347"/>
        <v>#DIV/0!</v>
      </c>
      <c r="BD414" s="196" t="e">
        <f t="shared" si="347"/>
        <v>#DIV/0!</v>
      </c>
      <c r="BE414" s="196" t="e">
        <f t="shared" si="347"/>
        <v>#DIV/0!</v>
      </c>
      <c r="BF414" s="196" t="e">
        <f t="shared" si="347"/>
        <v>#DIV/0!</v>
      </c>
      <c r="BG414" s="196" t="e">
        <f t="shared" si="347"/>
        <v>#DIV/0!</v>
      </c>
      <c r="BH414" s="196" t="e">
        <f t="shared" si="347"/>
        <v>#DIV/0!</v>
      </c>
      <c r="BI414" s="196" t="e">
        <f t="shared" si="347"/>
        <v>#DIV/0!</v>
      </c>
      <c r="BJ414" s="196" t="e">
        <f t="shared" si="347"/>
        <v>#DIV/0!</v>
      </c>
      <c r="BK414" s="196" t="e">
        <f t="shared" si="347"/>
        <v>#DIV/0!</v>
      </c>
      <c r="BL414" s="196" t="e">
        <f t="shared" si="347"/>
        <v>#DIV/0!</v>
      </c>
      <c r="BM414" s="196" t="e">
        <f t="shared" si="347"/>
        <v>#DIV/0!</v>
      </c>
      <c r="BN414" s="196" t="e">
        <f>BN412+BN413*(BN380-1)</f>
        <v>#DIV/0!</v>
      </c>
    </row>
    <row r="415" spans="2:66" hidden="1" outlineLevel="1"/>
    <row r="416" spans="2:66" hidden="1" outlineLevel="1">
      <c r="B416" s="73" t="s">
        <v>341</v>
      </c>
    </row>
    <row r="417" spans="2:66" hidden="1" outlineLevel="1">
      <c r="C417" s="107" t="s">
        <v>336</v>
      </c>
      <c r="J417" t="s">
        <v>139</v>
      </c>
      <c r="R417" s="205">
        <f t="shared" ref="R417:BM417" si="348">R397*R372</f>
        <v>0</v>
      </c>
      <c r="S417" s="205" t="e">
        <f t="shared" si="348"/>
        <v>#DIV/0!</v>
      </c>
      <c r="T417" s="205" t="e">
        <f t="shared" si="348"/>
        <v>#DIV/0!</v>
      </c>
      <c r="U417" s="205" t="e">
        <f t="shared" si="348"/>
        <v>#DIV/0!</v>
      </c>
      <c r="V417" s="205" t="e">
        <f t="shared" si="348"/>
        <v>#DIV/0!</v>
      </c>
      <c r="W417" s="205" t="e">
        <f t="shared" si="348"/>
        <v>#DIV/0!</v>
      </c>
      <c r="X417" s="205" t="e">
        <f t="shared" si="348"/>
        <v>#DIV/0!</v>
      </c>
      <c r="Y417" s="205" t="e">
        <f t="shared" si="348"/>
        <v>#DIV/0!</v>
      </c>
      <c r="Z417" s="205" t="e">
        <f t="shared" si="348"/>
        <v>#DIV/0!</v>
      </c>
      <c r="AA417" s="205" t="e">
        <f t="shared" si="348"/>
        <v>#DIV/0!</v>
      </c>
      <c r="AB417" s="205" t="e">
        <f t="shared" si="348"/>
        <v>#DIV/0!</v>
      </c>
      <c r="AC417" s="205" t="e">
        <f t="shared" si="348"/>
        <v>#DIV/0!</v>
      </c>
      <c r="AD417" s="205" t="e">
        <f t="shared" si="348"/>
        <v>#DIV/0!</v>
      </c>
      <c r="AE417" s="205" t="e">
        <f t="shared" si="348"/>
        <v>#DIV/0!</v>
      </c>
      <c r="AF417" s="205" t="e">
        <f t="shared" si="348"/>
        <v>#DIV/0!</v>
      </c>
      <c r="AG417" s="205" t="e">
        <f t="shared" si="348"/>
        <v>#DIV/0!</v>
      </c>
      <c r="AH417" s="205" t="e">
        <f t="shared" si="348"/>
        <v>#DIV/0!</v>
      </c>
      <c r="AI417" s="205" t="e">
        <f t="shared" si="348"/>
        <v>#DIV/0!</v>
      </c>
      <c r="AJ417" s="205" t="e">
        <f t="shared" si="348"/>
        <v>#DIV/0!</v>
      </c>
      <c r="AK417" s="205" t="e">
        <f t="shared" si="348"/>
        <v>#DIV/0!</v>
      </c>
      <c r="AL417" s="205" t="e">
        <f t="shared" si="348"/>
        <v>#DIV/0!</v>
      </c>
      <c r="AM417" s="205" t="e">
        <f t="shared" si="348"/>
        <v>#DIV/0!</v>
      </c>
      <c r="AN417" s="205" t="e">
        <f t="shared" si="348"/>
        <v>#DIV/0!</v>
      </c>
      <c r="AO417" s="205" t="e">
        <f t="shared" si="348"/>
        <v>#DIV/0!</v>
      </c>
      <c r="AP417" s="205" t="e">
        <f t="shared" si="348"/>
        <v>#DIV/0!</v>
      </c>
      <c r="AQ417" s="205" t="e">
        <f t="shared" si="348"/>
        <v>#DIV/0!</v>
      </c>
      <c r="AR417" s="205" t="e">
        <f t="shared" si="348"/>
        <v>#DIV/0!</v>
      </c>
      <c r="AS417" s="205" t="e">
        <f t="shared" si="348"/>
        <v>#DIV/0!</v>
      </c>
      <c r="AT417" s="205" t="e">
        <f t="shared" si="348"/>
        <v>#DIV/0!</v>
      </c>
      <c r="AU417" s="205" t="e">
        <f t="shared" si="348"/>
        <v>#DIV/0!</v>
      </c>
      <c r="AV417" s="205" t="e">
        <f t="shared" si="348"/>
        <v>#DIV/0!</v>
      </c>
      <c r="AW417" s="205" t="e">
        <f t="shared" si="348"/>
        <v>#DIV/0!</v>
      </c>
      <c r="AX417" s="205" t="e">
        <f t="shared" si="348"/>
        <v>#DIV/0!</v>
      </c>
      <c r="AY417" s="205" t="e">
        <f t="shared" si="348"/>
        <v>#DIV/0!</v>
      </c>
      <c r="AZ417" s="205" t="e">
        <f t="shared" si="348"/>
        <v>#DIV/0!</v>
      </c>
      <c r="BA417" s="205" t="e">
        <f t="shared" si="348"/>
        <v>#DIV/0!</v>
      </c>
      <c r="BB417" s="205" t="e">
        <f t="shared" si="348"/>
        <v>#DIV/0!</v>
      </c>
      <c r="BC417" s="205" t="e">
        <f t="shared" si="348"/>
        <v>#DIV/0!</v>
      </c>
      <c r="BD417" s="205" t="e">
        <f t="shared" si="348"/>
        <v>#DIV/0!</v>
      </c>
      <c r="BE417" s="205" t="e">
        <f t="shared" si="348"/>
        <v>#DIV/0!</v>
      </c>
      <c r="BF417" s="205" t="e">
        <f t="shared" si="348"/>
        <v>#DIV/0!</v>
      </c>
      <c r="BG417" s="205" t="e">
        <f t="shared" si="348"/>
        <v>#DIV/0!</v>
      </c>
      <c r="BH417" s="205" t="e">
        <f t="shared" si="348"/>
        <v>#DIV/0!</v>
      </c>
      <c r="BI417" s="205" t="e">
        <f t="shared" si="348"/>
        <v>#DIV/0!</v>
      </c>
      <c r="BJ417" s="205" t="e">
        <f t="shared" si="348"/>
        <v>#DIV/0!</v>
      </c>
      <c r="BK417" s="205" t="e">
        <f t="shared" si="348"/>
        <v>#DIV/0!</v>
      </c>
      <c r="BL417" s="205" t="e">
        <f t="shared" si="348"/>
        <v>#DIV/0!</v>
      </c>
      <c r="BM417" s="205" t="e">
        <f t="shared" si="348"/>
        <v>#DIV/0!</v>
      </c>
      <c r="BN417" s="205" t="e">
        <f>BN397*BN372</f>
        <v>#DIV/0!</v>
      </c>
    </row>
    <row r="418" spans="2:66" hidden="1" outlineLevel="1">
      <c r="C418" s="107" t="s">
        <v>337</v>
      </c>
      <c r="J418" t="s">
        <v>139</v>
      </c>
      <c r="R418" s="205">
        <f t="shared" ref="R418:BM418" si="349">R403*R372</f>
        <v>0</v>
      </c>
      <c r="S418" s="205" t="e">
        <f t="shared" si="349"/>
        <v>#DIV/0!</v>
      </c>
      <c r="T418" s="205" t="e">
        <f t="shared" si="349"/>
        <v>#DIV/0!</v>
      </c>
      <c r="U418" s="205" t="e">
        <f t="shared" si="349"/>
        <v>#DIV/0!</v>
      </c>
      <c r="V418" s="205" t="e">
        <f t="shared" si="349"/>
        <v>#DIV/0!</v>
      </c>
      <c r="W418" s="205" t="e">
        <f t="shared" si="349"/>
        <v>#DIV/0!</v>
      </c>
      <c r="X418" s="205" t="e">
        <f t="shared" si="349"/>
        <v>#DIV/0!</v>
      </c>
      <c r="Y418" s="205" t="e">
        <f t="shared" si="349"/>
        <v>#DIV/0!</v>
      </c>
      <c r="Z418" s="205" t="e">
        <f t="shared" si="349"/>
        <v>#DIV/0!</v>
      </c>
      <c r="AA418" s="205" t="e">
        <f t="shared" si="349"/>
        <v>#DIV/0!</v>
      </c>
      <c r="AB418" s="205" t="e">
        <f t="shared" si="349"/>
        <v>#DIV/0!</v>
      </c>
      <c r="AC418" s="205" t="e">
        <f t="shared" si="349"/>
        <v>#DIV/0!</v>
      </c>
      <c r="AD418" s="205" t="e">
        <f t="shared" si="349"/>
        <v>#DIV/0!</v>
      </c>
      <c r="AE418" s="205" t="e">
        <f t="shared" si="349"/>
        <v>#DIV/0!</v>
      </c>
      <c r="AF418" s="205" t="e">
        <f t="shared" si="349"/>
        <v>#DIV/0!</v>
      </c>
      <c r="AG418" s="205" t="e">
        <f t="shared" si="349"/>
        <v>#DIV/0!</v>
      </c>
      <c r="AH418" s="205" t="e">
        <f t="shared" si="349"/>
        <v>#DIV/0!</v>
      </c>
      <c r="AI418" s="205" t="e">
        <f t="shared" si="349"/>
        <v>#DIV/0!</v>
      </c>
      <c r="AJ418" s="205" t="e">
        <f t="shared" si="349"/>
        <v>#DIV/0!</v>
      </c>
      <c r="AK418" s="205" t="e">
        <f t="shared" si="349"/>
        <v>#DIV/0!</v>
      </c>
      <c r="AL418" s="205" t="e">
        <f t="shared" si="349"/>
        <v>#DIV/0!</v>
      </c>
      <c r="AM418" s="205" t="e">
        <f t="shared" si="349"/>
        <v>#DIV/0!</v>
      </c>
      <c r="AN418" s="205" t="e">
        <f t="shared" si="349"/>
        <v>#DIV/0!</v>
      </c>
      <c r="AO418" s="205" t="e">
        <f t="shared" si="349"/>
        <v>#DIV/0!</v>
      </c>
      <c r="AP418" s="205" t="e">
        <f t="shared" si="349"/>
        <v>#DIV/0!</v>
      </c>
      <c r="AQ418" s="205" t="e">
        <f t="shared" si="349"/>
        <v>#DIV/0!</v>
      </c>
      <c r="AR418" s="205" t="e">
        <f t="shared" si="349"/>
        <v>#DIV/0!</v>
      </c>
      <c r="AS418" s="205" t="e">
        <f t="shared" si="349"/>
        <v>#DIV/0!</v>
      </c>
      <c r="AT418" s="205" t="e">
        <f t="shared" si="349"/>
        <v>#DIV/0!</v>
      </c>
      <c r="AU418" s="205" t="e">
        <f t="shared" si="349"/>
        <v>#DIV/0!</v>
      </c>
      <c r="AV418" s="205" t="e">
        <f t="shared" si="349"/>
        <v>#DIV/0!</v>
      </c>
      <c r="AW418" s="205" t="e">
        <f t="shared" si="349"/>
        <v>#DIV/0!</v>
      </c>
      <c r="AX418" s="205" t="e">
        <f t="shared" si="349"/>
        <v>#DIV/0!</v>
      </c>
      <c r="AY418" s="205" t="e">
        <f t="shared" si="349"/>
        <v>#DIV/0!</v>
      </c>
      <c r="AZ418" s="205" t="e">
        <f t="shared" si="349"/>
        <v>#DIV/0!</v>
      </c>
      <c r="BA418" s="205" t="e">
        <f t="shared" si="349"/>
        <v>#DIV/0!</v>
      </c>
      <c r="BB418" s="205" t="e">
        <f t="shared" si="349"/>
        <v>#DIV/0!</v>
      </c>
      <c r="BC418" s="205" t="e">
        <f t="shared" si="349"/>
        <v>#DIV/0!</v>
      </c>
      <c r="BD418" s="205" t="e">
        <f t="shared" si="349"/>
        <v>#DIV/0!</v>
      </c>
      <c r="BE418" s="205" t="e">
        <f t="shared" si="349"/>
        <v>#DIV/0!</v>
      </c>
      <c r="BF418" s="205" t="e">
        <f t="shared" si="349"/>
        <v>#DIV/0!</v>
      </c>
      <c r="BG418" s="205" t="e">
        <f t="shared" si="349"/>
        <v>#DIV/0!</v>
      </c>
      <c r="BH418" s="205" t="e">
        <f t="shared" si="349"/>
        <v>#DIV/0!</v>
      </c>
      <c r="BI418" s="205" t="e">
        <f t="shared" si="349"/>
        <v>#DIV/0!</v>
      </c>
      <c r="BJ418" s="205" t="e">
        <f t="shared" si="349"/>
        <v>#DIV/0!</v>
      </c>
      <c r="BK418" s="205" t="e">
        <f t="shared" si="349"/>
        <v>#DIV/0!</v>
      </c>
      <c r="BL418" s="205" t="e">
        <f t="shared" si="349"/>
        <v>#DIV/0!</v>
      </c>
      <c r="BM418" s="205" t="e">
        <f t="shared" si="349"/>
        <v>#DIV/0!</v>
      </c>
      <c r="BN418" s="205" t="e">
        <f>BN403*BN372</f>
        <v>#DIV/0!</v>
      </c>
    </row>
    <row r="419" spans="2:66" hidden="1" outlineLevel="1">
      <c r="C419" s="107" t="s">
        <v>338</v>
      </c>
      <c r="J419" t="s">
        <v>139</v>
      </c>
      <c r="R419" s="205">
        <f t="shared" ref="R419:BM419" si="350">R372*R411</f>
        <v>0</v>
      </c>
      <c r="S419" s="205" t="e">
        <f t="shared" si="350"/>
        <v>#DIV/0!</v>
      </c>
      <c r="T419" s="205" t="e">
        <f t="shared" si="350"/>
        <v>#DIV/0!</v>
      </c>
      <c r="U419" s="205" t="e">
        <f t="shared" si="350"/>
        <v>#DIV/0!</v>
      </c>
      <c r="V419" s="205" t="e">
        <f t="shared" si="350"/>
        <v>#DIV/0!</v>
      </c>
      <c r="W419" s="205" t="e">
        <f t="shared" si="350"/>
        <v>#DIV/0!</v>
      </c>
      <c r="X419" s="205" t="e">
        <f t="shared" si="350"/>
        <v>#DIV/0!</v>
      </c>
      <c r="Y419" s="205" t="e">
        <f t="shared" si="350"/>
        <v>#DIV/0!</v>
      </c>
      <c r="Z419" s="205" t="e">
        <f t="shared" si="350"/>
        <v>#DIV/0!</v>
      </c>
      <c r="AA419" s="205" t="e">
        <f t="shared" si="350"/>
        <v>#DIV/0!</v>
      </c>
      <c r="AB419" s="205" t="e">
        <f t="shared" si="350"/>
        <v>#DIV/0!</v>
      </c>
      <c r="AC419" s="205" t="e">
        <f t="shared" si="350"/>
        <v>#DIV/0!</v>
      </c>
      <c r="AD419" s="205" t="e">
        <f t="shared" si="350"/>
        <v>#DIV/0!</v>
      </c>
      <c r="AE419" s="205" t="e">
        <f t="shared" si="350"/>
        <v>#DIV/0!</v>
      </c>
      <c r="AF419" s="205" t="e">
        <f t="shared" si="350"/>
        <v>#DIV/0!</v>
      </c>
      <c r="AG419" s="205" t="e">
        <f t="shared" si="350"/>
        <v>#DIV/0!</v>
      </c>
      <c r="AH419" s="205" t="e">
        <f t="shared" si="350"/>
        <v>#DIV/0!</v>
      </c>
      <c r="AI419" s="205" t="e">
        <f t="shared" si="350"/>
        <v>#DIV/0!</v>
      </c>
      <c r="AJ419" s="205" t="e">
        <f t="shared" si="350"/>
        <v>#DIV/0!</v>
      </c>
      <c r="AK419" s="205" t="e">
        <f t="shared" si="350"/>
        <v>#DIV/0!</v>
      </c>
      <c r="AL419" s="205" t="e">
        <f t="shared" si="350"/>
        <v>#DIV/0!</v>
      </c>
      <c r="AM419" s="205" t="e">
        <f t="shared" si="350"/>
        <v>#DIV/0!</v>
      </c>
      <c r="AN419" s="205" t="e">
        <f t="shared" si="350"/>
        <v>#DIV/0!</v>
      </c>
      <c r="AO419" s="205" t="e">
        <f t="shared" si="350"/>
        <v>#DIV/0!</v>
      </c>
      <c r="AP419" s="205" t="e">
        <f t="shared" si="350"/>
        <v>#DIV/0!</v>
      </c>
      <c r="AQ419" s="205" t="e">
        <f t="shared" si="350"/>
        <v>#DIV/0!</v>
      </c>
      <c r="AR419" s="205" t="e">
        <f t="shared" si="350"/>
        <v>#DIV/0!</v>
      </c>
      <c r="AS419" s="205" t="e">
        <f t="shared" si="350"/>
        <v>#DIV/0!</v>
      </c>
      <c r="AT419" s="205" t="e">
        <f t="shared" si="350"/>
        <v>#DIV/0!</v>
      </c>
      <c r="AU419" s="205" t="e">
        <f t="shared" si="350"/>
        <v>#DIV/0!</v>
      </c>
      <c r="AV419" s="205" t="e">
        <f t="shared" si="350"/>
        <v>#DIV/0!</v>
      </c>
      <c r="AW419" s="205" t="e">
        <f t="shared" si="350"/>
        <v>#DIV/0!</v>
      </c>
      <c r="AX419" s="205" t="e">
        <f t="shared" si="350"/>
        <v>#DIV/0!</v>
      </c>
      <c r="AY419" s="205" t="e">
        <f t="shared" si="350"/>
        <v>#DIV/0!</v>
      </c>
      <c r="AZ419" s="205" t="e">
        <f t="shared" si="350"/>
        <v>#DIV/0!</v>
      </c>
      <c r="BA419" s="205" t="e">
        <f t="shared" si="350"/>
        <v>#DIV/0!</v>
      </c>
      <c r="BB419" s="205" t="e">
        <f t="shared" si="350"/>
        <v>#DIV/0!</v>
      </c>
      <c r="BC419" s="205" t="e">
        <f t="shared" si="350"/>
        <v>#DIV/0!</v>
      </c>
      <c r="BD419" s="205" t="e">
        <f t="shared" si="350"/>
        <v>#DIV/0!</v>
      </c>
      <c r="BE419" s="205" t="e">
        <f t="shared" si="350"/>
        <v>#DIV/0!</v>
      </c>
      <c r="BF419" s="205" t="e">
        <f t="shared" si="350"/>
        <v>#DIV/0!</v>
      </c>
      <c r="BG419" s="205" t="e">
        <f t="shared" si="350"/>
        <v>#DIV/0!</v>
      </c>
      <c r="BH419" s="205" t="e">
        <f t="shared" si="350"/>
        <v>#DIV/0!</v>
      </c>
      <c r="BI419" s="205" t="e">
        <f t="shared" si="350"/>
        <v>#DIV/0!</v>
      </c>
      <c r="BJ419" s="205" t="e">
        <f t="shared" si="350"/>
        <v>#DIV/0!</v>
      </c>
      <c r="BK419" s="205" t="e">
        <f t="shared" si="350"/>
        <v>#DIV/0!</v>
      </c>
      <c r="BL419" s="205" t="e">
        <f t="shared" si="350"/>
        <v>#DIV/0!</v>
      </c>
      <c r="BM419" s="205" t="e">
        <f t="shared" si="350"/>
        <v>#DIV/0!</v>
      </c>
      <c r="BN419" s="205" t="e">
        <f>BN372*BN411</f>
        <v>#DIV/0!</v>
      </c>
    </row>
    <row r="420" spans="2:66" hidden="1" outlineLevel="1"/>
    <row r="421" spans="2:66" hidden="1" outlineLevel="1">
      <c r="B421" s="73" t="s">
        <v>343</v>
      </c>
    </row>
    <row r="422" spans="2:66" hidden="1" outlineLevel="1">
      <c r="B422" s="73"/>
      <c r="C422" t="s">
        <v>423</v>
      </c>
      <c r="G422" s="60" t="s">
        <v>344</v>
      </c>
      <c r="J422" t="s">
        <v>119</v>
      </c>
      <c r="R422" s="183"/>
      <c r="S422" s="183"/>
      <c r="T422" s="183"/>
      <c r="U422" s="183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9">
        <f>AG422</f>
        <v>0</v>
      </c>
      <c r="AI422" s="189">
        <f t="shared" ref="AI422:BN422" si="351">AH422</f>
        <v>0</v>
      </c>
      <c r="AJ422" s="189">
        <f t="shared" si="351"/>
        <v>0</v>
      </c>
      <c r="AK422" s="189">
        <f t="shared" si="351"/>
        <v>0</v>
      </c>
      <c r="AL422" s="189">
        <f t="shared" si="351"/>
        <v>0</v>
      </c>
      <c r="AM422" s="189">
        <f t="shared" si="351"/>
        <v>0</v>
      </c>
      <c r="AN422" s="189">
        <f t="shared" si="351"/>
        <v>0</v>
      </c>
      <c r="AO422" s="189">
        <f t="shared" si="351"/>
        <v>0</v>
      </c>
      <c r="AP422" s="189">
        <f t="shared" si="351"/>
        <v>0</v>
      </c>
      <c r="AQ422" s="189">
        <f t="shared" si="351"/>
        <v>0</v>
      </c>
      <c r="AR422" s="189">
        <f t="shared" si="351"/>
        <v>0</v>
      </c>
      <c r="AS422" s="189">
        <f t="shared" si="351"/>
        <v>0</v>
      </c>
      <c r="AT422" s="189">
        <f t="shared" si="351"/>
        <v>0</v>
      </c>
      <c r="AU422" s="189">
        <f t="shared" si="351"/>
        <v>0</v>
      </c>
      <c r="AV422" s="189">
        <f t="shared" si="351"/>
        <v>0</v>
      </c>
      <c r="AW422" s="189">
        <f t="shared" si="351"/>
        <v>0</v>
      </c>
      <c r="AX422" s="189">
        <f t="shared" si="351"/>
        <v>0</v>
      </c>
      <c r="AY422" s="189">
        <f t="shared" si="351"/>
        <v>0</v>
      </c>
      <c r="AZ422" s="189">
        <f t="shared" si="351"/>
        <v>0</v>
      </c>
      <c r="BA422" s="189">
        <f t="shared" si="351"/>
        <v>0</v>
      </c>
      <c r="BB422" s="189">
        <f t="shared" si="351"/>
        <v>0</v>
      </c>
      <c r="BC422" s="189">
        <f t="shared" si="351"/>
        <v>0</v>
      </c>
      <c r="BD422" s="189">
        <f t="shared" si="351"/>
        <v>0</v>
      </c>
      <c r="BE422" s="189">
        <f t="shared" si="351"/>
        <v>0</v>
      </c>
      <c r="BF422" s="189">
        <f t="shared" si="351"/>
        <v>0</v>
      </c>
      <c r="BG422" s="189">
        <f t="shared" si="351"/>
        <v>0</v>
      </c>
      <c r="BH422" s="189">
        <f t="shared" si="351"/>
        <v>0</v>
      </c>
      <c r="BI422" s="189">
        <f t="shared" si="351"/>
        <v>0</v>
      </c>
      <c r="BJ422" s="189">
        <f t="shared" si="351"/>
        <v>0</v>
      </c>
      <c r="BK422" s="189">
        <f t="shared" si="351"/>
        <v>0</v>
      </c>
      <c r="BL422" s="189">
        <f t="shared" si="351"/>
        <v>0</v>
      </c>
      <c r="BM422" s="189">
        <f t="shared" si="351"/>
        <v>0</v>
      </c>
      <c r="BN422" s="189">
        <f t="shared" si="351"/>
        <v>0</v>
      </c>
    </row>
    <row r="423" spans="2:66" hidden="1" outlineLevel="1">
      <c r="C423" s="107" t="s">
        <v>336</v>
      </c>
      <c r="G423" s="109"/>
      <c r="J423" t="s">
        <v>139</v>
      </c>
      <c r="R423" s="206">
        <f t="shared" ref="R423:AW423" si="352">R417*R$422</f>
        <v>0</v>
      </c>
      <c r="S423" s="206" t="e">
        <f t="shared" si="352"/>
        <v>#DIV/0!</v>
      </c>
      <c r="T423" s="206" t="e">
        <f t="shared" si="352"/>
        <v>#DIV/0!</v>
      </c>
      <c r="U423" s="206" t="e">
        <f t="shared" si="352"/>
        <v>#DIV/0!</v>
      </c>
      <c r="V423" s="206" t="e">
        <f t="shared" si="352"/>
        <v>#DIV/0!</v>
      </c>
      <c r="W423" s="206" t="e">
        <f t="shared" si="352"/>
        <v>#DIV/0!</v>
      </c>
      <c r="X423" s="206" t="e">
        <f t="shared" si="352"/>
        <v>#DIV/0!</v>
      </c>
      <c r="Y423" s="206" t="e">
        <f t="shared" si="352"/>
        <v>#DIV/0!</v>
      </c>
      <c r="Z423" s="206" t="e">
        <f t="shared" si="352"/>
        <v>#DIV/0!</v>
      </c>
      <c r="AA423" s="206" t="e">
        <f t="shared" si="352"/>
        <v>#DIV/0!</v>
      </c>
      <c r="AB423" s="206" t="e">
        <f t="shared" si="352"/>
        <v>#DIV/0!</v>
      </c>
      <c r="AC423" s="206" t="e">
        <f t="shared" si="352"/>
        <v>#DIV/0!</v>
      </c>
      <c r="AD423" s="206" t="e">
        <f t="shared" si="352"/>
        <v>#DIV/0!</v>
      </c>
      <c r="AE423" s="206" t="e">
        <f t="shared" si="352"/>
        <v>#DIV/0!</v>
      </c>
      <c r="AF423" s="206" t="e">
        <f t="shared" si="352"/>
        <v>#DIV/0!</v>
      </c>
      <c r="AG423" s="206" t="e">
        <f t="shared" si="352"/>
        <v>#DIV/0!</v>
      </c>
      <c r="AH423" s="206" t="e">
        <f t="shared" si="352"/>
        <v>#DIV/0!</v>
      </c>
      <c r="AI423" s="206" t="e">
        <f t="shared" si="352"/>
        <v>#DIV/0!</v>
      </c>
      <c r="AJ423" s="206" t="e">
        <f t="shared" si="352"/>
        <v>#DIV/0!</v>
      </c>
      <c r="AK423" s="206" t="e">
        <f t="shared" si="352"/>
        <v>#DIV/0!</v>
      </c>
      <c r="AL423" s="206" t="e">
        <f t="shared" si="352"/>
        <v>#DIV/0!</v>
      </c>
      <c r="AM423" s="206" t="e">
        <f t="shared" si="352"/>
        <v>#DIV/0!</v>
      </c>
      <c r="AN423" s="206" t="e">
        <f t="shared" si="352"/>
        <v>#DIV/0!</v>
      </c>
      <c r="AO423" s="206" t="e">
        <f t="shared" si="352"/>
        <v>#DIV/0!</v>
      </c>
      <c r="AP423" s="206" t="e">
        <f t="shared" si="352"/>
        <v>#DIV/0!</v>
      </c>
      <c r="AQ423" s="206" t="e">
        <f t="shared" si="352"/>
        <v>#DIV/0!</v>
      </c>
      <c r="AR423" s="206" t="e">
        <f t="shared" si="352"/>
        <v>#DIV/0!</v>
      </c>
      <c r="AS423" s="206" t="e">
        <f t="shared" si="352"/>
        <v>#DIV/0!</v>
      </c>
      <c r="AT423" s="206" t="e">
        <f t="shared" si="352"/>
        <v>#DIV/0!</v>
      </c>
      <c r="AU423" s="206" t="e">
        <f t="shared" si="352"/>
        <v>#DIV/0!</v>
      </c>
      <c r="AV423" s="206" t="e">
        <f t="shared" si="352"/>
        <v>#DIV/0!</v>
      </c>
      <c r="AW423" s="206" t="e">
        <f t="shared" si="352"/>
        <v>#DIV/0!</v>
      </c>
      <c r="AX423" s="206" t="e">
        <f t="shared" ref="AX423:BN423" si="353">AX417*AX$422</f>
        <v>#DIV/0!</v>
      </c>
      <c r="AY423" s="206" t="e">
        <f t="shared" si="353"/>
        <v>#DIV/0!</v>
      </c>
      <c r="AZ423" s="206" t="e">
        <f t="shared" si="353"/>
        <v>#DIV/0!</v>
      </c>
      <c r="BA423" s="206" t="e">
        <f t="shared" si="353"/>
        <v>#DIV/0!</v>
      </c>
      <c r="BB423" s="206" t="e">
        <f t="shared" si="353"/>
        <v>#DIV/0!</v>
      </c>
      <c r="BC423" s="206" t="e">
        <f t="shared" si="353"/>
        <v>#DIV/0!</v>
      </c>
      <c r="BD423" s="206" t="e">
        <f t="shared" si="353"/>
        <v>#DIV/0!</v>
      </c>
      <c r="BE423" s="206" t="e">
        <f t="shared" si="353"/>
        <v>#DIV/0!</v>
      </c>
      <c r="BF423" s="206" t="e">
        <f t="shared" si="353"/>
        <v>#DIV/0!</v>
      </c>
      <c r="BG423" s="206" t="e">
        <f t="shared" si="353"/>
        <v>#DIV/0!</v>
      </c>
      <c r="BH423" s="206" t="e">
        <f t="shared" si="353"/>
        <v>#DIV/0!</v>
      </c>
      <c r="BI423" s="206" t="e">
        <f t="shared" si="353"/>
        <v>#DIV/0!</v>
      </c>
      <c r="BJ423" s="206" t="e">
        <f t="shared" si="353"/>
        <v>#DIV/0!</v>
      </c>
      <c r="BK423" s="206" t="e">
        <f t="shared" si="353"/>
        <v>#DIV/0!</v>
      </c>
      <c r="BL423" s="206" t="e">
        <f t="shared" si="353"/>
        <v>#DIV/0!</v>
      </c>
      <c r="BM423" s="206" t="e">
        <f t="shared" si="353"/>
        <v>#DIV/0!</v>
      </c>
      <c r="BN423" s="206" t="e">
        <f t="shared" si="353"/>
        <v>#DIV/0!</v>
      </c>
    </row>
    <row r="424" spans="2:66" hidden="1" outlineLevel="1">
      <c r="C424" s="107" t="s">
        <v>337</v>
      </c>
      <c r="G424" s="109"/>
      <c r="J424" t="s">
        <v>139</v>
      </c>
      <c r="R424" s="206">
        <f t="shared" ref="R424:AW424" si="354">R418*R$422</f>
        <v>0</v>
      </c>
      <c r="S424" s="206" t="e">
        <f t="shared" si="354"/>
        <v>#DIV/0!</v>
      </c>
      <c r="T424" s="206" t="e">
        <f t="shared" si="354"/>
        <v>#DIV/0!</v>
      </c>
      <c r="U424" s="206" t="e">
        <f t="shared" si="354"/>
        <v>#DIV/0!</v>
      </c>
      <c r="V424" s="206" t="e">
        <f t="shared" si="354"/>
        <v>#DIV/0!</v>
      </c>
      <c r="W424" s="206" t="e">
        <f t="shared" si="354"/>
        <v>#DIV/0!</v>
      </c>
      <c r="X424" s="206" t="e">
        <f t="shared" si="354"/>
        <v>#DIV/0!</v>
      </c>
      <c r="Y424" s="206" t="e">
        <f t="shared" si="354"/>
        <v>#DIV/0!</v>
      </c>
      <c r="Z424" s="206" t="e">
        <f t="shared" si="354"/>
        <v>#DIV/0!</v>
      </c>
      <c r="AA424" s="206" t="e">
        <f t="shared" si="354"/>
        <v>#DIV/0!</v>
      </c>
      <c r="AB424" s="206" t="e">
        <f t="shared" si="354"/>
        <v>#DIV/0!</v>
      </c>
      <c r="AC424" s="206" t="e">
        <f t="shared" si="354"/>
        <v>#DIV/0!</v>
      </c>
      <c r="AD424" s="206" t="e">
        <f t="shared" si="354"/>
        <v>#DIV/0!</v>
      </c>
      <c r="AE424" s="206" t="e">
        <f t="shared" si="354"/>
        <v>#DIV/0!</v>
      </c>
      <c r="AF424" s="206" t="e">
        <f t="shared" si="354"/>
        <v>#DIV/0!</v>
      </c>
      <c r="AG424" s="206" t="e">
        <f t="shared" si="354"/>
        <v>#DIV/0!</v>
      </c>
      <c r="AH424" s="206" t="e">
        <f t="shared" si="354"/>
        <v>#DIV/0!</v>
      </c>
      <c r="AI424" s="206" t="e">
        <f t="shared" si="354"/>
        <v>#DIV/0!</v>
      </c>
      <c r="AJ424" s="206" t="e">
        <f t="shared" si="354"/>
        <v>#DIV/0!</v>
      </c>
      <c r="AK424" s="206" t="e">
        <f t="shared" si="354"/>
        <v>#DIV/0!</v>
      </c>
      <c r="AL424" s="206" t="e">
        <f t="shared" si="354"/>
        <v>#DIV/0!</v>
      </c>
      <c r="AM424" s="206" t="e">
        <f t="shared" si="354"/>
        <v>#DIV/0!</v>
      </c>
      <c r="AN424" s="206" t="e">
        <f t="shared" si="354"/>
        <v>#DIV/0!</v>
      </c>
      <c r="AO424" s="206" t="e">
        <f t="shared" si="354"/>
        <v>#DIV/0!</v>
      </c>
      <c r="AP424" s="206" t="e">
        <f t="shared" si="354"/>
        <v>#DIV/0!</v>
      </c>
      <c r="AQ424" s="206" t="e">
        <f t="shared" si="354"/>
        <v>#DIV/0!</v>
      </c>
      <c r="AR424" s="206" t="e">
        <f t="shared" si="354"/>
        <v>#DIV/0!</v>
      </c>
      <c r="AS424" s="206" t="e">
        <f t="shared" si="354"/>
        <v>#DIV/0!</v>
      </c>
      <c r="AT424" s="206" t="e">
        <f t="shared" si="354"/>
        <v>#DIV/0!</v>
      </c>
      <c r="AU424" s="206" t="e">
        <f t="shared" si="354"/>
        <v>#DIV/0!</v>
      </c>
      <c r="AV424" s="206" t="e">
        <f t="shared" si="354"/>
        <v>#DIV/0!</v>
      </c>
      <c r="AW424" s="206" t="e">
        <f t="shared" si="354"/>
        <v>#DIV/0!</v>
      </c>
      <c r="AX424" s="206" t="e">
        <f t="shared" ref="AX424:BN424" si="355">AX418*AX$422</f>
        <v>#DIV/0!</v>
      </c>
      <c r="AY424" s="206" t="e">
        <f t="shared" si="355"/>
        <v>#DIV/0!</v>
      </c>
      <c r="AZ424" s="206" t="e">
        <f t="shared" si="355"/>
        <v>#DIV/0!</v>
      </c>
      <c r="BA424" s="206" t="e">
        <f t="shared" si="355"/>
        <v>#DIV/0!</v>
      </c>
      <c r="BB424" s="206" t="e">
        <f t="shared" si="355"/>
        <v>#DIV/0!</v>
      </c>
      <c r="BC424" s="206" t="e">
        <f t="shared" si="355"/>
        <v>#DIV/0!</v>
      </c>
      <c r="BD424" s="206" t="e">
        <f t="shared" si="355"/>
        <v>#DIV/0!</v>
      </c>
      <c r="BE424" s="206" t="e">
        <f t="shared" si="355"/>
        <v>#DIV/0!</v>
      </c>
      <c r="BF424" s="206" t="e">
        <f t="shared" si="355"/>
        <v>#DIV/0!</v>
      </c>
      <c r="BG424" s="206" t="e">
        <f t="shared" si="355"/>
        <v>#DIV/0!</v>
      </c>
      <c r="BH424" s="206" t="e">
        <f t="shared" si="355"/>
        <v>#DIV/0!</v>
      </c>
      <c r="BI424" s="206" t="e">
        <f t="shared" si="355"/>
        <v>#DIV/0!</v>
      </c>
      <c r="BJ424" s="206" t="e">
        <f t="shared" si="355"/>
        <v>#DIV/0!</v>
      </c>
      <c r="BK424" s="206" t="e">
        <f t="shared" si="355"/>
        <v>#DIV/0!</v>
      </c>
      <c r="BL424" s="206" t="e">
        <f t="shared" si="355"/>
        <v>#DIV/0!</v>
      </c>
      <c r="BM424" s="206" t="e">
        <f t="shared" si="355"/>
        <v>#DIV/0!</v>
      </c>
      <c r="BN424" s="206" t="e">
        <f t="shared" si="355"/>
        <v>#DIV/0!</v>
      </c>
    </row>
    <row r="425" spans="2:66" hidden="1" outlineLevel="1">
      <c r="C425" s="107" t="s">
        <v>338</v>
      </c>
      <c r="G425" s="109"/>
      <c r="J425" t="s">
        <v>139</v>
      </c>
      <c r="R425" s="206">
        <f t="shared" ref="R425:AW425" si="356">R419*R$422</f>
        <v>0</v>
      </c>
      <c r="S425" s="206" t="e">
        <f t="shared" si="356"/>
        <v>#DIV/0!</v>
      </c>
      <c r="T425" s="206" t="e">
        <f t="shared" si="356"/>
        <v>#DIV/0!</v>
      </c>
      <c r="U425" s="206" t="e">
        <f t="shared" si="356"/>
        <v>#DIV/0!</v>
      </c>
      <c r="V425" s="206" t="e">
        <f t="shared" si="356"/>
        <v>#DIV/0!</v>
      </c>
      <c r="W425" s="206" t="e">
        <f t="shared" si="356"/>
        <v>#DIV/0!</v>
      </c>
      <c r="X425" s="206" t="e">
        <f t="shared" si="356"/>
        <v>#DIV/0!</v>
      </c>
      <c r="Y425" s="206" t="e">
        <f t="shared" si="356"/>
        <v>#DIV/0!</v>
      </c>
      <c r="Z425" s="206" t="e">
        <f t="shared" si="356"/>
        <v>#DIV/0!</v>
      </c>
      <c r="AA425" s="206" t="e">
        <f t="shared" si="356"/>
        <v>#DIV/0!</v>
      </c>
      <c r="AB425" s="206" t="e">
        <f t="shared" si="356"/>
        <v>#DIV/0!</v>
      </c>
      <c r="AC425" s="206" t="e">
        <f t="shared" si="356"/>
        <v>#DIV/0!</v>
      </c>
      <c r="AD425" s="206" t="e">
        <f t="shared" si="356"/>
        <v>#DIV/0!</v>
      </c>
      <c r="AE425" s="206" t="e">
        <f t="shared" si="356"/>
        <v>#DIV/0!</v>
      </c>
      <c r="AF425" s="206" t="e">
        <f t="shared" si="356"/>
        <v>#DIV/0!</v>
      </c>
      <c r="AG425" s="206" t="e">
        <f t="shared" si="356"/>
        <v>#DIV/0!</v>
      </c>
      <c r="AH425" s="206" t="e">
        <f t="shared" si="356"/>
        <v>#DIV/0!</v>
      </c>
      <c r="AI425" s="206" t="e">
        <f t="shared" si="356"/>
        <v>#DIV/0!</v>
      </c>
      <c r="AJ425" s="206" t="e">
        <f t="shared" si="356"/>
        <v>#DIV/0!</v>
      </c>
      <c r="AK425" s="206" t="e">
        <f t="shared" si="356"/>
        <v>#DIV/0!</v>
      </c>
      <c r="AL425" s="206" t="e">
        <f t="shared" si="356"/>
        <v>#DIV/0!</v>
      </c>
      <c r="AM425" s="206" t="e">
        <f t="shared" si="356"/>
        <v>#DIV/0!</v>
      </c>
      <c r="AN425" s="206" t="e">
        <f t="shared" si="356"/>
        <v>#DIV/0!</v>
      </c>
      <c r="AO425" s="206" t="e">
        <f t="shared" si="356"/>
        <v>#DIV/0!</v>
      </c>
      <c r="AP425" s="206" t="e">
        <f t="shared" si="356"/>
        <v>#DIV/0!</v>
      </c>
      <c r="AQ425" s="206" t="e">
        <f t="shared" si="356"/>
        <v>#DIV/0!</v>
      </c>
      <c r="AR425" s="206" t="e">
        <f t="shared" si="356"/>
        <v>#DIV/0!</v>
      </c>
      <c r="AS425" s="206" t="e">
        <f t="shared" si="356"/>
        <v>#DIV/0!</v>
      </c>
      <c r="AT425" s="206" t="e">
        <f t="shared" si="356"/>
        <v>#DIV/0!</v>
      </c>
      <c r="AU425" s="206" t="e">
        <f t="shared" si="356"/>
        <v>#DIV/0!</v>
      </c>
      <c r="AV425" s="206" t="e">
        <f t="shared" si="356"/>
        <v>#DIV/0!</v>
      </c>
      <c r="AW425" s="206" t="e">
        <f t="shared" si="356"/>
        <v>#DIV/0!</v>
      </c>
      <c r="AX425" s="206" t="e">
        <f t="shared" ref="AX425:BN425" si="357">AX419*AX$422</f>
        <v>#DIV/0!</v>
      </c>
      <c r="AY425" s="206" t="e">
        <f t="shared" si="357"/>
        <v>#DIV/0!</v>
      </c>
      <c r="AZ425" s="206" t="e">
        <f t="shared" si="357"/>
        <v>#DIV/0!</v>
      </c>
      <c r="BA425" s="206" t="e">
        <f t="shared" si="357"/>
        <v>#DIV/0!</v>
      </c>
      <c r="BB425" s="206" t="e">
        <f t="shared" si="357"/>
        <v>#DIV/0!</v>
      </c>
      <c r="BC425" s="206" t="e">
        <f t="shared" si="357"/>
        <v>#DIV/0!</v>
      </c>
      <c r="BD425" s="206" t="e">
        <f t="shared" si="357"/>
        <v>#DIV/0!</v>
      </c>
      <c r="BE425" s="206" t="e">
        <f t="shared" si="357"/>
        <v>#DIV/0!</v>
      </c>
      <c r="BF425" s="206" t="e">
        <f t="shared" si="357"/>
        <v>#DIV/0!</v>
      </c>
      <c r="BG425" s="206" t="e">
        <f t="shared" si="357"/>
        <v>#DIV/0!</v>
      </c>
      <c r="BH425" s="206" t="e">
        <f t="shared" si="357"/>
        <v>#DIV/0!</v>
      </c>
      <c r="BI425" s="206" t="e">
        <f t="shared" si="357"/>
        <v>#DIV/0!</v>
      </c>
      <c r="BJ425" s="206" t="e">
        <f t="shared" si="357"/>
        <v>#DIV/0!</v>
      </c>
      <c r="BK425" s="206" t="e">
        <f t="shared" si="357"/>
        <v>#DIV/0!</v>
      </c>
      <c r="BL425" s="206" t="e">
        <f t="shared" si="357"/>
        <v>#DIV/0!</v>
      </c>
      <c r="BM425" s="206" t="e">
        <f t="shared" si="357"/>
        <v>#DIV/0!</v>
      </c>
      <c r="BN425" s="206" t="e">
        <f t="shared" si="357"/>
        <v>#DIV/0!</v>
      </c>
    </row>
    <row r="426" spans="2:66" collapsed="1">
      <c r="C426" s="107"/>
      <c r="G426" s="109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  <c r="AB426" s="207"/>
      <c r="AC426" s="207"/>
      <c r="AD426" s="207"/>
      <c r="AE426" s="207"/>
      <c r="AF426" s="207"/>
      <c r="AG426" s="207"/>
      <c r="AH426" s="207"/>
      <c r="AI426" s="207"/>
      <c r="AJ426" s="207"/>
      <c r="AK426" s="207"/>
      <c r="AL426" s="207"/>
      <c r="AM426" s="207"/>
      <c r="AN426" s="207"/>
      <c r="AO426" s="207"/>
      <c r="AP426" s="207"/>
      <c r="AQ426" s="207"/>
      <c r="AR426" s="207"/>
      <c r="AS426" s="207"/>
      <c r="AT426" s="207"/>
      <c r="AU426" s="207"/>
      <c r="AV426" s="207"/>
      <c r="AW426" s="207"/>
      <c r="AX426" s="207"/>
      <c r="AY426" s="207"/>
      <c r="AZ426" s="207"/>
      <c r="BA426" s="207"/>
      <c r="BB426" s="207"/>
      <c r="BC426" s="207"/>
      <c r="BD426" s="207"/>
      <c r="BE426" s="207"/>
      <c r="BF426" s="207"/>
      <c r="BG426" s="207"/>
      <c r="BH426" s="207"/>
      <c r="BI426" s="207"/>
      <c r="BJ426" s="207"/>
      <c r="BK426" s="207"/>
      <c r="BL426" s="207"/>
      <c r="BM426" s="207"/>
      <c r="BN426" s="207"/>
    </row>
    <row r="428" spans="2:66" ht="15.75">
      <c r="B428" s="17" t="s">
        <v>345</v>
      </c>
      <c r="C428" s="17"/>
      <c r="D428" s="17"/>
    </row>
    <row r="429" spans="2:66" hidden="1" outlineLevel="1"/>
    <row r="430" spans="2:66" hidden="1" outlineLevel="1">
      <c r="B430" s="73" t="s">
        <v>422</v>
      </c>
    </row>
    <row r="431" spans="2:66" hidden="1" outlineLevel="1">
      <c r="C431" t="s">
        <v>346</v>
      </c>
      <c r="G431" s="60" t="s">
        <v>344</v>
      </c>
      <c r="J431" t="s">
        <v>119</v>
      </c>
      <c r="P431" s="201"/>
      <c r="Q431" s="202">
        <f>P431</f>
        <v>0</v>
      </c>
      <c r="R431" s="202">
        <f t="shared" ref="R431:BN431" si="358">Q431</f>
        <v>0</v>
      </c>
      <c r="S431" s="202">
        <f t="shared" si="358"/>
        <v>0</v>
      </c>
      <c r="T431" s="202">
        <f t="shared" si="358"/>
        <v>0</v>
      </c>
      <c r="U431" s="202">
        <f t="shared" si="358"/>
        <v>0</v>
      </c>
      <c r="V431" s="202">
        <f t="shared" si="358"/>
        <v>0</v>
      </c>
      <c r="W431" s="202">
        <f t="shared" si="358"/>
        <v>0</v>
      </c>
      <c r="X431" s="202">
        <f t="shared" si="358"/>
        <v>0</v>
      </c>
      <c r="Y431" s="202">
        <f t="shared" si="358"/>
        <v>0</v>
      </c>
      <c r="Z431" s="202">
        <f t="shared" si="358"/>
        <v>0</v>
      </c>
      <c r="AA431" s="202">
        <f t="shared" si="358"/>
        <v>0</v>
      </c>
      <c r="AB431" s="202">
        <f t="shared" si="358"/>
        <v>0</v>
      </c>
      <c r="AC431" s="202">
        <f t="shared" si="358"/>
        <v>0</v>
      </c>
      <c r="AD431" s="202">
        <f t="shared" si="358"/>
        <v>0</v>
      </c>
      <c r="AE431" s="202">
        <f t="shared" si="358"/>
        <v>0</v>
      </c>
      <c r="AF431" s="202">
        <f t="shared" si="358"/>
        <v>0</v>
      </c>
      <c r="AG431" s="202">
        <f t="shared" si="358"/>
        <v>0</v>
      </c>
      <c r="AH431" s="202">
        <f t="shared" si="358"/>
        <v>0</v>
      </c>
      <c r="AI431" s="202">
        <f t="shared" si="358"/>
        <v>0</v>
      </c>
      <c r="AJ431" s="202">
        <f t="shared" si="358"/>
        <v>0</v>
      </c>
      <c r="AK431" s="202">
        <f t="shared" si="358"/>
        <v>0</v>
      </c>
      <c r="AL431" s="202">
        <f t="shared" si="358"/>
        <v>0</v>
      </c>
      <c r="AM431" s="202">
        <f t="shared" si="358"/>
        <v>0</v>
      </c>
      <c r="AN431" s="202">
        <f t="shared" si="358"/>
        <v>0</v>
      </c>
      <c r="AO431" s="202">
        <f t="shared" si="358"/>
        <v>0</v>
      </c>
      <c r="AP431" s="202">
        <f t="shared" si="358"/>
        <v>0</v>
      </c>
      <c r="AQ431" s="202">
        <f t="shared" si="358"/>
        <v>0</v>
      </c>
      <c r="AR431" s="202">
        <f t="shared" si="358"/>
        <v>0</v>
      </c>
      <c r="AS431" s="202">
        <f t="shared" si="358"/>
        <v>0</v>
      </c>
      <c r="AT431" s="202">
        <f t="shared" si="358"/>
        <v>0</v>
      </c>
      <c r="AU431" s="202">
        <f t="shared" si="358"/>
        <v>0</v>
      </c>
      <c r="AV431" s="202">
        <f t="shared" si="358"/>
        <v>0</v>
      </c>
      <c r="AW431" s="202">
        <f t="shared" si="358"/>
        <v>0</v>
      </c>
      <c r="AX431" s="202">
        <f t="shared" si="358"/>
        <v>0</v>
      </c>
      <c r="AY431" s="202">
        <f t="shared" si="358"/>
        <v>0</v>
      </c>
      <c r="AZ431" s="202">
        <f t="shared" si="358"/>
        <v>0</v>
      </c>
      <c r="BA431" s="202">
        <f t="shared" si="358"/>
        <v>0</v>
      </c>
      <c r="BB431" s="202">
        <f t="shared" si="358"/>
        <v>0</v>
      </c>
      <c r="BC431" s="202">
        <f t="shared" si="358"/>
        <v>0</v>
      </c>
      <c r="BD431" s="202">
        <f t="shared" si="358"/>
        <v>0</v>
      </c>
      <c r="BE431" s="202">
        <f t="shared" si="358"/>
        <v>0</v>
      </c>
      <c r="BF431" s="202">
        <f t="shared" si="358"/>
        <v>0</v>
      </c>
      <c r="BG431" s="202">
        <f t="shared" si="358"/>
        <v>0</v>
      </c>
      <c r="BH431" s="202">
        <f t="shared" si="358"/>
        <v>0</v>
      </c>
      <c r="BI431" s="202">
        <f t="shared" si="358"/>
        <v>0</v>
      </c>
      <c r="BJ431" s="202">
        <f t="shared" si="358"/>
        <v>0</v>
      </c>
      <c r="BK431" s="202">
        <f t="shared" si="358"/>
        <v>0</v>
      </c>
      <c r="BL431" s="202">
        <f t="shared" si="358"/>
        <v>0</v>
      </c>
      <c r="BM431" s="202">
        <f t="shared" si="358"/>
        <v>0</v>
      </c>
      <c r="BN431" s="202">
        <f t="shared" si="358"/>
        <v>0</v>
      </c>
    </row>
    <row r="432" spans="2:66" hidden="1" outlineLevel="1">
      <c r="C432" t="s">
        <v>347</v>
      </c>
      <c r="G432" s="60" t="s">
        <v>344</v>
      </c>
      <c r="J432" t="s">
        <v>119</v>
      </c>
      <c r="P432" s="201"/>
      <c r="Q432" s="202">
        <f>P432</f>
        <v>0</v>
      </c>
      <c r="R432" s="202">
        <f t="shared" ref="R432:BN432" si="359">Q432</f>
        <v>0</v>
      </c>
      <c r="S432" s="202">
        <f t="shared" si="359"/>
        <v>0</v>
      </c>
      <c r="T432" s="202">
        <f t="shared" si="359"/>
        <v>0</v>
      </c>
      <c r="U432" s="202">
        <f t="shared" si="359"/>
        <v>0</v>
      </c>
      <c r="V432" s="202">
        <f t="shared" si="359"/>
        <v>0</v>
      </c>
      <c r="W432" s="202">
        <f t="shared" si="359"/>
        <v>0</v>
      </c>
      <c r="X432" s="202">
        <f t="shared" si="359"/>
        <v>0</v>
      </c>
      <c r="Y432" s="202">
        <f t="shared" si="359"/>
        <v>0</v>
      </c>
      <c r="Z432" s="202">
        <f t="shared" si="359"/>
        <v>0</v>
      </c>
      <c r="AA432" s="202">
        <f t="shared" si="359"/>
        <v>0</v>
      </c>
      <c r="AB432" s="202">
        <f t="shared" si="359"/>
        <v>0</v>
      </c>
      <c r="AC432" s="202">
        <f t="shared" si="359"/>
        <v>0</v>
      </c>
      <c r="AD432" s="202">
        <f t="shared" si="359"/>
        <v>0</v>
      </c>
      <c r="AE432" s="202">
        <f t="shared" si="359"/>
        <v>0</v>
      </c>
      <c r="AF432" s="202">
        <f t="shared" si="359"/>
        <v>0</v>
      </c>
      <c r="AG432" s="202">
        <f t="shared" si="359"/>
        <v>0</v>
      </c>
      <c r="AH432" s="202">
        <f>AG432</f>
        <v>0</v>
      </c>
      <c r="AI432" s="202">
        <f t="shared" si="359"/>
        <v>0</v>
      </c>
      <c r="AJ432" s="202">
        <f t="shared" si="359"/>
        <v>0</v>
      </c>
      <c r="AK432" s="202">
        <f t="shared" si="359"/>
        <v>0</v>
      </c>
      <c r="AL432" s="202">
        <f t="shared" si="359"/>
        <v>0</v>
      </c>
      <c r="AM432" s="202">
        <f t="shared" si="359"/>
        <v>0</v>
      </c>
      <c r="AN432" s="202">
        <f t="shared" si="359"/>
        <v>0</v>
      </c>
      <c r="AO432" s="202">
        <f t="shared" si="359"/>
        <v>0</v>
      </c>
      <c r="AP432" s="202">
        <f t="shared" si="359"/>
        <v>0</v>
      </c>
      <c r="AQ432" s="202">
        <f t="shared" si="359"/>
        <v>0</v>
      </c>
      <c r="AR432" s="202">
        <f t="shared" si="359"/>
        <v>0</v>
      </c>
      <c r="AS432" s="202">
        <f t="shared" si="359"/>
        <v>0</v>
      </c>
      <c r="AT432" s="202">
        <f t="shared" si="359"/>
        <v>0</v>
      </c>
      <c r="AU432" s="202">
        <f t="shared" si="359"/>
        <v>0</v>
      </c>
      <c r="AV432" s="202">
        <f t="shared" si="359"/>
        <v>0</v>
      </c>
      <c r="AW432" s="202">
        <f t="shared" si="359"/>
        <v>0</v>
      </c>
      <c r="AX432" s="202">
        <f t="shared" si="359"/>
        <v>0</v>
      </c>
      <c r="AY432" s="202">
        <f t="shared" si="359"/>
        <v>0</v>
      </c>
      <c r="AZ432" s="202">
        <f t="shared" si="359"/>
        <v>0</v>
      </c>
      <c r="BA432" s="202">
        <f t="shared" si="359"/>
        <v>0</v>
      </c>
      <c r="BB432" s="202">
        <f t="shared" si="359"/>
        <v>0</v>
      </c>
      <c r="BC432" s="202">
        <f t="shared" si="359"/>
        <v>0</v>
      </c>
      <c r="BD432" s="202">
        <f t="shared" si="359"/>
        <v>0</v>
      </c>
      <c r="BE432" s="202">
        <f t="shared" si="359"/>
        <v>0</v>
      </c>
      <c r="BF432" s="202">
        <f t="shared" si="359"/>
        <v>0</v>
      </c>
      <c r="BG432" s="202">
        <f t="shared" si="359"/>
        <v>0</v>
      </c>
      <c r="BH432" s="202">
        <f t="shared" si="359"/>
        <v>0</v>
      </c>
      <c r="BI432" s="202">
        <f t="shared" si="359"/>
        <v>0</v>
      </c>
      <c r="BJ432" s="202">
        <f t="shared" si="359"/>
        <v>0</v>
      </c>
      <c r="BK432" s="202">
        <f t="shared" si="359"/>
        <v>0</v>
      </c>
      <c r="BL432" s="202">
        <f t="shared" si="359"/>
        <v>0</v>
      </c>
      <c r="BM432" s="202">
        <f t="shared" si="359"/>
        <v>0</v>
      </c>
      <c r="BN432" s="202">
        <f t="shared" si="359"/>
        <v>0</v>
      </c>
    </row>
    <row r="433" spans="2:69" hidden="1" outlineLevel="1"/>
    <row r="434" spans="2:69" hidden="1" outlineLevel="1">
      <c r="B434" s="73" t="s">
        <v>269</v>
      </c>
    </row>
    <row r="435" spans="2:69" hidden="1" outlineLevel="1">
      <c r="C435" t="s">
        <v>6</v>
      </c>
      <c r="J435" t="s">
        <v>137</v>
      </c>
      <c r="R435" s="205" t="e">
        <f t="shared" ref="R435:AW435" si="360">SUM(R326:R329)</f>
        <v>#DIV/0!</v>
      </c>
      <c r="S435" s="205" t="e">
        <f t="shared" si="360"/>
        <v>#DIV/0!</v>
      </c>
      <c r="T435" s="205" t="e">
        <f t="shared" si="360"/>
        <v>#DIV/0!</v>
      </c>
      <c r="U435" s="205" t="e">
        <f t="shared" si="360"/>
        <v>#DIV/0!</v>
      </c>
      <c r="V435" s="205" t="e">
        <f t="shared" si="360"/>
        <v>#DIV/0!</v>
      </c>
      <c r="W435" s="205" t="e">
        <f t="shared" si="360"/>
        <v>#DIV/0!</v>
      </c>
      <c r="X435" s="205" t="e">
        <f t="shared" si="360"/>
        <v>#DIV/0!</v>
      </c>
      <c r="Y435" s="205" t="e">
        <f t="shared" si="360"/>
        <v>#DIV/0!</v>
      </c>
      <c r="Z435" s="205" t="e">
        <f t="shared" si="360"/>
        <v>#DIV/0!</v>
      </c>
      <c r="AA435" s="205" t="e">
        <f t="shared" si="360"/>
        <v>#DIV/0!</v>
      </c>
      <c r="AB435" s="205" t="e">
        <f t="shared" si="360"/>
        <v>#DIV/0!</v>
      </c>
      <c r="AC435" s="205" t="e">
        <f t="shared" si="360"/>
        <v>#DIV/0!</v>
      </c>
      <c r="AD435" s="205" t="e">
        <f t="shared" si="360"/>
        <v>#DIV/0!</v>
      </c>
      <c r="AE435" s="205" t="e">
        <f t="shared" si="360"/>
        <v>#DIV/0!</v>
      </c>
      <c r="AF435" s="205" t="e">
        <f t="shared" si="360"/>
        <v>#DIV/0!</v>
      </c>
      <c r="AG435" s="205" t="e">
        <f t="shared" si="360"/>
        <v>#DIV/0!</v>
      </c>
      <c r="AH435" s="205" t="e">
        <f t="shared" si="360"/>
        <v>#DIV/0!</v>
      </c>
      <c r="AI435" s="205" t="e">
        <f t="shared" si="360"/>
        <v>#DIV/0!</v>
      </c>
      <c r="AJ435" s="205" t="e">
        <f t="shared" si="360"/>
        <v>#DIV/0!</v>
      </c>
      <c r="AK435" s="205" t="e">
        <f t="shared" si="360"/>
        <v>#DIV/0!</v>
      </c>
      <c r="AL435" s="205" t="e">
        <f t="shared" si="360"/>
        <v>#DIV/0!</v>
      </c>
      <c r="AM435" s="205" t="e">
        <f t="shared" si="360"/>
        <v>#DIV/0!</v>
      </c>
      <c r="AN435" s="205" t="e">
        <f t="shared" si="360"/>
        <v>#DIV/0!</v>
      </c>
      <c r="AO435" s="205" t="e">
        <f t="shared" si="360"/>
        <v>#DIV/0!</v>
      </c>
      <c r="AP435" s="205" t="e">
        <f t="shared" si="360"/>
        <v>#DIV/0!</v>
      </c>
      <c r="AQ435" s="205" t="e">
        <f t="shared" si="360"/>
        <v>#DIV/0!</v>
      </c>
      <c r="AR435" s="205" t="e">
        <f t="shared" si="360"/>
        <v>#DIV/0!</v>
      </c>
      <c r="AS435" s="205" t="e">
        <f t="shared" si="360"/>
        <v>#DIV/0!</v>
      </c>
      <c r="AT435" s="205" t="e">
        <f t="shared" si="360"/>
        <v>#DIV/0!</v>
      </c>
      <c r="AU435" s="205" t="e">
        <f t="shared" si="360"/>
        <v>#DIV/0!</v>
      </c>
      <c r="AV435" s="205" t="e">
        <f t="shared" si="360"/>
        <v>#DIV/0!</v>
      </c>
      <c r="AW435" s="205" t="e">
        <f t="shared" si="360"/>
        <v>#DIV/0!</v>
      </c>
      <c r="AX435" s="205" t="e">
        <f t="shared" ref="AX435:BN435" si="361">SUM(AX326:AX329)</f>
        <v>#DIV/0!</v>
      </c>
      <c r="AY435" s="205" t="e">
        <f t="shared" si="361"/>
        <v>#DIV/0!</v>
      </c>
      <c r="AZ435" s="205" t="e">
        <f t="shared" si="361"/>
        <v>#DIV/0!</v>
      </c>
      <c r="BA435" s="205" t="e">
        <f t="shared" si="361"/>
        <v>#DIV/0!</v>
      </c>
      <c r="BB435" s="205" t="e">
        <f t="shared" si="361"/>
        <v>#DIV/0!</v>
      </c>
      <c r="BC435" s="205" t="e">
        <f t="shared" si="361"/>
        <v>#DIV/0!</v>
      </c>
      <c r="BD435" s="205" t="e">
        <f t="shared" si="361"/>
        <v>#DIV/0!</v>
      </c>
      <c r="BE435" s="205" t="e">
        <f t="shared" si="361"/>
        <v>#DIV/0!</v>
      </c>
      <c r="BF435" s="205" t="e">
        <f t="shared" si="361"/>
        <v>#DIV/0!</v>
      </c>
      <c r="BG435" s="205" t="e">
        <f t="shared" si="361"/>
        <v>#DIV/0!</v>
      </c>
      <c r="BH435" s="205" t="e">
        <f t="shared" si="361"/>
        <v>#DIV/0!</v>
      </c>
      <c r="BI435" s="205" t="e">
        <f t="shared" si="361"/>
        <v>#DIV/0!</v>
      </c>
      <c r="BJ435" s="205" t="e">
        <f t="shared" si="361"/>
        <v>#DIV/0!</v>
      </c>
      <c r="BK435" s="205" t="e">
        <f t="shared" si="361"/>
        <v>#DIV/0!</v>
      </c>
      <c r="BL435" s="205" t="e">
        <f t="shared" si="361"/>
        <v>#DIV/0!</v>
      </c>
      <c r="BM435" s="205" t="e">
        <f t="shared" si="361"/>
        <v>#DIV/0!</v>
      </c>
      <c r="BN435" s="205" t="e">
        <f t="shared" si="361"/>
        <v>#DIV/0!</v>
      </c>
    </row>
    <row r="436" spans="2:69" hidden="1" outlineLevel="1">
      <c r="C436" t="s">
        <v>346</v>
      </c>
      <c r="J436" t="s">
        <v>137</v>
      </c>
      <c r="R436" s="205" t="e">
        <f>R431*R$435</f>
        <v>#DIV/0!</v>
      </c>
      <c r="S436" s="205" t="e">
        <f t="shared" ref="S436:BM436" si="362">S431*S$435</f>
        <v>#DIV/0!</v>
      </c>
      <c r="T436" s="205" t="e">
        <f t="shared" si="362"/>
        <v>#DIV/0!</v>
      </c>
      <c r="U436" s="205" t="e">
        <f t="shared" si="362"/>
        <v>#DIV/0!</v>
      </c>
      <c r="V436" s="205" t="e">
        <f t="shared" si="362"/>
        <v>#DIV/0!</v>
      </c>
      <c r="W436" s="205" t="e">
        <f t="shared" si="362"/>
        <v>#DIV/0!</v>
      </c>
      <c r="X436" s="205" t="e">
        <f t="shared" si="362"/>
        <v>#DIV/0!</v>
      </c>
      <c r="Y436" s="205" t="e">
        <f t="shared" si="362"/>
        <v>#DIV/0!</v>
      </c>
      <c r="Z436" s="205" t="e">
        <f t="shared" si="362"/>
        <v>#DIV/0!</v>
      </c>
      <c r="AA436" s="205" t="e">
        <f t="shared" si="362"/>
        <v>#DIV/0!</v>
      </c>
      <c r="AB436" s="205" t="e">
        <f t="shared" si="362"/>
        <v>#DIV/0!</v>
      </c>
      <c r="AC436" s="205" t="e">
        <f t="shared" si="362"/>
        <v>#DIV/0!</v>
      </c>
      <c r="AD436" s="205" t="e">
        <f t="shared" si="362"/>
        <v>#DIV/0!</v>
      </c>
      <c r="AE436" s="205" t="e">
        <f t="shared" si="362"/>
        <v>#DIV/0!</v>
      </c>
      <c r="AF436" s="205" t="e">
        <f t="shared" si="362"/>
        <v>#DIV/0!</v>
      </c>
      <c r="AG436" s="205" t="e">
        <f t="shared" si="362"/>
        <v>#DIV/0!</v>
      </c>
      <c r="AH436" s="205" t="e">
        <f t="shared" si="362"/>
        <v>#DIV/0!</v>
      </c>
      <c r="AI436" s="205" t="e">
        <f t="shared" si="362"/>
        <v>#DIV/0!</v>
      </c>
      <c r="AJ436" s="205" t="e">
        <f t="shared" si="362"/>
        <v>#DIV/0!</v>
      </c>
      <c r="AK436" s="205" t="e">
        <f t="shared" si="362"/>
        <v>#DIV/0!</v>
      </c>
      <c r="AL436" s="205" t="e">
        <f t="shared" si="362"/>
        <v>#DIV/0!</v>
      </c>
      <c r="AM436" s="205" t="e">
        <f t="shared" si="362"/>
        <v>#DIV/0!</v>
      </c>
      <c r="AN436" s="205" t="e">
        <f t="shared" si="362"/>
        <v>#DIV/0!</v>
      </c>
      <c r="AO436" s="205" t="e">
        <f t="shared" si="362"/>
        <v>#DIV/0!</v>
      </c>
      <c r="AP436" s="205" t="e">
        <f t="shared" si="362"/>
        <v>#DIV/0!</v>
      </c>
      <c r="AQ436" s="205" t="e">
        <f t="shared" si="362"/>
        <v>#DIV/0!</v>
      </c>
      <c r="AR436" s="205" t="e">
        <f t="shared" si="362"/>
        <v>#DIV/0!</v>
      </c>
      <c r="AS436" s="205" t="e">
        <f t="shared" si="362"/>
        <v>#DIV/0!</v>
      </c>
      <c r="AT436" s="205" t="e">
        <f t="shared" si="362"/>
        <v>#DIV/0!</v>
      </c>
      <c r="AU436" s="205" t="e">
        <f t="shared" si="362"/>
        <v>#DIV/0!</v>
      </c>
      <c r="AV436" s="205" t="e">
        <f t="shared" si="362"/>
        <v>#DIV/0!</v>
      </c>
      <c r="AW436" s="205" t="e">
        <f t="shared" si="362"/>
        <v>#DIV/0!</v>
      </c>
      <c r="AX436" s="205" t="e">
        <f t="shared" si="362"/>
        <v>#DIV/0!</v>
      </c>
      <c r="AY436" s="205" t="e">
        <f t="shared" si="362"/>
        <v>#DIV/0!</v>
      </c>
      <c r="AZ436" s="205" t="e">
        <f t="shared" si="362"/>
        <v>#DIV/0!</v>
      </c>
      <c r="BA436" s="205" t="e">
        <f t="shared" si="362"/>
        <v>#DIV/0!</v>
      </c>
      <c r="BB436" s="205" t="e">
        <f t="shared" si="362"/>
        <v>#DIV/0!</v>
      </c>
      <c r="BC436" s="205" t="e">
        <f t="shared" si="362"/>
        <v>#DIV/0!</v>
      </c>
      <c r="BD436" s="205" t="e">
        <f t="shared" si="362"/>
        <v>#DIV/0!</v>
      </c>
      <c r="BE436" s="205" t="e">
        <f t="shared" si="362"/>
        <v>#DIV/0!</v>
      </c>
      <c r="BF436" s="205" t="e">
        <f t="shared" si="362"/>
        <v>#DIV/0!</v>
      </c>
      <c r="BG436" s="205" t="e">
        <f t="shared" si="362"/>
        <v>#DIV/0!</v>
      </c>
      <c r="BH436" s="205" t="e">
        <f t="shared" si="362"/>
        <v>#DIV/0!</v>
      </c>
      <c r="BI436" s="205" t="e">
        <f t="shared" si="362"/>
        <v>#DIV/0!</v>
      </c>
      <c r="BJ436" s="205" t="e">
        <f t="shared" si="362"/>
        <v>#DIV/0!</v>
      </c>
      <c r="BK436" s="205" t="e">
        <f t="shared" si="362"/>
        <v>#DIV/0!</v>
      </c>
      <c r="BL436" s="205" t="e">
        <f t="shared" si="362"/>
        <v>#DIV/0!</v>
      </c>
      <c r="BM436" s="205" t="e">
        <f t="shared" si="362"/>
        <v>#DIV/0!</v>
      </c>
      <c r="BN436" s="205" t="e">
        <f>BN431*BN$435</f>
        <v>#DIV/0!</v>
      </c>
    </row>
    <row r="437" spans="2:69" hidden="1" outlineLevel="1">
      <c r="C437" t="s">
        <v>347</v>
      </c>
      <c r="J437" t="s">
        <v>137</v>
      </c>
      <c r="R437" s="205" t="e">
        <f>R432*R$435</f>
        <v>#DIV/0!</v>
      </c>
      <c r="S437" s="205" t="e">
        <f t="shared" ref="S437:BM437" si="363">S432*S$435</f>
        <v>#DIV/0!</v>
      </c>
      <c r="T437" s="205" t="e">
        <f t="shared" si="363"/>
        <v>#DIV/0!</v>
      </c>
      <c r="U437" s="205" t="e">
        <f t="shared" si="363"/>
        <v>#DIV/0!</v>
      </c>
      <c r="V437" s="205" t="e">
        <f t="shared" si="363"/>
        <v>#DIV/0!</v>
      </c>
      <c r="W437" s="205" t="e">
        <f t="shared" si="363"/>
        <v>#DIV/0!</v>
      </c>
      <c r="X437" s="205" t="e">
        <f t="shared" si="363"/>
        <v>#DIV/0!</v>
      </c>
      <c r="Y437" s="205" t="e">
        <f t="shared" si="363"/>
        <v>#DIV/0!</v>
      </c>
      <c r="Z437" s="205" t="e">
        <f t="shared" si="363"/>
        <v>#DIV/0!</v>
      </c>
      <c r="AA437" s="205" t="e">
        <f t="shared" si="363"/>
        <v>#DIV/0!</v>
      </c>
      <c r="AB437" s="205" t="e">
        <f t="shared" si="363"/>
        <v>#DIV/0!</v>
      </c>
      <c r="AC437" s="205" t="e">
        <f t="shared" si="363"/>
        <v>#DIV/0!</v>
      </c>
      <c r="AD437" s="205" t="e">
        <f t="shared" si="363"/>
        <v>#DIV/0!</v>
      </c>
      <c r="AE437" s="205" t="e">
        <f t="shared" si="363"/>
        <v>#DIV/0!</v>
      </c>
      <c r="AF437" s="205" t="e">
        <f t="shared" si="363"/>
        <v>#DIV/0!</v>
      </c>
      <c r="AG437" s="205" t="e">
        <f t="shared" si="363"/>
        <v>#DIV/0!</v>
      </c>
      <c r="AH437" s="205" t="e">
        <f t="shared" si="363"/>
        <v>#DIV/0!</v>
      </c>
      <c r="AI437" s="205" t="e">
        <f t="shared" si="363"/>
        <v>#DIV/0!</v>
      </c>
      <c r="AJ437" s="205" t="e">
        <f t="shared" si="363"/>
        <v>#DIV/0!</v>
      </c>
      <c r="AK437" s="205" t="e">
        <f t="shared" si="363"/>
        <v>#DIV/0!</v>
      </c>
      <c r="AL437" s="205" t="e">
        <f t="shared" si="363"/>
        <v>#DIV/0!</v>
      </c>
      <c r="AM437" s="205" t="e">
        <f t="shared" si="363"/>
        <v>#DIV/0!</v>
      </c>
      <c r="AN437" s="205" t="e">
        <f t="shared" si="363"/>
        <v>#DIV/0!</v>
      </c>
      <c r="AO437" s="205" t="e">
        <f t="shared" si="363"/>
        <v>#DIV/0!</v>
      </c>
      <c r="AP437" s="205" t="e">
        <f t="shared" si="363"/>
        <v>#DIV/0!</v>
      </c>
      <c r="AQ437" s="205" t="e">
        <f t="shared" si="363"/>
        <v>#DIV/0!</v>
      </c>
      <c r="AR437" s="205" t="e">
        <f t="shared" si="363"/>
        <v>#DIV/0!</v>
      </c>
      <c r="AS437" s="205" t="e">
        <f t="shared" si="363"/>
        <v>#DIV/0!</v>
      </c>
      <c r="AT437" s="205" t="e">
        <f t="shared" si="363"/>
        <v>#DIV/0!</v>
      </c>
      <c r="AU437" s="205" t="e">
        <f t="shared" si="363"/>
        <v>#DIV/0!</v>
      </c>
      <c r="AV437" s="205" t="e">
        <f t="shared" si="363"/>
        <v>#DIV/0!</v>
      </c>
      <c r="AW437" s="205" t="e">
        <f t="shared" si="363"/>
        <v>#DIV/0!</v>
      </c>
      <c r="AX437" s="205" t="e">
        <f t="shared" si="363"/>
        <v>#DIV/0!</v>
      </c>
      <c r="AY437" s="205" t="e">
        <f t="shared" si="363"/>
        <v>#DIV/0!</v>
      </c>
      <c r="AZ437" s="205" t="e">
        <f t="shared" si="363"/>
        <v>#DIV/0!</v>
      </c>
      <c r="BA437" s="205" t="e">
        <f t="shared" si="363"/>
        <v>#DIV/0!</v>
      </c>
      <c r="BB437" s="205" t="e">
        <f t="shared" si="363"/>
        <v>#DIV/0!</v>
      </c>
      <c r="BC437" s="205" t="e">
        <f t="shared" si="363"/>
        <v>#DIV/0!</v>
      </c>
      <c r="BD437" s="205" t="e">
        <f t="shared" si="363"/>
        <v>#DIV/0!</v>
      </c>
      <c r="BE437" s="205" t="e">
        <f t="shared" si="363"/>
        <v>#DIV/0!</v>
      </c>
      <c r="BF437" s="205" t="e">
        <f t="shared" si="363"/>
        <v>#DIV/0!</v>
      </c>
      <c r="BG437" s="205" t="e">
        <f t="shared" si="363"/>
        <v>#DIV/0!</v>
      </c>
      <c r="BH437" s="205" t="e">
        <f t="shared" si="363"/>
        <v>#DIV/0!</v>
      </c>
      <c r="BI437" s="205" t="e">
        <f t="shared" si="363"/>
        <v>#DIV/0!</v>
      </c>
      <c r="BJ437" s="205" t="e">
        <f t="shared" si="363"/>
        <v>#DIV/0!</v>
      </c>
      <c r="BK437" s="205" t="e">
        <f t="shared" si="363"/>
        <v>#DIV/0!</v>
      </c>
      <c r="BL437" s="205" t="e">
        <f t="shared" si="363"/>
        <v>#DIV/0!</v>
      </c>
      <c r="BM437" s="205" t="e">
        <f t="shared" si="363"/>
        <v>#DIV/0!</v>
      </c>
      <c r="BN437" s="205" t="e">
        <f>BN432*BN$435</f>
        <v>#DIV/0!</v>
      </c>
    </row>
    <row r="438" spans="2:69" collapsed="1">
      <c r="R438" s="208"/>
      <c r="S438" s="208"/>
      <c r="T438" s="208"/>
      <c r="U438" s="208"/>
      <c r="V438" s="208"/>
      <c r="W438" s="208"/>
      <c r="X438" s="208"/>
      <c r="Y438" s="208"/>
      <c r="Z438" s="208"/>
      <c r="AA438" s="208"/>
      <c r="AB438" s="208"/>
      <c r="AC438" s="208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  <c r="AU438" s="208"/>
      <c r="AV438" s="208"/>
      <c r="AW438" s="208"/>
      <c r="AX438" s="208"/>
      <c r="AY438" s="208"/>
      <c r="AZ438" s="208"/>
      <c r="BA438" s="208"/>
      <c r="BB438" s="208"/>
      <c r="BC438" s="208"/>
      <c r="BD438" s="208"/>
      <c r="BE438" s="208"/>
      <c r="BF438" s="208"/>
      <c r="BG438" s="208"/>
      <c r="BH438" s="208"/>
      <c r="BI438" s="208"/>
      <c r="BJ438" s="208"/>
      <c r="BK438" s="208"/>
      <c r="BL438" s="208"/>
      <c r="BM438" s="208"/>
      <c r="BN438" s="208"/>
    </row>
    <row r="440" spans="2:69" ht="15.75">
      <c r="B440" s="17" t="s">
        <v>348</v>
      </c>
      <c r="C440" s="17"/>
      <c r="D440" s="17"/>
    </row>
    <row r="441" spans="2:69" ht="15.75" hidden="1" outlineLevel="1">
      <c r="B441" s="17"/>
      <c r="C441" s="17"/>
      <c r="D441" s="17"/>
    </row>
    <row r="442" spans="2:69" hidden="1" outlineLevel="1">
      <c r="B442" s="73" t="s">
        <v>351</v>
      </c>
    </row>
    <row r="443" spans="2:69" hidden="1" outlineLevel="1">
      <c r="C443" s="63"/>
      <c r="D443" t="s">
        <v>4</v>
      </c>
      <c r="J443" s="23" t="s">
        <v>15</v>
      </c>
      <c r="P443" s="205">
        <f t="shared" ref="P443:AU443" si="364">P444*P57/kbps.per.Mbps</f>
        <v>0</v>
      </c>
      <c r="Q443" s="205">
        <f t="shared" si="364"/>
        <v>0</v>
      </c>
      <c r="R443" s="205">
        <f t="shared" si="364"/>
        <v>0</v>
      </c>
      <c r="S443" s="205">
        <f t="shared" si="364"/>
        <v>0</v>
      </c>
      <c r="T443" s="205">
        <f t="shared" si="364"/>
        <v>0</v>
      </c>
      <c r="U443" s="205">
        <f t="shared" si="364"/>
        <v>0</v>
      </c>
      <c r="V443" s="205">
        <f t="shared" si="364"/>
        <v>0</v>
      </c>
      <c r="W443" s="205">
        <f t="shared" si="364"/>
        <v>0</v>
      </c>
      <c r="X443" s="205" t="e">
        <f t="shared" si="364"/>
        <v>#DIV/0!</v>
      </c>
      <c r="Y443" s="205" t="e">
        <f t="shared" si="364"/>
        <v>#DIV/0!</v>
      </c>
      <c r="Z443" s="205" t="e">
        <f t="shared" si="364"/>
        <v>#DIV/0!</v>
      </c>
      <c r="AA443" s="205" t="e">
        <f t="shared" si="364"/>
        <v>#DIV/0!</v>
      </c>
      <c r="AB443" s="205" t="e">
        <f t="shared" si="364"/>
        <v>#DIV/0!</v>
      </c>
      <c r="AC443" s="205" t="e">
        <f t="shared" si="364"/>
        <v>#DIV/0!</v>
      </c>
      <c r="AD443" s="205" t="e">
        <f t="shared" si="364"/>
        <v>#DIV/0!</v>
      </c>
      <c r="AE443" s="205" t="e">
        <f t="shared" si="364"/>
        <v>#DIV/0!</v>
      </c>
      <c r="AF443" s="205" t="e">
        <f t="shared" si="364"/>
        <v>#DIV/0!</v>
      </c>
      <c r="AG443" s="205" t="e">
        <f t="shared" si="364"/>
        <v>#DIV/0!</v>
      </c>
      <c r="AH443" s="205" t="e">
        <f t="shared" si="364"/>
        <v>#DIV/0!</v>
      </c>
      <c r="AI443" s="205" t="e">
        <f t="shared" si="364"/>
        <v>#DIV/0!</v>
      </c>
      <c r="AJ443" s="205" t="e">
        <f t="shared" si="364"/>
        <v>#DIV/0!</v>
      </c>
      <c r="AK443" s="205" t="e">
        <f t="shared" si="364"/>
        <v>#DIV/0!</v>
      </c>
      <c r="AL443" s="205" t="e">
        <f t="shared" si="364"/>
        <v>#DIV/0!</v>
      </c>
      <c r="AM443" s="205" t="e">
        <f t="shared" si="364"/>
        <v>#DIV/0!</v>
      </c>
      <c r="AN443" s="205" t="e">
        <f t="shared" si="364"/>
        <v>#DIV/0!</v>
      </c>
      <c r="AO443" s="205" t="e">
        <f t="shared" si="364"/>
        <v>#DIV/0!</v>
      </c>
      <c r="AP443" s="205" t="e">
        <f t="shared" si="364"/>
        <v>#DIV/0!</v>
      </c>
      <c r="AQ443" s="205" t="e">
        <f t="shared" si="364"/>
        <v>#DIV/0!</v>
      </c>
      <c r="AR443" s="205" t="e">
        <f t="shared" si="364"/>
        <v>#DIV/0!</v>
      </c>
      <c r="AS443" s="205" t="e">
        <f t="shared" si="364"/>
        <v>#DIV/0!</v>
      </c>
      <c r="AT443" s="205" t="e">
        <f t="shared" si="364"/>
        <v>#DIV/0!</v>
      </c>
      <c r="AU443" s="205" t="e">
        <f t="shared" si="364"/>
        <v>#DIV/0!</v>
      </c>
      <c r="AV443" s="205" t="e">
        <f t="shared" ref="AV443:BN443" si="365">AV444*AV57/kbps.per.Mbps</f>
        <v>#DIV/0!</v>
      </c>
      <c r="AW443" s="205" t="e">
        <f t="shared" si="365"/>
        <v>#DIV/0!</v>
      </c>
      <c r="AX443" s="205" t="e">
        <f t="shared" si="365"/>
        <v>#DIV/0!</v>
      </c>
      <c r="AY443" s="205" t="e">
        <f t="shared" si="365"/>
        <v>#DIV/0!</v>
      </c>
      <c r="AZ443" s="205" t="e">
        <f t="shared" si="365"/>
        <v>#DIV/0!</v>
      </c>
      <c r="BA443" s="205" t="e">
        <f t="shared" si="365"/>
        <v>#DIV/0!</v>
      </c>
      <c r="BB443" s="205" t="e">
        <f t="shared" si="365"/>
        <v>#DIV/0!</v>
      </c>
      <c r="BC443" s="205" t="e">
        <f t="shared" si="365"/>
        <v>#DIV/0!</v>
      </c>
      <c r="BD443" s="205" t="e">
        <f t="shared" si="365"/>
        <v>#DIV/0!</v>
      </c>
      <c r="BE443" s="205" t="e">
        <f t="shared" si="365"/>
        <v>#DIV/0!</v>
      </c>
      <c r="BF443" s="205" t="e">
        <f t="shared" si="365"/>
        <v>#DIV/0!</v>
      </c>
      <c r="BG443" s="205" t="e">
        <f t="shared" si="365"/>
        <v>#DIV/0!</v>
      </c>
      <c r="BH443" s="205" t="e">
        <f t="shared" si="365"/>
        <v>#DIV/0!</v>
      </c>
      <c r="BI443" s="205" t="e">
        <f t="shared" si="365"/>
        <v>#DIV/0!</v>
      </c>
      <c r="BJ443" s="205" t="e">
        <f t="shared" si="365"/>
        <v>#DIV/0!</v>
      </c>
      <c r="BK443" s="205" t="e">
        <f t="shared" si="365"/>
        <v>#DIV/0!</v>
      </c>
      <c r="BL443" s="205" t="e">
        <f t="shared" si="365"/>
        <v>#DIV/0!</v>
      </c>
      <c r="BM443" s="205" t="e">
        <f t="shared" si="365"/>
        <v>#DIV/0!</v>
      </c>
      <c r="BN443" s="205" t="e">
        <f t="shared" si="365"/>
        <v>#DIV/0!</v>
      </c>
    </row>
    <row r="444" spans="2:69" hidden="1" outlineLevel="1">
      <c r="C444" s="63"/>
      <c r="E444" t="s">
        <v>350</v>
      </c>
      <c r="G444" s="60" t="s">
        <v>456</v>
      </c>
      <c r="J444" s="23" t="s">
        <v>156</v>
      </c>
      <c r="P444" s="209"/>
      <c r="Q444" s="206">
        <f t="shared" ref="Q444:T444" si="366">($V$444-$P$444)/6+P444</f>
        <v>0</v>
      </c>
      <c r="R444" s="206">
        <f t="shared" si="366"/>
        <v>0</v>
      </c>
      <c r="S444" s="206">
        <f t="shared" si="366"/>
        <v>0</v>
      </c>
      <c r="T444" s="206">
        <f t="shared" si="366"/>
        <v>0</v>
      </c>
      <c r="U444" s="206">
        <f>($V$444-$P$444)/6+T444</f>
        <v>0</v>
      </c>
      <c r="V444" s="209"/>
      <c r="W444" s="205">
        <f t="shared" ref="W444:BL444" si="367">V444*(1+W446)</f>
        <v>0</v>
      </c>
      <c r="X444" s="205">
        <f t="shared" si="367"/>
        <v>0</v>
      </c>
      <c r="Y444" s="205">
        <f t="shared" si="367"/>
        <v>0</v>
      </c>
      <c r="Z444" s="205">
        <f t="shared" si="367"/>
        <v>0</v>
      </c>
      <c r="AA444" s="205">
        <f t="shared" si="367"/>
        <v>0</v>
      </c>
      <c r="AB444" s="205">
        <f t="shared" si="367"/>
        <v>0</v>
      </c>
      <c r="AC444" s="205">
        <f t="shared" si="367"/>
        <v>0</v>
      </c>
      <c r="AD444" s="205">
        <f t="shared" si="367"/>
        <v>0</v>
      </c>
      <c r="AE444" s="205">
        <f t="shared" si="367"/>
        <v>0</v>
      </c>
      <c r="AF444" s="205">
        <f t="shared" si="367"/>
        <v>0</v>
      </c>
      <c r="AG444" s="205">
        <f t="shared" si="367"/>
        <v>0</v>
      </c>
      <c r="AH444" s="205">
        <f t="shared" si="367"/>
        <v>0</v>
      </c>
      <c r="AI444" s="205">
        <f t="shared" si="367"/>
        <v>0</v>
      </c>
      <c r="AJ444" s="205">
        <f t="shared" si="367"/>
        <v>0</v>
      </c>
      <c r="AK444" s="205">
        <f t="shared" si="367"/>
        <v>0</v>
      </c>
      <c r="AL444" s="205">
        <f t="shared" si="367"/>
        <v>0</v>
      </c>
      <c r="AM444" s="205">
        <f t="shared" si="367"/>
        <v>0</v>
      </c>
      <c r="AN444" s="205">
        <f t="shared" si="367"/>
        <v>0</v>
      </c>
      <c r="AO444" s="205">
        <f t="shared" si="367"/>
        <v>0</v>
      </c>
      <c r="AP444" s="205">
        <f t="shared" si="367"/>
        <v>0</v>
      </c>
      <c r="AQ444" s="205">
        <f t="shared" si="367"/>
        <v>0</v>
      </c>
      <c r="AR444" s="205">
        <f t="shared" si="367"/>
        <v>0</v>
      </c>
      <c r="AS444" s="205">
        <f t="shared" si="367"/>
        <v>0</v>
      </c>
      <c r="AT444" s="205">
        <f t="shared" si="367"/>
        <v>0</v>
      </c>
      <c r="AU444" s="205">
        <f t="shared" si="367"/>
        <v>0</v>
      </c>
      <c r="AV444" s="205">
        <f t="shared" si="367"/>
        <v>0</v>
      </c>
      <c r="AW444" s="205">
        <f t="shared" si="367"/>
        <v>0</v>
      </c>
      <c r="AX444" s="205">
        <f t="shared" si="367"/>
        <v>0</v>
      </c>
      <c r="AY444" s="205">
        <f t="shared" si="367"/>
        <v>0</v>
      </c>
      <c r="AZ444" s="205">
        <f t="shared" si="367"/>
        <v>0</v>
      </c>
      <c r="BA444" s="205">
        <f t="shared" si="367"/>
        <v>0</v>
      </c>
      <c r="BB444" s="205">
        <f t="shared" si="367"/>
        <v>0</v>
      </c>
      <c r="BC444" s="205">
        <f t="shared" si="367"/>
        <v>0</v>
      </c>
      <c r="BD444" s="205">
        <f t="shared" si="367"/>
        <v>0</v>
      </c>
      <c r="BE444" s="205">
        <f t="shared" si="367"/>
        <v>0</v>
      </c>
      <c r="BF444" s="205">
        <f t="shared" si="367"/>
        <v>0</v>
      </c>
      <c r="BG444" s="205">
        <f t="shared" si="367"/>
        <v>0</v>
      </c>
      <c r="BH444" s="205">
        <f t="shared" si="367"/>
        <v>0</v>
      </c>
      <c r="BI444" s="205">
        <f t="shared" si="367"/>
        <v>0</v>
      </c>
      <c r="BJ444" s="205">
        <f t="shared" si="367"/>
        <v>0</v>
      </c>
      <c r="BK444" s="205">
        <f t="shared" si="367"/>
        <v>0</v>
      </c>
      <c r="BL444" s="205">
        <f t="shared" si="367"/>
        <v>0</v>
      </c>
      <c r="BM444" s="205">
        <f>BL444*(1+BM446)</f>
        <v>0</v>
      </c>
      <c r="BN444" s="205">
        <f>BM444*(1+BN446)</f>
        <v>0</v>
      </c>
      <c r="BP444"/>
      <c r="BQ444"/>
    </row>
    <row r="445" spans="2:69" hidden="1" outlineLevel="1">
      <c r="B445" s="63"/>
      <c r="C445" s="63"/>
      <c r="E445" s="63" t="s">
        <v>502</v>
      </c>
      <c r="G445" s="60"/>
      <c r="J445" s="23"/>
      <c r="W445" s="223"/>
      <c r="X445" s="223"/>
      <c r="Y445" s="223"/>
      <c r="Z445" s="223"/>
      <c r="AA445" s="223"/>
      <c r="AB445" s="223"/>
      <c r="AC445" s="223"/>
      <c r="AD445" s="223"/>
      <c r="AE445" s="223"/>
      <c r="AF445" s="223"/>
      <c r="AG445" s="223"/>
      <c r="BP445"/>
      <c r="BQ445"/>
    </row>
    <row r="446" spans="2:69" hidden="1" outlineLevel="1">
      <c r="C446" s="63"/>
      <c r="E446" s="63" t="s">
        <v>503</v>
      </c>
      <c r="J446" s="108" t="s">
        <v>119</v>
      </c>
      <c r="Q446" s="71" t="e">
        <f>Q444/P444-1</f>
        <v>#DIV/0!</v>
      </c>
      <c r="R446" s="71" t="e">
        <f>R444/Q444-1</f>
        <v>#DIV/0!</v>
      </c>
      <c r="S446" s="71" t="e">
        <f>S444/R444-1</f>
        <v>#DIV/0!</v>
      </c>
      <c r="T446" s="71" t="e">
        <f>T444/S444-1</f>
        <v>#DIV/0!</v>
      </c>
      <c r="U446" s="71" t="e">
        <f>U444/T444-1</f>
        <v>#DIV/0!</v>
      </c>
      <c r="V446" s="123"/>
      <c r="W446" s="248">
        <f t="shared" ref="W446:AG446" si="368">W445*(1+INDEX(scenario.fixed.DSL, MATCH(scenario.fixed.DSL.selected, scenarios,0)))</f>
        <v>0</v>
      </c>
      <c r="X446" s="248">
        <f t="shared" si="368"/>
        <v>0</v>
      </c>
      <c r="Y446" s="248">
        <f t="shared" si="368"/>
        <v>0</v>
      </c>
      <c r="Z446" s="248">
        <f t="shared" si="368"/>
        <v>0</v>
      </c>
      <c r="AA446" s="248">
        <f t="shared" si="368"/>
        <v>0</v>
      </c>
      <c r="AB446" s="248">
        <f t="shared" si="368"/>
        <v>0</v>
      </c>
      <c r="AC446" s="248">
        <f t="shared" si="368"/>
        <v>0</v>
      </c>
      <c r="AD446" s="248">
        <f t="shared" si="368"/>
        <v>0</v>
      </c>
      <c r="AE446" s="248">
        <f t="shared" si="368"/>
        <v>0</v>
      </c>
      <c r="AF446" s="248">
        <f t="shared" si="368"/>
        <v>0</v>
      </c>
      <c r="AG446" s="248">
        <f t="shared" si="368"/>
        <v>0</v>
      </c>
      <c r="AH446" s="119">
        <v>0</v>
      </c>
      <c r="AI446" s="221">
        <f>AH446</f>
        <v>0</v>
      </c>
      <c r="AJ446" s="221">
        <f t="shared" ref="AJ446:BN446" si="369">AI446</f>
        <v>0</v>
      </c>
      <c r="AK446" s="221">
        <f t="shared" si="369"/>
        <v>0</v>
      </c>
      <c r="AL446" s="221">
        <f t="shared" si="369"/>
        <v>0</v>
      </c>
      <c r="AM446" s="221">
        <f t="shared" si="369"/>
        <v>0</v>
      </c>
      <c r="AN446" s="221">
        <f t="shared" si="369"/>
        <v>0</v>
      </c>
      <c r="AO446" s="221">
        <f t="shared" si="369"/>
        <v>0</v>
      </c>
      <c r="AP446" s="221">
        <f t="shared" si="369"/>
        <v>0</v>
      </c>
      <c r="AQ446" s="221">
        <f t="shared" si="369"/>
        <v>0</v>
      </c>
      <c r="AR446" s="221">
        <f t="shared" si="369"/>
        <v>0</v>
      </c>
      <c r="AS446" s="221">
        <f t="shared" si="369"/>
        <v>0</v>
      </c>
      <c r="AT446" s="221">
        <f t="shared" si="369"/>
        <v>0</v>
      </c>
      <c r="AU446" s="221">
        <f t="shared" si="369"/>
        <v>0</v>
      </c>
      <c r="AV446" s="221">
        <f t="shared" si="369"/>
        <v>0</v>
      </c>
      <c r="AW446" s="221">
        <f t="shared" si="369"/>
        <v>0</v>
      </c>
      <c r="AX446" s="221">
        <f t="shared" si="369"/>
        <v>0</v>
      </c>
      <c r="AY446" s="221">
        <f t="shared" si="369"/>
        <v>0</v>
      </c>
      <c r="AZ446" s="221">
        <f t="shared" si="369"/>
        <v>0</v>
      </c>
      <c r="BA446" s="221">
        <f t="shared" si="369"/>
        <v>0</v>
      </c>
      <c r="BB446" s="221">
        <f t="shared" si="369"/>
        <v>0</v>
      </c>
      <c r="BC446" s="221">
        <f t="shared" si="369"/>
        <v>0</v>
      </c>
      <c r="BD446" s="221">
        <f t="shared" si="369"/>
        <v>0</v>
      </c>
      <c r="BE446" s="221">
        <f t="shared" si="369"/>
        <v>0</v>
      </c>
      <c r="BF446" s="221">
        <f t="shared" si="369"/>
        <v>0</v>
      </c>
      <c r="BG446" s="221">
        <f t="shared" si="369"/>
        <v>0</v>
      </c>
      <c r="BH446" s="221">
        <f t="shared" si="369"/>
        <v>0</v>
      </c>
      <c r="BI446" s="221">
        <f t="shared" si="369"/>
        <v>0</v>
      </c>
      <c r="BJ446" s="221">
        <f t="shared" si="369"/>
        <v>0</v>
      </c>
      <c r="BK446" s="221">
        <f t="shared" si="369"/>
        <v>0</v>
      </c>
      <c r="BL446" s="221">
        <f t="shared" si="369"/>
        <v>0</v>
      </c>
      <c r="BM446" s="221">
        <f t="shared" si="369"/>
        <v>0</v>
      </c>
      <c r="BN446" s="221">
        <f t="shared" si="369"/>
        <v>0</v>
      </c>
      <c r="BP446"/>
      <c r="BQ446"/>
    </row>
    <row r="447" spans="2:69" hidden="1" outlineLevel="1">
      <c r="C447" s="63"/>
      <c r="K447"/>
      <c r="BP447"/>
      <c r="BQ447"/>
    </row>
    <row r="448" spans="2:69" hidden="1" outlineLevel="1">
      <c r="C448" s="63"/>
      <c r="D448" s="73" t="s">
        <v>352</v>
      </c>
      <c r="K448"/>
      <c r="BP448"/>
      <c r="BQ448"/>
    </row>
    <row r="449" spans="1:69" hidden="1" outlineLevel="1">
      <c r="C449" s="63"/>
      <c r="E449" t="s">
        <v>353</v>
      </c>
      <c r="G449" s="60" t="s">
        <v>175</v>
      </c>
      <c r="J449" s="108" t="s">
        <v>119</v>
      </c>
      <c r="K449"/>
      <c r="P449" s="226"/>
      <c r="Q449" s="226"/>
      <c r="R449" s="226"/>
      <c r="S449" s="226"/>
      <c r="T449" s="226"/>
      <c r="U449" s="226"/>
      <c r="V449" s="226"/>
      <c r="W449" s="226"/>
      <c r="X449" s="226"/>
      <c r="Y449" s="226"/>
      <c r="Z449" s="226"/>
      <c r="AA449" s="226"/>
      <c r="AB449" s="226"/>
      <c r="AC449" s="226"/>
      <c r="AD449" s="226"/>
      <c r="AE449" s="226"/>
      <c r="AF449" s="226"/>
      <c r="AG449" s="226"/>
      <c r="AH449" s="189">
        <f t="shared" ref="AH449" si="370">AG449</f>
        <v>0</v>
      </c>
      <c r="AI449" s="189">
        <f t="shared" ref="AI449:BN449" si="371">AH449</f>
        <v>0</v>
      </c>
      <c r="AJ449" s="189">
        <f t="shared" si="371"/>
        <v>0</v>
      </c>
      <c r="AK449" s="189">
        <f t="shared" si="371"/>
        <v>0</v>
      </c>
      <c r="AL449" s="189">
        <f t="shared" si="371"/>
        <v>0</v>
      </c>
      <c r="AM449" s="189">
        <f t="shared" si="371"/>
        <v>0</v>
      </c>
      <c r="AN449" s="189">
        <f t="shared" si="371"/>
        <v>0</v>
      </c>
      <c r="AO449" s="189">
        <f t="shared" si="371"/>
        <v>0</v>
      </c>
      <c r="AP449" s="189">
        <f t="shared" si="371"/>
        <v>0</v>
      </c>
      <c r="AQ449" s="189">
        <f t="shared" si="371"/>
        <v>0</v>
      </c>
      <c r="AR449" s="189">
        <f t="shared" si="371"/>
        <v>0</v>
      </c>
      <c r="AS449" s="189">
        <f t="shared" si="371"/>
        <v>0</v>
      </c>
      <c r="AT449" s="189">
        <f t="shared" si="371"/>
        <v>0</v>
      </c>
      <c r="AU449" s="189">
        <f t="shared" si="371"/>
        <v>0</v>
      </c>
      <c r="AV449" s="189">
        <f t="shared" si="371"/>
        <v>0</v>
      </c>
      <c r="AW449" s="189">
        <f t="shared" si="371"/>
        <v>0</v>
      </c>
      <c r="AX449" s="189">
        <f t="shared" si="371"/>
        <v>0</v>
      </c>
      <c r="AY449" s="189">
        <f t="shared" si="371"/>
        <v>0</v>
      </c>
      <c r="AZ449" s="189">
        <f t="shared" si="371"/>
        <v>0</v>
      </c>
      <c r="BA449" s="189">
        <f t="shared" si="371"/>
        <v>0</v>
      </c>
      <c r="BB449" s="189">
        <f t="shared" si="371"/>
        <v>0</v>
      </c>
      <c r="BC449" s="189">
        <f t="shared" si="371"/>
        <v>0</v>
      </c>
      <c r="BD449" s="189">
        <f t="shared" si="371"/>
        <v>0</v>
      </c>
      <c r="BE449" s="189">
        <f t="shared" si="371"/>
        <v>0</v>
      </c>
      <c r="BF449" s="189">
        <f t="shared" si="371"/>
        <v>0</v>
      </c>
      <c r="BG449" s="189">
        <f t="shared" si="371"/>
        <v>0</v>
      </c>
      <c r="BH449" s="189">
        <f t="shared" si="371"/>
        <v>0</v>
      </c>
      <c r="BI449" s="189">
        <f t="shared" si="371"/>
        <v>0</v>
      </c>
      <c r="BJ449" s="189">
        <f t="shared" si="371"/>
        <v>0</v>
      </c>
      <c r="BK449" s="189">
        <f t="shared" si="371"/>
        <v>0</v>
      </c>
      <c r="BL449" s="189">
        <f t="shared" si="371"/>
        <v>0</v>
      </c>
      <c r="BM449" s="189">
        <f t="shared" si="371"/>
        <v>0</v>
      </c>
      <c r="BN449" s="189">
        <f t="shared" si="371"/>
        <v>0</v>
      </c>
      <c r="BP449"/>
      <c r="BQ449"/>
    </row>
    <row r="450" spans="1:69" hidden="1" outlineLevel="1">
      <c r="C450" s="63"/>
      <c r="E450" t="s">
        <v>359</v>
      </c>
      <c r="J450" t="s">
        <v>211</v>
      </c>
      <c r="K450"/>
      <c r="P450" s="161">
        <f t="shared" ref="P450:AU450" si="372">P449*P57</f>
        <v>0</v>
      </c>
      <c r="Q450" s="161">
        <f t="shared" si="372"/>
        <v>0</v>
      </c>
      <c r="R450" s="161">
        <f t="shared" si="372"/>
        <v>0</v>
      </c>
      <c r="S450" s="161">
        <f t="shared" si="372"/>
        <v>0</v>
      </c>
      <c r="T450" s="161">
        <f t="shared" si="372"/>
        <v>0</v>
      </c>
      <c r="U450" s="161">
        <f t="shared" si="372"/>
        <v>0</v>
      </c>
      <c r="V450" s="161">
        <f t="shared" si="372"/>
        <v>0</v>
      </c>
      <c r="W450" s="161">
        <f t="shared" si="372"/>
        <v>0</v>
      </c>
      <c r="X450" s="161" t="e">
        <f t="shared" si="372"/>
        <v>#DIV/0!</v>
      </c>
      <c r="Y450" s="161" t="e">
        <f t="shared" si="372"/>
        <v>#DIV/0!</v>
      </c>
      <c r="Z450" s="161" t="e">
        <f t="shared" si="372"/>
        <v>#DIV/0!</v>
      </c>
      <c r="AA450" s="161" t="e">
        <f t="shared" si="372"/>
        <v>#DIV/0!</v>
      </c>
      <c r="AB450" s="161" t="e">
        <f t="shared" si="372"/>
        <v>#DIV/0!</v>
      </c>
      <c r="AC450" s="161" t="e">
        <f t="shared" si="372"/>
        <v>#DIV/0!</v>
      </c>
      <c r="AD450" s="161" t="e">
        <f t="shared" si="372"/>
        <v>#DIV/0!</v>
      </c>
      <c r="AE450" s="161" t="e">
        <f t="shared" si="372"/>
        <v>#DIV/0!</v>
      </c>
      <c r="AF450" s="161" t="e">
        <f t="shared" si="372"/>
        <v>#DIV/0!</v>
      </c>
      <c r="AG450" s="161" t="e">
        <f t="shared" si="372"/>
        <v>#DIV/0!</v>
      </c>
      <c r="AH450" s="161" t="e">
        <f t="shared" si="372"/>
        <v>#DIV/0!</v>
      </c>
      <c r="AI450" s="161" t="e">
        <f t="shared" si="372"/>
        <v>#DIV/0!</v>
      </c>
      <c r="AJ450" s="161" t="e">
        <f t="shared" si="372"/>
        <v>#DIV/0!</v>
      </c>
      <c r="AK450" s="161" t="e">
        <f t="shared" si="372"/>
        <v>#DIV/0!</v>
      </c>
      <c r="AL450" s="161" t="e">
        <f t="shared" si="372"/>
        <v>#DIV/0!</v>
      </c>
      <c r="AM450" s="161" t="e">
        <f t="shared" si="372"/>
        <v>#DIV/0!</v>
      </c>
      <c r="AN450" s="161" t="e">
        <f t="shared" si="372"/>
        <v>#DIV/0!</v>
      </c>
      <c r="AO450" s="161" t="e">
        <f t="shared" si="372"/>
        <v>#DIV/0!</v>
      </c>
      <c r="AP450" s="161" t="e">
        <f t="shared" si="372"/>
        <v>#DIV/0!</v>
      </c>
      <c r="AQ450" s="161" t="e">
        <f t="shared" si="372"/>
        <v>#DIV/0!</v>
      </c>
      <c r="AR450" s="161" t="e">
        <f t="shared" si="372"/>
        <v>#DIV/0!</v>
      </c>
      <c r="AS450" s="161" t="e">
        <f t="shared" si="372"/>
        <v>#DIV/0!</v>
      </c>
      <c r="AT450" s="161" t="e">
        <f t="shared" si="372"/>
        <v>#DIV/0!</v>
      </c>
      <c r="AU450" s="161" t="e">
        <f t="shared" si="372"/>
        <v>#DIV/0!</v>
      </c>
      <c r="AV450" s="161" t="e">
        <f t="shared" ref="AV450:BN450" si="373">AV449*AV57</f>
        <v>#DIV/0!</v>
      </c>
      <c r="AW450" s="161" t="e">
        <f t="shared" si="373"/>
        <v>#DIV/0!</v>
      </c>
      <c r="AX450" s="161" t="e">
        <f t="shared" si="373"/>
        <v>#DIV/0!</v>
      </c>
      <c r="AY450" s="161" t="e">
        <f t="shared" si="373"/>
        <v>#DIV/0!</v>
      </c>
      <c r="AZ450" s="161" t="e">
        <f t="shared" si="373"/>
        <v>#DIV/0!</v>
      </c>
      <c r="BA450" s="161" t="e">
        <f t="shared" si="373"/>
        <v>#DIV/0!</v>
      </c>
      <c r="BB450" s="161" t="e">
        <f t="shared" si="373"/>
        <v>#DIV/0!</v>
      </c>
      <c r="BC450" s="161" t="e">
        <f t="shared" si="373"/>
        <v>#DIV/0!</v>
      </c>
      <c r="BD450" s="161" t="e">
        <f t="shared" si="373"/>
        <v>#DIV/0!</v>
      </c>
      <c r="BE450" s="161" t="e">
        <f t="shared" si="373"/>
        <v>#DIV/0!</v>
      </c>
      <c r="BF450" s="161" t="e">
        <f t="shared" si="373"/>
        <v>#DIV/0!</v>
      </c>
      <c r="BG450" s="161" t="e">
        <f t="shared" si="373"/>
        <v>#DIV/0!</v>
      </c>
      <c r="BH450" s="161" t="e">
        <f t="shared" si="373"/>
        <v>#DIV/0!</v>
      </c>
      <c r="BI450" s="161" t="e">
        <f t="shared" si="373"/>
        <v>#DIV/0!</v>
      </c>
      <c r="BJ450" s="161" t="e">
        <f t="shared" si="373"/>
        <v>#DIV/0!</v>
      </c>
      <c r="BK450" s="161" t="e">
        <f t="shared" si="373"/>
        <v>#DIV/0!</v>
      </c>
      <c r="BL450" s="161" t="e">
        <f t="shared" si="373"/>
        <v>#DIV/0!</v>
      </c>
      <c r="BM450" s="161" t="e">
        <f t="shared" si="373"/>
        <v>#DIV/0!</v>
      </c>
      <c r="BN450" s="161" t="e">
        <f t="shared" si="373"/>
        <v>#DIV/0!</v>
      </c>
      <c r="BP450"/>
      <c r="BQ450"/>
    </row>
    <row r="451" spans="1:69" hidden="1" outlineLevel="1">
      <c r="C451" s="63"/>
      <c r="E451" t="s">
        <v>354</v>
      </c>
      <c r="J451" s="23" t="s">
        <v>15</v>
      </c>
      <c r="K451"/>
      <c r="P451" s="50">
        <f>P449*P443</f>
        <v>0</v>
      </c>
      <c r="Q451" s="50">
        <f>Q449*Q443</f>
        <v>0</v>
      </c>
      <c r="R451" s="50">
        <f t="shared" ref="R451:BM451" si="374">R449*R443</f>
        <v>0</v>
      </c>
      <c r="S451" s="50">
        <f t="shared" si="374"/>
        <v>0</v>
      </c>
      <c r="T451" s="50">
        <f t="shared" si="374"/>
        <v>0</v>
      </c>
      <c r="U451" s="50">
        <f t="shared" si="374"/>
        <v>0</v>
      </c>
      <c r="V451" s="50">
        <f t="shared" si="374"/>
        <v>0</v>
      </c>
      <c r="W451" s="50">
        <f t="shared" si="374"/>
        <v>0</v>
      </c>
      <c r="X451" s="50" t="e">
        <f t="shared" si="374"/>
        <v>#DIV/0!</v>
      </c>
      <c r="Y451" s="50" t="e">
        <f t="shared" si="374"/>
        <v>#DIV/0!</v>
      </c>
      <c r="Z451" s="50" t="e">
        <f t="shared" si="374"/>
        <v>#DIV/0!</v>
      </c>
      <c r="AA451" s="50" t="e">
        <f t="shared" si="374"/>
        <v>#DIV/0!</v>
      </c>
      <c r="AB451" s="50" t="e">
        <f t="shared" si="374"/>
        <v>#DIV/0!</v>
      </c>
      <c r="AC451" s="50" t="e">
        <f t="shared" si="374"/>
        <v>#DIV/0!</v>
      </c>
      <c r="AD451" s="50" t="e">
        <f t="shared" si="374"/>
        <v>#DIV/0!</v>
      </c>
      <c r="AE451" s="50" t="e">
        <f t="shared" si="374"/>
        <v>#DIV/0!</v>
      </c>
      <c r="AF451" s="50" t="e">
        <f t="shared" si="374"/>
        <v>#DIV/0!</v>
      </c>
      <c r="AG451" s="50" t="e">
        <f t="shared" si="374"/>
        <v>#DIV/0!</v>
      </c>
      <c r="AH451" s="50" t="e">
        <f t="shared" si="374"/>
        <v>#DIV/0!</v>
      </c>
      <c r="AI451" s="50" t="e">
        <f t="shared" si="374"/>
        <v>#DIV/0!</v>
      </c>
      <c r="AJ451" s="50" t="e">
        <f t="shared" si="374"/>
        <v>#DIV/0!</v>
      </c>
      <c r="AK451" s="50" t="e">
        <f t="shared" si="374"/>
        <v>#DIV/0!</v>
      </c>
      <c r="AL451" s="50" t="e">
        <f t="shared" si="374"/>
        <v>#DIV/0!</v>
      </c>
      <c r="AM451" s="50" t="e">
        <f t="shared" si="374"/>
        <v>#DIV/0!</v>
      </c>
      <c r="AN451" s="50" t="e">
        <f t="shared" si="374"/>
        <v>#DIV/0!</v>
      </c>
      <c r="AO451" s="50" t="e">
        <f t="shared" si="374"/>
        <v>#DIV/0!</v>
      </c>
      <c r="AP451" s="50" t="e">
        <f t="shared" si="374"/>
        <v>#DIV/0!</v>
      </c>
      <c r="AQ451" s="50" t="e">
        <f t="shared" si="374"/>
        <v>#DIV/0!</v>
      </c>
      <c r="AR451" s="50" t="e">
        <f t="shared" si="374"/>
        <v>#DIV/0!</v>
      </c>
      <c r="AS451" s="50" t="e">
        <f t="shared" si="374"/>
        <v>#DIV/0!</v>
      </c>
      <c r="AT451" s="50" t="e">
        <f t="shared" si="374"/>
        <v>#DIV/0!</v>
      </c>
      <c r="AU451" s="50" t="e">
        <f t="shared" si="374"/>
        <v>#DIV/0!</v>
      </c>
      <c r="AV451" s="50" t="e">
        <f t="shared" si="374"/>
        <v>#DIV/0!</v>
      </c>
      <c r="AW451" s="50" t="e">
        <f t="shared" si="374"/>
        <v>#DIV/0!</v>
      </c>
      <c r="AX451" s="50" t="e">
        <f t="shared" si="374"/>
        <v>#DIV/0!</v>
      </c>
      <c r="AY451" s="50" t="e">
        <f t="shared" si="374"/>
        <v>#DIV/0!</v>
      </c>
      <c r="AZ451" s="50" t="e">
        <f t="shared" si="374"/>
        <v>#DIV/0!</v>
      </c>
      <c r="BA451" s="50" t="e">
        <f t="shared" si="374"/>
        <v>#DIV/0!</v>
      </c>
      <c r="BB451" s="50" t="e">
        <f t="shared" si="374"/>
        <v>#DIV/0!</v>
      </c>
      <c r="BC451" s="50" t="e">
        <f t="shared" si="374"/>
        <v>#DIV/0!</v>
      </c>
      <c r="BD451" s="50" t="e">
        <f t="shared" si="374"/>
        <v>#DIV/0!</v>
      </c>
      <c r="BE451" s="50" t="e">
        <f t="shared" si="374"/>
        <v>#DIV/0!</v>
      </c>
      <c r="BF451" s="50" t="e">
        <f t="shared" si="374"/>
        <v>#DIV/0!</v>
      </c>
      <c r="BG451" s="50" t="e">
        <f t="shared" si="374"/>
        <v>#DIV/0!</v>
      </c>
      <c r="BH451" s="50" t="e">
        <f t="shared" si="374"/>
        <v>#DIV/0!</v>
      </c>
      <c r="BI451" s="50" t="e">
        <f t="shared" si="374"/>
        <v>#DIV/0!</v>
      </c>
      <c r="BJ451" s="50" t="e">
        <f t="shared" si="374"/>
        <v>#DIV/0!</v>
      </c>
      <c r="BK451" s="50" t="e">
        <f t="shared" si="374"/>
        <v>#DIV/0!</v>
      </c>
      <c r="BL451" s="50" t="e">
        <f t="shared" si="374"/>
        <v>#DIV/0!</v>
      </c>
      <c r="BM451" s="50" t="e">
        <f t="shared" si="374"/>
        <v>#DIV/0!</v>
      </c>
      <c r="BN451" s="50" t="e">
        <f>BN449*BN443</f>
        <v>#DIV/0!</v>
      </c>
      <c r="BP451"/>
      <c r="BQ451"/>
    </row>
    <row r="452" spans="1:69" hidden="1" outlineLevel="1">
      <c r="C452" s="63"/>
      <c r="E452" t="s">
        <v>358</v>
      </c>
      <c r="J452" t="s">
        <v>211</v>
      </c>
      <c r="K452"/>
      <c r="P452" s="50">
        <f t="shared" ref="P452:AU452" si="375">P57-P450</f>
        <v>0</v>
      </c>
      <c r="Q452" s="50">
        <f t="shared" si="375"/>
        <v>0</v>
      </c>
      <c r="R452" s="50">
        <f t="shared" si="375"/>
        <v>0</v>
      </c>
      <c r="S452" s="50">
        <f t="shared" si="375"/>
        <v>0</v>
      </c>
      <c r="T452" s="50">
        <f t="shared" si="375"/>
        <v>0</v>
      </c>
      <c r="U452" s="50">
        <f t="shared" si="375"/>
        <v>0</v>
      </c>
      <c r="V452" s="50">
        <f t="shared" si="375"/>
        <v>0</v>
      </c>
      <c r="W452" s="50">
        <f t="shared" si="375"/>
        <v>0</v>
      </c>
      <c r="X452" s="50" t="e">
        <f t="shared" si="375"/>
        <v>#DIV/0!</v>
      </c>
      <c r="Y452" s="50" t="e">
        <f t="shared" si="375"/>
        <v>#DIV/0!</v>
      </c>
      <c r="Z452" s="50" t="e">
        <f t="shared" si="375"/>
        <v>#DIV/0!</v>
      </c>
      <c r="AA452" s="50" t="e">
        <f t="shared" si="375"/>
        <v>#DIV/0!</v>
      </c>
      <c r="AB452" s="50" t="e">
        <f t="shared" si="375"/>
        <v>#DIV/0!</v>
      </c>
      <c r="AC452" s="50" t="e">
        <f t="shared" si="375"/>
        <v>#DIV/0!</v>
      </c>
      <c r="AD452" s="50" t="e">
        <f t="shared" si="375"/>
        <v>#DIV/0!</v>
      </c>
      <c r="AE452" s="50" t="e">
        <f t="shared" si="375"/>
        <v>#DIV/0!</v>
      </c>
      <c r="AF452" s="50" t="e">
        <f t="shared" si="375"/>
        <v>#DIV/0!</v>
      </c>
      <c r="AG452" s="50" t="e">
        <f t="shared" si="375"/>
        <v>#DIV/0!</v>
      </c>
      <c r="AH452" s="50" t="e">
        <f t="shared" si="375"/>
        <v>#DIV/0!</v>
      </c>
      <c r="AI452" s="50" t="e">
        <f t="shared" si="375"/>
        <v>#DIV/0!</v>
      </c>
      <c r="AJ452" s="50" t="e">
        <f t="shared" si="375"/>
        <v>#DIV/0!</v>
      </c>
      <c r="AK452" s="50" t="e">
        <f t="shared" si="375"/>
        <v>#DIV/0!</v>
      </c>
      <c r="AL452" s="50" t="e">
        <f t="shared" si="375"/>
        <v>#DIV/0!</v>
      </c>
      <c r="AM452" s="50" t="e">
        <f t="shared" si="375"/>
        <v>#DIV/0!</v>
      </c>
      <c r="AN452" s="50" t="e">
        <f t="shared" si="375"/>
        <v>#DIV/0!</v>
      </c>
      <c r="AO452" s="50" t="e">
        <f t="shared" si="375"/>
        <v>#DIV/0!</v>
      </c>
      <c r="AP452" s="50" t="e">
        <f t="shared" si="375"/>
        <v>#DIV/0!</v>
      </c>
      <c r="AQ452" s="50" t="e">
        <f t="shared" si="375"/>
        <v>#DIV/0!</v>
      </c>
      <c r="AR452" s="50" t="e">
        <f t="shared" si="375"/>
        <v>#DIV/0!</v>
      </c>
      <c r="AS452" s="50" t="e">
        <f t="shared" si="375"/>
        <v>#DIV/0!</v>
      </c>
      <c r="AT452" s="50" t="e">
        <f t="shared" si="375"/>
        <v>#DIV/0!</v>
      </c>
      <c r="AU452" s="50" t="e">
        <f t="shared" si="375"/>
        <v>#DIV/0!</v>
      </c>
      <c r="AV452" s="50" t="e">
        <f t="shared" ref="AV452:BN452" si="376">AV57-AV450</f>
        <v>#DIV/0!</v>
      </c>
      <c r="AW452" s="50" t="e">
        <f t="shared" si="376"/>
        <v>#DIV/0!</v>
      </c>
      <c r="AX452" s="50" t="e">
        <f t="shared" si="376"/>
        <v>#DIV/0!</v>
      </c>
      <c r="AY452" s="50" t="e">
        <f t="shared" si="376"/>
        <v>#DIV/0!</v>
      </c>
      <c r="AZ452" s="50" t="e">
        <f t="shared" si="376"/>
        <v>#DIV/0!</v>
      </c>
      <c r="BA452" s="50" t="e">
        <f t="shared" si="376"/>
        <v>#DIV/0!</v>
      </c>
      <c r="BB452" s="50" t="e">
        <f t="shared" si="376"/>
        <v>#DIV/0!</v>
      </c>
      <c r="BC452" s="50" t="e">
        <f t="shared" si="376"/>
        <v>#DIV/0!</v>
      </c>
      <c r="BD452" s="50" t="e">
        <f t="shared" si="376"/>
        <v>#DIV/0!</v>
      </c>
      <c r="BE452" s="50" t="e">
        <f t="shared" si="376"/>
        <v>#DIV/0!</v>
      </c>
      <c r="BF452" s="50" t="e">
        <f t="shared" si="376"/>
        <v>#DIV/0!</v>
      </c>
      <c r="BG452" s="50" t="e">
        <f t="shared" si="376"/>
        <v>#DIV/0!</v>
      </c>
      <c r="BH452" s="50" t="e">
        <f t="shared" si="376"/>
        <v>#DIV/0!</v>
      </c>
      <c r="BI452" s="50" t="e">
        <f t="shared" si="376"/>
        <v>#DIV/0!</v>
      </c>
      <c r="BJ452" s="50" t="e">
        <f t="shared" si="376"/>
        <v>#DIV/0!</v>
      </c>
      <c r="BK452" s="50" t="e">
        <f t="shared" si="376"/>
        <v>#DIV/0!</v>
      </c>
      <c r="BL452" s="50" t="e">
        <f t="shared" si="376"/>
        <v>#DIV/0!</v>
      </c>
      <c r="BM452" s="50" t="e">
        <f t="shared" si="376"/>
        <v>#DIV/0!</v>
      </c>
      <c r="BN452" s="50" t="e">
        <f t="shared" si="376"/>
        <v>#DIV/0!</v>
      </c>
      <c r="BP452"/>
      <c r="BQ452"/>
    </row>
    <row r="453" spans="1:69" hidden="1" outlineLevel="1">
      <c r="C453" s="63"/>
      <c r="E453" t="s">
        <v>356</v>
      </c>
      <c r="J453" s="23" t="s">
        <v>15</v>
      </c>
      <c r="K453"/>
      <c r="P453" s="50">
        <f>P443-P451</f>
        <v>0</v>
      </c>
      <c r="Q453" s="50">
        <f>Q443-Q451</f>
        <v>0</v>
      </c>
      <c r="R453" s="50">
        <f t="shared" ref="R453:BM453" si="377">R443-R451</f>
        <v>0</v>
      </c>
      <c r="S453" s="50">
        <f t="shared" si="377"/>
        <v>0</v>
      </c>
      <c r="T453" s="50">
        <f t="shared" si="377"/>
        <v>0</v>
      </c>
      <c r="U453" s="50">
        <f t="shared" si="377"/>
        <v>0</v>
      </c>
      <c r="V453" s="50">
        <f t="shared" si="377"/>
        <v>0</v>
      </c>
      <c r="W453" s="50">
        <f t="shared" si="377"/>
        <v>0</v>
      </c>
      <c r="X453" s="50" t="e">
        <f t="shared" si="377"/>
        <v>#DIV/0!</v>
      </c>
      <c r="Y453" s="50" t="e">
        <f t="shared" si="377"/>
        <v>#DIV/0!</v>
      </c>
      <c r="Z453" s="50" t="e">
        <f t="shared" si="377"/>
        <v>#DIV/0!</v>
      </c>
      <c r="AA453" s="50" t="e">
        <f t="shared" si="377"/>
        <v>#DIV/0!</v>
      </c>
      <c r="AB453" s="50" t="e">
        <f t="shared" si="377"/>
        <v>#DIV/0!</v>
      </c>
      <c r="AC453" s="50" t="e">
        <f t="shared" si="377"/>
        <v>#DIV/0!</v>
      </c>
      <c r="AD453" s="50" t="e">
        <f t="shared" si="377"/>
        <v>#DIV/0!</v>
      </c>
      <c r="AE453" s="50" t="e">
        <f t="shared" si="377"/>
        <v>#DIV/0!</v>
      </c>
      <c r="AF453" s="50" t="e">
        <f t="shared" si="377"/>
        <v>#DIV/0!</v>
      </c>
      <c r="AG453" s="50" t="e">
        <f t="shared" si="377"/>
        <v>#DIV/0!</v>
      </c>
      <c r="AH453" s="50" t="e">
        <f t="shared" si="377"/>
        <v>#DIV/0!</v>
      </c>
      <c r="AI453" s="50" t="e">
        <f t="shared" si="377"/>
        <v>#DIV/0!</v>
      </c>
      <c r="AJ453" s="50" t="e">
        <f t="shared" si="377"/>
        <v>#DIV/0!</v>
      </c>
      <c r="AK453" s="50" t="e">
        <f t="shared" si="377"/>
        <v>#DIV/0!</v>
      </c>
      <c r="AL453" s="50" t="e">
        <f t="shared" si="377"/>
        <v>#DIV/0!</v>
      </c>
      <c r="AM453" s="50" t="e">
        <f t="shared" si="377"/>
        <v>#DIV/0!</v>
      </c>
      <c r="AN453" s="50" t="e">
        <f t="shared" si="377"/>
        <v>#DIV/0!</v>
      </c>
      <c r="AO453" s="50" t="e">
        <f t="shared" si="377"/>
        <v>#DIV/0!</v>
      </c>
      <c r="AP453" s="50" t="e">
        <f t="shared" si="377"/>
        <v>#DIV/0!</v>
      </c>
      <c r="AQ453" s="50" t="e">
        <f t="shared" si="377"/>
        <v>#DIV/0!</v>
      </c>
      <c r="AR453" s="50" t="e">
        <f t="shared" si="377"/>
        <v>#DIV/0!</v>
      </c>
      <c r="AS453" s="50" t="e">
        <f t="shared" si="377"/>
        <v>#DIV/0!</v>
      </c>
      <c r="AT453" s="50" t="e">
        <f t="shared" si="377"/>
        <v>#DIV/0!</v>
      </c>
      <c r="AU453" s="50" t="e">
        <f t="shared" si="377"/>
        <v>#DIV/0!</v>
      </c>
      <c r="AV453" s="50" t="e">
        <f t="shared" si="377"/>
        <v>#DIV/0!</v>
      </c>
      <c r="AW453" s="50" t="e">
        <f t="shared" si="377"/>
        <v>#DIV/0!</v>
      </c>
      <c r="AX453" s="50" t="e">
        <f t="shared" si="377"/>
        <v>#DIV/0!</v>
      </c>
      <c r="AY453" s="50" t="e">
        <f t="shared" si="377"/>
        <v>#DIV/0!</v>
      </c>
      <c r="AZ453" s="50" t="e">
        <f t="shared" si="377"/>
        <v>#DIV/0!</v>
      </c>
      <c r="BA453" s="50" t="e">
        <f t="shared" si="377"/>
        <v>#DIV/0!</v>
      </c>
      <c r="BB453" s="50" t="e">
        <f t="shared" si="377"/>
        <v>#DIV/0!</v>
      </c>
      <c r="BC453" s="50" t="e">
        <f t="shared" si="377"/>
        <v>#DIV/0!</v>
      </c>
      <c r="BD453" s="50" t="e">
        <f t="shared" si="377"/>
        <v>#DIV/0!</v>
      </c>
      <c r="BE453" s="50" t="e">
        <f t="shared" si="377"/>
        <v>#DIV/0!</v>
      </c>
      <c r="BF453" s="50" t="e">
        <f t="shared" si="377"/>
        <v>#DIV/0!</v>
      </c>
      <c r="BG453" s="50" t="e">
        <f t="shared" si="377"/>
        <v>#DIV/0!</v>
      </c>
      <c r="BH453" s="50" t="e">
        <f t="shared" si="377"/>
        <v>#DIV/0!</v>
      </c>
      <c r="BI453" s="50" t="e">
        <f t="shared" si="377"/>
        <v>#DIV/0!</v>
      </c>
      <c r="BJ453" s="50" t="e">
        <f t="shared" si="377"/>
        <v>#DIV/0!</v>
      </c>
      <c r="BK453" s="50" t="e">
        <f t="shared" si="377"/>
        <v>#DIV/0!</v>
      </c>
      <c r="BL453" s="50" t="e">
        <f t="shared" si="377"/>
        <v>#DIV/0!</v>
      </c>
      <c r="BM453" s="50" t="e">
        <f t="shared" si="377"/>
        <v>#DIV/0!</v>
      </c>
      <c r="BN453" s="50" t="e">
        <f>BN443-BN451</f>
        <v>#DIV/0!</v>
      </c>
      <c r="BP453"/>
      <c r="BQ453"/>
    </row>
    <row r="454" spans="1:69" hidden="1" outlineLevel="1"/>
    <row r="455" spans="1:69" hidden="1" outlineLevel="1">
      <c r="B455" s="73" t="s">
        <v>208</v>
      </c>
      <c r="W455" s="141"/>
    </row>
    <row r="456" spans="1:69" hidden="1" outlineLevel="1">
      <c r="A456"/>
      <c r="C456" s="84" t="s">
        <v>349</v>
      </c>
      <c r="I456" s="53" t="s">
        <v>447</v>
      </c>
      <c r="J456" s="23" t="s">
        <v>362</v>
      </c>
      <c r="S456" s="292"/>
      <c r="T456" s="292"/>
      <c r="U456" s="292"/>
      <c r="V456" s="292"/>
      <c r="W456" s="292"/>
      <c r="X456" s="204" t="e">
        <f t="shared" ref="X456:BN456" si="378">X458*AVERAGE(W58:X58)</f>
        <v>#DIV/0!</v>
      </c>
      <c r="Y456" s="204" t="e">
        <f t="shared" si="378"/>
        <v>#DIV/0!</v>
      </c>
      <c r="Z456" s="204" t="e">
        <f t="shared" si="378"/>
        <v>#DIV/0!</v>
      </c>
      <c r="AA456" s="204" t="e">
        <f t="shared" si="378"/>
        <v>#DIV/0!</v>
      </c>
      <c r="AB456" s="204" t="e">
        <f t="shared" si="378"/>
        <v>#DIV/0!</v>
      </c>
      <c r="AC456" s="204" t="e">
        <f t="shared" si="378"/>
        <v>#DIV/0!</v>
      </c>
      <c r="AD456" s="204" t="e">
        <f t="shared" si="378"/>
        <v>#DIV/0!</v>
      </c>
      <c r="AE456" s="204" t="e">
        <f t="shared" si="378"/>
        <v>#DIV/0!</v>
      </c>
      <c r="AF456" s="204" t="e">
        <f t="shared" si="378"/>
        <v>#DIV/0!</v>
      </c>
      <c r="AG456" s="204" t="e">
        <f t="shared" si="378"/>
        <v>#DIV/0!</v>
      </c>
      <c r="AH456" s="204" t="e">
        <f t="shared" si="378"/>
        <v>#DIV/0!</v>
      </c>
      <c r="AI456" s="204" t="e">
        <f t="shared" si="378"/>
        <v>#DIV/0!</v>
      </c>
      <c r="AJ456" s="204" t="e">
        <f t="shared" si="378"/>
        <v>#DIV/0!</v>
      </c>
      <c r="AK456" s="204" t="e">
        <f t="shared" si="378"/>
        <v>#DIV/0!</v>
      </c>
      <c r="AL456" s="204" t="e">
        <f t="shared" si="378"/>
        <v>#DIV/0!</v>
      </c>
      <c r="AM456" s="204" t="e">
        <f t="shared" si="378"/>
        <v>#DIV/0!</v>
      </c>
      <c r="AN456" s="204" t="e">
        <f t="shared" si="378"/>
        <v>#DIV/0!</v>
      </c>
      <c r="AO456" s="204" t="e">
        <f t="shared" si="378"/>
        <v>#DIV/0!</v>
      </c>
      <c r="AP456" s="204" t="e">
        <f t="shared" si="378"/>
        <v>#DIV/0!</v>
      </c>
      <c r="AQ456" s="204" t="e">
        <f t="shared" si="378"/>
        <v>#DIV/0!</v>
      </c>
      <c r="AR456" s="204" t="e">
        <f t="shared" si="378"/>
        <v>#DIV/0!</v>
      </c>
      <c r="AS456" s="204" t="e">
        <f t="shared" si="378"/>
        <v>#DIV/0!</v>
      </c>
      <c r="AT456" s="204" t="e">
        <f t="shared" si="378"/>
        <v>#DIV/0!</v>
      </c>
      <c r="AU456" s="204" t="e">
        <f t="shared" si="378"/>
        <v>#DIV/0!</v>
      </c>
      <c r="AV456" s="204" t="e">
        <f t="shared" si="378"/>
        <v>#DIV/0!</v>
      </c>
      <c r="AW456" s="204" t="e">
        <f t="shared" si="378"/>
        <v>#DIV/0!</v>
      </c>
      <c r="AX456" s="204" t="e">
        <f t="shared" si="378"/>
        <v>#DIV/0!</v>
      </c>
      <c r="AY456" s="204" t="e">
        <f t="shared" si="378"/>
        <v>#DIV/0!</v>
      </c>
      <c r="AZ456" s="204" t="e">
        <f t="shared" si="378"/>
        <v>#DIV/0!</v>
      </c>
      <c r="BA456" s="204" t="e">
        <f t="shared" si="378"/>
        <v>#DIV/0!</v>
      </c>
      <c r="BB456" s="204" t="e">
        <f t="shared" si="378"/>
        <v>#DIV/0!</v>
      </c>
      <c r="BC456" s="204" t="e">
        <f t="shared" si="378"/>
        <v>#DIV/0!</v>
      </c>
      <c r="BD456" s="204" t="e">
        <f t="shared" si="378"/>
        <v>#DIV/0!</v>
      </c>
      <c r="BE456" s="204" t="e">
        <f t="shared" si="378"/>
        <v>#DIV/0!</v>
      </c>
      <c r="BF456" s="204" t="e">
        <f t="shared" si="378"/>
        <v>#DIV/0!</v>
      </c>
      <c r="BG456" s="204" t="e">
        <f t="shared" si="378"/>
        <v>#DIV/0!</v>
      </c>
      <c r="BH456" s="204" t="e">
        <f t="shared" si="378"/>
        <v>#DIV/0!</v>
      </c>
      <c r="BI456" s="204" t="e">
        <f t="shared" si="378"/>
        <v>#DIV/0!</v>
      </c>
      <c r="BJ456" s="204" t="e">
        <f t="shared" si="378"/>
        <v>#DIV/0!</v>
      </c>
      <c r="BK456" s="204" t="e">
        <f t="shared" si="378"/>
        <v>#DIV/0!</v>
      </c>
      <c r="BL456" s="204" t="e">
        <f t="shared" si="378"/>
        <v>#DIV/0!</v>
      </c>
      <c r="BM456" s="204" t="e">
        <f t="shared" si="378"/>
        <v>#DIV/0!</v>
      </c>
      <c r="BN456" s="204" t="e">
        <f t="shared" si="378"/>
        <v>#DIV/0!</v>
      </c>
    </row>
    <row r="457" spans="1:69" hidden="1" outlineLevel="1">
      <c r="D457" s="63" t="s">
        <v>202</v>
      </c>
      <c r="J457" s="23"/>
      <c r="T457" s="178" t="e">
        <f>T456/S456-1</f>
        <v>#DIV/0!</v>
      </c>
      <c r="U457" s="178" t="e">
        <f>U456/T456-1</f>
        <v>#DIV/0!</v>
      </c>
      <c r="V457" s="178" t="e">
        <f>V456/U456-1</f>
        <v>#DIV/0!</v>
      </c>
      <c r="W457" s="178" t="e">
        <f>W456/V456-1</f>
        <v>#DIV/0!</v>
      </c>
      <c r="X457" s="178" t="e">
        <f>X456/W456-1</f>
        <v>#DIV/0!</v>
      </c>
      <c r="Y457" s="178" t="e">
        <f t="shared" ref="Y457:AG457" si="379">Y456/X456-1</f>
        <v>#DIV/0!</v>
      </c>
      <c r="Z457" s="178" t="e">
        <f t="shared" si="379"/>
        <v>#DIV/0!</v>
      </c>
      <c r="AA457" s="178" t="e">
        <f t="shared" si="379"/>
        <v>#DIV/0!</v>
      </c>
      <c r="AB457" s="178" t="e">
        <f t="shared" si="379"/>
        <v>#DIV/0!</v>
      </c>
      <c r="AC457" s="178" t="e">
        <f t="shared" si="379"/>
        <v>#DIV/0!</v>
      </c>
      <c r="AD457" s="178" t="e">
        <f t="shared" si="379"/>
        <v>#DIV/0!</v>
      </c>
      <c r="AE457" s="178" t="e">
        <f t="shared" si="379"/>
        <v>#DIV/0!</v>
      </c>
      <c r="AF457" s="178" t="e">
        <f t="shared" si="379"/>
        <v>#DIV/0!</v>
      </c>
      <c r="AG457" s="178" t="e">
        <f t="shared" si="379"/>
        <v>#DIV/0!</v>
      </c>
      <c r="BP457"/>
      <c r="BQ457"/>
    </row>
    <row r="458" spans="1:69" hidden="1" outlineLevel="1">
      <c r="D458" s="63" t="s">
        <v>360</v>
      </c>
      <c r="I458" s="53" t="s">
        <v>174</v>
      </c>
      <c r="J458" s="23" t="s">
        <v>361</v>
      </c>
      <c r="U458" s="206" t="e">
        <f>U456/AVERAGE(T58:U58)</f>
        <v>#DIV/0!</v>
      </c>
      <c r="V458" s="206" t="e">
        <f>V456/AVERAGE(U58:V58)</f>
        <v>#DIV/0!</v>
      </c>
      <c r="W458" s="206" t="e">
        <f>W456/AVERAGE(V58:W58)</f>
        <v>#DIV/0!</v>
      </c>
      <c r="X458" s="233" t="e">
        <f>W458*(1+X460)</f>
        <v>#DIV/0!</v>
      </c>
      <c r="Y458" s="233" t="e">
        <f>X458*(1+Y460)</f>
        <v>#DIV/0!</v>
      </c>
      <c r="Z458" s="233" t="e">
        <f>Y458*(1+Z460)</f>
        <v>#DIV/0!</v>
      </c>
      <c r="AA458" s="233" t="e">
        <f>Z458*(1+AA460)</f>
        <v>#DIV/0!</v>
      </c>
      <c r="AB458" s="233" t="e">
        <f t="shared" ref="AB458:BN458" si="380">AA458*(1+AB460)</f>
        <v>#DIV/0!</v>
      </c>
      <c r="AC458" s="233" t="e">
        <f t="shared" si="380"/>
        <v>#DIV/0!</v>
      </c>
      <c r="AD458" s="233" t="e">
        <f t="shared" si="380"/>
        <v>#DIV/0!</v>
      </c>
      <c r="AE458" s="233" t="e">
        <f t="shared" si="380"/>
        <v>#DIV/0!</v>
      </c>
      <c r="AF458" s="233" t="e">
        <f t="shared" si="380"/>
        <v>#DIV/0!</v>
      </c>
      <c r="AG458" s="233" t="e">
        <f t="shared" si="380"/>
        <v>#DIV/0!</v>
      </c>
      <c r="AH458" s="233" t="e">
        <f t="shared" si="380"/>
        <v>#DIV/0!</v>
      </c>
      <c r="AI458" s="233" t="e">
        <f t="shared" si="380"/>
        <v>#DIV/0!</v>
      </c>
      <c r="AJ458" s="233" t="e">
        <f t="shared" si="380"/>
        <v>#DIV/0!</v>
      </c>
      <c r="AK458" s="233" t="e">
        <f t="shared" si="380"/>
        <v>#DIV/0!</v>
      </c>
      <c r="AL458" s="233" t="e">
        <f t="shared" si="380"/>
        <v>#DIV/0!</v>
      </c>
      <c r="AM458" s="233" t="e">
        <f t="shared" si="380"/>
        <v>#DIV/0!</v>
      </c>
      <c r="AN458" s="233" t="e">
        <f t="shared" si="380"/>
        <v>#DIV/0!</v>
      </c>
      <c r="AO458" s="233" t="e">
        <f t="shared" si="380"/>
        <v>#DIV/0!</v>
      </c>
      <c r="AP458" s="233" t="e">
        <f t="shared" si="380"/>
        <v>#DIV/0!</v>
      </c>
      <c r="AQ458" s="233" t="e">
        <f t="shared" si="380"/>
        <v>#DIV/0!</v>
      </c>
      <c r="AR458" s="233" t="e">
        <f t="shared" si="380"/>
        <v>#DIV/0!</v>
      </c>
      <c r="AS458" s="233" t="e">
        <f t="shared" si="380"/>
        <v>#DIV/0!</v>
      </c>
      <c r="AT458" s="233" t="e">
        <f t="shared" si="380"/>
        <v>#DIV/0!</v>
      </c>
      <c r="AU458" s="233" t="e">
        <f t="shared" si="380"/>
        <v>#DIV/0!</v>
      </c>
      <c r="AV458" s="233" t="e">
        <f t="shared" si="380"/>
        <v>#DIV/0!</v>
      </c>
      <c r="AW458" s="233" t="e">
        <f t="shared" si="380"/>
        <v>#DIV/0!</v>
      </c>
      <c r="AX458" s="233" t="e">
        <f t="shared" si="380"/>
        <v>#DIV/0!</v>
      </c>
      <c r="AY458" s="233" t="e">
        <f t="shared" si="380"/>
        <v>#DIV/0!</v>
      </c>
      <c r="AZ458" s="233" t="e">
        <f t="shared" si="380"/>
        <v>#DIV/0!</v>
      </c>
      <c r="BA458" s="233" t="e">
        <f t="shared" si="380"/>
        <v>#DIV/0!</v>
      </c>
      <c r="BB458" s="233" t="e">
        <f t="shared" si="380"/>
        <v>#DIV/0!</v>
      </c>
      <c r="BC458" s="233" t="e">
        <f t="shared" si="380"/>
        <v>#DIV/0!</v>
      </c>
      <c r="BD458" s="233" t="e">
        <f t="shared" si="380"/>
        <v>#DIV/0!</v>
      </c>
      <c r="BE458" s="233" t="e">
        <f t="shared" si="380"/>
        <v>#DIV/0!</v>
      </c>
      <c r="BF458" s="233" t="e">
        <f t="shared" si="380"/>
        <v>#DIV/0!</v>
      </c>
      <c r="BG458" s="233" t="e">
        <f t="shared" si="380"/>
        <v>#DIV/0!</v>
      </c>
      <c r="BH458" s="233" t="e">
        <f t="shared" si="380"/>
        <v>#DIV/0!</v>
      </c>
      <c r="BI458" s="233" t="e">
        <f t="shared" si="380"/>
        <v>#DIV/0!</v>
      </c>
      <c r="BJ458" s="233" t="e">
        <f t="shared" si="380"/>
        <v>#DIV/0!</v>
      </c>
      <c r="BK458" s="233" t="e">
        <f t="shared" si="380"/>
        <v>#DIV/0!</v>
      </c>
      <c r="BL458" s="233" t="e">
        <f t="shared" si="380"/>
        <v>#DIV/0!</v>
      </c>
      <c r="BM458" s="233" t="e">
        <f t="shared" si="380"/>
        <v>#DIV/0!</v>
      </c>
      <c r="BN458" s="233" t="e">
        <f t="shared" si="380"/>
        <v>#DIV/0!</v>
      </c>
      <c r="BP458"/>
      <c r="BQ458"/>
    </row>
    <row r="459" spans="1:69" hidden="1" outlineLevel="1">
      <c r="E459" s="63" t="s">
        <v>502</v>
      </c>
      <c r="J459" s="23"/>
      <c r="U459" s="258"/>
      <c r="X459" s="119"/>
      <c r="Y459" s="119"/>
      <c r="Z459" s="119"/>
      <c r="AA459" s="119"/>
      <c r="AB459" s="119"/>
      <c r="AC459" s="119"/>
      <c r="AD459" s="119"/>
      <c r="AE459" s="119"/>
      <c r="AF459" s="119"/>
      <c r="AG459" s="119"/>
      <c r="BP459"/>
      <c r="BQ459"/>
    </row>
    <row r="460" spans="1:69" hidden="1" outlineLevel="1">
      <c r="E460" s="63" t="s">
        <v>503</v>
      </c>
      <c r="J460" s="23"/>
      <c r="V460" s="75" t="e">
        <f>V458/U458-1</f>
        <v>#DIV/0!</v>
      </c>
      <c r="W460" s="75" t="e">
        <f>W458/V458-1</f>
        <v>#DIV/0!</v>
      </c>
      <c r="X460" s="248">
        <f t="shared" ref="X460:AG460" si="381">X459*(1+INDEX(scenario.mobile.data, MATCH(scenario.mobile.data.selected, scenarios,0)))</f>
        <v>0</v>
      </c>
      <c r="Y460" s="248">
        <f t="shared" si="381"/>
        <v>0</v>
      </c>
      <c r="Z460" s="248">
        <f t="shared" si="381"/>
        <v>0</v>
      </c>
      <c r="AA460" s="248">
        <f t="shared" si="381"/>
        <v>0</v>
      </c>
      <c r="AB460" s="248">
        <f t="shared" si="381"/>
        <v>0</v>
      </c>
      <c r="AC460" s="248">
        <f t="shared" si="381"/>
        <v>0</v>
      </c>
      <c r="AD460" s="248">
        <f t="shared" si="381"/>
        <v>0</v>
      </c>
      <c r="AE460" s="248">
        <f t="shared" si="381"/>
        <v>0</v>
      </c>
      <c r="AF460" s="248">
        <f t="shared" si="381"/>
        <v>0</v>
      </c>
      <c r="AG460" s="248">
        <f t="shared" si="381"/>
        <v>0</v>
      </c>
      <c r="AH460" s="119">
        <v>0</v>
      </c>
      <c r="AI460" s="221">
        <f>AH460</f>
        <v>0</v>
      </c>
      <c r="AJ460" s="221">
        <f t="shared" ref="AJ460:BN460" si="382">AI460</f>
        <v>0</v>
      </c>
      <c r="AK460" s="221">
        <f t="shared" si="382"/>
        <v>0</v>
      </c>
      <c r="AL460" s="221">
        <f t="shared" si="382"/>
        <v>0</v>
      </c>
      <c r="AM460" s="221">
        <f t="shared" si="382"/>
        <v>0</v>
      </c>
      <c r="AN460" s="221">
        <f t="shared" si="382"/>
        <v>0</v>
      </c>
      <c r="AO460" s="221">
        <f t="shared" si="382"/>
        <v>0</v>
      </c>
      <c r="AP460" s="221">
        <f t="shared" si="382"/>
        <v>0</v>
      </c>
      <c r="AQ460" s="221">
        <f t="shared" si="382"/>
        <v>0</v>
      </c>
      <c r="AR460" s="221">
        <f t="shared" si="382"/>
        <v>0</v>
      </c>
      <c r="AS460" s="221">
        <f t="shared" si="382"/>
        <v>0</v>
      </c>
      <c r="AT460" s="221">
        <f t="shared" si="382"/>
        <v>0</v>
      </c>
      <c r="AU460" s="221">
        <f t="shared" si="382"/>
        <v>0</v>
      </c>
      <c r="AV460" s="221">
        <f t="shared" si="382"/>
        <v>0</v>
      </c>
      <c r="AW460" s="221">
        <f t="shared" si="382"/>
        <v>0</v>
      </c>
      <c r="AX460" s="221">
        <f t="shared" si="382"/>
        <v>0</v>
      </c>
      <c r="AY460" s="221">
        <f t="shared" si="382"/>
        <v>0</v>
      </c>
      <c r="AZ460" s="221">
        <f t="shared" si="382"/>
        <v>0</v>
      </c>
      <c r="BA460" s="221">
        <f t="shared" si="382"/>
        <v>0</v>
      </c>
      <c r="BB460" s="221">
        <f t="shared" si="382"/>
        <v>0</v>
      </c>
      <c r="BC460" s="221">
        <f t="shared" si="382"/>
        <v>0</v>
      </c>
      <c r="BD460" s="221">
        <f t="shared" si="382"/>
        <v>0</v>
      </c>
      <c r="BE460" s="221">
        <f t="shared" si="382"/>
        <v>0</v>
      </c>
      <c r="BF460" s="221">
        <f t="shared" si="382"/>
        <v>0</v>
      </c>
      <c r="BG460" s="221">
        <f t="shared" si="382"/>
        <v>0</v>
      </c>
      <c r="BH460" s="221">
        <f t="shared" si="382"/>
        <v>0</v>
      </c>
      <c r="BI460" s="221">
        <f t="shared" si="382"/>
        <v>0</v>
      </c>
      <c r="BJ460" s="221">
        <f t="shared" si="382"/>
        <v>0</v>
      </c>
      <c r="BK460" s="221">
        <f t="shared" si="382"/>
        <v>0</v>
      </c>
      <c r="BL460" s="221">
        <f t="shared" si="382"/>
        <v>0</v>
      </c>
      <c r="BM460" s="221">
        <f t="shared" si="382"/>
        <v>0</v>
      </c>
      <c r="BN460" s="221">
        <f t="shared" si="382"/>
        <v>0</v>
      </c>
      <c r="BP460"/>
      <c r="BQ460"/>
    </row>
    <row r="461" spans="1:69" hidden="1" outlineLevel="1">
      <c r="V461" s="129"/>
      <c r="AC461" s="129"/>
    </row>
    <row r="462" spans="1:69" hidden="1" outlineLevel="1">
      <c r="C462" s="73" t="s">
        <v>446</v>
      </c>
    </row>
    <row r="463" spans="1:69" hidden="1" outlineLevel="1">
      <c r="B463" s="73"/>
      <c r="D463" t="s">
        <v>10</v>
      </c>
      <c r="G463" s="60" t="s">
        <v>445</v>
      </c>
      <c r="J463" t="s">
        <v>119</v>
      </c>
      <c r="K463" s="103" t="str">
        <f t="array" ref="K463">IF(OR(L463:BM463&lt;0,L463:BM463&gt;1),"error","ok")</f>
        <v>ok</v>
      </c>
      <c r="R463" s="223"/>
      <c r="S463" s="223"/>
      <c r="T463" s="2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89">
        <f>AG463</f>
        <v>0</v>
      </c>
      <c r="AI463" s="189">
        <f t="shared" ref="AI463:BN463" si="383">AH463</f>
        <v>0</v>
      </c>
      <c r="AJ463" s="189">
        <f t="shared" si="383"/>
        <v>0</v>
      </c>
      <c r="AK463" s="189">
        <f t="shared" si="383"/>
        <v>0</v>
      </c>
      <c r="AL463" s="189">
        <f t="shared" si="383"/>
        <v>0</v>
      </c>
      <c r="AM463" s="189">
        <f t="shared" si="383"/>
        <v>0</v>
      </c>
      <c r="AN463" s="189">
        <f t="shared" si="383"/>
        <v>0</v>
      </c>
      <c r="AO463" s="189">
        <f t="shared" si="383"/>
        <v>0</v>
      </c>
      <c r="AP463" s="189">
        <f t="shared" si="383"/>
        <v>0</v>
      </c>
      <c r="AQ463" s="189">
        <f t="shared" si="383"/>
        <v>0</v>
      </c>
      <c r="AR463" s="189">
        <f t="shared" si="383"/>
        <v>0</v>
      </c>
      <c r="AS463" s="189">
        <f t="shared" si="383"/>
        <v>0</v>
      </c>
      <c r="AT463" s="189">
        <f t="shared" si="383"/>
        <v>0</v>
      </c>
      <c r="AU463" s="189">
        <f t="shared" si="383"/>
        <v>0</v>
      </c>
      <c r="AV463" s="189">
        <f t="shared" si="383"/>
        <v>0</v>
      </c>
      <c r="AW463" s="189">
        <f t="shared" si="383"/>
        <v>0</v>
      </c>
      <c r="AX463" s="189">
        <f t="shared" si="383"/>
        <v>0</v>
      </c>
      <c r="AY463" s="189">
        <f t="shared" si="383"/>
        <v>0</v>
      </c>
      <c r="AZ463" s="189">
        <f t="shared" si="383"/>
        <v>0</v>
      </c>
      <c r="BA463" s="189">
        <f t="shared" si="383"/>
        <v>0</v>
      </c>
      <c r="BB463" s="189">
        <f t="shared" si="383"/>
        <v>0</v>
      </c>
      <c r="BC463" s="189">
        <f t="shared" si="383"/>
        <v>0</v>
      </c>
      <c r="BD463" s="189">
        <f t="shared" si="383"/>
        <v>0</v>
      </c>
      <c r="BE463" s="189">
        <f t="shared" si="383"/>
        <v>0</v>
      </c>
      <c r="BF463" s="189">
        <f t="shared" si="383"/>
        <v>0</v>
      </c>
      <c r="BG463" s="189">
        <f t="shared" si="383"/>
        <v>0</v>
      </c>
      <c r="BH463" s="189">
        <f t="shared" si="383"/>
        <v>0</v>
      </c>
      <c r="BI463" s="189">
        <f t="shared" si="383"/>
        <v>0</v>
      </c>
      <c r="BJ463" s="189">
        <f t="shared" si="383"/>
        <v>0</v>
      </c>
      <c r="BK463" s="189">
        <f t="shared" si="383"/>
        <v>0</v>
      </c>
      <c r="BL463" s="189">
        <f t="shared" si="383"/>
        <v>0</v>
      </c>
      <c r="BM463" s="189">
        <f t="shared" si="383"/>
        <v>0</v>
      </c>
      <c r="BN463" s="189">
        <f t="shared" si="383"/>
        <v>0</v>
      </c>
      <c r="BP463"/>
      <c r="BQ463"/>
    </row>
    <row r="464" spans="1:69" hidden="1" outlineLevel="1">
      <c r="B464" s="73"/>
      <c r="D464" t="s">
        <v>11</v>
      </c>
      <c r="G464" s="60" t="s">
        <v>445</v>
      </c>
      <c r="J464" t="s">
        <v>119</v>
      </c>
      <c r="K464" s="103" t="str">
        <f t="array" ref="K464">IF(OR(L464:BM464&lt;0,L464:BM464&gt;1),"error","ok")</f>
        <v>ok</v>
      </c>
      <c r="R464" s="211">
        <f>1-R463</f>
        <v>1</v>
      </c>
      <c r="S464" s="211">
        <f>1-S463</f>
        <v>1</v>
      </c>
      <c r="T464" s="211">
        <f t="shared" ref="T464:BM464" si="384">1-T463</f>
        <v>1</v>
      </c>
      <c r="U464" s="211">
        <f t="shared" si="384"/>
        <v>1</v>
      </c>
      <c r="V464" s="211">
        <f t="shared" si="384"/>
        <v>1</v>
      </c>
      <c r="W464" s="211">
        <f t="shared" si="384"/>
        <v>1</v>
      </c>
      <c r="X464" s="211">
        <f t="shared" si="384"/>
        <v>1</v>
      </c>
      <c r="Y464" s="211">
        <f t="shared" si="384"/>
        <v>1</v>
      </c>
      <c r="Z464" s="211">
        <f t="shared" si="384"/>
        <v>1</v>
      </c>
      <c r="AA464" s="211">
        <f t="shared" si="384"/>
        <v>1</v>
      </c>
      <c r="AB464" s="211">
        <f t="shared" si="384"/>
        <v>1</v>
      </c>
      <c r="AC464" s="211">
        <f t="shared" si="384"/>
        <v>1</v>
      </c>
      <c r="AD464" s="211">
        <f t="shared" si="384"/>
        <v>1</v>
      </c>
      <c r="AE464" s="211">
        <f t="shared" si="384"/>
        <v>1</v>
      </c>
      <c r="AF464" s="211">
        <f t="shared" si="384"/>
        <v>1</v>
      </c>
      <c r="AG464" s="211">
        <f t="shared" si="384"/>
        <v>1</v>
      </c>
      <c r="AH464" s="211">
        <f t="shared" si="384"/>
        <v>1</v>
      </c>
      <c r="AI464" s="211">
        <f t="shared" si="384"/>
        <v>1</v>
      </c>
      <c r="AJ464" s="211">
        <f t="shared" si="384"/>
        <v>1</v>
      </c>
      <c r="AK464" s="211">
        <f t="shared" si="384"/>
        <v>1</v>
      </c>
      <c r="AL464" s="211">
        <f t="shared" si="384"/>
        <v>1</v>
      </c>
      <c r="AM464" s="211">
        <f t="shared" si="384"/>
        <v>1</v>
      </c>
      <c r="AN464" s="211">
        <f t="shared" si="384"/>
        <v>1</v>
      </c>
      <c r="AO464" s="211">
        <f t="shared" si="384"/>
        <v>1</v>
      </c>
      <c r="AP464" s="211">
        <f t="shared" si="384"/>
        <v>1</v>
      </c>
      <c r="AQ464" s="211">
        <f t="shared" si="384"/>
        <v>1</v>
      </c>
      <c r="AR464" s="211">
        <f t="shared" si="384"/>
        <v>1</v>
      </c>
      <c r="AS464" s="211">
        <f t="shared" si="384"/>
        <v>1</v>
      </c>
      <c r="AT464" s="211">
        <f t="shared" si="384"/>
        <v>1</v>
      </c>
      <c r="AU464" s="211">
        <f t="shared" si="384"/>
        <v>1</v>
      </c>
      <c r="AV464" s="211">
        <f t="shared" si="384"/>
        <v>1</v>
      </c>
      <c r="AW464" s="211">
        <f t="shared" si="384"/>
        <v>1</v>
      </c>
      <c r="AX464" s="211">
        <f t="shared" si="384"/>
        <v>1</v>
      </c>
      <c r="AY464" s="211">
        <f t="shared" si="384"/>
        <v>1</v>
      </c>
      <c r="AZ464" s="211">
        <f t="shared" si="384"/>
        <v>1</v>
      </c>
      <c r="BA464" s="211">
        <f t="shared" si="384"/>
        <v>1</v>
      </c>
      <c r="BB464" s="211">
        <f t="shared" si="384"/>
        <v>1</v>
      </c>
      <c r="BC464" s="211">
        <f t="shared" si="384"/>
        <v>1</v>
      </c>
      <c r="BD464" s="211">
        <f t="shared" si="384"/>
        <v>1</v>
      </c>
      <c r="BE464" s="211">
        <f t="shared" si="384"/>
        <v>1</v>
      </c>
      <c r="BF464" s="211">
        <f t="shared" si="384"/>
        <v>1</v>
      </c>
      <c r="BG464" s="211">
        <f t="shared" si="384"/>
        <v>1</v>
      </c>
      <c r="BH464" s="211">
        <f t="shared" si="384"/>
        <v>1</v>
      </c>
      <c r="BI464" s="211">
        <f t="shared" si="384"/>
        <v>1</v>
      </c>
      <c r="BJ464" s="211">
        <f t="shared" si="384"/>
        <v>1</v>
      </c>
      <c r="BK464" s="211">
        <f t="shared" si="384"/>
        <v>1</v>
      </c>
      <c r="BL464" s="211">
        <f t="shared" si="384"/>
        <v>1</v>
      </c>
      <c r="BM464" s="211">
        <f t="shared" si="384"/>
        <v>1</v>
      </c>
      <c r="BN464" s="211">
        <f>1-BN463</f>
        <v>1</v>
      </c>
    </row>
    <row r="465" spans="2:69" hidden="1" outlineLevel="1">
      <c r="G465" s="60"/>
      <c r="BP465"/>
      <c r="BQ465"/>
    </row>
    <row r="466" spans="2:69" hidden="1" outlineLevel="1">
      <c r="C466" s="73" t="s">
        <v>364</v>
      </c>
      <c r="G466" s="60"/>
    </row>
    <row r="467" spans="2:69" hidden="1" outlineLevel="1">
      <c r="B467" s="73"/>
      <c r="D467" t="s">
        <v>7</v>
      </c>
      <c r="G467" s="60" t="s">
        <v>445</v>
      </c>
      <c r="J467" t="s">
        <v>119</v>
      </c>
      <c r="K467" s="103" t="str">
        <f t="array" ref="K467">IF(OR(L467:BM467&lt;0,L467:BM467&gt;1),"error","ok")</f>
        <v>ok</v>
      </c>
      <c r="R467" s="236">
        <f t="shared" ref="R467:AU467" si="385">1-SUM(R468,R469,R470)</f>
        <v>1</v>
      </c>
      <c r="S467" s="236">
        <f t="shared" si="385"/>
        <v>1</v>
      </c>
      <c r="T467" s="236">
        <f t="shared" si="385"/>
        <v>1</v>
      </c>
      <c r="U467" s="236">
        <f t="shared" si="385"/>
        <v>1</v>
      </c>
      <c r="V467" s="236">
        <f t="shared" si="385"/>
        <v>1</v>
      </c>
      <c r="W467" s="236">
        <f t="shared" si="385"/>
        <v>1</v>
      </c>
      <c r="X467" s="236">
        <f t="shared" si="385"/>
        <v>1</v>
      </c>
      <c r="Y467" s="236">
        <f t="shared" si="385"/>
        <v>1</v>
      </c>
      <c r="Z467" s="236">
        <f t="shared" si="385"/>
        <v>1</v>
      </c>
      <c r="AA467" s="236">
        <f t="shared" si="385"/>
        <v>1</v>
      </c>
      <c r="AB467" s="236">
        <f t="shared" si="385"/>
        <v>1</v>
      </c>
      <c r="AC467" s="236">
        <f t="shared" si="385"/>
        <v>1</v>
      </c>
      <c r="AD467" s="236">
        <f t="shared" si="385"/>
        <v>1</v>
      </c>
      <c r="AE467" s="236">
        <f t="shared" si="385"/>
        <v>1</v>
      </c>
      <c r="AF467" s="236">
        <f t="shared" si="385"/>
        <v>1</v>
      </c>
      <c r="AG467" s="236">
        <f t="shared" si="385"/>
        <v>1</v>
      </c>
      <c r="AH467" s="236">
        <f t="shared" si="385"/>
        <v>1</v>
      </c>
      <c r="AI467" s="236">
        <f t="shared" si="385"/>
        <v>1</v>
      </c>
      <c r="AJ467" s="236">
        <f t="shared" si="385"/>
        <v>1</v>
      </c>
      <c r="AK467" s="236">
        <f t="shared" si="385"/>
        <v>1</v>
      </c>
      <c r="AL467" s="236">
        <f t="shared" si="385"/>
        <v>1</v>
      </c>
      <c r="AM467" s="236">
        <f t="shared" si="385"/>
        <v>1</v>
      </c>
      <c r="AN467" s="236">
        <f t="shared" si="385"/>
        <v>1</v>
      </c>
      <c r="AO467" s="236">
        <f t="shared" si="385"/>
        <v>1</v>
      </c>
      <c r="AP467" s="236">
        <f t="shared" si="385"/>
        <v>1</v>
      </c>
      <c r="AQ467" s="236">
        <f t="shared" si="385"/>
        <v>1</v>
      </c>
      <c r="AR467" s="236">
        <f t="shared" si="385"/>
        <v>1</v>
      </c>
      <c r="AS467" s="236">
        <f t="shared" si="385"/>
        <v>1</v>
      </c>
      <c r="AT467" s="236">
        <f t="shared" si="385"/>
        <v>1</v>
      </c>
      <c r="AU467" s="236">
        <f t="shared" si="385"/>
        <v>1</v>
      </c>
      <c r="AV467" s="236">
        <f t="shared" ref="AV467:BM467" si="386">1-SUM(AV468,AV469,AV470)</f>
        <v>1</v>
      </c>
      <c r="AW467" s="236">
        <f t="shared" si="386"/>
        <v>1</v>
      </c>
      <c r="AX467" s="236">
        <f t="shared" si="386"/>
        <v>1</v>
      </c>
      <c r="AY467" s="236">
        <f t="shared" si="386"/>
        <v>1</v>
      </c>
      <c r="AZ467" s="236">
        <f t="shared" si="386"/>
        <v>1</v>
      </c>
      <c r="BA467" s="236">
        <f t="shared" si="386"/>
        <v>1</v>
      </c>
      <c r="BB467" s="236">
        <f t="shared" si="386"/>
        <v>1</v>
      </c>
      <c r="BC467" s="236">
        <f t="shared" si="386"/>
        <v>1</v>
      </c>
      <c r="BD467" s="236">
        <f t="shared" si="386"/>
        <v>1</v>
      </c>
      <c r="BE467" s="236">
        <f t="shared" si="386"/>
        <v>1</v>
      </c>
      <c r="BF467" s="236">
        <f t="shared" si="386"/>
        <v>1</v>
      </c>
      <c r="BG467" s="236">
        <f t="shared" si="386"/>
        <v>1</v>
      </c>
      <c r="BH467" s="236">
        <f t="shared" si="386"/>
        <v>1</v>
      </c>
      <c r="BI467" s="236">
        <f t="shared" si="386"/>
        <v>1</v>
      </c>
      <c r="BJ467" s="236">
        <f t="shared" si="386"/>
        <v>1</v>
      </c>
      <c r="BK467" s="236">
        <f t="shared" si="386"/>
        <v>1</v>
      </c>
      <c r="BL467" s="236">
        <f t="shared" si="386"/>
        <v>1</v>
      </c>
      <c r="BM467" s="236">
        <f t="shared" si="386"/>
        <v>1</v>
      </c>
      <c r="BN467" s="236">
        <f>1-SUM(BN468,BN469,BN470)</f>
        <v>1</v>
      </c>
    </row>
    <row r="468" spans="2:69" hidden="1" outlineLevel="1">
      <c r="B468" s="73"/>
      <c r="D468" t="s">
        <v>8</v>
      </c>
      <c r="G468" s="60" t="s">
        <v>445</v>
      </c>
      <c r="J468" t="s">
        <v>119</v>
      </c>
      <c r="K468" s="103" t="str">
        <f t="array" ref="K468">IF(OR(L468:BM468&lt;0,L468:BM468&gt;1),"error","ok")</f>
        <v>ok</v>
      </c>
      <c r="R468" s="201"/>
      <c r="S468" s="201"/>
      <c r="T468" s="201"/>
      <c r="U468" s="123"/>
      <c r="V468" s="123"/>
      <c r="W468" s="123"/>
      <c r="X468" s="123"/>
      <c r="Y468" s="123"/>
      <c r="Z468" s="123"/>
      <c r="AA468" s="223"/>
      <c r="AB468" s="189">
        <f t="shared" ref="AB468:BN468" si="387">AA468</f>
        <v>0</v>
      </c>
      <c r="AC468" s="189">
        <f t="shared" si="387"/>
        <v>0</v>
      </c>
      <c r="AD468" s="189">
        <f t="shared" si="387"/>
        <v>0</v>
      </c>
      <c r="AE468" s="189">
        <f t="shared" si="387"/>
        <v>0</v>
      </c>
      <c r="AF468" s="189">
        <f t="shared" si="387"/>
        <v>0</v>
      </c>
      <c r="AG468" s="189">
        <f t="shared" si="387"/>
        <v>0</v>
      </c>
      <c r="AH468" s="189">
        <f t="shared" si="387"/>
        <v>0</v>
      </c>
      <c r="AI468" s="189">
        <f t="shared" si="387"/>
        <v>0</v>
      </c>
      <c r="AJ468" s="189">
        <f t="shared" si="387"/>
        <v>0</v>
      </c>
      <c r="AK468" s="189">
        <f t="shared" si="387"/>
        <v>0</v>
      </c>
      <c r="AL468" s="189">
        <f t="shared" si="387"/>
        <v>0</v>
      </c>
      <c r="AM468" s="189">
        <f t="shared" si="387"/>
        <v>0</v>
      </c>
      <c r="AN468" s="189">
        <f t="shared" si="387"/>
        <v>0</v>
      </c>
      <c r="AO468" s="189">
        <f t="shared" si="387"/>
        <v>0</v>
      </c>
      <c r="AP468" s="189">
        <f t="shared" si="387"/>
        <v>0</v>
      </c>
      <c r="AQ468" s="189">
        <f t="shared" si="387"/>
        <v>0</v>
      </c>
      <c r="AR468" s="189">
        <f t="shared" si="387"/>
        <v>0</v>
      </c>
      <c r="AS468" s="189">
        <f t="shared" si="387"/>
        <v>0</v>
      </c>
      <c r="AT468" s="189">
        <f t="shared" si="387"/>
        <v>0</v>
      </c>
      <c r="AU468" s="189">
        <f t="shared" si="387"/>
        <v>0</v>
      </c>
      <c r="AV468" s="189">
        <f t="shared" si="387"/>
        <v>0</v>
      </c>
      <c r="AW468" s="189">
        <f t="shared" si="387"/>
        <v>0</v>
      </c>
      <c r="AX468" s="189">
        <f t="shared" si="387"/>
        <v>0</v>
      </c>
      <c r="AY468" s="189">
        <f t="shared" si="387"/>
        <v>0</v>
      </c>
      <c r="AZ468" s="189">
        <f t="shared" si="387"/>
        <v>0</v>
      </c>
      <c r="BA468" s="189">
        <f t="shared" si="387"/>
        <v>0</v>
      </c>
      <c r="BB468" s="189">
        <f t="shared" si="387"/>
        <v>0</v>
      </c>
      <c r="BC468" s="189">
        <f t="shared" si="387"/>
        <v>0</v>
      </c>
      <c r="BD468" s="189">
        <f t="shared" si="387"/>
        <v>0</v>
      </c>
      <c r="BE468" s="189">
        <f t="shared" si="387"/>
        <v>0</v>
      </c>
      <c r="BF468" s="189">
        <f t="shared" si="387"/>
        <v>0</v>
      </c>
      <c r="BG468" s="189">
        <f t="shared" si="387"/>
        <v>0</v>
      </c>
      <c r="BH468" s="189">
        <f t="shared" si="387"/>
        <v>0</v>
      </c>
      <c r="BI468" s="189">
        <f t="shared" si="387"/>
        <v>0</v>
      </c>
      <c r="BJ468" s="189">
        <f t="shared" si="387"/>
        <v>0</v>
      </c>
      <c r="BK468" s="189">
        <f t="shared" si="387"/>
        <v>0</v>
      </c>
      <c r="BL468" s="189">
        <f t="shared" si="387"/>
        <v>0</v>
      </c>
      <c r="BM468" s="99">
        <f t="shared" si="387"/>
        <v>0</v>
      </c>
      <c r="BN468" s="99">
        <f t="shared" si="387"/>
        <v>0</v>
      </c>
      <c r="BP468"/>
      <c r="BQ468"/>
    </row>
    <row r="469" spans="2:69" hidden="1" outlineLevel="1">
      <c r="B469" s="73"/>
      <c r="D469" t="s">
        <v>9</v>
      </c>
      <c r="G469" s="60" t="s">
        <v>445</v>
      </c>
      <c r="J469" t="s">
        <v>119</v>
      </c>
      <c r="K469" s="103" t="str">
        <f t="array" ref="K469">IF(OR(L469:BM469&lt;0,L469:BM469&gt;1),"error","ok")</f>
        <v>ok</v>
      </c>
      <c r="R469" s="210"/>
      <c r="S469" s="210"/>
      <c r="T469" s="210"/>
      <c r="U469" s="123"/>
      <c r="V469" s="123"/>
      <c r="W469" s="123"/>
      <c r="X469" s="123"/>
      <c r="Y469" s="123"/>
      <c r="Z469" s="123"/>
      <c r="AA469" s="223"/>
      <c r="AB469" s="189">
        <f>AA469</f>
        <v>0</v>
      </c>
      <c r="AC469" s="189">
        <f t="shared" ref="AC469:BN470" si="388">AB469</f>
        <v>0</v>
      </c>
      <c r="AD469" s="189">
        <f t="shared" si="388"/>
        <v>0</v>
      </c>
      <c r="AE469" s="189">
        <f t="shared" si="388"/>
        <v>0</v>
      </c>
      <c r="AF469" s="189">
        <f t="shared" si="388"/>
        <v>0</v>
      </c>
      <c r="AG469" s="189">
        <f t="shared" si="388"/>
        <v>0</v>
      </c>
      <c r="AH469" s="189">
        <f t="shared" si="388"/>
        <v>0</v>
      </c>
      <c r="AI469" s="189">
        <f t="shared" si="388"/>
        <v>0</v>
      </c>
      <c r="AJ469" s="189">
        <f t="shared" si="388"/>
        <v>0</v>
      </c>
      <c r="AK469" s="189">
        <f t="shared" si="388"/>
        <v>0</v>
      </c>
      <c r="AL469" s="189">
        <f t="shared" si="388"/>
        <v>0</v>
      </c>
      <c r="AM469" s="189">
        <f t="shared" si="388"/>
        <v>0</v>
      </c>
      <c r="AN469" s="189">
        <f t="shared" si="388"/>
        <v>0</v>
      </c>
      <c r="AO469" s="189">
        <f t="shared" si="388"/>
        <v>0</v>
      </c>
      <c r="AP469" s="189">
        <f t="shared" si="388"/>
        <v>0</v>
      </c>
      <c r="AQ469" s="189">
        <f t="shared" si="388"/>
        <v>0</v>
      </c>
      <c r="AR469" s="189">
        <f t="shared" si="388"/>
        <v>0</v>
      </c>
      <c r="AS469" s="189">
        <f t="shared" si="388"/>
        <v>0</v>
      </c>
      <c r="AT469" s="189">
        <f t="shared" si="388"/>
        <v>0</v>
      </c>
      <c r="AU469" s="189">
        <f t="shared" si="388"/>
        <v>0</v>
      </c>
      <c r="AV469" s="189">
        <f t="shared" si="388"/>
        <v>0</v>
      </c>
      <c r="AW469" s="189">
        <f t="shared" si="388"/>
        <v>0</v>
      </c>
      <c r="AX469" s="189">
        <f t="shared" si="388"/>
        <v>0</v>
      </c>
      <c r="AY469" s="189">
        <f t="shared" si="388"/>
        <v>0</v>
      </c>
      <c r="AZ469" s="189">
        <f t="shared" si="388"/>
        <v>0</v>
      </c>
      <c r="BA469" s="189">
        <f t="shared" si="388"/>
        <v>0</v>
      </c>
      <c r="BB469" s="189">
        <f t="shared" si="388"/>
        <v>0</v>
      </c>
      <c r="BC469" s="189">
        <f t="shared" si="388"/>
        <v>0</v>
      </c>
      <c r="BD469" s="189">
        <f t="shared" si="388"/>
        <v>0</v>
      </c>
      <c r="BE469" s="189">
        <f t="shared" si="388"/>
        <v>0</v>
      </c>
      <c r="BF469" s="189">
        <f t="shared" si="388"/>
        <v>0</v>
      </c>
      <c r="BG469" s="189">
        <f t="shared" si="388"/>
        <v>0</v>
      </c>
      <c r="BH469" s="189">
        <f t="shared" si="388"/>
        <v>0</v>
      </c>
      <c r="BI469" s="189">
        <f t="shared" si="388"/>
        <v>0</v>
      </c>
      <c r="BJ469" s="189">
        <f t="shared" si="388"/>
        <v>0</v>
      </c>
      <c r="BK469" s="189">
        <f t="shared" si="388"/>
        <v>0</v>
      </c>
      <c r="BL469" s="189">
        <f t="shared" si="388"/>
        <v>0</v>
      </c>
      <c r="BM469" s="99">
        <f t="shared" si="388"/>
        <v>0</v>
      </c>
      <c r="BN469" s="99">
        <f t="shared" si="388"/>
        <v>0</v>
      </c>
      <c r="BP469"/>
      <c r="BQ469"/>
    </row>
    <row r="470" spans="2:69" hidden="1" outlineLevel="1">
      <c r="B470" s="73"/>
      <c r="D470" t="s">
        <v>39</v>
      </c>
      <c r="G470" s="60" t="s">
        <v>445</v>
      </c>
      <c r="J470" t="s">
        <v>119</v>
      </c>
      <c r="K470" s="103" t="str">
        <f t="array" ref="K470">IF(OR(L470:BM470&lt;0,L470:BM470&gt;1),"error","ok")</f>
        <v>ok</v>
      </c>
      <c r="R470" s="210"/>
      <c r="S470" s="210"/>
      <c r="T470" s="210"/>
      <c r="U470" s="123"/>
      <c r="V470" s="123"/>
      <c r="W470" s="123"/>
      <c r="X470" s="123"/>
      <c r="Y470" s="123"/>
      <c r="Z470" s="123"/>
      <c r="AA470" s="223"/>
      <c r="AB470" s="189">
        <f>AA470</f>
        <v>0</v>
      </c>
      <c r="AC470" s="189">
        <f t="shared" si="388"/>
        <v>0</v>
      </c>
      <c r="AD470" s="189">
        <f t="shared" si="388"/>
        <v>0</v>
      </c>
      <c r="AE470" s="189">
        <f t="shared" si="388"/>
        <v>0</v>
      </c>
      <c r="AF470" s="189">
        <f t="shared" si="388"/>
        <v>0</v>
      </c>
      <c r="AG470" s="189">
        <f t="shared" si="388"/>
        <v>0</v>
      </c>
      <c r="AH470" s="189">
        <f t="shared" si="388"/>
        <v>0</v>
      </c>
      <c r="AI470" s="189">
        <f t="shared" si="388"/>
        <v>0</v>
      </c>
      <c r="AJ470" s="189">
        <f t="shared" si="388"/>
        <v>0</v>
      </c>
      <c r="AK470" s="189">
        <f t="shared" si="388"/>
        <v>0</v>
      </c>
      <c r="AL470" s="189">
        <f t="shared" si="388"/>
        <v>0</v>
      </c>
      <c r="AM470" s="189">
        <f t="shared" si="388"/>
        <v>0</v>
      </c>
      <c r="AN470" s="189">
        <f t="shared" si="388"/>
        <v>0</v>
      </c>
      <c r="AO470" s="189">
        <f t="shared" si="388"/>
        <v>0</v>
      </c>
      <c r="AP470" s="189">
        <f t="shared" si="388"/>
        <v>0</v>
      </c>
      <c r="AQ470" s="189">
        <f t="shared" si="388"/>
        <v>0</v>
      </c>
      <c r="AR470" s="189">
        <f t="shared" si="388"/>
        <v>0</v>
      </c>
      <c r="AS470" s="189">
        <f t="shared" si="388"/>
        <v>0</v>
      </c>
      <c r="AT470" s="189">
        <f t="shared" si="388"/>
        <v>0</v>
      </c>
      <c r="AU470" s="189">
        <f t="shared" si="388"/>
        <v>0</v>
      </c>
      <c r="AV470" s="189">
        <f t="shared" si="388"/>
        <v>0</v>
      </c>
      <c r="AW470" s="189">
        <f t="shared" si="388"/>
        <v>0</v>
      </c>
      <c r="AX470" s="189">
        <f t="shared" si="388"/>
        <v>0</v>
      </c>
      <c r="AY470" s="189">
        <f t="shared" si="388"/>
        <v>0</v>
      </c>
      <c r="AZ470" s="189">
        <f t="shared" si="388"/>
        <v>0</v>
      </c>
      <c r="BA470" s="189">
        <f t="shared" si="388"/>
        <v>0</v>
      </c>
      <c r="BB470" s="189">
        <f t="shared" si="388"/>
        <v>0</v>
      </c>
      <c r="BC470" s="189">
        <f t="shared" si="388"/>
        <v>0</v>
      </c>
      <c r="BD470" s="189">
        <f t="shared" si="388"/>
        <v>0</v>
      </c>
      <c r="BE470" s="189">
        <f t="shared" si="388"/>
        <v>0</v>
      </c>
      <c r="BF470" s="189">
        <f t="shared" si="388"/>
        <v>0</v>
      </c>
      <c r="BG470" s="189">
        <f t="shared" si="388"/>
        <v>0</v>
      </c>
      <c r="BH470" s="189">
        <f t="shared" si="388"/>
        <v>0</v>
      </c>
      <c r="BI470" s="189">
        <f t="shared" si="388"/>
        <v>0</v>
      </c>
      <c r="BJ470" s="189">
        <f t="shared" si="388"/>
        <v>0</v>
      </c>
      <c r="BK470" s="189">
        <f t="shared" si="388"/>
        <v>0</v>
      </c>
      <c r="BL470" s="189">
        <f t="shared" si="388"/>
        <v>0</v>
      </c>
      <c r="BM470" s="99">
        <f t="shared" si="388"/>
        <v>0</v>
      </c>
      <c r="BN470" s="99">
        <f t="shared" si="388"/>
        <v>0</v>
      </c>
      <c r="BP470"/>
      <c r="BQ470"/>
    </row>
    <row r="471" spans="2:69" hidden="1" outlineLevel="1">
      <c r="B471" s="73"/>
      <c r="E471" t="s">
        <v>12</v>
      </c>
      <c r="G471" s="60" t="s">
        <v>445</v>
      </c>
      <c r="J471" t="s">
        <v>119</v>
      </c>
      <c r="K471" s="103" t="str">
        <f t="array" ref="K471">IF(OR(L471:BM471&lt;0,L471:BM471&gt;1),"error","ok")</f>
        <v>ok</v>
      </c>
      <c r="R471" s="75">
        <f t="shared" ref="R471:BM471" si="389">R$470*R463</f>
        <v>0</v>
      </c>
      <c r="S471" s="75">
        <f t="shared" si="389"/>
        <v>0</v>
      </c>
      <c r="T471" s="75">
        <f t="shared" si="389"/>
        <v>0</v>
      </c>
      <c r="U471" s="75">
        <f t="shared" si="389"/>
        <v>0</v>
      </c>
      <c r="V471" s="75">
        <f t="shared" si="389"/>
        <v>0</v>
      </c>
      <c r="W471" s="75">
        <f>W$470*W463</f>
        <v>0</v>
      </c>
      <c r="X471" s="75">
        <f t="shared" si="389"/>
        <v>0</v>
      </c>
      <c r="Y471" s="75">
        <f t="shared" si="389"/>
        <v>0</v>
      </c>
      <c r="Z471" s="75">
        <f>Z$470*Z463</f>
        <v>0</v>
      </c>
      <c r="AA471" s="75">
        <f t="shared" si="389"/>
        <v>0</v>
      </c>
      <c r="AB471" s="75">
        <f t="shared" si="389"/>
        <v>0</v>
      </c>
      <c r="AC471" s="75">
        <f t="shared" si="389"/>
        <v>0</v>
      </c>
      <c r="AD471" s="75">
        <f t="shared" si="389"/>
        <v>0</v>
      </c>
      <c r="AE471" s="75">
        <f t="shared" si="389"/>
        <v>0</v>
      </c>
      <c r="AF471" s="75">
        <f t="shared" si="389"/>
        <v>0</v>
      </c>
      <c r="AG471" s="75">
        <f t="shared" si="389"/>
        <v>0</v>
      </c>
      <c r="AH471" s="75">
        <f t="shared" si="389"/>
        <v>0</v>
      </c>
      <c r="AI471" s="75">
        <f t="shared" si="389"/>
        <v>0</v>
      </c>
      <c r="AJ471" s="75">
        <f t="shared" si="389"/>
        <v>0</v>
      </c>
      <c r="AK471" s="75">
        <f t="shared" si="389"/>
        <v>0</v>
      </c>
      <c r="AL471" s="75">
        <f t="shared" si="389"/>
        <v>0</v>
      </c>
      <c r="AM471" s="75">
        <f t="shared" si="389"/>
        <v>0</v>
      </c>
      <c r="AN471" s="75">
        <f t="shared" si="389"/>
        <v>0</v>
      </c>
      <c r="AO471" s="75">
        <f t="shared" si="389"/>
        <v>0</v>
      </c>
      <c r="AP471" s="75">
        <f t="shared" si="389"/>
        <v>0</v>
      </c>
      <c r="AQ471" s="75">
        <f t="shared" si="389"/>
        <v>0</v>
      </c>
      <c r="AR471" s="75">
        <f t="shared" si="389"/>
        <v>0</v>
      </c>
      <c r="AS471" s="75">
        <f t="shared" si="389"/>
        <v>0</v>
      </c>
      <c r="AT471" s="75">
        <f t="shared" si="389"/>
        <v>0</v>
      </c>
      <c r="AU471" s="75">
        <f t="shared" si="389"/>
        <v>0</v>
      </c>
      <c r="AV471" s="75">
        <f t="shared" si="389"/>
        <v>0</v>
      </c>
      <c r="AW471" s="75">
        <f t="shared" si="389"/>
        <v>0</v>
      </c>
      <c r="AX471" s="75">
        <f t="shared" si="389"/>
        <v>0</v>
      </c>
      <c r="AY471" s="75">
        <f t="shared" si="389"/>
        <v>0</v>
      </c>
      <c r="AZ471" s="75">
        <f t="shared" si="389"/>
        <v>0</v>
      </c>
      <c r="BA471" s="75">
        <f t="shared" si="389"/>
        <v>0</v>
      </c>
      <c r="BB471" s="75">
        <f t="shared" si="389"/>
        <v>0</v>
      </c>
      <c r="BC471" s="75">
        <f t="shared" si="389"/>
        <v>0</v>
      </c>
      <c r="BD471" s="75">
        <f t="shared" si="389"/>
        <v>0</v>
      </c>
      <c r="BE471" s="75">
        <f t="shared" si="389"/>
        <v>0</v>
      </c>
      <c r="BF471" s="75">
        <f t="shared" si="389"/>
        <v>0</v>
      </c>
      <c r="BG471" s="75">
        <f t="shared" si="389"/>
        <v>0</v>
      </c>
      <c r="BH471" s="75">
        <f t="shared" si="389"/>
        <v>0</v>
      </c>
      <c r="BI471" s="75">
        <f t="shared" si="389"/>
        <v>0</v>
      </c>
      <c r="BJ471" s="75">
        <f t="shared" si="389"/>
        <v>0</v>
      </c>
      <c r="BK471" s="75">
        <f t="shared" si="389"/>
        <v>0</v>
      </c>
      <c r="BL471" s="75">
        <f t="shared" si="389"/>
        <v>0</v>
      </c>
      <c r="BM471" s="75">
        <f t="shared" si="389"/>
        <v>0</v>
      </c>
      <c r="BN471" s="75">
        <f>BN$470*BN463</f>
        <v>0</v>
      </c>
    </row>
    <row r="472" spans="2:69" hidden="1" outlineLevel="1">
      <c r="B472" s="73"/>
      <c r="E472" t="s">
        <v>13</v>
      </c>
      <c r="G472" s="60" t="s">
        <v>445</v>
      </c>
      <c r="J472" t="s">
        <v>119</v>
      </c>
      <c r="K472" s="103" t="str">
        <f t="array" ref="K472">IF(OR(L472:BM472&lt;0,L472:BM472&gt;1),"error","ok")</f>
        <v>ok</v>
      </c>
      <c r="R472" s="75">
        <f t="shared" ref="R472:BM472" si="390">R$470*R464</f>
        <v>0</v>
      </c>
      <c r="S472" s="75">
        <f t="shared" si="390"/>
        <v>0</v>
      </c>
      <c r="T472" s="75">
        <f t="shared" si="390"/>
        <v>0</v>
      </c>
      <c r="U472" s="75">
        <f t="shared" si="390"/>
        <v>0</v>
      </c>
      <c r="V472" s="75">
        <f t="shared" si="390"/>
        <v>0</v>
      </c>
      <c r="W472" s="75">
        <f t="shared" si="390"/>
        <v>0</v>
      </c>
      <c r="X472" s="75">
        <f t="shared" si="390"/>
        <v>0</v>
      </c>
      <c r="Y472" s="75">
        <f t="shared" si="390"/>
        <v>0</v>
      </c>
      <c r="Z472" s="75">
        <f t="shared" si="390"/>
        <v>0</v>
      </c>
      <c r="AA472" s="75">
        <f t="shared" si="390"/>
        <v>0</v>
      </c>
      <c r="AB472" s="75">
        <f t="shared" si="390"/>
        <v>0</v>
      </c>
      <c r="AC472" s="75">
        <f t="shared" si="390"/>
        <v>0</v>
      </c>
      <c r="AD472" s="75">
        <f t="shared" si="390"/>
        <v>0</v>
      </c>
      <c r="AE472" s="75">
        <f t="shared" si="390"/>
        <v>0</v>
      </c>
      <c r="AF472" s="75">
        <f t="shared" si="390"/>
        <v>0</v>
      </c>
      <c r="AG472" s="75">
        <f t="shared" si="390"/>
        <v>0</v>
      </c>
      <c r="AH472" s="75">
        <f t="shared" si="390"/>
        <v>0</v>
      </c>
      <c r="AI472" s="75">
        <f t="shared" si="390"/>
        <v>0</v>
      </c>
      <c r="AJ472" s="75">
        <f t="shared" si="390"/>
        <v>0</v>
      </c>
      <c r="AK472" s="75">
        <f t="shared" si="390"/>
        <v>0</v>
      </c>
      <c r="AL472" s="75">
        <f t="shared" si="390"/>
        <v>0</v>
      </c>
      <c r="AM472" s="75">
        <f t="shared" si="390"/>
        <v>0</v>
      </c>
      <c r="AN472" s="75">
        <f t="shared" si="390"/>
        <v>0</v>
      </c>
      <c r="AO472" s="75">
        <f t="shared" si="390"/>
        <v>0</v>
      </c>
      <c r="AP472" s="75">
        <f t="shared" si="390"/>
        <v>0</v>
      </c>
      <c r="AQ472" s="75">
        <f t="shared" si="390"/>
        <v>0</v>
      </c>
      <c r="AR472" s="75">
        <f t="shared" si="390"/>
        <v>0</v>
      </c>
      <c r="AS472" s="75">
        <f t="shared" si="390"/>
        <v>0</v>
      </c>
      <c r="AT472" s="75">
        <f t="shared" si="390"/>
        <v>0</v>
      </c>
      <c r="AU472" s="75">
        <f t="shared" si="390"/>
        <v>0</v>
      </c>
      <c r="AV472" s="75">
        <f t="shared" si="390"/>
        <v>0</v>
      </c>
      <c r="AW472" s="75">
        <f t="shared" si="390"/>
        <v>0</v>
      </c>
      <c r="AX472" s="75">
        <f t="shared" si="390"/>
        <v>0</v>
      </c>
      <c r="AY472" s="75">
        <f t="shared" si="390"/>
        <v>0</v>
      </c>
      <c r="AZ472" s="75">
        <f t="shared" si="390"/>
        <v>0</v>
      </c>
      <c r="BA472" s="75">
        <f t="shared" si="390"/>
        <v>0</v>
      </c>
      <c r="BB472" s="75">
        <f t="shared" si="390"/>
        <v>0</v>
      </c>
      <c r="BC472" s="75">
        <f t="shared" si="390"/>
        <v>0</v>
      </c>
      <c r="BD472" s="75">
        <f t="shared" si="390"/>
        <v>0</v>
      </c>
      <c r="BE472" s="75">
        <f t="shared" si="390"/>
        <v>0</v>
      </c>
      <c r="BF472" s="75">
        <f t="shared" si="390"/>
        <v>0</v>
      </c>
      <c r="BG472" s="75">
        <f t="shared" si="390"/>
        <v>0</v>
      </c>
      <c r="BH472" s="75">
        <f t="shared" si="390"/>
        <v>0</v>
      </c>
      <c r="BI472" s="75">
        <f t="shared" si="390"/>
        <v>0</v>
      </c>
      <c r="BJ472" s="75">
        <f t="shared" si="390"/>
        <v>0</v>
      </c>
      <c r="BK472" s="75">
        <f t="shared" si="390"/>
        <v>0</v>
      </c>
      <c r="BL472" s="75">
        <f t="shared" si="390"/>
        <v>0</v>
      </c>
      <c r="BM472" s="75">
        <f t="shared" si="390"/>
        <v>0</v>
      </c>
      <c r="BN472" s="75">
        <f>BN$470*BN464</f>
        <v>0</v>
      </c>
    </row>
    <row r="473" spans="2:69" hidden="1" outlineLevel="1">
      <c r="D473" s="68" t="s">
        <v>152</v>
      </c>
      <c r="G473" s="60"/>
      <c r="K473" s="103" t="str">
        <f>IF(AND(P473:BM473),"ok","error")</f>
        <v>ok</v>
      </c>
      <c r="R473" s="199" t="b">
        <f t="shared" ref="R473:AU473" si="391">(SUM(R467:R469,R471:R472)=1)</f>
        <v>1</v>
      </c>
      <c r="S473" s="199" t="b">
        <f t="shared" si="391"/>
        <v>1</v>
      </c>
      <c r="T473" s="199" t="b">
        <f t="shared" si="391"/>
        <v>1</v>
      </c>
      <c r="U473" s="199" t="b">
        <f t="shared" si="391"/>
        <v>1</v>
      </c>
      <c r="V473" s="199" t="b">
        <f t="shared" si="391"/>
        <v>1</v>
      </c>
      <c r="W473" s="199" t="b">
        <f t="shared" si="391"/>
        <v>1</v>
      </c>
      <c r="X473" s="199" t="b">
        <f t="shared" si="391"/>
        <v>1</v>
      </c>
      <c r="Y473" s="199" t="b">
        <f t="shared" si="391"/>
        <v>1</v>
      </c>
      <c r="Z473" s="199" t="b">
        <f t="shared" si="391"/>
        <v>1</v>
      </c>
      <c r="AA473" s="199" t="b">
        <f t="shared" si="391"/>
        <v>1</v>
      </c>
      <c r="AB473" s="199" t="b">
        <f t="shared" si="391"/>
        <v>1</v>
      </c>
      <c r="AC473" s="199" t="b">
        <f t="shared" si="391"/>
        <v>1</v>
      </c>
      <c r="AD473" s="199" t="b">
        <f t="shared" si="391"/>
        <v>1</v>
      </c>
      <c r="AE473" s="199" t="b">
        <f t="shared" si="391"/>
        <v>1</v>
      </c>
      <c r="AF473" s="199" t="b">
        <f t="shared" si="391"/>
        <v>1</v>
      </c>
      <c r="AG473" s="199" t="b">
        <f t="shared" si="391"/>
        <v>1</v>
      </c>
      <c r="AH473" s="199" t="b">
        <f t="shared" si="391"/>
        <v>1</v>
      </c>
      <c r="AI473" s="199" t="b">
        <f t="shared" si="391"/>
        <v>1</v>
      </c>
      <c r="AJ473" s="199" t="b">
        <f t="shared" si="391"/>
        <v>1</v>
      </c>
      <c r="AK473" s="199" t="b">
        <f t="shared" si="391"/>
        <v>1</v>
      </c>
      <c r="AL473" s="199" t="b">
        <f t="shared" si="391"/>
        <v>1</v>
      </c>
      <c r="AM473" s="199" t="b">
        <f t="shared" si="391"/>
        <v>1</v>
      </c>
      <c r="AN473" s="199" t="b">
        <f t="shared" si="391"/>
        <v>1</v>
      </c>
      <c r="AO473" s="199" t="b">
        <f t="shared" si="391"/>
        <v>1</v>
      </c>
      <c r="AP473" s="199" t="b">
        <f t="shared" si="391"/>
        <v>1</v>
      </c>
      <c r="AQ473" s="199" t="b">
        <f t="shared" si="391"/>
        <v>1</v>
      </c>
      <c r="AR473" s="199" t="b">
        <f t="shared" si="391"/>
        <v>1</v>
      </c>
      <c r="AS473" s="199" t="b">
        <f t="shared" si="391"/>
        <v>1</v>
      </c>
      <c r="AT473" s="199" t="b">
        <f t="shared" si="391"/>
        <v>1</v>
      </c>
      <c r="AU473" s="199" t="b">
        <f t="shared" si="391"/>
        <v>1</v>
      </c>
      <c r="AV473" s="199" t="b">
        <f t="shared" ref="AV473:BM473" si="392">(SUM(AV467:AV469,AV471:AV472)=1)</f>
        <v>1</v>
      </c>
      <c r="AW473" s="199" t="b">
        <f t="shared" si="392"/>
        <v>1</v>
      </c>
      <c r="AX473" s="199" t="b">
        <f t="shared" si="392"/>
        <v>1</v>
      </c>
      <c r="AY473" s="199" t="b">
        <f t="shared" si="392"/>
        <v>1</v>
      </c>
      <c r="AZ473" s="199" t="b">
        <f t="shared" si="392"/>
        <v>1</v>
      </c>
      <c r="BA473" s="199" t="b">
        <f t="shared" si="392"/>
        <v>1</v>
      </c>
      <c r="BB473" s="199" t="b">
        <f t="shared" si="392"/>
        <v>1</v>
      </c>
      <c r="BC473" s="199" t="b">
        <f t="shared" si="392"/>
        <v>1</v>
      </c>
      <c r="BD473" s="199" t="b">
        <f t="shared" si="392"/>
        <v>1</v>
      </c>
      <c r="BE473" s="199" t="b">
        <f t="shared" si="392"/>
        <v>1</v>
      </c>
      <c r="BF473" s="199" t="b">
        <f t="shared" si="392"/>
        <v>1</v>
      </c>
      <c r="BG473" s="199" t="b">
        <f t="shared" si="392"/>
        <v>1</v>
      </c>
      <c r="BH473" s="199" t="b">
        <f t="shared" si="392"/>
        <v>1</v>
      </c>
      <c r="BI473" s="199" t="b">
        <f t="shared" si="392"/>
        <v>1</v>
      </c>
      <c r="BJ473" s="199" t="b">
        <f t="shared" si="392"/>
        <v>1</v>
      </c>
      <c r="BK473" s="199" t="b">
        <f t="shared" si="392"/>
        <v>1</v>
      </c>
      <c r="BL473" s="199" t="b">
        <f t="shared" si="392"/>
        <v>1</v>
      </c>
      <c r="BM473" s="199" t="b">
        <f t="shared" si="392"/>
        <v>1</v>
      </c>
      <c r="BN473" s="199" t="b">
        <f>(SUM(BN467:BN469,BN471:BN472)=1)</f>
        <v>1</v>
      </c>
      <c r="BP473"/>
      <c r="BQ473"/>
    </row>
    <row r="474" spans="2:69" hidden="1" outlineLevel="1">
      <c r="B474" s="73"/>
      <c r="G474" s="60"/>
      <c r="BP474"/>
      <c r="BQ474"/>
    </row>
    <row r="475" spans="2:69" hidden="1" outlineLevel="1">
      <c r="C475" s="73" t="s">
        <v>363</v>
      </c>
      <c r="G475" s="60"/>
      <c r="BP475"/>
      <c r="BQ475"/>
    </row>
    <row r="476" spans="2:69" hidden="1" outlineLevel="1">
      <c r="B476" s="73"/>
      <c r="D476" t="s">
        <v>7</v>
      </c>
      <c r="G476" s="60"/>
      <c r="J476" t="s">
        <v>5</v>
      </c>
      <c r="P476" s="205">
        <f t="shared" ref="P476:AU476" si="393">P467*P$456</f>
        <v>0</v>
      </c>
      <c r="Q476" s="205">
        <f t="shared" si="393"/>
        <v>0</v>
      </c>
      <c r="R476" s="205">
        <f t="shared" si="393"/>
        <v>0</v>
      </c>
      <c r="S476" s="205">
        <f t="shared" si="393"/>
        <v>0</v>
      </c>
      <c r="T476" s="205">
        <f t="shared" si="393"/>
        <v>0</v>
      </c>
      <c r="U476" s="205">
        <f t="shared" si="393"/>
        <v>0</v>
      </c>
      <c r="V476" s="205">
        <f t="shared" si="393"/>
        <v>0</v>
      </c>
      <c r="W476" s="205">
        <f t="shared" si="393"/>
        <v>0</v>
      </c>
      <c r="X476" s="205" t="e">
        <f t="shared" si="393"/>
        <v>#DIV/0!</v>
      </c>
      <c r="Y476" s="205" t="e">
        <f t="shared" si="393"/>
        <v>#DIV/0!</v>
      </c>
      <c r="Z476" s="205" t="e">
        <f t="shared" si="393"/>
        <v>#DIV/0!</v>
      </c>
      <c r="AA476" s="205" t="e">
        <f t="shared" si="393"/>
        <v>#DIV/0!</v>
      </c>
      <c r="AB476" s="205" t="e">
        <f t="shared" si="393"/>
        <v>#DIV/0!</v>
      </c>
      <c r="AC476" s="205" t="e">
        <f t="shared" si="393"/>
        <v>#DIV/0!</v>
      </c>
      <c r="AD476" s="205" t="e">
        <f t="shared" si="393"/>
        <v>#DIV/0!</v>
      </c>
      <c r="AE476" s="205" t="e">
        <f t="shared" si="393"/>
        <v>#DIV/0!</v>
      </c>
      <c r="AF476" s="205" t="e">
        <f t="shared" si="393"/>
        <v>#DIV/0!</v>
      </c>
      <c r="AG476" s="205" t="e">
        <f t="shared" si="393"/>
        <v>#DIV/0!</v>
      </c>
      <c r="AH476" s="205" t="e">
        <f t="shared" si="393"/>
        <v>#DIV/0!</v>
      </c>
      <c r="AI476" s="205" t="e">
        <f t="shared" si="393"/>
        <v>#DIV/0!</v>
      </c>
      <c r="AJ476" s="205" t="e">
        <f t="shared" si="393"/>
        <v>#DIV/0!</v>
      </c>
      <c r="AK476" s="205" t="e">
        <f t="shared" si="393"/>
        <v>#DIV/0!</v>
      </c>
      <c r="AL476" s="205" t="e">
        <f t="shared" si="393"/>
        <v>#DIV/0!</v>
      </c>
      <c r="AM476" s="205" t="e">
        <f t="shared" si="393"/>
        <v>#DIV/0!</v>
      </c>
      <c r="AN476" s="205" t="e">
        <f t="shared" si="393"/>
        <v>#DIV/0!</v>
      </c>
      <c r="AO476" s="205" t="e">
        <f t="shared" si="393"/>
        <v>#DIV/0!</v>
      </c>
      <c r="AP476" s="205" t="e">
        <f t="shared" si="393"/>
        <v>#DIV/0!</v>
      </c>
      <c r="AQ476" s="205" t="e">
        <f t="shared" si="393"/>
        <v>#DIV/0!</v>
      </c>
      <c r="AR476" s="205" t="e">
        <f t="shared" si="393"/>
        <v>#DIV/0!</v>
      </c>
      <c r="AS476" s="205" t="e">
        <f t="shared" si="393"/>
        <v>#DIV/0!</v>
      </c>
      <c r="AT476" s="205" t="e">
        <f t="shared" si="393"/>
        <v>#DIV/0!</v>
      </c>
      <c r="AU476" s="205" t="e">
        <f t="shared" si="393"/>
        <v>#DIV/0!</v>
      </c>
      <c r="AV476" s="205" t="e">
        <f t="shared" ref="AV476:BM476" si="394">AV467*AV$456</f>
        <v>#DIV/0!</v>
      </c>
      <c r="AW476" s="205" t="e">
        <f t="shared" si="394"/>
        <v>#DIV/0!</v>
      </c>
      <c r="AX476" s="205" t="e">
        <f t="shared" si="394"/>
        <v>#DIV/0!</v>
      </c>
      <c r="AY476" s="205" t="e">
        <f t="shared" si="394"/>
        <v>#DIV/0!</v>
      </c>
      <c r="AZ476" s="205" t="e">
        <f t="shared" si="394"/>
        <v>#DIV/0!</v>
      </c>
      <c r="BA476" s="205" t="e">
        <f t="shared" si="394"/>
        <v>#DIV/0!</v>
      </c>
      <c r="BB476" s="205" t="e">
        <f t="shared" si="394"/>
        <v>#DIV/0!</v>
      </c>
      <c r="BC476" s="205" t="e">
        <f t="shared" si="394"/>
        <v>#DIV/0!</v>
      </c>
      <c r="BD476" s="205" t="e">
        <f t="shared" si="394"/>
        <v>#DIV/0!</v>
      </c>
      <c r="BE476" s="205" t="e">
        <f t="shared" si="394"/>
        <v>#DIV/0!</v>
      </c>
      <c r="BF476" s="205" t="e">
        <f t="shared" si="394"/>
        <v>#DIV/0!</v>
      </c>
      <c r="BG476" s="205" t="e">
        <f t="shared" si="394"/>
        <v>#DIV/0!</v>
      </c>
      <c r="BH476" s="205" t="e">
        <f t="shared" si="394"/>
        <v>#DIV/0!</v>
      </c>
      <c r="BI476" s="205" t="e">
        <f t="shared" si="394"/>
        <v>#DIV/0!</v>
      </c>
      <c r="BJ476" s="205" t="e">
        <f t="shared" si="394"/>
        <v>#DIV/0!</v>
      </c>
      <c r="BK476" s="205" t="e">
        <f t="shared" si="394"/>
        <v>#DIV/0!</v>
      </c>
      <c r="BL476" s="205" t="e">
        <f t="shared" si="394"/>
        <v>#DIV/0!</v>
      </c>
      <c r="BM476" s="205" t="e">
        <f t="shared" si="394"/>
        <v>#DIV/0!</v>
      </c>
      <c r="BN476" s="205" t="e">
        <f>BN467*BN$456</f>
        <v>#DIV/0!</v>
      </c>
      <c r="BP476"/>
      <c r="BQ476"/>
    </row>
    <row r="477" spans="2:69" hidden="1" outlineLevel="1">
      <c r="B477" s="73"/>
      <c r="D477" t="s">
        <v>8</v>
      </c>
      <c r="G477" s="60"/>
      <c r="J477" t="s">
        <v>5</v>
      </c>
      <c r="P477" s="205">
        <f t="shared" ref="P477:AU477" si="395">P468*P$456</f>
        <v>0</v>
      </c>
      <c r="Q477" s="205">
        <f t="shared" si="395"/>
        <v>0</v>
      </c>
      <c r="R477" s="205">
        <f t="shared" si="395"/>
        <v>0</v>
      </c>
      <c r="S477" s="205">
        <f t="shared" si="395"/>
        <v>0</v>
      </c>
      <c r="T477" s="205">
        <f t="shared" si="395"/>
        <v>0</v>
      </c>
      <c r="U477" s="205">
        <f t="shared" si="395"/>
        <v>0</v>
      </c>
      <c r="V477" s="205">
        <f t="shared" si="395"/>
        <v>0</v>
      </c>
      <c r="W477" s="205">
        <f t="shared" si="395"/>
        <v>0</v>
      </c>
      <c r="X477" s="205" t="e">
        <f t="shared" si="395"/>
        <v>#DIV/0!</v>
      </c>
      <c r="Y477" s="205" t="e">
        <f t="shared" si="395"/>
        <v>#DIV/0!</v>
      </c>
      <c r="Z477" s="205" t="e">
        <f t="shared" si="395"/>
        <v>#DIV/0!</v>
      </c>
      <c r="AA477" s="205" t="e">
        <f t="shared" si="395"/>
        <v>#DIV/0!</v>
      </c>
      <c r="AB477" s="205" t="e">
        <f t="shared" si="395"/>
        <v>#DIV/0!</v>
      </c>
      <c r="AC477" s="205" t="e">
        <f t="shared" si="395"/>
        <v>#DIV/0!</v>
      </c>
      <c r="AD477" s="205" t="e">
        <f t="shared" si="395"/>
        <v>#DIV/0!</v>
      </c>
      <c r="AE477" s="205" t="e">
        <f t="shared" si="395"/>
        <v>#DIV/0!</v>
      </c>
      <c r="AF477" s="205" t="e">
        <f t="shared" si="395"/>
        <v>#DIV/0!</v>
      </c>
      <c r="AG477" s="205" t="e">
        <f t="shared" si="395"/>
        <v>#DIV/0!</v>
      </c>
      <c r="AH477" s="205" t="e">
        <f t="shared" si="395"/>
        <v>#DIV/0!</v>
      </c>
      <c r="AI477" s="205" t="e">
        <f t="shared" si="395"/>
        <v>#DIV/0!</v>
      </c>
      <c r="AJ477" s="205" t="e">
        <f t="shared" si="395"/>
        <v>#DIV/0!</v>
      </c>
      <c r="AK477" s="205" t="e">
        <f t="shared" si="395"/>
        <v>#DIV/0!</v>
      </c>
      <c r="AL477" s="205" t="e">
        <f t="shared" si="395"/>
        <v>#DIV/0!</v>
      </c>
      <c r="AM477" s="205" t="e">
        <f t="shared" si="395"/>
        <v>#DIV/0!</v>
      </c>
      <c r="AN477" s="205" t="e">
        <f t="shared" si="395"/>
        <v>#DIV/0!</v>
      </c>
      <c r="AO477" s="205" t="e">
        <f t="shared" si="395"/>
        <v>#DIV/0!</v>
      </c>
      <c r="AP477" s="205" t="e">
        <f t="shared" si="395"/>
        <v>#DIV/0!</v>
      </c>
      <c r="AQ477" s="205" t="e">
        <f t="shared" si="395"/>
        <v>#DIV/0!</v>
      </c>
      <c r="AR477" s="205" t="e">
        <f t="shared" si="395"/>
        <v>#DIV/0!</v>
      </c>
      <c r="AS477" s="205" t="e">
        <f t="shared" si="395"/>
        <v>#DIV/0!</v>
      </c>
      <c r="AT477" s="205" t="e">
        <f t="shared" si="395"/>
        <v>#DIV/0!</v>
      </c>
      <c r="AU477" s="205" t="e">
        <f t="shared" si="395"/>
        <v>#DIV/0!</v>
      </c>
      <c r="AV477" s="205" t="e">
        <f t="shared" ref="AV477:BM477" si="396">AV468*AV$456</f>
        <v>#DIV/0!</v>
      </c>
      <c r="AW477" s="205" t="e">
        <f t="shared" si="396"/>
        <v>#DIV/0!</v>
      </c>
      <c r="AX477" s="205" t="e">
        <f t="shared" si="396"/>
        <v>#DIV/0!</v>
      </c>
      <c r="AY477" s="205" t="e">
        <f t="shared" si="396"/>
        <v>#DIV/0!</v>
      </c>
      <c r="AZ477" s="205" t="e">
        <f t="shared" si="396"/>
        <v>#DIV/0!</v>
      </c>
      <c r="BA477" s="205" t="e">
        <f t="shared" si="396"/>
        <v>#DIV/0!</v>
      </c>
      <c r="BB477" s="205" t="e">
        <f t="shared" si="396"/>
        <v>#DIV/0!</v>
      </c>
      <c r="BC477" s="205" t="e">
        <f t="shared" si="396"/>
        <v>#DIV/0!</v>
      </c>
      <c r="BD477" s="205" t="e">
        <f t="shared" si="396"/>
        <v>#DIV/0!</v>
      </c>
      <c r="BE477" s="205" t="e">
        <f t="shared" si="396"/>
        <v>#DIV/0!</v>
      </c>
      <c r="BF477" s="205" t="e">
        <f t="shared" si="396"/>
        <v>#DIV/0!</v>
      </c>
      <c r="BG477" s="205" t="e">
        <f t="shared" si="396"/>
        <v>#DIV/0!</v>
      </c>
      <c r="BH477" s="205" t="e">
        <f t="shared" si="396"/>
        <v>#DIV/0!</v>
      </c>
      <c r="BI477" s="205" t="e">
        <f t="shared" si="396"/>
        <v>#DIV/0!</v>
      </c>
      <c r="BJ477" s="205" t="e">
        <f t="shared" si="396"/>
        <v>#DIV/0!</v>
      </c>
      <c r="BK477" s="205" t="e">
        <f t="shared" si="396"/>
        <v>#DIV/0!</v>
      </c>
      <c r="BL477" s="205" t="e">
        <f t="shared" si="396"/>
        <v>#DIV/0!</v>
      </c>
      <c r="BM477" s="205" t="e">
        <f t="shared" si="396"/>
        <v>#DIV/0!</v>
      </c>
      <c r="BN477" s="205" t="e">
        <f>BN468*BN$456</f>
        <v>#DIV/0!</v>
      </c>
      <c r="BP477"/>
      <c r="BQ477"/>
    </row>
    <row r="478" spans="2:69" hidden="1" outlineLevel="1">
      <c r="B478" s="73"/>
      <c r="D478" t="s">
        <v>9</v>
      </c>
      <c r="G478" s="60"/>
      <c r="J478" t="s">
        <v>5</v>
      </c>
      <c r="P478" s="205">
        <f t="shared" ref="P478:AU478" si="397">P469*P$456</f>
        <v>0</v>
      </c>
      <c r="Q478" s="205">
        <f t="shared" si="397"/>
        <v>0</v>
      </c>
      <c r="R478" s="205">
        <f t="shared" si="397"/>
        <v>0</v>
      </c>
      <c r="S478" s="205">
        <f t="shared" si="397"/>
        <v>0</v>
      </c>
      <c r="T478" s="205">
        <f t="shared" si="397"/>
        <v>0</v>
      </c>
      <c r="U478" s="205">
        <f t="shared" si="397"/>
        <v>0</v>
      </c>
      <c r="V478" s="205">
        <f t="shared" si="397"/>
        <v>0</v>
      </c>
      <c r="W478" s="205">
        <f t="shared" si="397"/>
        <v>0</v>
      </c>
      <c r="X478" s="205" t="e">
        <f t="shared" si="397"/>
        <v>#DIV/0!</v>
      </c>
      <c r="Y478" s="205" t="e">
        <f t="shared" si="397"/>
        <v>#DIV/0!</v>
      </c>
      <c r="Z478" s="205" t="e">
        <f t="shared" si="397"/>
        <v>#DIV/0!</v>
      </c>
      <c r="AA478" s="205" t="e">
        <f t="shared" si="397"/>
        <v>#DIV/0!</v>
      </c>
      <c r="AB478" s="205" t="e">
        <f t="shared" si="397"/>
        <v>#DIV/0!</v>
      </c>
      <c r="AC478" s="205" t="e">
        <f t="shared" si="397"/>
        <v>#DIV/0!</v>
      </c>
      <c r="AD478" s="205" t="e">
        <f t="shared" si="397"/>
        <v>#DIV/0!</v>
      </c>
      <c r="AE478" s="205" t="e">
        <f t="shared" si="397"/>
        <v>#DIV/0!</v>
      </c>
      <c r="AF478" s="205" t="e">
        <f t="shared" si="397"/>
        <v>#DIV/0!</v>
      </c>
      <c r="AG478" s="205" t="e">
        <f t="shared" si="397"/>
        <v>#DIV/0!</v>
      </c>
      <c r="AH478" s="205" t="e">
        <f t="shared" si="397"/>
        <v>#DIV/0!</v>
      </c>
      <c r="AI478" s="205" t="e">
        <f t="shared" si="397"/>
        <v>#DIV/0!</v>
      </c>
      <c r="AJ478" s="205" t="e">
        <f t="shared" si="397"/>
        <v>#DIV/0!</v>
      </c>
      <c r="AK478" s="205" t="e">
        <f t="shared" si="397"/>
        <v>#DIV/0!</v>
      </c>
      <c r="AL478" s="205" t="e">
        <f t="shared" si="397"/>
        <v>#DIV/0!</v>
      </c>
      <c r="AM478" s="205" t="e">
        <f t="shared" si="397"/>
        <v>#DIV/0!</v>
      </c>
      <c r="AN478" s="205" t="e">
        <f t="shared" si="397"/>
        <v>#DIV/0!</v>
      </c>
      <c r="AO478" s="205" t="e">
        <f t="shared" si="397"/>
        <v>#DIV/0!</v>
      </c>
      <c r="AP478" s="205" t="e">
        <f t="shared" si="397"/>
        <v>#DIV/0!</v>
      </c>
      <c r="AQ478" s="205" t="e">
        <f t="shared" si="397"/>
        <v>#DIV/0!</v>
      </c>
      <c r="AR478" s="205" t="e">
        <f t="shared" si="397"/>
        <v>#DIV/0!</v>
      </c>
      <c r="AS478" s="205" t="e">
        <f t="shared" si="397"/>
        <v>#DIV/0!</v>
      </c>
      <c r="AT478" s="205" t="e">
        <f t="shared" si="397"/>
        <v>#DIV/0!</v>
      </c>
      <c r="AU478" s="205" t="e">
        <f t="shared" si="397"/>
        <v>#DIV/0!</v>
      </c>
      <c r="AV478" s="205" t="e">
        <f t="shared" ref="AV478:BM478" si="398">AV469*AV$456</f>
        <v>#DIV/0!</v>
      </c>
      <c r="AW478" s="205" t="e">
        <f t="shared" si="398"/>
        <v>#DIV/0!</v>
      </c>
      <c r="AX478" s="205" t="e">
        <f t="shared" si="398"/>
        <v>#DIV/0!</v>
      </c>
      <c r="AY478" s="205" t="e">
        <f t="shared" si="398"/>
        <v>#DIV/0!</v>
      </c>
      <c r="AZ478" s="205" t="e">
        <f t="shared" si="398"/>
        <v>#DIV/0!</v>
      </c>
      <c r="BA478" s="205" t="e">
        <f t="shared" si="398"/>
        <v>#DIV/0!</v>
      </c>
      <c r="BB478" s="205" t="e">
        <f t="shared" si="398"/>
        <v>#DIV/0!</v>
      </c>
      <c r="BC478" s="205" t="e">
        <f t="shared" si="398"/>
        <v>#DIV/0!</v>
      </c>
      <c r="BD478" s="205" t="e">
        <f t="shared" si="398"/>
        <v>#DIV/0!</v>
      </c>
      <c r="BE478" s="205" t="e">
        <f t="shared" si="398"/>
        <v>#DIV/0!</v>
      </c>
      <c r="BF478" s="205" t="e">
        <f t="shared" si="398"/>
        <v>#DIV/0!</v>
      </c>
      <c r="BG478" s="205" t="e">
        <f t="shared" si="398"/>
        <v>#DIV/0!</v>
      </c>
      <c r="BH478" s="205" t="e">
        <f t="shared" si="398"/>
        <v>#DIV/0!</v>
      </c>
      <c r="BI478" s="205" t="e">
        <f t="shared" si="398"/>
        <v>#DIV/0!</v>
      </c>
      <c r="BJ478" s="205" t="e">
        <f t="shared" si="398"/>
        <v>#DIV/0!</v>
      </c>
      <c r="BK478" s="205" t="e">
        <f t="shared" si="398"/>
        <v>#DIV/0!</v>
      </c>
      <c r="BL478" s="205" t="e">
        <f t="shared" si="398"/>
        <v>#DIV/0!</v>
      </c>
      <c r="BM478" s="205" t="e">
        <f t="shared" si="398"/>
        <v>#DIV/0!</v>
      </c>
      <c r="BN478" s="205" t="e">
        <f>BN469*BN$456</f>
        <v>#DIV/0!</v>
      </c>
      <c r="BP478"/>
      <c r="BQ478"/>
    </row>
    <row r="479" spans="2:69" hidden="1" outlineLevel="1">
      <c r="B479" s="73"/>
      <c r="D479" t="s">
        <v>12</v>
      </c>
      <c r="G479" s="60"/>
      <c r="J479" t="s">
        <v>5</v>
      </c>
      <c r="P479" s="205">
        <f t="shared" ref="P479:AU479" si="399">P471*P$456</f>
        <v>0</v>
      </c>
      <c r="Q479" s="205">
        <f t="shared" si="399"/>
        <v>0</v>
      </c>
      <c r="R479" s="205">
        <f t="shared" si="399"/>
        <v>0</v>
      </c>
      <c r="S479" s="205">
        <f t="shared" si="399"/>
        <v>0</v>
      </c>
      <c r="T479" s="205">
        <f t="shared" si="399"/>
        <v>0</v>
      </c>
      <c r="U479" s="205">
        <f t="shared" si="399"/>
        <v>0</v>
      </c>
      <c r="V479" s="205">
        <f t="shared" si="399"/>
        <v>0</v>
      </c>
      <c r="W479" s="205">
        <f t="shared" si="399"/>
        <v>0</v>
      </c>
      <c r="X479" s="205" t="e">
        <f t="shared" si="399"/>
        <v>#DIV/0!</v>
      </c>
      <c r="Y479" s="205" t="e">
        <f t="shared" si="399"/>
        <v>#DIV/0!</v>
      </c>
      <c r="Z479" s="205" t="e">
        <f t="shared" si="399"/>
        <v>#DIV/0!</v>
      </c>
      <c r="AA479" s="205" t="e">
        <f t="shared" si="399"/>
        <v>#DIV/0!</v>
      </c>
      <c r="AB479" s="205" t="e">
        <f t="shared" si="399"/>
        <v>#DIV/0!</v>
      </c>
      <c r="AC479" s="205" t="e">
        <f t="shared" si="399"/>
        <v>#DIV/0!</v>
      </c>
      <c r="AD479" s="205" t="e">
        <f t="shared" si="399"/>
        <v>#DIV/0!</v>
      </c>
      <c r="AE479" s="205" t="e">
        <f t="shared" si="399"/>
        <v>#DIV/0!</v>
      </c>
      <c r="AF479" s="205" t="e">
        <f t="shared" si="399"/>
        <v>#DIV/0!</v>
      </c>
      <c r="AG479" s="205" t="e">
        <f t="shared" si="399"/>
        <v>#DIV/0!</v>
      </c>
      <c r="AH479" s="205" t="e">
        <f t="shared" si="399"/>
        <v>#DIV/0!</v>
      </c>
      <c r="AI479" s="205" t="e">
        <f t="shared" si="399"/>
        <v>#DIV/0!</v>
      </c>
      <c r="AJ479" s="205" t="e">
        <f t="shared" si="399"/>
        <v>#DIV/0!</v>
      </c>
      <c r="AK479" s="205" t="e">
        <f t="shared" si="399"/>
        <v>#DIV/0!</v>
      </c>
      <c r="AL479" s="205" t="e">
        <f t="shared" si="399"/>
        <v>#DIV/0!</v>
      </c>
      <c r="AM479" s="205" t="e">
        <f t="shared" si="399"/>
        <v>#DIV/0!</v>
      </c>
      <c r="AN479" s="205" t="e">
        <f t="shared" si="399"/>
        <v>#DIV/0!</v>
      </c>
      <c r="AO479" s="205" t="e">
        <f t="shared" si="399"/>
        <v>#DIV/0!</v>
      </c>
      <c r="AP479" s="205" t="e">
        <f t="shared" si="399"/>
        <v>#DIV/0!</v>
      </c>
      <c r="AQ479" s="205" t="e">
        <f t="shared" si="399"/>
        <v>#DIV/0!</v>
      </c>
      <c r="AR479" s="205" t="e">
        <f t="shared" si="399"/>
        <v>#DIV/0!</v>
      </c>
      <c r="AS479" s="205" t="e">
        <f t="shared" si="399"/>
        <v>#DIV/0!</v>
      </c>
      <c r="AT479" s="205" t="e">
        <f t="shared" si="399"/>
        <v>#DIV/0!</v>
      </c>
      <c r="AU479" s="205" t="e">
        <f t="shared" si="399"/>
        <v>#DIV/0!</v>
      </c>
      <c r="AV479" s="205" t="e">
        <f t="shared" ref="AV479:BM479" si="400">AV471*AV$456</f>
        <v>#DIV/0!</v>
      </c>
      <c r="AW479" s="205" t="e">
        <f t="shared" si="400"/>
        <v>#DIV/0!</v>
      </c>
      <c r="AX479" s="205" t="e">
        <f t="shared" si="400"/>
        <v>#DIV/0!</v>
      </c>
      <c r="AY479" s="205" t="e">
        <f t="shared" si="400"/>
        <v>#DIV/0!</v>
      </c>
      <c r="AZ479" s="205" t="e">
        <f t="shared" si="400"/>
        <v>#DIV/0!</v>
      </c>
      <c r="BA479" s="205" t="e">
        <f t="shared" si="400"/>
        <v>#DIV/0!</v>
      </c>
      <c r="BB479" s="205" t="e">
        <f t="shared" si="400"/>
        <v>#DIV/0!</v>
      </c>
      <c r="BC479" s="205" t="e">
        <f t="shared" si="400"/>
        <v>#DIV/0!</v>
      </c>
      <c r="BD479" s="205" t="e">
        <f t="shared" si="400"/>
        <v>#DIV/0!</v>
      </c>
      <c r="BE479" s="205" t="e">
        <f t="shared" si="400"/>
        <v>#DIV/0!</v>
      </c>
      <c r="BF479" s="205" t="e">
        <f t="shared" si="400"/>
        <v>#DIV/0!</v>
      </c>
      <c r="BG479" s="205" t="e">
        <f t="shared" si="400"/>
        <v>#DIV/0!</v>
      </c>
      <c r="BH479" s="205" t="e">
        <f t="shared" si="400"/>
        <v>#DIV/0!</v>
      </c>
      <c r="BI479" s="205" t="e">
        <f t="shared" si="400"/>
        <v>#DIV/0!</v>
      </c>
      <c r="BJ479" s="205" t="e">
        <f t="shared" si="400"/>
        <v>#DIV/0!</v>
      </c>
      <c r="BK479" s="205" t="e">
        <f t="shared" si="400"/>
        <v>#DIV/0!</v>
      </c>
      <c r="BL479" s="205" t="e">
        <f t="shared" si="400"/>
        <v>#DIV/0!</v>
      </c>
      <c r="BM479" s="205" t="e">
        <f t="shared" si="400"/>
        <v>#DIV/0!</v>
      </c>
      <c r="BN479" s="205" t="e">
        <f>BN471*BN$456</f>
        <v>#DIV/0!</v>
      </c>
      <c r="BP479"/>
      <c r="BQ479"/>
    </row>
    <row r="480" spans="2:69" hidden="1" outlineLevel="1">
      <c r="B480" s="73"/>
      <c r="D480" t="s">
        <v>13</v>
      </c>
      <c r="G480" s="60"/>
      <c r="J480" t="s">
        <v>5</v>
      </c>
      <c r="P480" s="205">
        <f t="shared" ref="P480:AU480" si="401">P472*P$456</f>
        <v>0</v>
      </c>
      <c r="Q480" s="205">
        <f t="shared" si="401"/>
        <v>0</v>
      </c>
      <c r="R480" s="205">
        <f t="shared" si="401"/>
        <v>0</v>
      </c>
      <c r="S480" s="205">
        <f t="shared" si="401"/>
        <v>0</v>
      </c>
      <c r="T480" s="205">
        <f t="shared" si="401"/>
        <v>0</v>
      </c>
      <c r="U480" s="205">
        <f t="shared" si="401"/>
        <v>0</v>
      </c>
      <c r="V480" s="205">
        <f t="shared" si="401"/>
        <v>0</v>
      </c>
      <c r="W480" s="205">
        <f t="shared" si="401"/>
        <v>0</v>
      </c>
      <c r="X480" s="205" t="e">
        <f t="shared" si="401"/>
        <v>#DIV/0!</v>
      </c>
      <c r="Y480" s="205" t="e">
        <f t="shared" si="401"/>
        <v>#DIV/0!</v>
      </c>
      <c r="Z480" s="205" t="e">
        <f t="shared" si="401"/>
        <v>#DIV/0!</v>
      </c>
      <c r="AA480" s="205" t="e">
        <f t="shared" si="401"/>
        <v>#DIV/0!</v>
      </c>
      <c r="AB480" s="205" t="e">
        <f t="shared" si="401"/>
        <v>#DIV/0!</v>
      </c>
      <c r="AC480" s="205" t="e">
        <f t="shared" si="401"/>
        <v>#DIV/0!</v>
      </c>
      <c r="AD480" s="205" t="e">
        <f t="shared" si="401"/>
        <v>#DIV/0!</v>
      </c>
      <c r="AE480" s="205" t="e">
        <f t="shared" si="401"/>
        <v>#DIV/0!</v>
      </c>
      <c r="AF480" s="205" t="e">
        <f t="shared" si="401"/>
        <v>#DIV/0!</v>
      </c>
      <c r="AG480" s="205" t="e">
        <f t="shared" si="401"/>
        <v>#DIV/0!</v>
      </c>
      <c r="AH480" s="205" t="e">
        <f t="shared" si="401"/>
        <v>#DIV/0!</v>
      </c>
      <c r="AI480" s="205" t="e">
        <f t="shared" si="401"/>
        <v>#DIV/0!</v>
      </c>
      <c r="AJ480" s="205" t="e">
        <f t="shared" si="401"/>
        <v>#DIV/0!</v>
      </c>
      <c r="AK480" s="205" t="e">
        <f t="shared" si="401"/>
        <v>#DIV/0!</v>
      </c>
      <c r="AL480" s="205" t="e">
        <f t="shared" si="401"/>
        <v>#DIV/0!</v>
      </c>
      <c r="AM480" s="205" t="e">
        <f t="shared" si="401"/>
        <v>#DIV/0!</v>
      </c>
      <c r="AN480" s="205" t="e">
        <f t="shared" si="401"/>
        <v>#DIV/0!</v>
      </c>
      <c r="AO480" s="205" t="e">
        <f t="shared" si="401"/>
        <v>#DIV/0!</v>
      </c>
      <c r="AP480" s="205" t="e">
        <f t="shared" si="401"/>
        <v>#DIV/0!</v>
      </c>
      <c r="AQ480" s="205" t="e">
        <f t="shared" si="401"/>
        <v>#DIV/0!</v>
      </c>
      <c r="AR480" s="205" t="e">
        <f t="shared" si="401"/>
        <v>#DIV/0!</v>
      </c>
      <c r="AS480" s="205" t="e">
        <f t="shared" si="401"/>
        <v>#DIV/0!</v>
      </c>
      <c r="AT480" s="205" t="e">
        <f t="shared" si="401"/>
        <v>#DIV/0!</v>
      </c>
      <c r="AU480" s="205" t="e">
        <f t="shared" si="401"/>
        <v>#DIV/0!</v>
      </c>
      <c r="AV480" s="205" t="e">
        <f t="shared" ref="AV480:BM480" si="402">AV472*AV$456</f>
        <v>#DIV/0!</v>
      </c>
      <c r="AW480" s="205" t="e">
        <f t="shared" si="402"/>
        <v>#DIV/0!</v>
      </c>
      <c r="AX480" s="205" t="e">
        <f t="shared" si="402"/>
        <v>#DIV/0!</v>
      </c>
      <c r="AY480" s="205" t="e">
        <f t="shared" si="402"/>
        <v>#DIV/0!</v>
      </c>
      <c r="AZ480" s="205" t="e">
        <f t="shared" si="402"/>
        <v>#DIV/0!</v>
      </c>
      <c r="BA480" s="205" t="e">
        <f t="shared" si="402"/>
        <v>#DIV/0!</v>
      </c>
      <c r="BB480" s="205" t="e">
        <f t="shared" si="402"/>
        <v>#DIV/0!</v>
      </c>
      <c r="BC480" s="205" t="e">
        <f t="shared" si="402"/>
        <v>#DIV/0!</v>
      </c>
      <c r="BD480" s="205" t="e">
        <f t="shared" si="402"/>
        <v>#DIV/0!</v>
      </c>
      <c r="BE480" s="205" t="e">
        <f t="shared" si="402"/>
        <v>#DIV/0!</v>
      </c>
      <c r="BF480" s="205" t="e">
        <f t="shared" si="402"/>
        <v>#DIV/0!</v>
      </c>
      <c r="BG480" s="205" t="e">
        <f t="shared" si="402"/>
        <v>#DIV/0!</v>
      </c>
      <c r="BH480" s="205" t="e">
        <f t="shared" si="402"/>
        <v>#DIV/0!</v>
      </c>
      <c r="BI480" s="205" t="e">
        <f t="shared" si="402"/>
        <v>#DIV/0!</v>
      </c>
      <c r="BJ480" s="205" t="e">
        <f t="shared" si="402"/>
        <v>#DIV/0!</v>
      </c>
      <c r="BK480" s="205" t="e">
        <f t="shared" si="402"/>
        <v>#DIV/0!</v>
      </c>
      <c r="BL480" s="205" t="e">
        <f t="shared" si="402"/>
        <v>#DIV/0!</v>
      </c>
      <c r="BM480" s="205" t="e">
        <f t="shared" si="402"/>
        <v>#DIV/0!</v>
      </c>
      <c r="BN480" s="205" t="e">
        <f>BN472*BN$456</f>
        <v>#DIV/0!</v>
      </c>
      <c r="BP480"/>
      <c r="BQ480"/>
    </row>
    <row r="481" spans="1:70" hidden="1" outlineLevel="1">
      <c r="D481" s="68" t="s">
        <v>152</v>
      </c>
      <c r="K481" s="103" t="e">
        <f>IF(AND(P481:BM481),"ok","error")</f>
        <v>#DIV/0!</v>
      </c>
      <c r="P481" s="199" t="b">
        <f t="shared" ref="P481:AU481" si="403">(ROUND(SUM(P476:P478,P479:P480)-P456,0)=0)</f>
        <v>1</v>
      </c>
      <c r="Q481" s="199" t="b">
        <f t="shared" si="403"/>
        <v>1</v>
      </c>
      <c r="R481" s="199" t="b">
        <f t="shared" si="403"/>
        <v>1</v>
      </c>
      <c r="S481" s="199" t="b">
        <f t="shared" si="403"/>
        <v>1</v>
      </c>
      <c r="T481" s="199" t="b">
        <f t="shared" si="403"/>
        <v>1</v>
      </c>
      <c r="U481" s="199" t="b">
        <f t="shared" si="403"/>
        <v>1</v>
      </c>
      <c r="V481" s="199" t="b">
        <f t="shared" si="403"/>
        <v>1</v>
      </c>
      <c r="W481" s="199" t="b">
        <f t="shared" si="403"/>
        <v>1</v>
      </c>
      <c r="X481" s="199" t="e">
        <f t="shared" si="403"/>
        <v>#DIV/0!</v>
      </c>
      <c r="Y481" s="199" t="e">
        <f t="shared" si="403"/>
        <v>#DIV/0!</v>
      </c>
      <c r="Z481" s="199" t="e">
        <f t="shared" si="403"/>
        <v>#DIV/0!</v>
      </c>
      <c r="AA481" s="199" t="e">
        <f t="shared" si="403"/>
        <v>#DIV/0!</v>
      </c>
      <c r="AB481" s="199" t="e">
        <f t="shared" si="403"/>
        <v>#DIV/0!</v>
      </c>
      <c r="AC481" s="199" t="e">
        <f t="shared" si="403"/>
        <v>#DIV/0!</v>
      </c>
      <c r="AD481" s="199" t="e">
        <f t="shared" si="403"/>
        <v>#DIV/0!</v>
      </c>
      <c r="AE481" s="199" t="e">
        <f t="shared" si="403"/>
        <v>#DIV/0!</v>
      </c>
      <c r="AF481" s="199" t="e">
        <f t="shared" si="403"/>
        <v>#DIV/0!</v>
      </c>
      <c r="AG481" s="199" t="e">
        <f t="shared" si="403"/>
        <v>#DIV/0!</v>
      </c>
      <c r="AH481" s="199" t="e">
        <f t="shared" si="403"/>
        <v>#DIV/0!</v>
      </c>
      <c r="AI481" s="199" t="e">
        <f t="shared" si="403"/>
        <v>#DIV/0!</v>
      </c>
      <c r="AJ481" s="199" t="e">
        <f t="shared" si="403"/>
        <v>#DIV/0!</v>
      </c>
      <c r="AK481" s="199" t="e">
        <f t="shared" si="403"/>
        <v>#DIV/0!</v>
      </c>
      <c r="AL481" s="199" t="e">
        <f t="shared" si="403"/>
        <v>#DIV/0!</v>
      </c>
      <c r="AM481" s="199" t="e">
        <f t="shared" si="403"/>
        <v>#DIV/0!</v>
      </c>
      <c r="AN481" s="199" t="e">
        <f t="shared" si="403"/>
        <v>#DIV/0!</v>
      </c>
      <c r="AO481" s="199" t="e">
        <f t="shared" si="403"/>
        <v>#DIV/0!</v>
      </c>
      <c r="AP481" s="199" t="e">
        <f t="shared" si="403"/>
        <v>#DIV/0!</v>
      </c>
      <c r="AQ481" s="199" t="e">
        <f t="shared" si="403"/>
        <v>#DIV/0!</v>
      </c>
      <c r="AR481" s="199" t="e">
        <f t="shared" si="403"/>
        <v>#DIV/0!</v>
      </c>
      <c r="AS481" s="199" t="e">
        <f t="shared" si="403"/>
        <v>#DIV/0!</v>
      </c>
      <c r="AT481" s="199" t="e">
        <f t="shared" si="403"/>
        <v>#DIV/0!</v>
      </c>
      <c r="AU481" s="199" t="e">
        <f t="shared" si="403"/>
        <v>#DIV/0!</v>
      </c>
      <c r="AV481" s="199" t="e">
        <f t="shared" ref="AV481:BN481" si="404">(ROUND(SUM(AV476:AV478,AV479:AV480)-AV456,0)=0)</f>
        <v>#DIV/0!</v>
      </c>
      <c r="AW481" s="199" t="e">
        <f t="shared" si="404"/>
        <v>#DIV/0!</v>
      </c>
      <c r="AX481" s="199" t="e">
        <f t="shared" si="404"/>
        <v>#DIV/0!</v>
      </c>
      <c r="AY481" s="199" t="e">
        <f t="shared" si="404"/>
        <v>#DIV/0!</v>
      </c>
      <c r="AZ481" s="199" t="e">
        <f t="shared" si="404"/>
        <v>#DIV/0!</v>
      </c>
      <c r="BA481" s="199" t="e">
        <f t="shared" si="404"/>
        <v>#DIV/0!</v>
      </c>
      <c r="BB481" s="199" t="e">
        <f t="shared" si="404"/>
        <v>#DIV/0!</v>
      </c>
      <c r="BC481" s="199" t="e">
        <f t="shared" si="404"/>
        <v>#DIV/0!</v>
      </c>
      <c r="BD481" s="199" t="e">
        <f t="shared" si="404"/>
        <v>#DIV/0!</v>
      </c>
      <c r="BE481" s="199" t="e">
        <f t="shared" si="404"/>
        <v>#DIV/0!</v>
      </c>
      <c r="BF481" s="199" t="e">
        <f t="shared" si="404"/>
        <v>#DIV/0!</v>
      </c>
      <c r="BG481" s="199" t="e">
        <f t="shared" si="404"/>
        <v>#DIV/0!</v>
      </c>
      <c r="BH481" s="199" t="e">
        <f t="shared" si="404"/>
        <v>#DIV/0!</v>
      </c>
      <c r="BI481" s="199" t="e">
        <f t="shared" si="404"/>
        <v>#DIV/0!</v>
      </c>
      <c r="BJ481" s="199" t="e">
        <f t="shared" si="404"/>
        <v>#DIV/0!</v>
      </c>
      <c r="BK481" s="199" t="e">
        <f t="shared" si="404"/>
        <v>#DIV/0!</v>
      </c>
      <c r="BL481" s="199" t="e">
        <f t="shared" si="404"/>
        <v>#DIV/0!</v>
      </c>
      <c r="BM481" s="199" t="e">
        <f t="shared" si="404"/>
        <v>#DIV/0!</v>
      </c>
      <c r="BN481" s="199" t="e">
        <f t="shared" si="404"/>
        <v>#DIV/0!</v>
      </c>
      <c r="BP481"/>
      <c r="BQ481"/>
    </row>
    <row r="482" spans="1:70" collapsed="1">
      <c r="D482" s="68"/>
      <c r="P482" s="199"/>
      <c r="Q482" s="199"/>
      <c r="R482" s="199"/>
      <c r="S482" s="199"/>
      <c r="T482" s="199"/>
      <c r="U482" s="199"/>
      <c r="V482" s="199"/>
      <c r="W482" s="199"/>
      <c r="X482" s="199"/>
      <c r="Y482" s="199"/>
      <c r="Z482" s="199"/>
      <c r="AA482" s="199"/>
      <c r="AB482" s="199"/>
      <c r="AC482" s="199"/>
      <c r="AD482" s="199"/>
      <c r="AE482" s="199"/>
      <c r="AF482" s="199"/>
      <c r="AG482" s="199"/>
      <c r="AH482" s="199"/>
      <c r="AI482" s="199"/>
      <c r="AJ482" s="199"/>
      <c r="AK482" s="199"/>
      <c r="AL482" s="199"/>
      <c r="AM482" s="199"/>
      <c r="AN482" s="199"/>
      <c r="AO482" s="199"/>
      <c r="AP482" s="199"/>
      <c r="AQ482" s="199"/>
      <c r="AR482" s="199"/>
      <c r="AS482" s="199"/>
      <c r="AT482" s="199"/>
      <c r="AU482" s="199"/>
      <c r="AV482" s="199"/>
      <c r="AW482" s="199"/>
      <c r="AX482" s="199"/>
      <c r="AY482" s="199"/>
      <c r="AZ482" s="199"/>
      <c r="BA482" s="199"/>
      <c r="BB482" s="199"/>
      <c r="BC482" s="199"/>
      <c r="BD482" s="199"/>
      <c r="BE482" s="199"/>
      <c r="BF482" s="199"/>
      <c r="BG482" s="199"/>
      <c r="BH482" s="199"/>
      <c r="BI482" s="199"/>
      <c r="BJ482" s="199"/>
      <c r="BK482" s="199"/>
      <c r="BL482" s="199"/>
      <c r="BM482" s="199"/>
      <c r="BN482" s="199"/>
      <c r="BP482"/>
      <c r="BQ482"/>
    </row>
    <row r="483" spans="1:70">
      <c r="D483" s="68"/>
      <c r="P483" s="199"/>
      <c r="Q483" s="199"/>
      <c r="R483" s="199"/>
      <c r="S483" s="199"/>
      <c r="T483" s="199"/>
      <c r="U483" s="199"/>
      <c r="V483" s="199"/>
      <c r="W483" s="199"/>
      <c r="X483" s="199"/>
      <c r="Y483" s="199"/>
      <c r="Z483" s="199"/>
      <c r="AA483" s="199"/>
      <c r="AB483" s="199"/>
      <c r="AC483" s="199"/>
      <c r="AD483" s="199"/>
      <c r="AE483" s="199"/>
      <c r="AF483" s="199"/>
      <c r="AG483" s="199"/>
      <c r="AH483" s="199"/>
      <c r="AI483" s="199"/>
      <c r="AJ483" s="199"/>
      <c r="AK483" s="199"/>
      <c r="AL483" s="199"/>
      <c r="AM483" s="199"/>
      <c r="AN483" s="199"/>
      <c r="AO483" s="199"/>
      <c r="AP483" s="199"/>
      <c r="AQ483" s="199"/>
      <c r="AR483" s="199"/>
      <c r="AS483" s="199"/>
      <c r="AT483" s="199"/>
      <c r="AU483" s="199"/>
      <c r="AV483" s="199"/>
      <c r="AW483" s="199"/>
      <c r="AX483" s="199"/>
      <c r="AY483" s="199"/>
      <c r="AZ483" s="199"/>
      <c r="BA483" s="199"/>
      <c r="BB483" s="199"/>
      <c r="BC483" s="199"/>
      <c r="BD483" s="199"/>
      <c r="BE483" s="199"/>
      <c r="BF483" s="199"/>
      <c r="BG483" s="199"/>
      <c r="BH483" s="199"/>
      <c r="BI483" s="199"/>
      <c r="BJ483" s="199"/>
      <c r="BK483" s="199"/>
      <c r="BL483" s="199"/>
      <c r="BM483" s="199"/>
      <c r="BN483" s="199"/>
    </row>
    <row r="484" spans="1:70" ht="15.75">
      <c r="B484" s="17" t="s">
        <v>365</v>
      </c>
      <c r="C484" s="17"/>
      <c r="D484" s="17"/>
    </row>
    <row r="485" spans="1:70" ht="15.75" hidden="1" outlineLevel="1">
      <c r="B485" s="17"/>
      <c r="C485" s="17"/>
      <c r="D485" s="17"/>
    </row>
    <row r="486" spans="1:70" hidden="1" outlineLevel="1">
      <c r="C486" s="162" t="s">
        <v>366</v>
      </c>
      <c r="D486" s="163"/>
      <c r="G486" s="127" t="s">
        <v>344</v>
      </c>
      <c r="J486" s="23" t="s">
        <v>15</v>
      </c>
      <c r="R486" s="243"/>
      <c r="S486" s="243"/>
      <c r="T486" s="243"/>
      <c r="U486" s="250">
        <f>T486*(1+U488)</f>
        <v>0</v>
      </c>
      <c r="V486" s="250">
        <f t="shared" ref="V486:BN486" si="405">U486*(1+V488)</f>
        <v>0</v>
      </c>
      <c r="W486" s="250">
        <f t="shared" si="405"/>
        <v>0</v>
      </c>
      <c r="X486" s="250">
        <f t="shared" si="405"/>
        <v>0</v>
      </c>
      <c r="Y486" s="250">
        <f t="shared" si="405"/>
        <v>0</v>
      </c>
      <c r="Z486" s="250">
        <f t="shared" si="405"/>
        <v>0</v>
      </c>
      <c r="AA486" s="250">
        <f t="shared" si="405"/>
        <v>0</v>
      </c>
      <c r="AB486" s="250">
        <f t="shared" si="405"/>
        <v>0</v>
      </c>
      <c r="AC486" s="250">
        <f t="shared" si="405"/>
        <v>0</v>
      </c>
      <c r="AD486" s="250">
        <f t="shared" si="405"/>
        <v>0</v>
      </c>
      <c r="AE486" s="250">
        <f t="shared" si="405"/>
        <v>0</v>
      </c>
      <c r="AF486" s="250">
        <f t="shared" si="405"/>
        <v>0</v>
      </c>
      <c r="AG486" s="250">
        <f t="shared" si="405"/>
        <v>0</v>
      </c>
      <c r="AH486" s="250">
        <f t="shared" si="405"/>
        <v>0</v>
      </c>
      <c r="AI486" s="250">
        <f t="shared" si="405"/>
        <v>0</v>
      </c>
      <c r="AJ486" s="250">
        <f t="shared" si="405"/>
        <v>0</v>
      </c>
      <c r="AK486" s="250">
        <f t="shared" si="405"/>
        <v>0</v>
      </c>
      <c r="AL486" s="250">
        <f t="shared" si="405"/>
        <v>0</v>
      </c>
      <c r="AM486" s="250">
        <f t="shared" si="405"/>
        <v>0</v>
      </c>
      <c r="AN486" s="250">
        <f t="shared" si="405"/>
        <v>0</v>
      </c>
      <c r="AO486" s="250">
        <f t="shared" si="405"/>
        <v>0</v>
      </c>
      <c r="AP486" s="250">
        <f t="shared" si="405"/>
        <v>0</v>
      </c>
      <c r="AQ486" s="250">
        <f t="shared" si="405"/>
        <v>0</v>
      </c>
      <c r="AR486" s="250">
        <f t="shared" si="405"/>
        <v>0</v>
      </c>
      <c r="AS486" s="250">
        <f t="shared" si="405"/>
        <v>0</v>
      </c>
      <c r="AT486" s="250">
        <f t="shared" si="405"/>
        <v>0</v>
      </c>
      <c r="AU486" s="250">
        <f t="shared" si="405"/>
        <v>0</v>
      </c>
      <c r="AV486" s="250">
        <f t="shared" si="405"/>
        <v>0</v>
      </c>
      <c r="AW486" s="250">
        <f t="shared" si="405"/>
        <v>0</v>
      </c>
      <c r="AX486" s="250">
        <f t="shared" si="405"/>
        <v>0</v>
      </c>
      <c r="AY486" s="250">
        <f t="shared" si="405"/>
        <v>0</v>
      </c>
      <c r="AZ486" s="250">
        <f t="shared" si="405"/>
        <v>0</v>
      </c>
      <c r="BA486" s="250">
        <f t="shared" si="405"/>
        <v>0</v>
      </c>
      <c r="BB486" s="250">
        <f t="shared" si="405"/>
        <v>0</v>
      </c>
      <c r="BC486" s="250">
        <f t="shared" si="405"/>
        <v>0</v>
      </c>
      <c r="BD486" s="250">
        <f t="shared" si="405"/>
        <v>0</v>
      </c>
      <c r="BE486" s="250">
        <f t="shared" si="405"/>
        <v>0</v>
      </c>
      <c r="BF486" s="250">
        <f t="shared" si="405"/>
        <v>0</v>
      </c>
      <c r="BG486" s="250">
        <f t="shared" si="405"/>
        <v>0</v>
      </c>
      <c r="BH486" s="250">
        <f t="shared" si="405"/>
        <v>0</v>
      </c>
      <c r="BI486" s="250">
        <f t="shared" si="405"/>
        <v>0</v>
      </c>
      <c r="BJ486" s="250">
        <f t="shared" si="405"/>
        <v>0</v>
      </c>
      <c r="BK486" s="250">
        <f t="shared" si="405"/>
        <v>0</v>
      </c>
      <c r="BL486" s="250">
        <f t="shared" si="405"/>
        <v>0</v>
      </c>
      <c r="BM486" s="250">
        <f t="shared" si="405"/>
        <v>0</v>
      </c>
      <c r="BN486" s="250">
        <f t="shared" si="405"/>
        <v>0</v>
      </c>
      <c r="BP486"/>
      <c r="BQ486"/>
    </row>
    <row r="487" spans="1:70" hidden="1" outlineLevel="1">
      <c r="C487" s="162"/>
      <c r="D487" s="163" t="s">
        <v>502</v>
      </c>
      <c r="G487" s="127" t="s">
        <v>344</v>
      </c>
      <c r="J487" s="23"/>
      <c r="U487" s="223"/>
      <c r="V487" s="223"/>
      <c r="W487" s="223"/>
      <c r="X487" s="223"/>
      <c r="Y487" s="223"/>
      <c r="Z487" s="119"/>
      <c r="AA487" s="119"/>
      <c r="AB487" s="119"/>
      <c r="AC487" s="119"/>
      <c r="AD487" s="119"/>
      <c r="AE487" s="119"/>
      <c r="AF487" s="119"/>
      <c r="AG487" s="119"/>
      <c r="AH487" s="119"/>
      <c r="AI487" s="189">
        <f t="shared" ref="AI487" si="406">AH487</f>
        <v>0</v>
      </c>
      <c r="AJ487" s="189">
        <f t="shared" ref="AJ487" si="407">AI487</f>
        <v>0</v>
      </c>
      <c r="AK487" s="189">
        <f t="shared" ref="AK487" si="408">AJ487</f>
        <v>0</v>
      </c>
      <c r="AL487" s="189">
        <f t="shared" ref="AL487" si="409">AK487</f>
        <v>0</v>
      </c>
      <c r="AM487" s="189">
        <f t="shared" ref="AM487" si="410">AL487</f>
        <v>0</v>
      </c>
      <c r="AN487" s="189">
        <f t="shared" ref="AN487" si="411">AM487</f>
        <v>0</v>
      </c>
      <c r="AO487" s="189">
        <f t="shared" ref="AO487" si="412">AN487</f>
        <v>0</v>
      </c>
      <c r="AP487" s="189">
        <f t="shared" ref="AP487" si="413">AO487</f>
        <v>0</v>
      </c>
      <c r="AQ487" s="189">
        <f t="shared" ref="AQ487" si="414">AP487</f>
        <v>0</v>
      </c>
      <c r="AR487" s="189">
        <f t="shared" ref="AR487" si="415">AQ487</f>
        <v>0</v>
      </c>
      <c r="AS487" s="189">
        <f t="shared" ref="AS487" si="416">AR487</f>
        <v>0</v>
      </c>
      <c r="AT487" s="189">
        <f t="shared" ref="AT487" si="417">AS487</f>
        <v>0</v>
      </c>
      <c r="AU487" s="189">
        <f t="shared" ref="AU487" si="418">AT487</f>
        <v>0</v>
      </c>
      <c r="AV487" s="189">
        <f t="shared" ref="AV487" si="419">AU487</f>
        <v>0</v>
      </c>
      <c r="AW487" s="189">
        <f t="shared" ref="AW487" si="420">AV487</f>
        <v>0</v>
      </c>
      <c r="AX487" s="189">
        <f t="shared" ref="AX487" si="421">AW487</f>
        <v>0</v>
      </c>
      <c r="AY487" s="189">
        <f t="shared" ref="AY487" si="422">AX487</f>
        <v>0</v>
      </c>
      <c r="AZ487" s="189">
        <f t="shared" ref="AZ487" si="423">AY487</f>
        <v>0</v>
      </c>
      <c r="BA487" s="189">
        <f t="shared" ref="BA487" si="424">AZ487</f>
        <v>0</v>
      </c>
      <c r="BB487" s="189">
        <f t="shared" ref="BB487" si="425">BA487</f>
        <v>0</v>
      </c>
      <c r="BC487" s="189">
        <f t="shared" ref="BC487" si="426">BB487</f>
        <v>0</v>
      </c>
      <c r="BD487" s="189">
        <f t="shared" ref="BD487" si="427">BC487</f>
        <v>0</v>
      </c>
      <c r="BE487" s="189">
        <f t="shared" ref="BE487" si="428">BD487</f>
        <v>0</v>
      </c>
      <c r="BF487" s="189">
        <f t="shared" ref="BF487" si="429">BE487</f>
        <v>0</v>
      </c>
      <c r="BG487" s="189">
        <f t="shared" ref="BG487" si="430">BF487</f>
        <v>0</v>
      </c>
      <c r="BH487" s="189">
        <f t="shared" ref="BH487" si="431">BG487</f>
        <v>0</v>
      </c>
      <c r="BI487" s="189">
        <f t="shared" ref="BI487" si="432">BH487</f>
        <v>0</v>
      </c>
      <c r="BJ487" s="189">
        <f t="shared" ref="BJ487" si="433">BI487</f>
        <v>0</v>
      </c>
      <c r="BK487" s="189">
        <f t="shared" ref="BK487" si="434">BJ487</f>
        <v>0</v>
      </c>
      <c r="BL487" s="189">
        <f t="shared" ref="BL487" si="435">BK487</f>
        <v>0</v>
      </c>
      <c r="BM487" s="189">
        <f t="shared" ref="BM487" si="436">BL487</f>
        <v>0</v>
      </c>
      <c r="BN487" s="189">
        <f t="shared" ref="BN487" si="437">BM487</f>
        <v>0</v>
      </c>
      <c r="BP487"/>
      <c r="BQ487"/>
    </row>
    <row r="488" spans="1:70" hidden="1" outlineLevel="1">
      <c r="C488" s="162"/>
      <c r="D488" s="163" t="s">
        <v>503</v>
      </c>
      <c r="J488" s="23"/>
      <c r="R488" s="75"/>
      <c r="S488" s="75" t="e">
        <f>S486/R486-1</f>
        <v>#DIV/0!</v>
      </c>
      <c r="T488" s="75" t="e">
        <f>T486/S486-1</f>
        <v>#DIV/0!</v>
      </c>
      <c r="U488" s="123"/>
      <c r="V488" s="123"/>
      <c r="W488" s="178">
        <f t="shared" ref="W488:AH488" si="438">W487*(1+INDEX(scenario.fixed.links, MATCH(scenario.fixed.links.selected, scenarios,0)))</f>
        <v>0</v>
      </c>
      <c r="X488" s="178">
        <f t="shared" si="438"/>
        <v>0</v>
      </c>
      <c r="Y488" s="178">
        <f t="shared" si="438"/>
        <v>0</v>
      </c>
      <c r="Z488" s="178">
        <f t="shared" si="438"/>
        <v>0</v>
      </c>
      <c r="AA488" s="178">
        <f t="shared" si="438"/>
        <v>0</v>
      </c>
      <c r="AB488" s="178">
        <f t="shared" si="438"/>
        <v>0</v>
      </c>
      <c r="AC488" s="178">
        <f t="shared" si="438"/>
        <v>0</v>
      </c>
      <c r="AD488" s="178">
        <f t="shared" si="438"/>
        <v>0</v>
      </c>
      <c r="AE488" s="178">
        <f t="shared" si="438"/>
        <v>0</v>
      </c>
      <c r="AF488" s="178">
        <f t="shared" si="438"/>
        <v>0</v>
      </c>
      <c r="AG488" s="178">
        <f t="shared" si="438"/>
        <v>0</v>
      </c>
      <c r="AH488" s="178">
        <f t="shared" si="438"/>
        <v>0</v>
      </c>
      <c r="AI488" s="189">
        <f t="shared" ref="AI488:BN488" si="439">AH488</f>
        <v>0</v>
      </c>
      <c r="AJ488" s="189">
        <f t="shared" si="439"/>
        <v>0</v>
      </c>
      <c r="AK488" s="189">
        <f t="shared" si="439"/>
        <v>0</v>
      </c>
      <c r="AL488" s="189">
        <f t="shared" si="439"/>
        <v>0</v>
      </c>
      <c r="AM488" s="189">
        <f t="shared" si="439"/>
        <v>0</v>
      </c>
      <c r="AN488" s="189">
        <f t="shared" si="439"/>
        <v>0</v>
      </c>
      <c r="AO488" s="189">
        <f t="shared" si="439"/>
        <v>0</v>
      </c>
      <c r="AP488" s="189">
        <f t="shared" si="439"/>
        <v>0</v>
      </c>
      <c r="AQ488" s="189">
        <f t="shared" si="439"/>
        <v>0</v>
      </c>
      <c r="AR488" s="189">
        <f t="shared" si="439"/>
        <v>0</v>
      </c>
      <c r="AS488" s="189">
        <f t="shared" si="439"/>
        <v>0</v>
      </c>
      <c r="AT488" s="189">
        <f t="shared" si="439"/>
        <v>0</v>
      </c>
      <c r="AU488" s="189">
        <f t="shared" si="439"/>
        <v>0</v>
      </c>
      <c r="AV488" s="189">
        <f t="shared" si="439"/>
        <v>0</v>
      </c>
      <c r="AW488" s="189">
        <f t="shared" si="439"/>
        <v>0</v>
      </c>
      <c r="AX488" s="189">
        <f t="shared" si="439"/>
        <v>0</v>
      </c>
      <c r="AY488" s="189">
        <f t="shared" si="439"/>
        <v>0</v>
      </c>
      <c r="AZ488" s="189">
        <f t="shared" si="439"/>
        <v>0</v>
      </c>
      <c r="BA488" s="189">
        <f t="shared" si="439"/>
        <v>0</v>
      </c>
      <c r="BB488" s="189">
        <f t="shared" si="439"/>
        <v>0</v>
      </c>
      <c r="BC488" s="189">
        <f t="shared" si="439"/>
        <v>0</v>
      </c>
      <c r="BD488" s="189">
        <f t="shared" si="439"/>
        <v>0</v>
      </c>
      <c r="BE488" s="189">
        <f t="shared" si="439"/>
        <v>0</v>
      </c>
      <c r="BF488" s="189">
        <f t="shared" si="439"/>
        <v>0</v>
      </c>
      <c r="BG488" s="189">
        <f t="shared" si="439"/>
        <v>0</v>
      </c>
      <c r="BH488" s="189">
        <f t="shared" si="439"/>
        <v>0</v>
      </c>
      <c r="BI488" s="189">
        <f t="shared" si="439"/>
        <v>0</v>
      </c>
      <c r="BJ488" s="189">
        <f t="shared" si="439"/>
        <v>0</v>
      </c>
      <c r="BK488" s="189">
        <f t="shared" si="439"/>
        <v>0</v>
      </c>
      <c r="BL488" s="189">
        <f t="shared" si="439"/>
        <v>0</v>
      </c>
      <c r="BM488" s="189">
        <f t="shared" si="439"/>
        <v>0</v>
      </c>
      <c r="BN488" s="189">
        <f t="shared" si="439"/>
        <v>0</v>
      </c>
      <c r="BP488"/>
      <c r="BQ488"/>
    </row>
    <row r="489" spans="1:70" hidden="1" outlineLevel="1">
      <c r="C489" s="163" t="s">
        <v>367</v>
      </c>
      <c r="D489" s="163"/>
      <c r="J489" s="23" t="s">
        <v>15</v>
      </c>
      <c r="K489"/>
      <c r="R489" s="205">
        <f t="shared" ref="R489:AW489" si="440">R$486*R99</f>
        <v>0</v>
      </c>
      <c r="S489" s="205">
        <f t="shared" si="440"/>
        <v>0</v>
      </c>
      <c r="T489" s="205" t="e">
        <f t="shared" ca="1" si="440"/>
        <v>#N/A</v>
      </c>
      <c r="U489" s="205" t="e">
        <f t="shared" ca="1" si="440"/>
        <v>#N/A</v>
      </c>
      <c r="V489" s="205" t="e">
        <f t="shared" ca="1" si="440"/>
        <v>#N/A</v>
      </c>
      <c r="W489" s="205" t="e">
        <f t="shared" ca="1" si="440"/>
        <v>#N/A</v>
      </c>
      <c r="X489" s="205" t="e">
        <f t="shared" ca="1" si="440"/>
        <v>#N/A</v>
      </c>
      <c r="Y489" s="205" t="e">
        <f t="shared" ca="1" si="440"/>
        <v>#N/A</v>
      </c>
      <c r="Z489" s="205" t="e">
        <f t="shared" ca="1" si="440"/>
        <v>#N/A</v>
      </c>
      <c r="AA489" s="205" t="e">
        <f t="shared" ca="1" si="440"/>
        <v>#N/A</v>
      </c>
      <c r="AB489" s="205" t="e">
        <f t="shared" ca="1" si="440"/>
        <v>#N/A</v>
      </c>
      <c r="AC489" s="205" t="e">
        <f t="shared" ca="1" si="440"/>
        <v>#N/A</v>
      </c>
      <c r="AD489" s="205" t="e">
        <f t="shared" ca="1" si="440"/>
        <v>#N/A</v>
      </c>
      <c r="AE489" s="205" t="e">
        <f t="shared" ca="1" si="440"/>
        <v>#N/A</v>
      </c>
      <c r="AF489" s="205" t="e">
        <f t="shared" ca="1" si="440"/>
        <v>#N/A</v>
      </c>
      <c r="AG489" s="205" t="e">
        <f t="shared" ca="1" si="440"/>
        <v>#N/A</v>
      </c>
      <c r="AH489" s="205" t="e">
        <f t="shared" ca="1" si="440"/>
        <v>#N/A</v>
      </c>
      <c r="AI489" s="205" t="e">
        <f t="shared" ca="1" si="440"/>
        <v>#N/A</v>
      </c>
      <c r="AJ489" s="205" t="e">
        <f t="shared" ca="1" si="440"/>
        <v>#N/A</v>
      </c>
      <c r="AK489" s="205" t="e">
        <f t="shared" ca="1" si="440"/>
        <v>#N/A</v>
      </c>
      <c r="AL489" s="205" t="e">
        <f t="shared" ca="1" si="440"/>
        <v>#N/A</v>
      </c>
      <c r="AM489" s="205" t="e">
        <f t="shared" ca="1" si="440"/>
        <v>#N/A</v>
      </c>
      <c r="AN489" s="205" t="e">
        <f t="shared" ca="1" si="440"/>
        <v>#N/A</v>
      </c>
      <c r="AO489" s="205" t="e">
        <f t="shared" ca="1" si="440"/>
        <v>#N/A</v>
      </c>
      <c r="AP489" s="205" t="e">
        <f t="shared" ca="1" si="440"/>
        <v>#N/A</v>
      </c>
      <c r="AQ489" s="205" t="e">
        <f t="shared" ca="1" si="440"/>
        <v>#N/A</v>
      </c>
      <c r="AR489" s="205" t="e">
        <f t="shared" ca="1" si="440"/>
        <v>#N/A</v>
      </c>
      <c r="AS489" s="205" t="e">
        <f t="shared" ca="1" si="440"/>
        <v>#N/A</v>
      </c>
      <c r="AT489" s="205" t="e">
        <f t="shared" ca="1" si="440"/>
        <v>#N/A</v>
      </c>
      <c r="AU489" s="205" t="e">
        <f t="shared" ca="1" si="440"/>
        <v>#N/A</v>
      </c>
      <c r="AV489" s="205" t="e">
        <f t="shared" ca="1" si="440"/>
        <v>#N/A</v>
      </c>
      <c r="AW489" s="205" t="e">
        <f t="shared" ca="1" si="440"/>
        <v>#N/A</v>
      </c>
      <c r="AX489" s="205" t="e">
        <f t="shared" ref="AX489:BN489" ca="1" si="441">AX$486*AX99</f>
        <v>#N/A</v>
      </c>
      <c r="AY489" s="205" t="e">
        <f t="shared" ca="1" si="441"/>
        <v>#N/A</v>
      </c>
      <c r="AZ489" s="205" t="e">
        <f t="shared" ca="1" si="441"/>
        <v>#N/A</v>
      </c>
      <c r="BA489" s="205" t="e">
        <f t="shared" ca="1" si="441"/>
        <v>#N/A</v>
      </c>
      <c r="BB489" s="205" t="e">
        <f t="shared" ca="1" si="441"/>
        <v>#N/A</v>
      </c>
      <c r="BC489" s="205" t="e">
        <f t="shared" ca="1" si="441"/>
        <v>#N/A</v>
      </c>
      <c r="BD489" s="205" t="e">
        <f t="shared" ca="1" si="441"/>
        <v>#N/A</v>
      </c>
      <c r="BE489" s="205" t="e">
        <f t="shared" ca="1" si="441"/>
        <v>#N/A</v>
      </c>
      <c r="BF489" s="205" t="e">
        <f t="shared" ca="1" si="441"/>
        <v>#N/A</v>
      </c>
      <c r="BG489" s="205" t="e">
        <f t="shared" ca="1" si="441"/>
        <v>#N/A</v>
      </c>
      <c r="BH489" s="205" t="e">
        <f t="shared" ca="1" si="441"/>
        <v>#N/A</v>
      </c>
      <c r="BI489" s="205" t="e">
        <f t="shared" ca="1" si="441"/>
        <v>#N/A</v>
      </c>
      <c r="BJ489" s="205" t="e">
        <f t="shared" ca="1" si="441"/>
        <v>#N/A</v>
      </c>
      <c r="BK489" s="205" t="e">
        <f t="shared" ca="1" si="441"/>
        <v>#N/A</v>
      </c>
      <c r="BL489" s="205" t="e">
        <f t="shared" ca="1" si="441"/>
        <v>#N/A</v>
      </c>
      <c r="BM489" s="205" t="e">
        <f t="shared" ca="1" si="441"/>
        <v>#N/A</v>
      </c>
      <c r="BN489" s="205" t="e">
        <f t="shared" ca="1" si="441"/>
        <v>#N/A</v>
      </c>
      <c r="BP489"/>
      <c r="BQ489"/>
    </row>
    <row r="490" spans="1:70" hidden="1" outlineLevel="1">
      <c r="K490"/>
      <c r="BP490"/>
      <c r="BQ490"/>
    </row>
    <row r="491" spans="1:70" hidden="1" outlineLevel="1">
      <c r="E491" s="62"/>
      <c r="G491" s="118"/>
      <c r="O491" s="237"/>
      <c r="T491" s="148"/>
      <c r="U491" s="148"/>
      <c r="V491" s="148"/>
      <c r="W491" s="14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148"/>
      <c r="BN491" s="148"/>
      <c r="BO491" s="14"/>
    </row>
    <row r="492" spans="1:70" collapsed="1"/>
    <row r="494" spans="1:70" s="89" customFormat="1" ht="18" customHeight="1">
      <c r="A494" s="271">
        <v>4</v>
      </c>
      <c r="B494" s="87" t="s">
        <v>298</v>
      </c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88"/>
      <c r="AC494" s="88"/>
      <c r="AD494" s="88"/>
      <c r="AE494" s="88"/>
      <c r="AF494" s="88"/>
      <c r="AG494" s="88"/>
      <c r="AH494" s="88"/>
      <c r="AI494" s="88"/>
      <c r="AJ494" s="88"/>
      <c r="AK494" s="88"/>
      <c r="AL494" s="88"/>
      <c r="AM494" s="88"/>
      <c r="AN494" s="88"/>
      <c r="AO494" s="88"/>
      <c r="AP494" s="88"/>
      <c r="AQ494" s="88"/>
      <c r="AR494" s="88"/>
      <c r="AS494" s="88"/>
      <c r="AT494" s="88"/>
      <c r="AU494" s="88"/>
      <c r="AV494" s="88"/>
      <c r="AW494" s="88"/>
      <c r="AX494" s="88"/>
      <c r="AY494" s="88"/>
      <c r="AZ494" s="88"/>
      <c r="BA494" s="88"/>
      <c r="BB494" s="88"/>
      <c r="BC494" s="88"/>
      <c r="BD494" s="88"/>
      <c r="BE494" s="88"/>
      <c r="BF494" s="88"/>
      <c r="BG494" s="88"/>
      <c r="BH494" s="88"/>
      <c r="BI494" s="88"/>
      <c r="BJ494" s="88"/>
      <c r="BK494" s="88"/>
      <c r="BL494" s="88"/>
      <c r="BM494" s="88"/>
      <c r="BN494" s="88"/>
      <c r="BO494" s="88"/>
      <c r="BP494" s="95"/>
      <c r="BQ494" s="95"/>
      <c r="BR494" s="88"/>
    </row>
    <row r="495" spans="1:70" hidden="1" outlineLevel="1"/>
    <row r="496" spans="1:70" ht="15.75" hidden="1" outlineLevel="1">
      <c r="B496" s="17" t="s">
        <v>457</v>
      </c>
      <c r="C496" s="17"/>
      <c r="D496" s="17"/>
    </row>
    <row r="497" spans="2:67" hidden="1" outlineLevel="1">
      <c r="E497" s="53" t="s">
        <v>458</v>
      </c>
      <c r="I497" s="53" t="s">
        <v>409</v>
      </c>
      <c r="J497" s="53" t="s">
        <v>118</v>
      </c>
      <c r="S497" s="212">
        <f t="shared" ref="S497:BN497" si="442">AVERAGE(R32:S32)</f>
        <v>0</v>
      </c>
      <c r="T497" s="212">
        <f t="shared" si="442"/>
        <v>0</v>
      </c>
      <c r="U497" s="212">
        <f t="shared" si="442"/>
        <v>0</v>
      </c>
      <c r="V497" s="212">
        <f t="shared" si="442"/>
        <v>0</v>
      </c>
      <c r="W497" s="212">
        <f t="shared" si="442"/>
        <v>0</v>
      </c>
      <c r="X497" s="212" t="e">
        <f t="shared" si="442"/>
        <v>#DIV/0!</v>
      </c>
      <c r="Y497" s="212" t="e">
        <f t="shared" si="442"/>
        <v>#DIV/0!</v>
      </c>
      <c r="Z497" s="212" t="e">
        <f t="shared" si="442"/>
        <v>#DIV/0!</v>
      </c>
      <c r="AA497" s="212" t="e">
        <f t="shared" si="442"/>
        <v>#DIV/0!</v>
      </c>
      <c r="AB497" s="212" t="e">
        <f t="shared" si="442"/>
        <v>#DIV/0!</v>
      </c>
      <c r="AC497" s="212" t="e">
        <f t="shared" si="442"/>
        <v>#DIV/0!</v>
      </c>
      <c r="AD497" s="212" t="e">
        <f t="shared" si="442"/>
        <v>#DIV/0!</v>
      </c>
      <c r="AE497" s="212" t="e">
        <f t="shared" si="442"/>
        <v>#DIV/0!</v>
      </c>
      <c r="AF497" s="212" t="e">
        <f t="shared" si="442"/>
        <v>#DIV/0!</v>
      </c>
      <c r="AG497" s="212" t="e">
        <f t="shared" si="442"/>
        <v>#DIV/0!</v>
      </c>
      <c r="AH497" s="212" t="e">
        <f t="shared" si="442"/>
        <v>#DIV/0!</v>
      </c>
      <c r="AI497" s="212" t="e">
        <f t="shared" si="442"/>
        <v>#DIV/0!</v>
      </c>
      <c r="AJ497" s="212" t="e">
        <f t="shared" si="442"/>
        <v>#DIV/0!</v>
      </c>
      <c r="AK497" s="212" t="e">
        <f t="shared" si="442"/>
        <v>#DIV/0!</v>
      </c>
      <c r="AL497" s="212" t="e">
        <f t="shared" si="442"/>
        <v>#DIV/0!</v>
      </c>
      <c r="AM497" s="212" t="e">
        <f t="shared" si="442"/>
        <v>#DIV/0!</v>
      </c>
      <c r="AN497" s="212" t="e">
        <f t="shared" si="442"/>
        <v>#DIV/0!</v>
      </c>
      <c r="AO497" s="212" t="e">
        <f t="shared" si="442"/>
        <v>#DIV/0!</v>
      </c>
      <c r="AP497" s="212" t="e">
        <f t="shared" si="442"/>
        <v>#DIV/0!</v>
      </c>
      <c r="AQ497" s="212" t="e">
        <f t="shared" si="442"/>
        <v>#DIV/0!</v>
      </c>
      <c r="AR497" s="212" t="e">
        <f t="shared" si="442"/>
        <v>#DIV/0!</v>
      </c>
      <c r="AS497" s="212" t="e">
        <f t="shared" si="442"/>
        <v>#DIV/0!</v>
      </c>
      <c r="AT497" s="212" t="e">
        <f t="shared" si="442"/>
        <v>#DIV/0!</v>
      </c>
      <c r="AU497" s="212" t="e">
        <f t="shared" si="442"/>
        <v>#DIV/0!</v>
      </c>
      <c r="AV497" s="212" t="e">
        <f t="shared" si="442"/>
        <v>#DIV/0!</v>
      </c>
      <c r="AW497" s="212" t="e">
        <f t="shared" si="442"/>
        <v>#DIV/0!</v>
      </c>
      <c r="AX497" s="212" t="e">
        <f t="shared" si="442"/>
        <v>#DIV/0!</v>
      </c>
      <c r="AY497" s="212" t="e">
        <f t="shared" si="442"/>
        <v>#DIV/0!</v>
      </c>
      <c r="AZ497" s="212" t="e">
        <f t="shared" si="442"/>
        <v>#DIV/0!</v>
      </c>
      <c r="BA497" s="212" t="e">
        <f t="shared" si="442"/>
        <v>#DIV/0!</v>
      </c>
      <c r="BB497" s="212" t="e">
        <f t="shared" si="442"/>
        <v>#DIV/0!</v>
      </c>
      <c r="BC497" s="212" t="e">
        <f t="shared" si="442"/>
        <v>#DIV/0!</v>
      </c>
      <c r="BD497" s="212" t="e">
        <f t="shared" si="442"/>
        <v>#DIV/0!</v>
      </c>
      <c r="BE497" s="212" t="e">
        <f t="shared" si="442"/>
        <v>#DIV/0!</v>
      </c>
      <c r="BF497" s="212" t="e">
        <f t="shared" si="442"/>
        <v>#DIV/0!</v>
      </c>
      <c r="BG497" s="212" t="e">
        <f t="shared" si="442"/>
        <v>#DIV/0!</v>
      </c>
      <c r="BH497" s="212" t="e">
        <f t="shared" si="442"/>
        <v>#DIV/0!</v>
      </c>
      <c r="BI497" s="212" t="e">
        <f t="shared" si="442"/>
        <v>#DIV/0!</v>
      </c>
      <c r="BJ497" s="212" t="e">
        <f t="shared" si="442"/>
        <v>#DIV/0!</v>
      </c>
      <c r="BK497" s="212" t="e">
        <f t="shared" si="442"/>
        <v>#DIV/0!</v>
      </c>
      <c r="BL497" s="212" t="e">
        <f t="shared" si="442"/>
        <v>#DIV/0!</v>
      </c>
      <c r="BM497" s="212" t="e">
        <f t="shared" si="442"/>
        <v>#DIV/0!</v>
      </c>
      <c r="BN497" s="212" t="e">
        <f t="shared" si="442"/>
        <v>#DIV/0!</v>
      </c>
      <c r="BO497" s="19" t="s">
        <v>133</v>
      </c>
    </row>
    <row r="498" spans="2:67" hidden="1" outlineLevel="1"/>
    <row r="499" spans="2:67" ht="15.75" hidden="1" outlineLevel="1">
      <c r="B499" s="17" t="s">
        <v>459</v>
      </c>
      <c r="C499" s="17"/>
      <c r="D499" s="17"/>
      <c r="S499" s="129"/>
      <c r="T499" s="129"/>
      <c r="U499" s="129"/>
      <c r="V499" s="129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</row>
    <row r="500" spans="2:67" hidden="1" outlineLevel="1">
      <c r="D500">
        <v>1</v>
      </c>
      <c r="E500" s="51" t="str">
        <f t="array" ref="E500:E529">Fixed.Retail.Services</f>
        <v>Llamadas salientes Local on-net</v>
      </c>
      <c r="J500" s="51" t="str">
        <f t="array" ref="J500:J529">Fixed.Retail.Services.Units</f>
        <v>Minutos</v>
      </c>
      <c r="P500" s="213"/>
      <c r="Q500" s="213"/>
      <c r="R500" s="213"/>
      <c r="S500" s="214" t="e">
        <f t="shared" ref="S500:BN500" si="443">S$305*S269</f>
        <v>#DIV/0!</v>
      </c>
      <c r="T500" s="214" t="e">
        <f t="shared" si="443"/>
        <v>#DIV/0!</v>
      </c>
      <c r="U500" s="214" t="e">
        <f t="shared" si="443"/>
        <v>#DIV/0!</v>
      </c>
      <c r="V500" s="214" t="e">
        <f t="shared" si="443"/>
        <v>#DIV/0!</v>
      </c>
      <c r="W500" s="214" t="e">
        <f t="shared" si="443"/>
        <v>#DIV/0!</v>
      </c>
      <c r="X500" s="214" t="e">
        <f t="shared" si="443"/>
        <v>#DIV/0!</v>
      </c>
      <c r="Y500" s="214" t="e">
        <f t="shared" si="443"/>
        <v>#DIV/0!</v>
      </c>
      <c r="Z500" s="214" t="e">
        <f t="shared" si="443"/>
        <v>#DIV/0!</v>
      </c>
      <c r="AA500" s="214" t="e">
        <f t="shared" si="443"/>
        <v>#DIV/0!</v>
      </c>
      <c r="AB500" s="214" t="e">
        <f t="shared" si="443"/>
        <v>#DIV/0!</v>
      </c>
      <c r="AC500" s="214" t="e">
        <f t="shared" si="443"/>
        <v>#DIV/0!</v>
      </c>
      <c r="AD500" s="214" t="e">
        <f t="shared" si="443"/>
        <v>#DIV/0!</v>
      </c>
      <c r="AE500" s="214" t="e">
        <f t="shared" si="443"/>
        <v>#DIV/0!</v>
      </c>
      <c r="AF500" s="214" t="e">
        <f t="shared" si="443"/>
        <v>#DIV/0!</v>
      </c>
      <c r="AG500" s="214" t="e">
        <f t="shared" si="443"/>
        <v>#DIV/0!</v>
      </c>
      <c r="AH500" s="214" t="e">
        <f t="shared" si="443"/>
        <v>#DIV/0!</v>
      </c>
      <c r="AI500" s="214" t="e">
        <f t="shared" si="443"/>
        <v>#DIV/0!</v>
      </c>
      <c r="AJ500" s="214" t="e">
        <f t="shared" si="443"/>
        <v>#DIV/0!</v>
      </c>
      <c r="AK500" s="214" t="e">
        <f t="shared" si="443"/>
        <v>#DIV/0!</v>
      </c>
      <c r="AL500" s="214" t="e">
        <f t="shared" si="443"/>
        <v>#DIV/0!</v>
      </c>
      <c r="AM500" s="214" t="e">
        <f t="shared" si="443"/>
        <v>#DIV/0!</v>
      </c>
      <c r="AN500" s="214" t="e">
        <f t="shared" si="443"/>
        <v>#DIV/0!</v>
      </c>
      <c r="AO500" s="214" t="e">
        <f t="shared" si="443"/>
        <v>#DIV/0!</v>
      </c>
      <c r="AP500" s="214" t="e">
        <f t="shared" si="443"/>
        <v>#DIV/0!</v>
      </c>
      <c r="AQ500" s="214" t="e">
        <f t="shared" si="443"/>
        <v>#DIV/0!</v>
      </c>
      <c r="AR500" s="214" t="e">
        <f t="shared" si="443"/>
        <v>#DIV/0!</v>
      </c>
      <c r="AS500" s="214" t="e">
        <f t="shared" si="443"/>
        <v>#DIV/0!</v>
      </c>
      <c r="AT500" s="214" t="e">
        <f t="shared" si="443"/>
        <v>#DIV/0!</v>
      </c>
      <c r="AU500" s="214" t="e">
        <f t="shared" si="443"/>
        <v>#DIV/0!</v>
      </c>
      <c r="AV500" s="214" t="e">
        <f t="shared" si="443"/>
        <v>#DIV/0!</v>
      </c>
      <c r="AW500" s="214" t="e">
        <f t="shared" si="443"/>
        <v>#DIV/0!</v>
      </c>
      <c r="AX500" s="214" t="e">
        <f t="shared" si="443"/>
        <v>#DIV/0!</v>
      </c>
      <c r="AY500" s="214" t="e">
        <f t="shared" si="443"/>
        <v>#DIV/0!</v>
      </c>
      <c r="AZ500" s="214" t="e">
        <f t="shared" si="443"/>
        <v>#DIV/0!</v>
      </c>
      <c r="BA500" s="214" t="e">
        <f t="shared" si="443"/>
        <v>#DIV/0!</v>
      </c>
      <c r="BB500" s="214" t="e">
        <f t="shared" si="443"/>
        <v>#DIV/0!</v>
      </c>
      <c r="BC500" s="214" t="e">
        <f t="shared" si="443"/>
        <v>#DIV/0!</v>
      </c>
      <c r="BD500" s="214" t="e">
        <f t="shared" si="443"/>
        <v>#DIV/0!</v>
      </c>
      <c r="BE500" s="214" t="e">
        <f t="shared" si="443"/>
        <v>#DIV/0!</v>
      </c>
      <c r="BF500" s="214" t="e">
        <f t="shared" si="443"/>
        <v>#DIV/0!</v>
      </c>
      <c r="BG500" s="214" t="e">
        <f t="shared" si="443"/>
        <v>#DIV/0!</v>
      </c>
      <c r="BH500" s="214" t="e">
        <f t="shared" si="443"/>
        <v>#DIV/0!</v>
      </c>
      <c r="BI500" s="214" t="e">
        <f t="shared" si="443"/>
        <v>#DIV/0!</v>
      </c>
      <c r="BJ500" s="214" t="e">
        <f t="shared" si="443"/>
        <v>#DIV/0!</v>
      </c>
      <c r="BK500" s="214" t="e">
        <f t="shared" si="443"/>
        <v>#DIV/0!</v>
      </c>
      <c r="BL500" s="214" t="e">
        <f t="shared" si="443"/>
        <v>#DIV/0!</v>
      </c>
      <c r="BM500" s="214" t="e">
        <f t="shared" si="443"/>
        <v>#DIV/0!</v>
      </c>
      <c r="BN500" s="214" t="e">
        <f t="shared" si="443"/>
        <v>#DIV/0!</v>
      </c>
    </row>
    <row r="501" spans="2:67" hidden="1" outlineLevel="1">
      <c r="D501">
        <v>2</v>
      </c>
      <c r="E501" s="51" t="str">
        <v>Llamadas salientes Larga Distancia on-net</v>
      </c>
      <c r="J501" s="51" t="str">
        <v>Minutos</v>
      </c>
      <c r="P501" s="213"/>
      <c r="Q501" s="213"/>
      <c r="R501" s="213"/>
      <c r="S501" s="214" t="e">
        <f t="shared" ref="S501:BN501" si="444">S$305*S270</f>
        <v>#DIV/0!</v>
      </c>
      <c r="T501" s="214" t="e">
        <f t="shared" si="444"/>
        <v>#DIV/0!</v>
      </c>
      <c r="U501" s="214" t="e">
        <f t="shared" si="444"/>
        <v>#DIV/0!</v>
      </c>
      <c r="V501" s="214" t="e">
        <f t="shared" si="444"/>
        <v>#DIV/0!</v>
      </c>
      <c r="W501" s="214" t="e">
        <f t="shared" si="444"/>
        <v>#DIV/0!</v>
      </c>
      <c r="X501" s="214" t="e">
        <f t="shared" si="444"/>
        <v>#DIV/0!</v>
      </c>
      <c r="Y501" s="214" t="e">
        <f t="shared" si="444"/>
        <v>#DIV/0!</v>
      </c>
      <c r="Z501" s="214" t="e">
        <f t="shared" si="444"/>
        <v>#DIV/0!</v>
      </c>
      <c r="AA501" s="214" t="e">
        <f t="shared" si="444"/>
        <v>#DIV/0!</v>
      </c>
      <c r="AB501" s="214" t="e">
        <f t="shared" si="444"/>
        <v>#DIV/0!</v>
      </c>
      <c r="AC501" s="214" t="e">
        <f t="shared" si="444"/>
        <v>#DIV/0!</v>
      </c>
      <c r="AD501" s="214" t="e">
        <f t="shared" si="444"/>
        <v>#DIV/0!</v>
      </c>
      <c r="AE501" s="214" t="e">
        <f t="shared" si="444"/>
        <v>#DIV/0!</v>
      </c>
      <c r="AF501" s="214" t="e">
        <f t="shared" si="444"/>
        <v>#DIV/0!</v>
      </c>
      <c r="AG501" s="214" t="e">
        <f t="shared" si="444"/>
        <v>#DIV/0!</v>
      </c>
      <c r="AH501" s="214" t="e">
        <f t="shared" si="444"/>
        <v>#DIV/0!</v>
      </c>
      <c r="AI501" s="214" t="e">
        <f t="shared" si="444"/>
        <v>#DIV/0!</v>
      </c>
      <c r="AJ501" s="214" t="e">
        <f t="shared" si="444"/>
        <v>#DIV/0!</v>
      </c>
      <c r="AK501" s="214" t="e">
        <f t="shared" si="444"/>
        <v>#DIV/0!</v>
      </c>
      <c r="AL501" s="214" t="e">
        <f t="shared" si="444"/>
        <v>#DIV/0!</v>
      </c>
      <c r="AM501" s="214" t="e">
        <f t="shared" si="444"/>
        <v>#DIV/0!</v>
      </c>
      <c r="AN501" s="214" t="e">
        <f t="shared" si="444"/>
        <v>#DIV/0!</v>
      </c>
      <c r="AO501" s="214" t="e">
        <f t="shared" si="444"/>
        <v>#DIV/0!</v>
      </c>
      <c r="AP501" s="214" t="e">
        <f t="shared" si="444"/>
        <v>#DIV/0!</v>
      </c>
      <c r="AQ501" s="214" t="e">
        <f t="shared" si="444"/>
        <v>#DIV/0!</v>
      </c>
      <c r="AR501" s="214" t="e">
        <f t="shared" si="444"/>
        <v>#DIV/0!</v>
      </c>
      <c r="AS501" s="214" t="e">
        <f t="shared" si="444"/>
        <v>#DIV/0!</v>
      </c>
      <c r="AT501" s="214" t="e">
        <f t="shared" si="444"/>
        <v>#DIV/0!</v>
      </c>
      <c r="AU501" s="214" t="e">
        <f t="shared" si="444"/>
        <v>#DIV/0!</v>
      </c>
      <c r="AV501" s="214" t="e">
        <f t="shared" si="444"/>
        <v>#DIV/0!</v>
      </c>
      <c r="AW501" s="214" t="e">
        <f t="shared" si="444"/>
        <v>#DIV/0!</v>
      </c>
      <c r="AX501" s="214" t="e">
        <f t="shared" si="444"/>
        <v>#DIV/0!</v>
      </c>
      <c r="AY501" s="214" t="e">
        <f t="shared" si="444"/>
        <v>#DIV/0!</v>
      </c>
      <c r="AZ501" s="214" t="e">
        <f t="shared" si="444"/>
        <v>#DIV/0!</v>
      </c>
      <c r="BA501" s="214" t="e">
        <f t="shared" si="444"/>
        <v>#DIV/0!</v>
      </c>
      <c r="BB501" s="214" t="e">
        <f t="shared" si="444"/>
        <v>#DIV/0!</v>
      </c>
      <c r="BC501" s="214" t="e">
        <f t="shared" si="444"/>
        <v>#DIV/0!</v>
      </c>
      <c r="BD501" s="214" t="e">
        <f t="shared" si="444"/>
        <v>#DIV/0!</v>
      </c>
      <c r="BE501" s="214" t="e">
        <f t="shared" si="444"/>
        <v>#DIV/0!</v>
      </c>
      <c r="BF501" s="214" t="e">
        <f t="shared" si="444"/>
        <v>#DIV/0!</v>
      </c>
      <c r="BG501" s="214" t="e">
        <f t="shared" si="444"/>
        <v>#DIV/0!</v>
      </c>
      <c r="BH501" s="214" t="e">
        <f t="shared" si="444"/>
        <v>#DIV/0!</v>
      </c>
      <c r="BI501" s="214" t="e">
        <f t="shared" si="444"/>
        <v>#DIV/0!</v>
      </c>
      <c r="BJ501" s="214" t="e">
        <f t="shared" si="444"/>
        <v>#DIV/0!</v>
      </c>
      <c r="BK501" s="214" t="e">
        <f t="shared" si="444"/>
        <v>#DIV/0!</v>
      </c>
      <c r="BL501" s="214" t="e">
        <f t="shared" si="444"/>
        <v>#DIV/0!</v>
      </c>
      <c r="BM501" s="214" t="e">
        <f t="shared" si="444"/>
        <v>#DIV/0!</v>
      </c>
      <c r="BN501" s="214" t="e">
        <f t="shared" si="444"/>
        <v>#DIV/0!</v>
      </c>
    </row>
    <row r="502" spans="2:67" hidden="1" outlineLevel="1">
      <c r="D502">
        <v>3</v>
      </c>
      <c r="E502" s="51" t="str">
        <v>Llamadas salientes Local a otros operadores fijos</v>
      </c>
      <c r="J502" s="51" t="str">
        <v>Minutos</v>
      </c>
      <c r="P502" s="213"/>
      <c r="Q502" s="213"/>
      <c r="R502" s="213"/>
      <c r="S502" s="214" t="e">
        <f t="shared" ref="S502:BN502" si="445">S353</f>
        <v>#DIV/0!</v>
      </c>
      <c r="T502" s="214" t="e">
        <f t="shared" si="445"/>
        <v>#DIV/0!</v>
      </c>
      <c r="U502" s="214" t="e">
        <f t="shared" si="445"/>
        <v>#DIV/0!</v>
      </c>
      <c r="V502" s="214" t="e">
        <f t="shared" si="445"/>
        <v>#DIV/0!</v>
      </c>
      <c r="W502" s="214" t="e">
        <f t="shared" si="445"/>
        <v>#DIV/0!</v>
      </c>
      <c r="X502" s="214" t="e">
        <f t="shared" si="445"/>
        <v>#DIV/0!</v>
      </c>
      <c r="Y502" s="214" t="e">
        <f t="shared" si="445"/>
        <v>#DIV/0!</v>
      </c>
      <c r="Z502" s="214" t="e">
        <f t="shared" si="445"/>
        <v>#DIV/0!</v>
      </c>
      <c r="AA502" s="214" t="e">
        <f t="shared" si="445"/>
        <v>#DIV/0!</v>
      </c>
      <c r="AB502" s="214" t="e">
        <f t="shared" si="445"/>
        <v>#DIV/0!</v>
      </c>
      <c r="AC502" s="214" t="e">
        <f t="shared" si="445"/>
        <v>#DIV/0!</v>
      </c>
      <c r="AD502" s="214" t="e">
        <f t="shared" si="445"/>
        <v>#DIV/0!</v>
      </c>
      <c r="AE502" s="214" t="e">
        <f t="shared" si="445"/>
        <v>#DIV/0!</v>
      </c>
      <c r="AF502" s="214" t="e">
        <f t="shared" si="445"/>
        <v>#DIV/0!</v>
      </c>
      <c r="AG502" s="214" t="e">
        <f t="shared" si="445"/>
        <v>#DIV/0!</v>
      </c>
      <c r="AH502" s="214" t="e">
        <f t="shared" si="445"/>
        <v>#DIV/0!</v>
      </c>
      <c r="AI502" s="214" t="e">
        <f t="shared" si="445"/>
        <v>#DIV/0!</v>
      </c>
      <c r="AJ502" s="214" t="e">
        <f t="shared" si="445"/>
        <v>#DIV/0!</v>
      </c>
      <c r="AK502" s="214" t="e">
        <f t="shared" si="445"/>
        <v>#DIV/0!</v>
      </c>
      <c r="AL502" s="214" t="e">
        <f t="shared" si="445"/>
        <v>#DIV/0!</v>
      </c>
      <c r="AM502" s="214" t="e">
        <f t="shared" si="445"/>
        <v>#DIV/0!</v>
      </c>
      <c r="AN502" s="214" t="e">
        <f t="shared" si="445"/>
        <v>#DIV/0!</v>
      </c>
      <c r="AO502" s="214" t="e">
        <f t="shared" si="445"/>
        <v>#DIV/0!</v>
      </c>
      <c r="AP502" s="214" t="e">
        <f t="shared" si="445"/>
        <v>#DIV/0!</v>
      </c>
      <c r="AQ502" s="214" t="e">
        <f t="shared" si="445"/>
        <v>#DIV/0!</v>
      </c>
      <c r="AR502" s="214" t="e">
        <f t="shared" si="445"/>
        <v>#DIV/0!</v>
      </c>
      <c r="AS502" s="214" t="e">
        <f t="shared" si="445"/>
        <v>#DIV/0!</v>
      </c>
      <c r="AT502" s="214" t="e">
        <f t="shared" si="445"/>
        <v>#DIV/0!</v>
      </c>
      <c r="AU502" s="214" t="e">
        <f t="shared" si="445"/>
        <v>#DIV/0!</v>
      </c>
      <c r="AV502" s="214" t="e">
        <f t="shared" si="445"/>
        <v>#DIV/0!</v>
      </c>
      <c r="AW502" s="214" t="e">
        <f t="shared" si="445"/>
        <v>#DIV/0!</v>
      </c>
      <c r="AX502" s="214" t="e">
        <f t="shared" si="445"/>
        <v>#DIV/0!</v>
      </c>
      <c r="AY502" s="214" t="e">
        <f t="shared" si="445"/>
        <v>#DIV/0!</v>
      </c>
      <c r="AZ502" s="214" t="e">
        <f t="shared" si="445"/>
        <v>#DIV/0!</v>
      </c>
      <c r="BA502" s="214" t="e">
        <f t="shared" si="445"/>
        <v>#DIV/0!</v>
      </c>
      <c r="BB502" s="214" t="e">
        <f t="shared" si="445"/>
        <v>#DIV/0!</v>
      </c>
      <c r="BC502" s="214" t="e">
        <f t="shared" si="445"/>
        <v>#DIV/0!</v>
      </c>
      <c r="BD502" s="214" t="e">
        <f t="shared" si="445"/>
        <v>#DIV/0!</v>
      </c>
      <c r="BE502" s="214" t="e">
        <f t="shared" si="445"/>
        <v>#DIV/0!</v>
      </c>
      <c r="BF502" s="214" t="e">
        <f t="shared" si="445"/>
        <v>#DIV/0!</v>
      </c>
      <c r="BG502" s="214" t="e">
        <f t="shared" si="445"/>
        <v>#DIV/0!</v>
      </c>
      <c r="BH502" s="214" t="e">
        <f t="shared" si="445"/>
        <v>#DIV/0!</v>
      </c>
      <c r="BI502" s="214" t="e">
        <f t="shared" si="445"/>
        <v>#DIV/0!</v>
      </c>
      <c r="BJ502" s="214" t="e">
        <f t="shared" si="445"/>
        <v>#DIV/0!</v>
      </c>
      <c r="BK502" s="214" t="e">
        <f t="shared" si="445"/>
        <v>#DIV/0!</v>
      </c>
      <c r="BL502" s="214" t="e">
        <f t="shared" si="445"/>
        <v>#DIV/0!</v>
      </c>
      <c r="BM502" s="214" t="e">
        <f t="shared" si="445"/>
        <v>#DIV/0!</v>
      </c>
      <c r="BN502" s="214" t="e">
        <f t="shared" si="445"/>
        <v>#DIV/0!</v>
      </c>
    </row>
    <row r="503" spans="2:67" hidden="1" outlineLevel="1">
      <c r="D503">
        <v>4</v>
      </c>
      <c r="E503" s="51" t="str">
        <v>Llamadas salientes larga Distancia a otros operadores fijos</v>
      </c>
      <c r="J503" s="51" t="str">
        <v>Minutos</v>
      </c>
      <c r="P503" s="213"/>
      <c r="Q503" s="213"/>
      <c r="R503" s="213"/>
      <c r="S503" s="214" t="e">
        <f t="shared" ref="S503:BN503" si="446">S354</f>
        <v>#DIV/0!</v>
      </c>
      <c r="T503" s="214" t="e">
        <f t="shared" si="446"/>
        <v>#DIV/0!</v>
      </c>
      <c r="U503" s="214" t="e">
        <f t="shared" si="446"/>
        <v>#DIV/0!</v>
      </c>
      <c r="V503" s="214" t="e">
        <f t="shared" si="446"/>
        <v>#DIV/0!</v>
      </c>
      <c r="W503" s="214" t="e">
        <f t="shared" si="446"/>
        <v>#DIV/0!</v>
      </c>
      <c r="X503" s="214" t="e">
        <f t="shared" si="446"/>
        <v>#DIV/0!</v>
      </c>
      <c r="Y503" s="214" t="e">
        <f t="shared" si="446"/>
        <v>#DIV/0!</v>
      </c>
      <c r="Z503" s="214" t="e">
        <f t="shared" si="446"/>
        <v>#DIV/0!</v>
      </c>
      <c r="AA503" s="214" t="e">
        <f t="shared" si="446"/>
        <v>#DIV/0!</v>
      </c>
      <c r="AB503" s="214" t="e">
        <f t="shared" si="446"/>
        <v>#DIV/0!</v>
      </c>
      <c r="AC503" s="214" t="e">
        <f t="shared" si="446"/>
        <v>#DIV/0!</v>
      </c>
      <c r="AD503" s="214" t="e">
        <f t="shared" si="446"/>
        <v>#DIV/0!</v>
      </c>
      <c r="AE503" s="214" t="e">
        <f t="shared" si="446"/>
        <v>#DIV/0!</v>
      </c>
      <c r="AF503" s="214" t="e">
        <f t="shared" si="446"/>
        <v>#DIV/0!</v>
      </c>
      <c r="AG503" s="214" t="e">
        <f t="shared" si="446"/>
        <v>#DIV/0!</v>
      </c>
      <c r="AH503" s="214" t="e">
        <f t="shared" si="446"/>
        <v>#DIV/0!</v>
      </c>
      <c r="AI503" s="214" t="e">
        <f t="shared" si="446"/>
        <v>#DIV/0!</v>
      </c>
      <c r="AJ503" s="214" t="e">
        <f t="shared" si="446"/>
        <v>#DIV/0!</v>
      </c>
      <c r="AK503" s="214" t="e">
        <f t="shared" si="446"/>
        <v>#DIV/0!</v>
      </c>
      <c r="AL503" s="214" t="e">
        <f t="shared" si="446"/>
        <v>#DIV/0!</v>
      </c>
      <c r="AM503" s="214" t="e">
        <f t="shared" si="446"/>
        <v>#DIV/0!</v>
      </c>
      <c r="AN503" s="214" t="e">
        <f t="shared" si="446"/>
        <v>#DIV/0!</v>
      </c>
      <c r="AO503" s="214" t="e">
        <f t="shared" si="446"/>
        <v>#DIV/0!</v>
      </c>
      <c r="AP503" s="214" t="e">
        <f t="shared" si="446"/>
        <v>#DIV/0!</v>
      </c>
      <c r="AQ503" s="214" t="e">
        <f t="shared" si="446"/>
        <v>#DIV/0!</v>
      </c>
      <c r="AR503" s="214" t="e">
        <f t="shared" si="446"/>
        <v>#DIV/0!</v>
      </c>
      <c r="AS503" s="214" t="e">
        <f t="shared" si="446"/>
        <v>#DIV/0!</v>
      </c>
      <c r="AT503" s="214" t="e">
        <f t="shared" si="446"/>
        <v>#DIV/0!</v>
      </c>
      <c r="AU503" s="214" t="e">
        <f t="shared" si="446"/>
        <v>#DIV/0!</v>
      </c>
      <c r="AV503" s="214" t="e">
        <f t="shared" si="446"/>
        <v>#DIV/0!</v>
      </c>
      <c r="AW503" s="214" t="e">
        <f t="shared" si="446"/>
        <v>#DIV/0!</v>
      </c>
      <c r="AX503" s="214" t="e">
        <f t="shared" si="446"/>
        <v>#DIV/0!</v>
      </c>
      <c r="AY503" s="214" t="e">
        <f t="shared" si="446"/>
        <v>#DIV/0!</v>
      </c>
      <c r="AZ503" s="214" t="e">
        <f t="shared" si="446"/>
        <v>#DIV/0!</v>
      </c>
      <c r="BA503" s="214" t="e">
        <f t="shared" si="446"/>
        <v>#DIV/0!</v>
      </c>
      <c r="BB503" s="214" t="e">
        <f t="shared" si="446"/>
        <v>#DIV/0!</v>
      </c>
      <c r="BC503" s="214" t="e">
        <f t="shared" si="446"/>
        <v>#DIV/0!</v>
      </c>
      <c r="BD503" s="214" t="e">
        <f t="shared" si="446"/>
        <v>#DIV/0!</v>
      </c>
      <c r="BE503" s="214" t="e">
        <f t="shared" si="446"/>
        <v>#DIV/0!</v>
      </c>
      <c r="BF503" s="214" t="e">
        <f t="shared" si="446"/>
        <v>#DIV/0!</v>
      </c>
      <c r="BG503" s="214" t="e">
        <f t="shared" si="446"/>
        <v>#DIV/0!</v>
      </c>
      <c r="BH503" s="214" t="e">
        <f t="shared" si="446"/>
        <v>#DIV/0!</v>
      </c>
      <c r="BI503" s="214" t="e">
        <f t="shared" si="446"/>
        <v>#DIV/0!</v>
      </c>
      <c r="BJ503" s="214" t="e">
        <f t="shared" si="446"/>
        <v>#DIV/0!</v>
      </c>
      <c r="BK503" s="214" t="e">
        <f t="shared" si="446"/>
        <v>#DIV/0!</v>
      </c>
      <c r="BL503" s="214" t="e">
        <f t="shared" si="446"/>
        <v>#DIV/0!</v>
      </c>
      <c r="BM503" s="214" t="e">
        <f t="shared" si="446"/>
        <v>#DIV/0!</v>
      </c>
      <c r="BN503" s="214" t="e">
        <f t="shared" si="446"/>
        <v>#DIV/0!</v>
      </c>
    </row>
    <row r="504" spans="2:67" hidden="1" outlineLevel="1">
      <c r="D504">
        <v>5</v>
      </c>
      <c r="E504" s="51" t="str">
        <v>Llamadas salientes a móvil</v>
      </c>
      <c r="J504" s="51" t="str">
        <v>Minutos</v>
      </c>
      <c r="P504" s="213"/>
      <c r="Q504" s="213"/>
      <c r="R504" s="213"/>
      <c r="S504" s="214" t="e">
        <f t="shared" ref="S504:BN504" si="447">S303</f>
        <v>#DIV/0!</v>
      </c>
      <c r="T504" s="214" t="e">
        <f t="shared" si="447"/>
        <v>#DIV/0!</v>
      </c>
      <c r="U504" s="214" t="e">
        <f t="shared" si="447"/>
        <v>#DIV/0!</v>
      </c>
      <c r="V504" s="214" t="e">
        <f t="shared" si="447"/>
        <v>#DIV/0!</v>
      </c>
      <c r="W504" s="214" t="e">
        <f t="shared" si="447"/>
        <v>#DIV/0!</v>
      </c>
      <c r="X504" s="214" t="e">
        <f t="shared" si="447"/>
        <v>#DIV/0!</v>
      </c>
      <c r="Y504" s="214" t="e">
        <f t="shared" si="447"/>
        <v>#DIV/0!</v>
      </c>
      <c r="Z504" s="214" t="e">
        <f t="shared" si="447"/>
        <v>#DIV/0!</v>
      </c>
      <c r="AA504" s="214" t="e">
        <f t="shared" si="447"/>
        <v>#DIV/0!</v>
      </c>
      <c r="AB504" s="214" t="e">
        <f t="shared" si="447"/>
        <v>#DIV/0!</v>
      </c>
      <c r="AC504" s="214" t="e">
        <f t="shared" si="447"/>
        <v>#DIV/0!</v>
      </c>
      <c r="AD504" s="214" t="e">
        <f t="shared" si="447"/>
        <v>#DIV/0!</v>
      </c>
      <c r="AE504" s="214" t="e">
        <f t="shared" si="447"/>
        <v>#DIV/0!</v>
      </c>
      <c r="AF504" s="214" t="e">
        <f t="shared" si="447"/>
        <v>#DIV/0!</v>
      </c>
      <c r="AG504" s="214" t="e">
        <f t="shared" si="447"/>
        <v>#DIV/0!</v>
      </c>
      <c r="AH504" s="214" t="e">
        <f t="shared" si="447"/>
        <v>#DIV/0!</v>
      </c>
      <c r="AI504" s="214" t="e">
        <f t="shared" si="447"/>
        <v>#DIV/0!</v>
      </c>
      <c r="AJ504" s="214" t="e">
        <f t="shared" si="447"/>
        <v>#DIV/0!</v>
      </c>
      <c r="AK504" s="214" t="e">
        <f t="shared" si="447"/>
        <v>#DIV/0!</v>
      </c>
      <c r="AL504" s="214" t="e">
        <f t="shared" si="447"/>
        <v>#DIV/0!</v>
      </c>
      <c r="AM504" s="214" t="e">
        <f t="shared" si="447"/>
        <v>#DIV/0!</v>
      </c>
      <c r="AN504" s="214" t="e">
        <f t="shared" si="447"/>
        <v>#DIV/0!</v>
      </c>
      <c r="AO504" s="214" t="e">
        <f t="shared" si="447"/>
        <v>#DIV/0!</v>
      </c>
      <c r="AP504" s="214" t="e">
        <f t="shared" si="447"/>
        <v>#DIV/0!</v>
      </c>
      <c r="AQ504" s="214" t="e">
        <f t="shared" si="447"/>
        <v>#DIV/0!</v>
      </c>
      <c r="AR504" s="214" t="e">
        <f t="shared" si="447"/>
        <v>#DIV/0!</v>
      </c>
      <c r="AS504" s="214" t="e">
        <f t="shared" si="447"/>
        <v>#DIV/0!</v>
      </c>
      <c r="AT504" s="214" t="e">
        <f t="shared" si="447"/>
        <v>#DIV/0!</v>
      </c>
      <c r="AU504" s="214" t="e">
        <f t="shared" si="447"/>
        <v>#DIV/0!</v>
      </c>
      <c r="AV504" s="214" t="e">
        <f t="shared" si="447"/>
        <v>#DIV/0!</v>
      </c>
      <c r="AW504" s="214" t="e">
        <f t="shared" si="447"/>
        <v>#DIV/0!</v>
      </c>
      <c r="AX504" s="214" t="e">
        <f t="shared" si="447"/>
        <v>#DIV/0!</v>
      </c>
      <c r="AY504" s="214" t="e">
        <f t="shared" si="447"/>
        <v>#DIV/0!</v>
      </c>
      <c r="AZ504" s="214" t="e">
        <f t="shared" si="447"/>
        <v>#DIV/0!</v>
      </c>
      <c r="BA504" s="214" t="e">
        <f t="shared" si="447"/>
        <v>#DIV/0!</v>
      </c>
      <c r="BB504" s="214" t="e">
        <f t="shared" si="447"/>
        <v>#DIV/0!</v>
      </c>
      <c r="BC504" s="214" t="e">
        <f t="shared" si="447"/>
        <v>#DIV/0!</v>
      </c>
      <c r="BD504" s="214" t="e">
        <f t="shared" si="447"/>
        <v>#DIV/0!</v>
      </c>
      <c r="BE504" s="214" t="e">
        <f t="shared" si="447"/>
        <v>#DIV/0!</v>
      </c>
      <c r="BF504" s="214" t="e">
        <f t="shared" si="447"/>
        <v>#DIV/0!</v>
      </c>
      <c r="BG504" s="214" t="e">
        <f t="shared" si="447"/>
        <v>#DIV/0!</v>
      </c>
      <c r="BH504" s="214" t="e">
        <f t="shared" si="447"/>
        <v>#DIV/0!</v>
      </c>
      <c r="BI504" s="214" t="e">
        <f t="shared" si="447"/>
        <v>#DIV/0!</v>
      </c>
      <c r="BJ504" s="214" t="e">
        <f t="shared" si="447"/>
        <v>#DIV/0!</v>
      </c>
      <c r="BK504" s="214" t="e">
        <f t="shared" si="447"/>
        <v>#DIV/0!</v>
      </c>
      <c r="BL504" s="214" t="e">
        <f t="shared" si="447"/>
        <v>#DIV/0!</v>
      </c>
      <c r="BM504" s="214" t="e">
        <f t="shared" si="447"/>
        <v>#DIV/0!</v>
      </c>
      <c r="BN504" s="214" t="e">
        <f t="shared" si="447"/>
        <v>#DIV/0!</v>
      </c>
    </row>
    <row r="505" spans="2:67" hidden="1" outlineLevel="1">
      <c r="D505">
        <v>6</v>
      </c>
      <c r="E505" s="51" t="str">
        <v>Llamadas salientes a internacional</v>
      </c>
      <c r="J505" s="51" t="str">
        <v>Minutos</v>
      </c>
      <c r="P505" s="213"/>
      <c r="Q505" s="213"/>
      <c r="R505" s="213"/>
      <c r="S505" s="214" t="e">
        <f t="shared" ref="S505:BN505" si="448">S301</f>
        <v>#DIV/0!</v>
      </c>
      <c r="T505" s="214" t="e">
        <f t="shared" si="448"/>
        <v>#DIV/0!</v>
      </c>
      <c r="U505" s="214" t="e">
        <f t="shared" si="448"/>
        <v>#DIV/0!</v>
      </c>
      <c r="V505" s="214" t="e">
        <f t="shared" si="448"/>
        <v>#DIV/0!</v>
      </c>
      <c r="W505" s="214" t="e">
        <f t="shared" si="448"/>
        <v>#DIV/0!</v>
      </c>
      <c r="X505" s="214" t="e">
        <f t="shared" si="448"/>
        <v>#DIV/0!</v>
      </c>
      <c r="Y505" s="214" t="e">
        <f t="shared" si="448"/>
        <v>#DIV/0!</v>
      </c>
      <c r="Z505" s="214" t="e">
        <f t="shared" si="448"/>
        <v>#DIV/0!</v>
      </c>
      <c r="AA505" s="214" t="e">
        <f t="shared" si="448"/>
        <v>#DIV/0!</v>
      </c>
      <c r="AB505" s="214" t="e">
        <f t="shared" si="448"/>
        <v>#DIV/0!</v>
      </c>
      <c r="AC505" s="214" t="e">
        <f t="shared" si="448"/>
        <v>#DIV/0!</v>
      </c>
      <c r="AD505" s="214" t="e">
        <f t="shared" si="448"/>
        <v>#DIV/0!</v>
      </c>
      <c r="AE505" s="214" t="e">
        <f t="shared" si="448"/>
        <v>#DIV/0!</v>
      </c>
      <c r="AF505" s="214" t="e">
        <f t="shared" si="448"/>
        <v>#DIV/0!</v>
      </c>
      <c r="AG505" s="214" t="e">
        <f t="shared" si="448"/>
        <v>#DIV/0!</v>
      </c>
      <c r="AH505" s="214" t="e">
        <f t="shared" si="448"/>
        <v>#DIV/0!</v>
      </c>
      <c r="AI505" s="214" t="e">
        <f t="shared" si="448"/>
        <v>#DIV/0!</v>
      </c>
      <c r="AJ505" s="214" t="e">
        <f t="shared" si="448"/>
        <v>#DIV/0!</v>
      </c>
      <c r="AK505" s="214" t="e">
        <f t="shared" si="448"/>
        <v>#DIV/0!</v>
      </c>
      <c r="AL505" s="214" t="e">
        <f t="shared" si="448"/>
        <v>#DIV/0!</v>
      </c>
      <c r="AM505" s="214" t="e">
        <f t="shared" si="448"/>
        <v>#DIV/0!</v>
      </c>
      <c r="AN505" s="214" t="e">
        <f t="shared" si="448"/>
        <v>#DIV/0!</v>
      </c>
      <c r="AO505" s="214" t="e">
        <f t="shared" si="448"/>
        <v>#DIV/0!</v>
      </c>
      <c r="AP505" s="214" t="e">
        <f t="shared" si="448"/>
        <v>#DIV/0!</v>
      </c>
      <c r="AQ505" s="214" t="e">
        <f t="shared" si="448"/>
        <v>#DIV/0!</v>
      </c>
      <c r="AR505" s="214" t="e">
        <f t="shared" si="448"/>
        <v>#DIV/0!</v>
      </c>
      <c r="AS505" s="214" t="e">
        <f t="shared" si="448"/>
        <v>#DIV/0!</v>
      </c>
      <c r="AT505" s="214" t="e">
        <f t="shared" si="448"/>
        <v>#DIV/0!</v>
      </c>
      <c r="AU505" s="214" t="e">
        <f t="shared" si="448"/>
        <v>#DIV/0!</v>
      </c>
      <c r="AV505" s="214" t="e">
        <f t="shared" si="448"/>
        <v>#DIV/0!</v>
      </c>
      <c r="AW505" s="214" t="e">
        <f t="shared" si="448"/>
        <v>#DIV/0!</v>
      </c>
      <c r="AX505" s="214" t="e">
        <f t="shared" si="448"/>
        <v>#DIV/0!</v>
      </c>
      <c r="AY505" s="214" t="e">
        <f t="shared" si="448"/>
        <v>#DIV/0!</v>
      </c>
      <c r="AZ505" s="214" t="e">
        <f t="shared" si="448"/>
        <v>#DIV/0!</v>
      </c>
      <c r="BA505" s="214" t="e">
        <f t="shared" si="448"/>
        <v>#DIV/0!</v>
      </c>
      <c r="BB505" s="214" t="e">
        <f t="shared" si="448"/>
        <v>#DIV/0!</v>
      </c>
      <c r="BC505" s="214" t="e">
        <f t="shared" si="448"/>
        <v>#DIV/0!</v>
      </c>
      <c r="BD505" s="214" t="e">
        <f t="shared" si="448"/>
        <v>#DIV/0!</v>
      </c>
      <c r="BE505" s="214" t="e">
        <f t="shared" si="448"/>
        <v>#DIV/0!</v>
      </c>
      <c r="BF505" s="214" t="e">
        <f t="shared" si="448"/>
        <v>#DIV/0!</v>
      </c>
      <c r="BG505" s="214" t="e">
        <f t="shared" si="448"/>
        <v>#DIV/0!</v>
      </c>
      <c r="BH505" s="214" t="e">
        <f t="shared" si="448"/>
        <v>#DIV/0!</v>
      </c>
      <c r="BI505" s="214" t="e">
        <f t="shared" si="448"/>
        <v>#DIV/0!</v>
      </c>
      <c r="BJ505" s="214" t="e">
        <f t="shared" si="448"/>
        <v>#DIV/0!</v>
      </c>
      <c r="BK505" s="214" t="e">
        <f t="shared" si="448"/>
        <v>#DIV/0!</v>
      </c>
      <c r="BL505" s="214" t="e">
        <f t="shared" si="448"/>
        <v>#DIV/0!</v>
      </c>
      <c r="BM505" s="214" t="e">
        <f t="shared" si="448"/>
        <v>#DIV/0!</v>
      </c>
      <c r="BN505" s="214" t="e">
        <f t="shared" si="448"/>
        <v>#DIV/0!</v>
      </c>
    </row>
    <row r="506" spans="2:67" hidden="1" outlineLevel="1">
      <c r="D506">
        <v>7</v>
      </c>
      <c r="E506" s="51" t="str">
        <v>Llamadas salientes a números no geográficos</v>
      </c>
      <c r="J506" s="51" t="str">
        <v>Minutos</v>
      </c>
      <c r="P506" s="213"/>
      <c r="Q506" s="213"/>
      <c r="R506" s="213"/>
      <c r="S506" s="214" t="e">
        <f t="shared" ref="S506:BN506" si="449">S302</f>
        <v>#DIV/0!</v>
      </c>
      <c r="T506" s="214" t="e">
        <f t="shared" si="449"/>
        <v>#DIV/0!</v>
      </c>
      <c r="U506" s="214" t="e">
        <f t="shared" si="449"/>
        <v>#DIV/0!</v>
      </c>
      <c r="V506" s="214" t="e">
        <f t="shared" si="449"/>
        <v>#DIV/0!</v>
      </c>
      <c r="W506" s="214" t="e">
        <f t="shared" si="449"/>
        <v>#DIV/0!</v>
      </c>
      <c r="X506" s="214" t="e">
        <f t="shared" si="449"/>
        <v>#DIV/0!</v>
      </c>
      <c r="Y506" s="214" t="e">
        <f t="shared" si="449"/>
        <v>#DIV/0!</v>
      </c>
      <c r="Z506" s="214" t="e">
        <f t="shared" si="449"/>
        <v>#DIV/0!</v>
      </c>
      <c r="AA506" s="214" t="e">
        <f t="shared" si="449"/>
        <v>#DIV/0!</v>
      </c>
      <c r="AB506" s="214" t="e">
        <f t="shared" si="449"/>
        <v>#DIV/0!</v>
      </c>
      <c r="AC506" s="214" t="e">
        <f t="shared" si="449"/>
        <v>#DIV/0!</v>
      </c>
      <c r="AD506" s="214" t="e">
        <f t="shared" si="449"/>
        <v>#DIV/0!</v>
      </c>
      <c r="AE506" s="214" t="e">
        <f t="shared" si="449"/>
        <v>#DIV/0!</v>
      </c>
      <c r="AF506" s="214" t="e">
        <f t="shared" si="449"/>
        <v>#DIV/0!</v>
      </c>
      <c r="AG506" s="214" t="e">
        <f t="shared" si="449"/>
        <v>#DIV/0!</v>
      </c>
      <c r="AH506" s="214" t="e">
        <f t="shared" si="449"/>
        <v>#DIV/0!</v>
      </c>
      <c r="AI506" s="214" t="e">
        <f t="shared" si="449"/>
        <v>#DIV/0!</v>
      </c>
      <c r="AJ506" s="214" t="e">
        <f t="shared" si="449"/>
        <v>#DIV/0!</v>
      </c>
      <c r="AK506" s="214" t="e">
        <f t="shared" si="449"/>
        <v>#DIV/0!</v>
      </c>
      <c r="AL506" s="214" t="e">
        <f t="shared" si="449"/>
        <v>#DIV/0!</v>
      </c>
      <c r="AM506" s="214" t="e">
        <f t="shared" si="449"/>
        <v>#DIV/0!</v>
      </c>
      <c r="AN506" s="214" t="e">
        <f t="shared" si="449"/>
        <v>#DIV/0!</v>
      </c>
      <c r="AO506" s="214" t="e">
        <f t="shared" si="449"/>
        <v>#DIV/0!</v>
      </c>
      <c r="AP506" s="214" t="e">
        <f t="shared" si="449"/>
        <v>#DIV/0!</v>
      </c>
      <c r="AQ506" s="214" t="e">
        <f t="shared" si="449"/>
        <v>#DIV/0!</v>
      </c>
      <c r="AR506" s="214" t="e">
        <f t="shared" si="449"/>
        <v>#DIV/0!</v>
      </c>
      <c r="AS506" s="214" t="e">
        <f t="shared" si="449"/>
        <v>#DIV/0!</v>
      </c>
      <c r="AT506" s="214" t="e">
        <f t="shared" si="449"/>
        <v>#DIV/0!</v>
      </c>
      <c r="AU506" s="214" t="e">
        <f t="shared" si="449"/>
        <v>#DIV/0!</v>
      </c>
      <c r="AV506" s="214" t="e">
        <f t="shared" si="449"/>
        <v>#DIV/0!</v>
      </c>
      <c r="AW506" s="214" t="e">
        <f t="shared" si="449"/>
        <v>#DIV/0!</v>
      </c>
      <c r="AX506" s="214" t="e">
        <f t="shared" si="449"/>
        <v>#DIV/0!</v>
      </c>
      <c r="AY506" s="214" t="e">
        <f t="shared" si="449"/>
        <v>#DIV/0!</v>
      </c>
      <c r="AZ506" s="214" t="e">
        <f t="shared" si="449"/>
        <v>#DIV/0!</v>
      </c>
      <c r="BA506" s="214" t="e">
        <f t="shared" si="449"/>
        <v>#DIV/0!</v>
      </c>
      <c r="BB506" s="214" t="e">
        <f t="shared" si="449"/>
        <v>#DIV/0!</v>
      </c>
      <c r="BC506" s="214" t="e">
        <f t="shared" si="449"/>
        <v>#DIV/0!</v>
      </c>
      <c r="BD506" s="214" t="e">
        <f t="shared" si="449"/>
        <v>#DIV/0!</v>
      </c>
      <c r="BE506" s="214" t="e">
        <f t="shared" si="449"/>
        <v>#DIV/0!</v>
      </c>
      <c r="BF506" s="214" t="e">
        <f t="shared" si="449"/>
        <v>#DIV/0!</v>
      </c>
      <c r="BG506" s="214" t="e">
        <f t="shared" si="449"/>
        <v>#DIV/0!</v>
      </c>
      <c r="BH506" s="214" t="e">
        <f t="shared" si="449"/>
        <v>#DIV/0!</v>
      </c>
      <c r="BI506" s="214" t="e">
        <f t="shared" si="449"/>
        <v>#DIV/0!</v>
      </c>
      <c r="BJ506" s="214" t="e">
        <f t="shared" si="449"/>
        <v>#DIV/0!</v>
      </c>
      <c r="BK506" s="214" t="e">
        <f t="shared" si="449"/>
        <v>#DIV/0!</v>
      </c>
      <c r="BL506" s="214" t="e">
        <f t="shared" si="449"/>
        <v>#DIV/0!</v>
      </c>
      <c r="BM506" s="214" t="e">
        <f t="shared" si="449"/>
        <v>#DIV/0!</v>
      </c>
      <c r="BN506" s="214" t="e">
        <f t="shared" si="449"/>
        <v>#DIV/0!</v>
      </c>
    </row>
    <row r="507" spans="2:67" hidden="1" outlineLevel="1">
      <c r="D507">
        <v>8</v>
      </c>
      <c r="E507" s="51" t="str">
        <v>Fixed Service8</v>
      </c>
      <c r="J507" s="51" t="str">
        <v>Fixed Unit8</v>
      </c>
      <c r="P507" s="213"/>
      <c r="Q507" s="213"/>
      <c r="R507" s="213"/>
      <c r="S507" s="213"/>
      <c r="T507" s="213"/>
      <c r="U507" s="213"/>
      <c r="V507" s="213"/>
      <c r="W507" s="213"/>
      <c r="X507" s="213"/>
      <c r="Y507" s="213"/>
      <c r="Z507" s="213"/>
      <c r="AA507" s="213"/>
      <c r="AB507" s="213"/>
      <c r="AC507" s="213"/>
      <c r="AD507" s="213"/>
      <c r="AE507" s="213"/>
      <c r="AF507" s="213"/>
      <c r="AG507" s="213"/>
      <c r="AH507" s="213"/>
      <c r="AI507" s="213"/>
      <c r="AJ507" s="213"/>
      <c r="AK507" s="213"/>
      <c r="AL507" s="213"/>
      <c r="AM507" s="213"/>
      <c r="AN507" s="213"/>
      <c r="AO507" s="213"/>
      <c r="AP507" s="213"/>
      <c r="AQ507" s="213"/>
      <c r="AR507" s="213"/>
      <c r="AS507" s="213"/>
      <c r="AT507" s="213"/>
      <c r="AU507" s="213"/>
      <c r="AV507" s="213"/>
      <c r="AW507" s="213"/>
      <c r="AX507" s="213"/>
      <c r="AY507" s="213"/>
      <c r="AZ507" s="213"/>
      <c r="BA507" s="213"/>
      <c r="BB507" s="213"/>
      <c r="BC507" s="213"/>
      <c r="BD507" s="213"/>
      <c r="BE507" s="213"/>
      <c r="BF507" s="213"/>
      <c r="BG507" s="213"/>
      <c r="BH507" s="213"/>
      <c r="BI507" s="213"/>
      <c r="BJ507" s="213"/>
      <c r="BK507" s="213"/>
      <c r="BL507" s="213"/>
      <c r="BM507" s="213"/>
      <c r="BN507" s="213"/>
    </row>
    <row r="508" spans="2:67" hidden="1" outlineLevel="1">
      <c r="D508">
        <v>9</v>
      </c>
      <c r="E508" s="51" t="str">
        <v>Llamadas entrantes Local de otros operadores fijos</v>
      </c>
      <c r="J508" s="51" t="str">
        <v>Minutos</v>
      </c>
      <c r="P508" s="213"/>
      <c r="Q508" s="213"/>
      <c r="R508" s="213"/>
      <c r="S508" s="214" t="e">
        <f t="shared" ref="S508:BN508" si="450">S353</f>
        <v>#DIV/0!</v>
      </c>
      <c r="T508" s="214" t="e">
        <f t="shared" si="450"/>
        <v>#DIV/0!</v>
      </c>
      <c r="U508" s="214" t="e">
        <f t="shared" si="450"/>
        <v>#DIV/0!</v>
      </c>
      <c r="V508" s="214" t="e">
        <f t="shared" si="450"/>
        <v>#DIV/0!</v>
      </c>
      <c r="W508" s="214" t="e">
        <f t="shared" si="450"/>
        <v>#DIV/0!</v>
      </c>
      <c r="X508" s="214" t="e">
        <f t="shared" si="450"/>
        <v>#DIV/0!</v>
      </c>
      <c r="Y508" s="214" t="e">
        <f t="shared" si="450"/>
        <v>#DIV/0!</v>
      </c>
      <c r="Z508" s="214" t="e">
        <f t="shared" si="450"/>
        <v>#DIV/0!</v>
      </c>
      <c r="AA508" s="214" t="e">
        <f t="shared" si="450"/>
        <v>#DIV/0!</v>
      </c>
      <c r="AB508" s="214" t="e">
        <f t="shared" si="450"/>
        <v>#DIV/0!</v>
      </c>
      <c r="AC508" s="214" t="e">
        <f t="shared" si="450"/>
        <v>#DIV/0!</v>
      </c>
      <c r="AD508" s="214" t="e">
        <f t="shared" si="450"/>
        <v>#DIV/0!</v>
      </c>
      <c r="AE508" s="214" t="e">
        <f t="shared" si="450"/>
        <v>#DIV/0!</v>
      </c>
      <c r="AF508" s="214" t="e">
        <f t="shared" si="450"/>
        <v>#DIV/0!</v>
      </c>
      <c r="AG508" s="214" t="e">
        <f t="shared" si="450"/>
        <v>#DIV/0!</v>
      </c>
      <c r="AH508" s="214" t="e">
        <f t="shared" si="450"/>
        <v>#DIV/0!</v>
      </c>
      <c r="AI508" s="214" t="e">
        <f t="shared" si="450"/>
        <v>#DIV/0!</v>
      </c>
      <c r="AJ508" s="214" t="e">
        <f t="shared" si="450"/>
        <v>#DIV/0!</v>
      </c>
      <c r="AK508" s="214" t="e">
        <f t="shared" si="450"/>
        <v>#DIV/0!</v>
      </c>
      <c r="AL508" s="214" t="e">
        <f t="shared" si="450"/>
        <v>#DIV/0!</v>
      </c>
      <c r="AM508" s="214" t="e">
        <f t="shared" si="450"/>
        <v>#DIV/0!</v>
      </c>
      <c r="AN508" s="214" t="e">
        <f t="shared" si="450"/>
        <v>#DIV/0!</v>
      </c>
      <c r="AO508" s="214" t="e">
        <f t="shared" si="450"/>
        <v>#DIV/0!</v>
      </c>
      <c r="AP508" s="214" t="e">
        <f t="shared" si="450"/>
        <v>#DIV/0!</v>
      </c>
      <c r="AQ508" s="214" t="e">
        <f t="shared" si="450"/>
        <v>#DIV/0!</v>
      </c>
      <c r="AR508" s="214" t="e">
        <f t="shared" si="450"/>
        <v>#DIV/0!</v>
      </c>
      <c r="AS508" s="214" t="e">
        <f t="shared" si="450"/>
        <v>#DIV/0!</v>
      </c>
      <c r="AT508" s="214" t="e">
        <f t="shared" si="450"/>
        <v>#DIV/0!</v>
      </c>
      <c r="AU508" s="214" t="e">
        <f t="shared" si="450"/>
        <v>#DIV/0!</v>
      </c>
      <c r="AV508" s="214" t="e">
        <f t="shared" si="450"/>
        <v>#DIV/0!</v>
      </c>
      <c r="AW508" s="214" t="e">
        <f t="shared" si="450"/>
        <v>#DIV/0!</v>
      </c>
      <c r="AX508" s="214" t="e">
        <f t="shared" si="450"/>
        <v>#DIV/0!</v>
      </c>
      <c r="AY508" s="214" t="e">
        <f t="shared" si="450"/>
        <v>#DIV/0!</v>
      </c>
      <c r="AZ508" s="214" t="e">
        <f t="shared" si="450"/>
        <v>#DIV/0!</v>
      </c>
      <c r="BA508" s="214" t="e">
        <f t="shared" si="450"/>
        <v>#DIV/0!</v>
      </c>
      <c r="BB508" s="214" t="e">
        <f t="shared" si="450"/>
        <v>#DIV/0!</v>
      </c>
      <c r="BC508" s="214" t="e">
        <f t="shared" si="450"/>
        <v>#DIV/0!</v>
      </c>
      <c r="BD508" s="214" t="e">
        <f t="shared" si="450"/>
        <v>#DIV/0!</v>
      </c>
      <c r="BE508" s="214" t="e">
        <f t="shared" si="450"/>
        <v>#DIV/0!</v>
      </c>
      <c r="BF508" s="214" t="e">
        <f t="shared" si="450"/>
        <v>#DIV/0!</v>
      </c>
      <c r="BG508" s="214" t="e">
        <f t="shared" si="450"/>
        <v>#DIV/0!</v>
      </c>
      <c r="BH508" s="214" t="e">
        <f t="shared" si="450"/>
        <v>#DIV/0!</v>
      </c>
      <c r="BI508" s="214" t="e">
        <f t="shared" si="450"/>
        <v>#DIV/0!</v>
      </c>
      <c r="BJ508" s="214" t="e">
        <f t="shared" si="450"/>
        <v>#DIV/0!</v>
      </c>
      <c r="BK508" s="214" t="e">
        <f t="shared" si="450"/>
        <v>#DIV/0!</v>
      </c>
      <c r="BL508" s="214" t="e">
        <f t="shared" si="450"/>
        <v>#DIV/0!</v>
      </c>
      <c r="BM508" s="214" t="e">
        <f t="shared" si="450"/>
        <v>#DIV/0!</v>
      </c>
      <c r="BN508" s="214" t="e">
        <f t="shared" si="450"/>
        <v>#DIV/0!</v>
      </c>
    </row>
    <row r="509" spans="2:67" hidden="1" outlineLevel="1">
      <c r="D509">
        <v>10</v>
      </c>
      <c r="E509" s="51" t="str">
        <v>Llamadas entrantes Larga Distancia de otros operadores fijos</v>
      </c>
      <c r="J509" s="51" t="str">
        <v>Minutos</v>
      </c>
      <c r="P509" s="213"/>
      <c r="Q509" s="213"/>
      <c r="R509" s="213"/>
      <c r="S509" s="214" t="e">
        <f t="shared" ref="S509:BN509" si="451">S354</f>
        <v>#DIV/0!</v>
      </c>
      <c r="T509" s="214" t="e">
        <f t="shared" si="451"/>
        <v>#DIV/0!</v>
      </c>
      <c r="U509" s="214" t="e">
        <f t="shared" si="451"/>
        <v>#DIV/0!</v>
      </c>
      <c r="V509" s="214" t="e">
        <f t="shared" si="451"/>
        <v>#DIV/0!</v>
      </c>
      <c r="W509" s="214" t="e">
        <f t="shared" si="451"/>
        <v>#DIV/0!</v>
      </c>
      <c r="X509" s="214" t="e">
        <f t="shared" si="451"/>
        <v>#DIV/0!</v>
      </c>
      <c r="Y509" s="214" t="e">
        <f t="shared" si="451"/>
        <v>#DIV/0!</v>
      </c>
      <c r="Z509" s="214" t="e">
        <f t="shared" si="451"/>
        <v>#DIV/0!</v>
      </c>
      <c r="AA509" s="214" t="e">
        <f t="shared" si="451"/>
        <v>#DIV/0!</v>
      </c>
      <c r="AB509" s="214" t="e">
        <f t="shared" si="451"/>
        <v>#DIV/0!</v>
      </c>
      <c r="AC509" s="214" t="e">
        <f t="shared" si="451"/>
        <v>#DIV/0!</v>
      </c>
      <c r="AD509" s="214" t="e">
        <f t="shared" si="451"/>
        <v>#DIV/0!</v>
      </c>
      <c r="AE509" s="214" t="e">
        <f t="shared" si="451"/>
        <v>#DIV/0!</v>
      </c>
      <c r="AF509" s="214" t="e">
        <f t="shared" si="451"/>
        <v>#DIV/0!</v>
      </c>
      <c r="AG509" s="214" t="e">
        <f t="shared" si="451"/>
        <v>#DIV/0!</v>
      </c>
      <c r="AH509" s="214" t="e">
        <f t="shared" si="451"/>
        <v>#DIV/0!</v>
      </c>
      <c r="AI509" s="214" t="e">
        <f t="shared" si="451"/>
        <v>#DIV/0!</v>
      </c>
      <c r="AJ509" s="214" t="e">
        <f t="shared" si="451"/>
        <v>#DIV/0!</v>
      </c>
      <c r="AK509" s="214" t="e">
        <f t="shared" si="451"/>
        <v>#DIV/0!</v>
      </c>
      <c r="AL509" s="214" t="e">
        <f t="shared" si="451"/>
        <v>#DIV/0!</v>
      </c>
      <c r="AM509" s="214" t="e">
        <f t="shared" si="451"/>
        <v>#DIV/0!</v>
      </c>
      <c r="AN509" s="214" t="e">
        <f t="shared" si="451"/>
        <v>#DIV/0!</v>
      </c>
      <c r="AO509" s="214" t="e">
        <f t="shared" si="451"/>
        <v>#DIV/0!</v>
      </c>
      <c r="AP509" s="214" t="e">
        <f t="shared" si="451"/>
        <v>#DIV/0!</v>
      </c>
      <c r="AQ509" s="214" t="e">
        <f t="shared" si="451"/>
        <v>#DIV/0!</v>
      </c>
      <c r="AR509" s="214" t="e">
        <f t="shared" si="451"/>
        <v>#DIV/0!</v>
      </c>
      <c r="AS509" s="214" t="e">
        <f t="shared" si="451"/>
        <v>#DIV/0!</v>
      </c>
      <c r="AT509" s="214" t="e">
        <f t="shared" si="451"/>
        <v>#DIV/0!</v>
      </c>
      <c r="AU509" s="214" t="e">
        <f t="shared" si="451"/>
        <v>#DIV/0!</v>
      </c>
      <c r="AV509" s="214" t="e">
        <f t="shared" si="451"/>
        <v>#DIV/0!</v>
      </c>
      <c r="AW509" s="214" t="e">
        <f t="shared" si="451"/>
        <v>#DIV/0!</v>
      </c>
      <c r="AX509" s="214" t="e">
        <f t="shared" si="451"/>
        <v>#DIV/0!</v>
      </c>
      <c r="AY509" s="214" t="e">
        <f t="shared" si="451"/>
        <v>#DIV/0!</v>
      </c>
      <c r="AZ509" s="214" t="e">
        <f t="shared" si="451"/>
        <v>#DIV/0!</v>
      </c>
      <c r="BA509" s="214" t="e">
        <f t="shared" si="451"/>
        <v>#DIV/0!</v>
      </c>
      <c r="BB509" s="214" t="e">
        <f t="shared" si="451"/>
        <v>#DIV/0!</v>
      </c>
      <c r="BC509" s="214" t="e">
        <f t="shared" si="451"/>
        <v>#DIV/0!</v>
      </c>
      <c r="BD509" s="214" t="e">
        <f t="shared" si="451"/>
        <v>#DIV/0!</v>
      </c>
      <c r="BE509" s="214" t="e">
        <f t="shared" si="451"/>
        <v>#DIV/0!</v>
      </c>
      <c r="BF509" s="214" t="e">
        <f t="shared" si="451"/>
        <v>#DIV/0!</v>
      </c>
      <c r="BG509" s="214" t="e">
        <f t="shared" si="451"/>
        <v>#DIV/0!</v>
      </c>
      <c r="BH509" s="214" t="e">
        <f t="shared" si="451"/>
        <v>#DIV/0!</v>
      </c>
      <c r="BI509" s="214" t="e">
        <f t="shared" si="451"/>
        <v>#DIV/0!</v>
      </c>
      <c r="BJ509" s="214" t="e">
        <f t="shared" si="451"/>
        <v>#DIV/0!</v>
      </c>
      <c r="BK509" s="214" t="e">
        <f t="shared" si="451"/>
        <v>#DIV/0!</v>
      </c>
      <c r="BL509" s="214" t="e">
        <f t="shared" si="451"/>
        <v>#DIV/0!</v>
      </c>
      <c r="BM509" s="214" t="e">
        <f t="shared" si="451"/>
        <v>#DIV/0!</v>
      </c>
      <c r="BN509" s="214" t="e">
        <f t="shared" si="451"/>
        <v>#DIV/0!</v>
      </c>
    </row>
    <row r="510" spans="2:67" hidden="1" outlineLevel="1">
      <c r="D510">
        <v>11</v>
      </c>
      <c r="E510" s="51" t="str">
        <v>Llamadas entrantes de móvil</v>
      </c>
      <c r="J510" s="51" t="str">
        <v>Minutos</v>
      </c>
      <c r="P510" s="213"/>
      <c r="Q510" s="213"/>
      <c r="R510" s="213"/>
      <c r="S510" s="214" t="e">
        <f t="shared" ref="S510:BN510" si="452">S332</f>
        <v>#DIV/0!</v>
      </c>
      <c r="T510" s="214" t="e">
        <f t="shared" si="452"/>
        <v>#DIV/0!</v>
      </c>
      <c r="U510" s="214" t="e">
        <f t="shared" si="452"/>
        <v>#DIV/0!</v>
      </c>
      <c r="V510" s="214" t="e">
        <f t="shared" si="452"/>
        <v>#DIV/0!</v>
      </c>
      <c r="W510" s="214" t="e">
        <f t="shared" si="452"/>
        <v>#DIV/0!</v>
      </c>
      <c r="X510" s="214" t="e">
        <f t="shared" si="452"/>
        <v>#DIV/0!</v>
      </c>
      <c r="Y510" s="214" t="e">
        <f t="shared" si="452"/>
        <v>#DIV/0!</v>
      </c>
      <c r="Z510" s="214" t="e">
        <f t="shared" si="452"/>
        <v>#DIV/0!</v>
      </c>
      <c r="AA510" s="214" t="e">
        <f t="shared" si="452"/>
        <v>#DIV/0!</v>
      </c>
      <c r="AB510" s="214" t="e">
        <f t="shared" si="452"/>
        <v>#DIV/0!</v>
      </c>
      <c r="AC510" s="214" t="e">
        <f t="shared" si="452"/>
        <v>#DIV/0!</v>
      </c>
      <c r="AD510" s="214" t="e">
        <f t="shared" si="452"/>
        <v>#DIV/0!</v>
      </c>
      <c r="AE510" s="214" t="e">
        <f t="shared" si="452"/>
        <v>#DIV/0!</v>
      </c>
      <c r="AF510" s="214" t="e">
        <f t="shared" si="452"/>
        <v>#DIV/0!</v>
      </c>
      <c r="AG510" s="214" t="e">
        <f t="shared" si="452"/>
        <v>#DIV/0!</v>
      </c>
      <c r="AH510" s="214" t="e">
        <f t="shared" si="452"/>
        <v>#DIV/0!</v>
      </c>
      <c r="AI510" s="214" t="e">
        <f t="shared" si="452"/>
        <v>#DIV/0!</v>
      </c>
      <c r="AJ510" s="214" t="e">
        <f t="shared" si="452"/>
        <v>#DIV/0!</v>
      </c>
      <c r="AK510" s="214" t="e">
        <f t="shared" si="452"/>
        <v>#DIV/0!</v>
      </c>
      <c r="AL510" s="214" t="e">
        <f t="shared" si="452"/>
        <v>#DIV/0!</v>
      </c>
      <c r="AM510" s="214" t="e">
        <f t="shared" si="452"/>
        <v>#DIV/0!</v>
      </c>
      <c r="AN510" s="214" t="e">
        <f t="shared" si="452"/>
        <v>#DIV/0!</v>
      </c>
      <c r="AO510" s="214" t="e">
        <f t="shared" si="452"/>
        <v>#DIV/0!</v>
      </c>
      <c r="AP510" s="214" t="e">
        <f t="shared" si="452"/>
        <v>#DIV/0!</v>
      </c>
      <c r="AQ510" s="214" t="e">
        <f t="shared" si="452"/>
        <v>#DIV/0!</v>
      </c>
      <c r="AR510" s="214" t="e">
        <f t="shared" si="452"/>
        <v>#DIV/0!</v>
      </c>
      <c r="AS510" s="214" t="e">
        <f t="shared" si="452"/>
        <v>#DIV/0!</v>
      </c>
      <c r="AT510" s="214" t="e">
        <f t="shared" si="452"/>
        <v>#DIV/0!</v>
      </c>
      <c r="AU510" s="214" t="e">
        <f t="shared" si="452"/>
        <v>#DIV/0!</v>
      </c>
      <c r="AV510" s="214" t="e">
        <f t="shared" si="452"/>
        <v>#DIV/0!</v>
      </c>
      <c r="AW510" s="214" t="e">
        <f t="shared" si="452"/>
        <v>#DIV/0!</v>
      </c>
      <c r="AX510" s="214" t="e">
        <f t="shared" si="452"/>
        <v>#DIV/0!</v>
      </c>
      <c r="AY510" s="214" t="e">
        <f t="shared" si="452"/>
        <v>#DIV/0!</v>
      </c>
      <c r="AZ510" s="214" t="e">
        <f t="shared" si="452"/>
        <v>#DIV/0!</v>
      </c>
      <c r="BA510" s="214" t="e">
        <f t="shared" si="452"/>
        <v>#DIV/0!</v>
      </c>
      <c r="BB510" s="214" t="e">
        <f t="shared" si="452"/>
        <v>#DIV/0!</v>
      </c>
      <c r="BC510" s="214" t="e">
        <f t="shared" si="452"/>
        <v>#DIV/0!</v>
      </c>
      <c r="BD510" s="214" t="e">
        <f t="shared" si="452"/>
        <v>#DIV/0!</v>
      </c>
      <c r="BE510" s="214" t="e">
        <f t="shared" si="452"/>
        <v>#DIV/0!</v>
      </c>
      <c r="BF510" s="214" t="e">
        <f t="shared" si="452"/>
        <v>#DIV/0!</v>
      </c>
      <c r="BG510" s="214" t="e">
        <f t="shared" si="452"/>
        <v>#DIV/0!</v>
      </c>
      <c r="BH510" s="214" t="e">
        <f t="shared" si="452"/>
        <v>#DIV/0!</v>
      </c>
      <c r="BI510" s="214" t="e">
        <f t="shared" si="452"/>
        <v>#DIV/0!</v>
      </c>
      <c r="BJ510" s="214" t="e">
        <f t="shared" si="452"/>
        <v>#DIV/0!</v>
      </c>
      <c r="BK510" s="214" t="e">
        <f t="shared" si="452"/>
        <v>#DIV/0!</v>
      </c>
      <c r="BL510" s="214" t="e">
        <f t="shared" si="452"/>
        <v>#DIV/0!</v>
      </c>
      <c r="BM510" s="214" t="e">
        <f t="shared" si="452"/>
        <v>#DIV/0!</v>
      </c>
      <c r="BN510" s="214" t="e">
        <f t="shared" si="452"/>
        <v>#DIV/0!</v>
      </c>
    </row>
    <row r="511" spans="2:67" hidden="1" outlineLevel="1">
      <c r="D511">
        <v>12</v>
      </c>
      <c r="E511" s="51" t="str">
        <v>Llamadas entrantes de internacional</v>
      </c>
      <c r="J511" s="51" t="str">
        <v>Minutos</v>
      </c>
      <c r="P511" s="213"/>
      <c r="Q511" s="213"/>
      <c r="R511" s="213"/>
      <c r="S511" s="214">
        <f t="shared" ref="S511:BN511" si="453">S331</f>
        <v>0</v>
      </c>
      <c r="T511" s="214">
        <f t="shared" si="453"/>
        <v>0</v>
      </c>
      <c r="U511" s="214">
        <f t="shared" si="453"/>
        <v>0</v>
      </c>
      <c r="V511" s="214">
        <f t="shared" si="453"/>
        <v>0</v>
      </c>
      <c r="W511" s="214">
        <f t="shared" si="453"/>
        <v>0</v>
      </c>
      <c r="X511" s="214">
        <f t="shared" si="453"/>
        <v>0</v>
      </c>
      <c r="Y511" s="214" t="e">
        <f t="shared" si="453"/>
        <v>#DIV/0!</v>
      </c>
      <c r="Z511" s="214" t="e">
        <f t="shared" si="453"/>
        <v>#DIV/0!</v>
      </c>
      <c r="AA511" s="214" t="e">
        <f t="shared" si="453"/>
        <v>#DIV/0!</v>
      </c>
      <c r="AB511" s="214" t="e">
        <f t="shared" si="453"/>
        <v>#DIV/0!</v>
      </c>
      <c r="AC511" s="214" t="e">
        <f t="shared" si="453"/>
        <v>#DIV/0!</v>
      </c>
      <c r="AD511" s="214" t="e">
        <f t="shared" si="453"/>
        <v>#DIV/0!</v>
      </c>
      <c r="AE511" s="214" t="e">
        <f t="shared" si="453"/>
        <v>#DIV/0!</v>
      </c>
      <c r="AF511" s="214" t="e">
        <f t="shared" si="453"/>
        <v>#DIV/0!</v>
      </c>
      <c r="AG511" s="214" t="e">
        <f t="shared" si="453"/>
        <v>#DIV/0!</v>
      </c>
      <c r="AH511" s="214" t="e">
        <f t="shared" si="453"/>
        <v>#DIV/0!</v>
      </c>
      <c r="AI511" s="214" t="e">
        <f t="shared" si="453"/>
        <v>#DIV/0!</v>
      </c>
      <c r="AJ511" s="214" t="e">
        <f t="shared" si="453"/>
        <v>#DIV/0!</v>
      </c>
      <c r="AK511" s="214" t="e">
        <f t="shared" si="453"/>
        <v>#DIV/0!</v>
      </c>
      <c r="AL511" s="214" t="e">
        <f t="shared" si="453"/>
        <v>#DIV/0!</v>
      </c>
      <c r="AM511" s="214" t="e">
        <f t="shared" si="453"/>
        <v>#DIV/0!</v>
      </c>
      <c r="AN511" s="214" t="e">
        <f t="shared" si="453"/>
        <v>#DIV/0!</v>
      </c>
      <c r="AO511" s="214" t="e">
        <f t="shared" si="453"/>
        <v>#DIV/0!</v>
      </c>
      <c r="AP511" s="214" t="e">
        <f t="shared" si="453"/>
        <v>#DIV/0!</v>
      </c>
      <c r="AQ511" s="214" t="e">
        <f t="shared" si="453"/>
        <v>#DIV/0!</v>
      </c>
      <c r="AR511" s="214" t="e">
        <f t="shared" si="453"/>
        <v>#DIV/0!</v>
      </c>
      <c r="AS511" s="214" t="e">
        <f t="shared" si="453"/>
        <v>#DIV/0!</v>
      </c>
      <c r="AT511" s="214" t="e">
        <f t="shared" si="453"/>
        <v>#DIV/0!</v>
      </c>
      <c r="AU511" s="214" t="e">
        <f t="shared" si="453"/>
        <v>#DIV/0!</v>
      </c>
      <c r="AV511" s="214" t="e">
        <f t="shared" si="453"/>
        <v>#DIV/0!</v>
      </c>
      <c r="AW511" s="214" t="e">
        <f t="shared" si="453"/>
        <v>#DIV/0!</v>
      </c>
      <c r="AX511" s="214" t="e">
        <f t="shared" si="453"/>
        <v>#DIV/0!</v>
      </c>
      <c r="AY511" s="214" t="e">
        <f t="shared" si="453"/>
        <v>#DIV/0!</v>
      </c>
      <c r="AZ511" s="214" t="e">
        <f t="shared" si="453"/>
        <v>#DIV/0!</v>
      </c>
      <c r="BA511" s="214" t="e">
        <f t="shared" si="453"/>
        <v>#DIV/0!</v>
      </c>
      <c r="BB511" s="214" t="e">
        <f t="shared" si="453"/>
        <v>#DIV/0!</v>
      </c>
      <c r="BC511" s="214" t="e">
        <f t="shared" si="453"/>
        <v>#DIV/0!</v>
      </c>
      <c r="BD511" s="214" t="e">
        <f t="shared" si="453"/>
        <v>#DIV/0!</v>
      </c>
      <c r="BE511" s="214" t="e">
        <f t="shared" si="453"/>
        <v>#DIV/0!</v>
      </c>
      <c r="BF511" s="214" t="e">
        <f t="shared" si="453"/>
        <v>#DIV/0!</v>
      </c>
      <c r="BG511" s="214" t="e">
        <f t="shared" si="453"/>
        <v>#DIV/0!</v>
      </c>
      <c r="BH511" s="214" t="e">
        <f t="shared" si="453"/>
        <v>#DIV/0!</v>
      </c>
      <c r="BI511" s="214" t="e">
        <f t="shared" si="453"/>
        <v>#DIV/0!</v>
      </c>
      <c r="BJ511" s="214" t="e">
        <f t="shared" si="453"/>
        <v>#DIV/0!</v>
      </c>
      <c r="BK511" s="214" t="e">
        <f t="shared" si="453"/>
        <v>#DIV/0!</v>
      </c>
      <c r="BL511" s="214" t="e">
        <f t="shared" si="453"/>
        <v>#DIV/0!</v>
      </c>
      <c r="BM511" s="214" t="e">
        <f t="shared" si="453"/>
        <v>#DIV/0!</v>
      </c>
      <c r="BN511" s="214" t="e">
        <f t="shared" si="453"/>
        <v>#DIV/0!</v>
      </c>
    </row>
    <row r="512" spans="2:67" hidden="1" outlineLevel="1">
      <c r="D512">
        <v>13</v>
      </c>
      <c r="E512" s="51" t="str">
        <v>Llamadas entrantes de números no geográficos</v>
      </c>
      <c r="J512" s="51" t="str">
        <v>Minutos</v>
      </c>
      <c r="P512" s="213"/>
      <c r="Q512" s="213"/>
      <c r="R512" s="213"/>
      <c r="S512" s="213"/>
      <c r="T512" s="213"/>
      <c r="U512" s="213"/>
      <c r="V512" s="213"/>
      <c r="W512" s="213"/>
      <c r="X512" s="213"/>
      <c r="Y512" s="213"/>
      <c r="Z512" s="213"/>
      <c r="AA512" s="213"/>
      <c r="AB512" s="213"/>
      <c r="AC512" s="213"/>
      <c r="AD512" s="213"/>
      <c r="AE512" s="213"/>
      <c r="AF512" s="213"/>
      <c r="AG512" s="213"/>
      <c r="AH512" s="213"/>
      <c r="AI512" s="213"/>
      <c r="AJ512" s="213"/>
      <c r="AK512" s="213"/>
      <c r="AL512" s="213"/>
      <c r="AM512" s="213"/>
      <c r="AN512" s="213"/>
      <c r="AO512" s="213"/>
      <c r="AP512" s="213"/>
      <c r="AQ512" s="213"/>
      <c r="AR512" s="213"/>
      <c r="AS512" s="213"/>
      <c r="AT512" s="213"/>
      <c r="AU512" s="213"/>
      <c r="AV512" s="213"/>
      <c r="AW512" s="213"/>
      <c r="AX512" s="213"/>
      <c r="AY512" s="213"/>
      <c r="AZ512" s="213"/>
      <c r="BA512" s="213"/>
      <c r="BB512" s="213"/>
      <c r="BC512" s="213"/>
      <c r="BD512" s="213"/>
      <c r="BE512" s="213"/>
      <c r="BF512" s="213"/>
      <c r="BG512" s="213"/>
      <c r="BH512" s="213"/>
      <c r="BI512" s="213"/>
      <c r="BJ512" s="213"/>
      <c r="BK512" s="213"/>
      <c r="BL512" s="213"/>
      <c r="BM512" s="213"/>
      <c r="BN512" s="213"/>
    </row>
    <row r="513" spans="4:66" hidden="1" outlineLevel="1">
      <c r="D513">
        <v>14</v>
      </c>
      <c r="E513" s="51" t="str">
        <v>Fixed Service14</v>
      </c>
      <c r="J513" s="51" t="str">
        <v>Fixed Unit14</v>
      </c>
      <c r="P513" s="213"/>
      <c r="Q513" s="213"/>
      <c r="R513" s="213"/>
      <c r="S513" s="213"/>
      <c r="T513" s="213"/>
      <c r="U513" s="213"/>
      <c r="V513" s="213"/>
      <c r="W513" s="213"/>
      <c r="X513" s="213"/>
      <c r="Y513" s="213"/>
      <c r="Z513" s="213"/>
      <c r="AA513" s="213"/>
      <c r="AB513" s="213"/>
      <c r="AC513" s="213"/>
      <c r="AD513" s="213"/>
      <c r="AE513" s="213"/>
      <c r="AF513" s="213"/>
      <c r="AG513" s="213"/>
      <c r="AH513" s="213"/>
      <c r="AI513" s="213"/>
      <c r="AJ513" s="213"/>
      <c r="AK513" s="213"/>
      <c r="AL513" s="213"/>
      <c r="AM513" s="213"/>
      <c r="AN513" s="213"/>
      <c r="AO513" s="213"/>
      <c r="AP513" s="213"/>
      <c r="AQ513" s="213"/>
      <c r="AR513" s="213"/>
      <c r="AS513" s="213"/>
      <c r="AT513" s="213"/>
      <c r="AU513" s="213"/>
      <c r="AV513" s="213"/>
      <c r="AW513" s="213"/>
      <c r="AX513" s="213"/>
      <c r="AY513" s="213"/>
      <c r="AZ513" s="213"/>
      <c r="BA513" s="213"/>
      <c r="BB513" s="213"/>
      <c r="BC513" s="213"/>
      <c r="BD513" s="213"/>
      <c r="BE513" s="213"/>
      <c r="BF513" s="213"/>
      <c r="BG513" s="213"/>
      <c r="BH513" s="213"/>
      <c r="BI513" s="213"/>
      <c r="BJ513" s="213"/>
      <c r="BK513" s="213"/>
      <c r="BL513" s="213"/>
      <c r="BM513" s="213"/>
      <c r="BN513" s="213"/>
    </row>
    <row r="514" spans="4:66" hidden="1" outlineLevel="1">
      <c r="D514">
        <v>15</v>
      </c>
      <c r="E514" s="51" t="str">
        <v>Llamadas en tránsito Local</v>
      </c>
      <c r="J514" s="51" t="str">
        <v>Minutos</v>
      </c>
      <c r="P514" s="213"/>
      <c r="Q514" s="213"/>
      <c r="R514" s="213"/>
      <c r="S514" s="214" t="e">
        <f t="shared" ref="S514:BN514" si="454">S365</f>
        <v>#DIV/0!</v>
      </c>
      <c r="T514" s="214" t="e">
        <f t="shared" si="454"/>
        <v>#DIV/0!</v>
      </c>
      <c r="U514" s="214" t="e">
        <f t="shared" si="454"/>
        <v>#DIV/0!</v>
      </c>
      <c r="V514" s="214" t="e">
        <f t="shared" si="454"/>
        <v>#DIV/0!</v>
      </c>
      <c r="W514" s="214" t="e">
        <f t="shared" si="454"/>
        <v>#DIV/0!</v>
      </c>
      <c r="X514" s="214" t="e">
        <f t="shared" si="454"/>
        <v>#DIV/0!</v>
      </c>
      <c r="Y514" s="214" t="e">
        <f t="shared" si="454"/>
        <v>#DIV/0!</v>
      </c>
      <c r="Z514" s="214" t="e">
        <f t="shared" si="454"/>
        <v>#DIV/0!</v>
      </c>
      <c r="AA514" s="214" t="e">
        <f t="shared" si="454"/>
        <v>#DIV/0!</v>
      </c>
      <c r="AB514" s="214" t="e">
        <f t="shared" si="454"/>
        <v>#DIV/0!</v>
      </c>
      <c r="AC514" s="214" t="e">
        <f t="shared" si="454"/>
        <v>#DIV/0!</v>
      </c>
      <c r="AD514" s="214" t="e">
        <f t="shared" si="454"/>
        <v>#DIV/0!</v>
      </c>
      <c r="AE514" s="214" t="e">
        <f t="shared" si="454"/>
        <v>#DIV/0!</v>
      </c>
      <c r="AF514" s="214" t="e">
        <f t="shared" si="454"/>
        <v>#DIV/0!</v>
      </c>
      <c r="AG514" s="214" t="e">
        <f t="shared" si="454"/>
        <v>#DIV/0!</v>
      </c>
      <c r="AH514" s="214" t="e">
        <f t="shared" si="454"/>
        <v>#DIV/0!</v>
      </c>
      <c r="AI514" s="214" t="e">
        <f t="shared" si="454"/>
        <v>#DIV/0!</v>
      </c>
      <c r="AJ514" s="214" t="e">
        <f t="shared" si="454"/>
        <v>#DIV/0!</v>
      </c>
      <c r="AK514" s="214" t="e">
        <f t="shared" si="454"/>
        <v>#DIV/0!</v>
      </c>
      <c r="AL514" s="214" t="e">
        <f t="shared" si="454"/>
        <v>#DIV/0!</v>
      </c>
      <c r="AM514" s="214" t="e">
        <f t="shared" si="454"/>
        <v>#DIV/0!</v>
      </c>
      <c r="AN514" s="214" t="e">
        <f t="shared" si="454"/>
        <v>#DIV/0!</v>
      </c>
      <c r="AO514" s="214" t="e">
        <f t="shared" si="454"/>
        <v>#DIV/0!</v>
      </c>
      <c r="AP514" s="214" t="e">
        <f t="shared" si="454"/>
        <v>#DIV/0!</v>
      </c>
      <c r="AQ514" s="214" t="e">
        <f t="shared" si="454"/>
        <v>#DIV/0!</v>
      </c>
      <c r="AR514" s="214" t="e">
        <f t="shared" si="454"/>
        <v>#DIV/0!</v>
      </c>
      <c r="AS514" s="214" t="e">
        <f t="shared" si="454"/>
        <v>#DIV/0!</v>
      </c>
      <c r="AT514" s="214" t="e">
        <f t="shared" si="454"/>
        <v>#DIV/0!</v>
      </c>
      <c r="AU514" s="214" t="e">
        <f t="shared" si="454"/>
        <v>#DIV/0!</v>
      </c>
      <c r="AV514" s="214" t="e">
        <f t="shared" si="454"/>
        <v>#DIV/0!</v>
      </c>
      <c r="AW514" s="214" t="e">
        <f t="shared" si="454"/>
        <v>#DIV/0!</v>
      </c>
      <c r="AX514" s="214" t="e">
        <f t="shared" si="454"/>
        <v>#DIV/0!</v>
      </c>
      <c r="AY514" s="214" t="e">
        <f t="shared" si="454"/>
        <v>#DIV/0!</v>
      </c>
      <c r="AZ514" s="214" t="e">
        <f t="shared" si="454"/>
        <v>#DIV/0!</v>
      </c>
      <c r="BA514" s="214" t="e">
        <f t="shared" si="454"/>
        <v>#DIV/0!</v>
      </c>
      <c r="BB514" s="214" t="e">
        <f t="shared" si="454"/>
        <v>#DIV/0!</v>
      </c>
      <c r="BC514" s="214" t="e">
        <f t="shared" si="454"/>
        <v>#DIV/0!</v>
      </c>
      <c r="BD514" s="214" t="e">
        <f t="shared" si="454"/>
        <v>#DIV/0!</v>
      </c>
      <c r="BE514" s="214" t="e">
        <f t="shared" si="454"/>
        <v>#DIV/0!</v>
      </c>
      <c r="BF514" s="214" t="e">
        <f t="shared" si="454"/>
        <v>#DIV/0!</v>
      </c>
      <c r="BG514" s="214" t="e">
        <f t="shared" si="454"/>
        <v>#DIV/0!</v>
      </c>
      <c r="BH514" s="214" t="e">
        <f t="shared" si="454"/>
        <v>#DIV/0!</v>
      </c>
      <c r="BI514" s="214" t="e">
        <f t="shared" si="454"/>
        <v>#DIV/0!</v>
      </c>
      <c r="BJ514" s="214" t="e">
        <f t="shared" si="454"/>
        <v>#DIV/0!</v>
      </c>
      <c r="BK514" s="214" t="e">
        <f t="shared" si="454"/>
        <v>#DIV/0!</v>
      </c>
      <c r="BL514" s="214" t="e">
        <f t="shared" si="454"/>
        <v>#DIV/0!</v>
      </c>
      <c r="BM514" s="214" t="e">
        <f t="shared" si="454"/>
        <v>#DIV/0!</v>
      </c>
      <c r="BN514" s="214" t="e">
        <f t="shared" si="454"/>
        <v>#DIV/0!</v>
      </c>
    </row>
    <row r="515" spans="4:66" hidden="1" outlineLevel="1">
      <c r="D515">
        <v>16</v>
      </c>
      <c r="E515" s="51" t="str">
        <v>Llamadas en tránsito Larga Distancia</v>
      </c>
      <c r="J515" s="51" t="str">
        <v>Minutos</v>
      </c>
      <c r="P515" s="213"/>
      <c r="Q515" s="213"/>
      <c r="R515" s="213"/>
      <c r="S515" s="214" t="e">
        <f t="shared" ref="S515:BN515" si="455">S366</f>
        <v>#DIV/0!</v>
      </c>
      <c r="T515" s="214" t="e">
        <f t="shared" si="455"/>
        <v>#DIV/0!</v>
      </c>
      <c r="U515" s="214" t="e">
        <f t="shared" si="455"/>
        <v>#DIV/0!</v>
      </c>
      <c r="V515" s="214" t="e">
        <f t="shared" si="455"/>
        <v>#DIV/0!</v>
      </c>
      <c r="W515" s="214" t="e">
        <f t="shared" si="455"/>
        <v>#DIV/0!</v>
      </c>
      <c r="X515" s="214" t="e">
        <f t="shared" si="455"/>
        <v>#DIV/0!</v>
      </c>
      <c r="Y515" s="214" t="e">
        <f t="shared" si="455"/>
        <v>#DIV/0!</v>
      </c>
      <c r="Z515" s="214" t="e">
        <f t="shared" si="455"/>
        <v>#DIV/0!</v>
      </c>
      <c r="AA515" s="214" t="e">
        <f t="shared" si="455"/>
        <v>#DIV/0!</v>
      </c>
      <c r="AB515" s="214" t="e">
        <f t="shared" si="455"/>
        <v>#DIV/0!</v>
      </c>
      <c r="AC515" s="214" t="e">
        <f t="shared" si="455"/>
        <v>#DIV/0!</v>
      </c>
      <c r="AD515" s="214" t="e">
        <f t="shared" si="455"/>
        <v>#DIV/0!</v>
      </c>
      <c r="AE515" s="214" t="e">
        <f t="shared" si="455"/>
        <v>#DIV/0!</v>
      </c>
      <c r="AF515" s="214" t="e">
        <f t="shared" si="455"/>
        <v>#DIV/0!</v>
      </c>
      <c r="AG515" s="214" t="e">
        <f t="shared" si="455"/>
        <v>#DIV/0!</v>
      </c>
      <c r="AH515" s="214" t="e">
        <f t="shared" si="455"/>
        <v>#DIV/0!</v>
      </c>
      <c r="AI515" s="214" t="e">
        <f t="shared" si="455"/>
        <v>#DIV/0!</v>
      </c>
      <c r="AJ515" s="214" t="e">
        <f t="shared" si="455"/>
        <v>#DIV/0!</v>
      </c>
      <c r="AK515" s="214" t="e">
        <f t="shared" si="455"/>
        <v>#DIV/0!</v>
      </c>
      <c r="AL515" s="214" t="e">
        <f t="shared" si="455"/>
        <v>#DIV/0!</v>
      </c>
      <c r="AM515" s="214" t="e">
        <f t="shared" si="455"/>
        <v>#DIV/0!</v>
      </c>
      <c r="AN515" s="214" t="e">
        <f t="shared" si="455"/>
        <v>#DIV/0!</v>
      </c>
      <c r="AO515" s="214" t="e">
        <f t="shared" si="455"/>
        <v>#DIV/0!</v>
      </c>
      <c r="AP515" s="214" t="e">
        <f t="shared" si="455"/>
        <v>#DIV/0!</v>
      </c>
      <c r="AQ515" s="214" t="e">
        <f t="shared" si="455"/>
        <v>#DIV/0!</v>
      </c>
      <c r="AR515" s="214" t="e">
        <f t="shared" si="455"/>
        <v>#DIV/0!</v>
      </c>
      <c r="AS515" s="214" t="e">
        <f t="shared" si="455"/>
        <v>#DIV/0!</v>
      </c>
      <c r="AT515" s="214" t="e">
        <f t="shared" si="455"/>
        <v>#DIV/0!</v>
      </c>
      <c r="AU515" s="214" t="e">
        <f t="shared" si="455"/>
        <v>#DIV/0!</v>
      </c>
      <c r="AV515" s="214" t="e">
        <f t="shared" si="455"/>
        <v>#DIV/0!</v>
      </c>
      <c r="AW515" s="214" t="e">
        <f t="shared" si="455"/>
        <v>#DIV/0!</v>
      </c>
      <c r="AX515" s="214" t="e">
        <f t="shared" si="455"/>
        <v>#DIV/0!</v>
      </c>
      <c r="AY515" s="214" t="e">
        <f t="shared" si="455"/>
        <v>#DIV/0!</v>
      </c>
      <c r="AZ515" s="214" t="e">
        <f t="shared" si="455"/>
        <v>#DIV/0!</v>
      </c>
      <c r="BA515" s="214" t="e">
        <f t="shared" si="455"/>
        <v>#DIV/0!</v>
      </c>
      <c r="BB515" s="214" t="e">
        <f t="shared" si="455"/>
        <v>#DIV/0!</v>
      </c>
      <c r="BC515" s="214" t="e">
        <f t="shared" si="455"/>
        <v>#DIV/0!</v>
      </c>
      <c r="BD515" s="214" t="e">
        <f t="shared" si="455"/>
        <v>#DIV/0!</v>
      </c>
      <c r="BE515" s="214" t="e">
        <f t="shared" si="455"/>
        <v>#DIV/0!</v>
      </c>
      <c r="BF515" s="214" t="e">
        <f t="shared" si="455"/>
        <v>#DIV/0!</v>
      </c>
      <c r="BG515" s="214" t="e">
        <f t="shared" si="455"/>
        <v>#DIV/0!</v>
      </c>
      <c r="BH515" s="214" t="e">
        <f t="shared" si="455"/>
        <v>#DIV/0!</v>
      </c>
      <c r="BI515" s="214" t="e">
        <f t="shared" si="455"/>
        <v>#DIV/0!</v>
      </c>
      <c r="BJ515" s="214" t="e">
        <f t="shared" si="455"/>
        <v>#DIV/0!</v>
      </c>
      <c r="BK515" s="214" t="e">
        <f t="shared" si="455"/>
        <v>#DIV/0!</v>
      </c>
      <c r="BL515" s="214" t="e">
        <f t="shared" si="455"/>
        <v>#DIV/0!</v>
      </c>
      <c r="BM515" s="214" t="e">
        <f t="shared" si="455"/>
        <v>#DIV/0!</v>
      </c>
      <c r="BN515" s="214" t="e">
        <f t="shared" si="455"/>
        <v>#DIV/0!</v>
      </c>
    </row>
    <row r="516" spans="4:66" hidden="1" outlineLevel="1">
      <c r="D516">
        <v>17</v>
      </c>
      <c r="E516" s="51" t="str">
        <v>Fixed Service17</v>
      </c>
      <c r="J516" s="51" t="str">
        <v>Fixed Unit17</v>
      </c>
      <c r="P516" s="213"/>
      <c r="Q516" s="213"/>
      <c r="R516" s="213"/>
      <c r="S516" s="213"/>
      <c r="T516" s="213"/>
      <c r="U516" s="213"/>
      <c r="V516" s="213"/>
      <c r="W516" s="213"/>
      <c r="X516" s="213"/>
      <c r="Y516" s="213"/>
      <c r="Z516" s="213"/>
      <c r="AA516" s="213"/>
      <c r="AB516" s="213"/>
      <c r="AC516" s="213"/>
      <c r="AD516" s="213"/>
      <c r="AE516" s="213"/>
      <c r="AF516" s="213"/>
      <c r="AG516" s="213"/>
      <c r="AH516" s="213"/>
      <c r="AI516" s="213"/>
      <c r="AJ516" s="213"/>
      <c r="AK516" s="213"/>
      <c r="AL516" s="213"/>
      <c r="AM516" s="213"/>
      <c r="AN516" s="213"/>
      <c r="AO516" s="213"/>
      <c r="AP516" s="213"/>
      <c r="AQ516" s="213"/>
      <c r="AR516" s="213"/>
      <c r="AS516" s="213"/>
      <c r="AT516" s="213"/>
      <c r="AU516" s="213"/>
      <c r="AV516" s="213"/>
      <c r="AW516" s="213"/>
      <c r="AX516" s="213"/>
      <c r="AY516" s="213"/>
      <c r="AZ516" s="213"/>
      <c r="BA516" s="213"/>
      <c r="BB516" s="213"/>
      <c r="BC516" s="213"/>
      <c r="BD516" s="213"/>
      <c r="BE516" s="213"/>
      <c r="BF516" s="213"/>
      <c r="BG516" s="213"/>
      <c r="BH516" s="213"/>
      <c r="BI516" s="213"/>
      <c r="BJ516" s="213"/>
      <c r="BK516" s="213"/>
      <c r="BL516" s="213"/>
      <c r="BM516" s="213"/>
      <c r="BN516" s="213"/>
    </row>
    <row r="517" spans="4:66" hidden="1" outlineLevel="1">
      <c r="D517">
        <v>18</v>
      </c>
      <c r="E517" s="51" t="str">
        <v>SMS on-net</v>
      </c>
      <c r="J517" s="51" t="str">
        <v>SMS</v>
      </c>
      <c r="P517" s="213"/>
      <c r="Q517" s="213"/>
      <c r="R517" s="213"/>
      <c r="S517" s="214" t="e">
        <f t="shared" ref="S517:BN517" si="456">S423</f>
        <v>#DIV/0!</v>
      </c>
      <c r="T517" s="214" t="e">
        <f t="shared" si="456"/>
        <v>#DIV/0!</v>
      </c>
      <c r="U517" s="214" t="e">
        <f t="shared" si="456"/>
        <v>#DIV/0!</v>
      </c>
      <c r="V517" s="214" t="e">
        <f t="shared" si="456"/>
        <v>#DIV/0!</v>
      </c>
      <c r="W517" s="214" t="e">
        <f t="shared" si="456"/>
        <v>#DIV/0!</v>
      </c>
      <c r="X517" s="214" t="e">
        <f t="shared" si="456"/>
        <v>#DIV/0!</v>
      </c>
      <c r="Y517" s="214" t="e">
        <f t="shared" si="456"/>
        <v>#DIV/0!</v>
      </c>
      <c r="Z517" s="214" t="e">
        <f t="shared" si="456"/>
        <v>#DIV/0!</v>
      </c>
      <c r="AA517" s="214" t="e">
        <f t="shared" si="456"/>
        <v>#DIV/0!</v>
      </c>
      <c r="AB517" s="214" t="e">
        <f t="shared" si="456"/>
        <v>#DIV/0!</v>
      </c>
      <c r="AC517" s="214" t="e">
        <f t="shared" si="456"/>
        <v>#DIV/0!</v>
      </c>
      <c r="AD517" s="214" t="e">
        <f t="shared" si="456"/>
        <v>#DIV/0!</v>
      </c>
      <c r="AE517" s="214" t="e">
        <f t="shared" si="456"/>
        <v>#DIV/0!</v>
      </c>
      <c r="AF517" s="214" t="e">
        <f t="shared" si="456"/>
        <v>#DIV/0!</v>
      </c>
      <c r="AG517" s="214" t="e">
        <f t="shared" si="456"/>
        <v>#DIV/0!</v>
      </c>
      <c r="AH517" s="214" t="e">
        <f t="shared" si="456"/>
        <v>#DIV/0!</v>
      </c>
      <c r="AI517" s="214" t="e">
        <f t="shared" si="456"/>
        <v>#DIV/0!</v>
      </c>
      <c r="AJ517" s="214" t="e">
        <f t="shared" si="456"/>
        <v>#DIV/0!</v>
      </c>
      <c r="AK517" s="214" t="e">
        <f t="shared" si="456"/>
        <v>#DIV/0!</v>
      </c>
      <c r="AL517" s="214" t="e">
        <f t="shared" si="456"/>
        <v>#DIV/0!</v>
      </c>
      <c r="AM517" s="214" t="e">
        <f t="shared" si="456"/>
        <v>#DIV/0!</v>
      </c>
      <c r="AN517" s="214" t="e">
        <f t="shared" si="456"/>
        <v>#DIV/0!</v>
      </c>
      <c r="AO517" s="214" t="e">
        <f t="shared" si="456"/>
        <v>#DIV/0!</v>
      </c>
      <c r="AP517" s="214" t="e">
        <f t="shared" si="456"/>
        <v>#DIV/0!</v>
      </c>
      <c r="AQ517" s="214" t="e">
        <f t="shared" si="456"/>
        <v>#DIV/0!</v>
      </c>
      <c r="AR517" s="214" t="e">
        <f t="shared" si="456"/>
        <v>#DIV/0!</v>
      </c>
      <c r="AS517" s="214" t="e">
        <f t="shared" si="456"/>
        <v>#DIV/0!</v>
      </c>
      <c r="AT517" s="214" t="e">
        <f t="shared" si="456"/>
        <v>#DIV/0!</v>
      </c>
      <c r="AU517" s="214" t="e">
        <f t="shared" si="456"/>
        <v>#DIV/0!</v>
      </c>
      <c r="AV517" s="214" t="e">
        <f t="shared" si="456"/>
        <v>#DIV/0!</v>
      </c>
      <c r="AW517" s="214" t="e">
        <f t="shared" si="456"/>
        <v>#DIV/0!</v>
      </c>
      <c r="AX517" s="214" t="e">
        <f t="shared" si="456"/>
        <v>#DIV/0!</v>
      </c>
      <c r="AY517" s="214" t="e">
        <f t="shared" si="456"/>
        <v>#DIV/0!</v>
      </c>
      <c r="AZ517" s="214" t="e">
        <f t="shared" si="456"/>
        <v>#DIV/0!</v>
      </c>
      <c r="BA517" s="214" t="e">
        <f t="shared" si="456"/>
        <v>#DIV/0!</v>
      </c>
      <c r="BB517" s="214" t="e">
        <f t="shared" si="456"/>
        <v>#DIV/0!</v>
      </c>
      <c r="BC517" s="214" t="e">
        <f t="shared" si="456"/>
        <v>#DIV/0!</v>
      </c>
      <c r="BD517" s="214" t="e">
        <f t="shared" si="456"/>
        <v>#DIV/0!</v>
      </c>
      <c r="BE517" s="214" t="e">
        <f t="shared" si="456"/>
        <v>#DIV/0!</v>
      </c>
      <c r="BF517" s="214" t="e">
        <f t="shared" si="456"/>
        <v>#DIV/0!</v>
      </c>
      <c r="BG517" s="214" t="e">
        <f t="shared" si="456"/>
        <v>#DIV/0!</v>
      </c>
      <c r="BH517" s="214" t="e">
        <f t="shared" si="456"/>
        <v>#DIV/0!</v>
      </c>
      <c r="BI517" s="214" t="e">
        <f t="shared" si="456"/>
        <v>#DIV/0!</v>
      </c>
      <c r="BJ517" s="214" t="e">
        <f t="shared" si="456"/>
        <v>#DIV/0!</v>
      </c>
      <c r="BK517" s="214" t="e">
        <f t="shared" si="456"/>
        <v>#DIV/0!</v>
      </c>
      <c r="BL517" s="214" t="e">
        <f t="shared" si="456"/>
        <v>#DIV/0!</v>
      </c>
      <c r="BM517" s="214" t="e">
        <f t="shared" si="456"/>
        <v>#DIV/0!</v>
      </c>
      <c r="BN517" s="214" t="e">
        <f t="shared" si="456"/>
        <v>#DIV/0!</v>
      </c>
    </row>
    <row r="518" spans="4:66" hidden="1" outlineLevel="1">
      <c r="D518">
        <v>19</v>
      </c>
      <c r="E518" s="51" t="str">
        <v>SMS salientes</v>
      </c>
      <c r="J518" s="51" t="str">
        <v>SMS</v>
      </c>
      <c r="P518" s="213"/>
      <c r="Q518" s="213"/>
      <c r="R518" s="213"/>
      <c r="S518" s="214" t="e">
        <f t="shared" ref="S518:BN518" si="457">S424</f>
        <v>#DIV/0!</v>
      </c>
      <c r="T518" s="214" t="e">
        <f t="shared" si="457"/>
        <v>#DIV/0!</v>
      </c>
      <c r="U518" s="214" t="e">
        <f t="shared" si="457"/>
        <v>#DIV/0!</v>
      </c>
      <c r="V518" s="214" t="e">
        <f t="shared" si="457"/>
        <v>#DIV/0!</v>
      </c>
      <c r="W518" s="214" t="e">
        <f t="shared" si="457"/>
        <v>#DIV/0!</v>
      </c>
      <c r="X518" s="214" t="e">
        <f t="shared" si="457"/>
        <v>#DIV/0!</v>
      </c>
      <c r="Y518" s="214" t="e">
        <f t="shared" si="457"/>
        <v>#DIV/0!</v>
      </c>
      <c r="Z518" s="214" t="e">
        <f t="shared" si="457"/>
        <v>#DIV/0!</v>
      </c>
      <c r="AA518" s="214" t="e">
        <f t="shared" si="457"/>
        <v>#DIV/0!</v>
      </c>
      <c r="AB518" s="214" t="e">
        <f t="shared" si="457"/>
        <v>#DIV/0!</v>
      </c>
      <c r="AC518" s="214" t="e">
        <f t="shared" si="457"/>
        <v>#DIV/0!</v>
      </c>
      <c r="AD518" s="214" t="e">
        <f t="shared" si="457"/>
        <v>#DIV/0!</v>
      </c>
      <c r="AE518" s="214" t="e">
        <f t="shared" si="457"/>
        <v>#DIV/0!</v>
      </c>
      <c r="AF518" s="214" t="e">
        <f t="shared" si="457"/>
        <v>#DIV/0!</v>
      </c>
      <c r="AG518" s="214" t="e">
        <f t="shared" si="457"/>
        <v>#DIV/0!</v>
      </c>
      <c r="AH518" s="214" t="e">
        <f t="shared" si="457"/>
        <v>#DIV/0!</v>
      </c>
      <c r="AI518" s="214" t="e">
        <f t="shared" si="457"/>
        <v>#DIV/0!</v>
      </c>
      <c r="AJ518" s="214" t="e">
        <f t="shared" si="457"/>
        <v>#DIV/0!</v>
      </c>
      <c r="AK518" s="214" t="e">
        <f t="shared" si="457"/>
        <v>#DIV/0!</v>
      </c>
      <c r="AL518" s="214" t="e">
        <f t="shared" si="457"/>
        <v>#DIV/0!</v>
      </c>
      <c r="AM518" s="214" t="e">
        <f t="shared" si="457"/>
        <v>#DIV/0!</v>
      </c>
      <c r="AN518" s="214" t="e">
        <f t="shared" si="457"/>
        <v>#DIV/0!</v>
      </c>
      <c r="AO518" s="214" t="e">
        <f t="shared" si="457"/>
        <v>#DIV/0!</v>
      </c>
      <c r="AP518" s="214" t="e">
        <f t="shared" si="457"/>
        <v>#DIV/0!</v>
      </c>
      <c r="AQ518" s="214" t="e">
        <f t="shared" si="457"/>
        <v>#DIV/0!</v>
      </c>
      <c r="AR518" s="214" t="e">
        <f t="shared" si="457"/>
        <v>#DIV/0!</v>
      </c>
      <c r="AS518" s="214" t="e">
        <f t="shared" si="457"/>
        <v>#DIV/0!</v>
      </c>
      <c r="AT518" s="214" t="e">
        <f t="shared" si="457"/>
        <v>#DIV/0!</v>
      </c>
      <c r="AU518" s="214" t="e">
        <f t="shared" si="457"/>
        <v>#DIV/0!</v>
      </c>
      <c r="AV518" s="214" t="e">
        <f t="shared" si="457"/>
        <v>#DIV/0!</v>
      </c>
      <c r="AW518" s="214" t="e">
        <f t="shared" si="457"/>
        <v>#DIV/0!</v>
      </c>
      <c r="AX518" s="214" t="e">
        <f t="shared" si="457"/>
        <v>#DIV/0!</v>
      </c>
      <c r="AY518" s="214" t="e">
        <f t="shared" si="457"/>
        <v>#DIV/0!</v>
      </c>
      <c r="AZ518" s="214" t="e">
        <f t="shared" si="457"/>
        <v>#DIV/0!</v>
      </c>
      <c r="BA518" s="214" t="e">
        <f t="shared" si="457"/>
        <v>#DIV/0!</v>
      </c>
      <c r="BB518" s="214" t="e">
        <f t="shared" si="457"/>
        <v>#DIV/0!</v>
      </c>
      <c r="BC518" s="214" t="e">
        <f t="shared" si="457"/>
        <v>#DIV/0!</v>
      </c>
      <c r="BD518" s="214" t="e">
        <f t="shared" si="457"/>
        <v>#DIV/0!</v>
      </c>
      <c r="BE518" s="214" t="e">
        <f t="shared" si="457"/>
        <v>#DIV/0!</v>
      </c>
      <c r="BF518" s="214" t="e">
        <f t="shared" si="457"/>
        <v>#DIV/0!</v>
      </c>
      <c r="BG518" s="214" t="e">
        <f t="shared" si="457"/>
        <v>#DIV/0!</v>
      </c>
      <c r="BH518" s="214" t="e">
        <f t="shared" si="457"/>
        <v>#DIV/0!</v>
      </c>
      <c r="BI518" s="214" t="e">
        <f t="shared" si="457"/>
        <v>#DIV/0!</v>
      </c>
      <c r="BJ518" s="214" t="e">
        <f t="shared" si="457"/>
        <v>#DIV/0!</v>
      </c>
      <c r="BK518" s="214" t="e">
        <f t="shared" si="457"/>
        <v>#DIV/0!</v>
      </c>
      <c r="BL518" s="214" t="e">
        <f t="shared" si="457"/>
        <v>#DIV/0!</v>
      </c>
      <c r="BM518" s="214" t="e">
        <f t="shared" si="457"/>
        <v>#DIV/0!</v>
      </c>
      <c r="BN518" s="214" t="e">
        <f t="shared" si="457"/>
        <v>#DIV/0!</v>
      </c>
    </row>
    <row r="519" spans="4:66" hidden="1" outlineLevel="1">
      <c r="D519">
        <v>20</v>
      </c>
      <c r="E519" s="51" t="str">
        <v>SMS entrantes</v>
      </c>
      <c r="J519" s="51" t="str">
        <v>SMS</v>
      </c>
      <c r="P519" s="213"/>
      <c r="Q519" s="213"/>
      <c r="R519" s="213"/>
      <c r="S519" s="214" t="e">
        <f t="shared" ref="S519:BN519" si="458">S425</f>
        <v>#DIV/0!</v>
      </c>
      <c r="T519" s="214" t="e">
        <f t="shared" si="458"/>
        <v>#DIV/0!</v>
      </c>
      <c r="U519" s="214" t="e">
        <f t="shared" si="458"/>
        <v>#DIV/0!</v>
      </c>
      <c r="V519" s="214" t="e">
        <f t="shared" si="458"/>
        <v>#DIV/0!</v>
      </c>
      <c r="W519" s="214" t="e">
        <f t="shared" si="458"/>
        <v>#DIV/0!</v>
      </c>
      <c r="X519" s="214" t="e">
        <f t="shared" si="458"/>
        <v>#DIV/0!</v>
      </c>
      <c r="Y519" s="214" t="e">
        <f t="shared" si="458"/>
        <v>#DIV/0!</v>
      </c>
      <c r="Z519" s="214" t="e">
        <f t="shared" si="458"/>
        <v>#DIV/0!</v>
      </c>
      <c r="AA519" s="214" t="e">
        <f t="shared" si="458"/>
        <v>#DIV/0!</v>
      </c>
      <c r="AB519" s="214" t="e">
        <f t="shared" si="458"/>
        <v>#DIV/0!</v>
      </c>
      <c r="AC519" s="214" t="e">
        <f t="shared" si="458"/>
        <v>#DIV/0!</v>
      </c>
      <c r="AD519" s="214" t="e">
        <f t="shared" si="458"/>
        <v>#DIV/0!</v>
      </c>
      <c r="AE519" s="214" t="e">
        <f t="shared" si="458"/>
        <v>#DIV/0!</v>
      </c>
      <c r="AF519" s="214" t="e">
        <f t="shared" si="458"/>
        <v>#DIV/0!</v>
      </c>
      <c r="AG519" s="214" t="e">
        <f t="shared" si="458"/>
        <v>#DIV/0!</v>
      </c>
      <c r="AH519" s="214" t="e">
        <f t="shared" si="458"/>
        <v>#DIV/0!</v>
      </c>
      <c r="AI519" s="214" t="e">
        <f t="shared" si="458"/>
        <v>#DIV/0!</v>
      </c>
      <c r="AJ519" s="214" t="e">
        <f t="shared" si="458"/>
        <v>#DIV/0!</v>
      </c>
      <c r="AK519" s="214" t="e">
        <f t="shared" si="458"/>
        <v>#DIV/0!</v>
      </c>
      <c r="AL519" s="214" t="e">
        <f t="shared" si="458"/>
        <v>#DIV/0!</v>
      </c>
      <c r="AM519" s="214" t="e">
        <f t="shared" si="458"/>
        <v>#DIV/0!</v>
      </c>
      <c r="AN519" s="214" t="e">
        <f t="shared" si="458"/>
        <v>#DIV/0!</v>
      </c>
      <c r="AO519" s="214" t="e">
        <f t="shared" si="458"/>
        <v>#DIV/0!</v>
      </c>
      <c r="AP519" s="214" t="e">
        <f t="shared" si="458"/>
        <v>#DIV/0!</v>
      </c>
      <c r="AQ519" s="214" t="e">
        <f t="shared" si="458"/>
        <v>#DIV/0!</v>
      </c>
      <c r="AR519" s="214" t="e">
        <f t="shared" si="458"/>
        <v>#DIV/0!</v>
      </c>
      <c r="AS519" s="214" t="e">
        <f t="shared" si="458"/>
        <v>#DIV/0!</v>
      </c>
      <c r="AT519" s="214" t="e">
        <f t="shared" si="458"/>
        <v>#DIV/0!</v>
      </c>
      <c r="AU519" s="214" t="e">
        <f t="shared" si="458"/>
        <v>#DIV/0!</v>
      </c>
      <c r="AV519" s="214" t="e">
        <f t="shared" si="458"/>
        <v>#DIV/0!</v>
      </c>
      <c r="AW519" s="214" t="e">
        <f t="shared" si="458"/>
        <v>#DIV/0!</v>
      </c>
      <c r="AX519" s="214" t="e">
        <f t="shared" si="458"/>
        <v>#DIV/0!</v>
      </c>
      <c r="AY519" s="214" t="e">
        <f t="shared" si="458"/>
        <v>#DIV/0!</v>
      </c>
      <c r="AZ519" s="214" t="e">
        <f t="shared" si="458"/>
        <v>#DIV/0!</v>
      </c>
      <c r="BA519" s="214" t="e">
        <f t="shared" si="458"/>
        <v>#DIV/0!</v>
      </c>
      <c r="BB519" s="214" t="e">
        <f t="shared" si="458"/>
        <v>#DIV/0!</v>
      </c>
      <c r="BC519" s="214" t="e">
        <f t="shared" si="458"/>
        <v>#DIV/0!</v>
      </c>
      <c r="BD519" s="214" t="e">
        <f t="shared" si="458"/>
        <v>#DIV/0!</v>
      </c>
      <c r="BE519" s="214" t="e">
        <f t="shared" si="458"/>
        <v>#DIV/0!</v>
      </c>
      <c r="BF519" s="214" t="e">
        <f t="shared" si="458"/>
        <v>#DIV/0!</v>
      </c>
      <c r="BG519" s="214" t="e">
        <f t="shared" si="458"/>
        <v>#DIV/0!</v>
      </c>
      <c r="BH519" s="214" t="e">
        <f t="shared" si="458"/>
        <v>#DIV/0!</v>
      </c>
      <c r="BI519" s="214" t="e">
        <f t="shared" si="458"/>
        <v>#DIV/0!</v>
      </c>
      <c r="BJ519" s="214" t="e">
        <f t="shared" si="458"/>
        <v>#DIV/0!</v>
      </c>
      <c r="BK519" s="214" t="e">
        <f t="shared" si="458"/>
        <v>#DIV/0!</v>
      </c>
      <c r="BL519" s="214" t="e">
        <f t="shared" si="458"/>
        <v>#DIV/0!</v>
      </c>
      <c r="BM519" s="214" t="e">
        <f t="shared" si="458"/>
        <v>#DIV/0!</v>
      </c>
      <c r="BN519" s="214" t="e">
        <f t="shared" si="458"/>
        <v>#DIV/0!</v>
      </c>
    </row>
    <row r="520" spans="4:66" hidden="1" outlineLevel="1">
      <c r="D520">
        <v>21</v>
      </c>
      <c r="E520" s="51" t="str">
        <v>Fixed Service21</v>
      </c>
      <c r="J520" s="51" t="str">
        <v>Fixed Unit21</v>
      </c>
      <c r="P520" s="213"/>
      <c r="Q520" s="213"/>
      <c r="R520" s="213"/>
      <c r="S520" s="213"/>
      <c r="T520" s="213"/>
      <c r="U520" s="213"/>
      <c r="V520" s="213"/>
      <c r="W520" s="213"/>
      <c r="X520" s="213"/>
      <c r="Y520" s="213"/>
      <c r="Z520" s="213"/>
      <c r="AA520" s="213"/>
      <c r="AB520" s="213"/>
      <c r="AC520" s="213"/>
      <c r="AD520" s="213"/>
      <c r="AE520" s="213"/>
      <c r="AF520" s="213"/>
      <c r="AG520" s="213"/>
      <c r="AH520" s="213"/>
      <c r="AI520" s="213"/>
      <c r="AJ520" s="213"/>
      <c r="AK520" s="213"/>
      <c r="AL520" s="213"/>
      <c r="AM520" s="213"/>
      <c r="AN520" s="213"/>
      <c r="AO520" s="213"/>
      <c r="AP520" s="213"/>
      <c r="AQ520" s="213"/>
      <c r="AR520" s="213"/>
      <c r="AS520" s="213"/>
      <c r="AT520" s="213"/>
      <c r="AU520" s="213"/>
      <c r="AV520" s="213"/>
      <c r="AW520" s="213"/>
      <c r="AX520" s="213"/>
      <c r="AY520" s="213"/>
      <c r="AZ520" s="213"/>
      <c r="BA520" s="213"/>
      <c r="BB520" s="213"/>
      <c r="BC520" s="213"/>
      <c r="BD520" s="213"/>
      <c r="BE520" s="213"/>
      <c r="BF520" s="213"/>
      <c r="BG520" s="213"/>
      <c r="BH520" s="213"/>
      <c r="BI520" s="213"/>
      <c r="BJ520" s="213"/>
      <c r="BK520" s="213"/>
      <c r="BL520" s="213"/>
      <c r="BM520" s="213"/>
      <c r="BN520" s="213"/>
    </row>
    <row r="521" spans="4:66" hidden="1" outlineLevel="1">
      <c r="D521">
        <v>22</v>
      </c>
      <c r="E521" s="51" t="str">
        <v>Enlaces dedicados</v>
      </c>
      <c r="J521" s="51" t="str">
        <v>Mbps</v>
      </c>
      <c r="P521" s="213"/>
      <c r="Q521" s="213"/>
      <c r="R521" s="213"/>
      <c r="S521" s="214">
        <f t="shared" ref="S521:BN521" si="459">S489</f>
        <v>0</v>
      </c>
      <c r="T521" s="214" t="e">
        <f t="shared" ca="1" si="459"/>
        <v>#N/A</v>
      </c>
      <c r="U521" s="214" t="e">
        <f t="shared" ca="1" si="459"/>
        <v>#N/A</v>
      </c>
      <c r="V521" s="214" t="e">
        <f t="shared" ca="1" si="459"/>
        <v>#N/A</v>
      </c>
      <c r="W521" s="214" t="e">
        <f t="shared" ca="1" si="459"/>
        <v>#N/A</v>
      </c>
      <c r="X521" s="214" t="e">
        <f t="shared" ca="1" si="459"/>
        <v>#N/A</v>
      </c>
      <c r="Y521" s="214" t="e">
        <f t="shared" ca="1" si="459"/>
        <v>#N/A</v>
      </c>
      <c r="Z521" s="214" t="e">
        <f t="shared" ca="1" si="459"/>
        <v>#N/A</v>
      </c>
      <c r="AA521" s="214" t="e">
        <f t="shared" ca="1" si="459"/>
        <v>#N/A</v>
      </c>
      <c r="AB521" s="214" t="e">
        <f t="shared" ca="1" si="459"/>
        <v>#N/A</v>
      </c>
      <c r="AC521" s="214" t="e">
        <f t="shared" ca="1" si="459"/>
        <v>#N/A</v>
      </c>
      <c r="AD521" s="214" t="e">
        <f t="shared" ca="1" si="459"/>
        <v>#N/A</v>
      </c>
      <c r="AE521" s="214" t="e">
        <f t="shared" ca="1" si="459"/>
        <v>#N/A</v>
      </c>
      <c r="AF521" s="214" t="e">
        <f t="shared" ca="1" si="459"/>
        <v>#N/A</v>
      </c>
      <c r="AG521" s="214" t="e">
        <f t="shared" ca="1" si="459"/>
        <v>#N/A</v>
      </c>
      <c r="AH521" s="214" t="e">
        <f t="shared" ca="1" si="459"/>
        <v>#N/A</v>
      </c>
      <c r="AI521" s="214" t="e">
        <f t="shared" ca="1" si="459"/>
        <v>#N/A</v>
      </c>
      <c r="AJ521" s="214" t="e">
        <f t="shared" ca="1" si="459"/>
        <v>#N/A</v>
      </c>
      <c r="AK521" s="214" t="e">
        <f t="shared" ca="1" si="459"/>
        <v>#N/A</v>
      </c>
      <c r="AL521" s="214" t="e">
        <f t="shared" ca="1" si="459"/>
        <v>#N/A</v>
      </c>
      <c r="AM521" s="214" t="e">
        <f t="shared" ca="1" si="459"/>
        <v>#N/A</v>
      </c>
      <c r="AN521" s="214" t="e">
        <f t="shared" ca="1" si="459"/>
        <v>#N/A</v>
      </c>
      <c r="AO521" s="214" t="e">
        <f t="shared" ca="1" si="459"/>
        <v>#N/A</v>
      </c>
      <c r="AP521" s="214" t="e">
        <f t="shared" ca="1" si="459"/>
        <v>#N/A</v>
      </c>
      <c r="AQ521" s="214" t="e">
        <f t="shared" ca="1" si="459"/>
        <v>#N/A</v>
      </c>
      <c r="AR521" s="214" t="e">
        <f t="shared" ca="1" si="459"/>
        <v>#N/A</v>
      </c>
      <c r="AS521" s="214" t="e">
        <f t="shared" ca="1" si="459"/>
        <v>#N/A</v>
      </c>
      <c r="AT521" s="214" t="e">
        <f t="shared" ca="1" si="459"/>
        <v>#N/A</v>
      </c>
      <c r="AU521" s="214" t="e">
        <f t="shared" ca="1" si="459"/>
        <v>#N/A</v>
      </c>
      <c r="AV521" s="214" t="e">
        <f t="shared" ca="1" si="459"/>
        <v>#N/A</v>
      </c>
      <c r="AW521" s="214" t="e">
        <f t="shared" ca="1" si="459"/>
        <v>#N/A</v>
      </c>
      <c r="AX521" s="214" t="e">
        <f t="shared" ca="1" si="459"/>
        <v>#N/A</v>
      </c>
      <c r="AY521" s="214" t="e">
        <f t="shared" ca="1" si="459"/>
        <v>#N/A</v>
      </c>
      <c r="AZ521" s="214" t="e">
        <f t="shared" ca="1" si="459"/>
        <v>#N/A</v>
      </c>
      <c r="BA521" s="214" t="e">
        <f t="shared" ca="1" si="459"/>
        <v>#N/A</v>
      </c>
      <c r="BB521" s="214" t="e">
        <f t="shared" ca="1" si="459"/>
        <v>#N/A</v>
      </c>
      <c r="BC521" s="214" t="e">
        <f t="shared" ca="1" si="459"/>
        <v>#N/A</v>
      </c>
      <c r="BD521" s="214" t="e">
        <f t="shared" ca="1" si="459"/>
        <v>#N/A</v>
      </c>
      <c r="BE521" s="214" t="e">
        <f t="shared" ca="1" si="459"/>
        <v>#N/A</v>
      </c>
      <c r="BF521" s="214" t="e">
        <f t="shared" ca="1" si="459"/>
        <v>#N/A</v>
      </c>
      <c r="BG521" s="214" t="e">
        <f t="shared" ca="1" si="459"/>
        <v>#N/A</v>
      </c>
      <c r="BH521" s="214" t="e">
        <f t="shared" ca="1" si="459"/>
        <v>#N/A</v>
      </c>
      <c r="BI521" s="214" t="e">
        <f t="shared" ca="1" si="459"/>
        <v>#N/A</v>
      </c>
      <c r="BJ521" s="214" t="e">
        <f t="shared" ca="1" si="459"/>
        <v>#N/A</v>
      </c>
      <c r="BK521" s="214" t="e">
        <f t="shared" ca="1" si="459"/>
        <v>#N/A</v>
      </c>
      <c r="BL521" s="214" t="e">
        <f t="shared" ca="1" si="459"/>
        <v>#N/A</v>
      </c>
      <c r="BM521" s="214" t="e">
        <f t="shared" ca="1" si="459"/>
        <v>#N/A</v>
      </c>
      <c r="BN521" s="214" t="e">
        <f t="shared" ca="1" si="459"/>
        <v>#N/A</v>
      </c>
    </row>
    <row r="522" spans="4:66" hidden="1" outlineLevel="1">
      <c r="D522">
        <v>23</v>
      </c>
      <c r="E522" s="51" t="str">
        <v>xDSL propio (líneas)</v>
      </c>
      <c r="I522" s="53" t="s">
        <v>409</v>
      </c>
      <c r="J522" s="51" t="str">
        <v># lineas</v>
      </c>
      <c r="P522" s="213"/>
      <c r="Q522" s="213"/>
      <c r="R522" s="213"/>
      <c r="S522" s="214">
        <f t="shared" ref="S522:BN522" si="460">AVERAGE(S450,T450)</f>
        <v>0</v>
      </c>
      <c r="T522" s="214">
        <f t="shared" si="460"/>
        <v>0</v>
      </c>
      <c r="U522" s="214">
        <f t="shared" si="460"/>
        <v>0</v>
      </c>
      <c r="V522" s="214">
        <f t="shared" si="460"/>
        <v>0</v>
      </c>
      <c r="W522" s="214" t="e">
        <f t="shared" si="460"/>
        <v>#DIV/0!</v>
      </c>
      <c r="X522" s="214" t="e">
        <f t="shared" si="460"/>
        <v>#DIV/0!</v>
      </c>
      <c r="Y522" s="214" t="e">
        <f t="shared" si="460"/>
        <v>#DIV/0!</v>
      </c>
      <c r="Z522" s="214" t="e">
        <f t="shared" si="460"/>
        <v>#DIV/0!</v>
      </c>
      <c r="AA522" s="214" t="e">
        <f t="shared" si="460"/>
        <v>#DIV/0!</v>
      </c>
      <c r="AB522" s="214" t="e">
        <f t="shared" si="460"/>
        <v>#DIV/0!</v>
      </c>
      <c r="AC522" s="214" t="e">
        <f t="shared" si="460"/>
        <v>#DIV/0!</v>
      </c>
      <c r="AD522" s="214" t="e">
        <f t="shared" si="460"/>
        <v>#DIV/0!</v>
      </c>
      <c r="AE522" s="214" t="e">
        <f t="shared" si="460"/>
        <v>#DIV/0!</v>
      </c>
      <c r="AF522" s="214" t="e">
        <f t="shared" si="460"/>
        <v>#DIV/0!</v>
      </c>
      <c r="AG522" s="214" t="e">
        <f t="shared" si="460"/>
        <v>#DIV/0!</v>
      </c>
      <c r="AH522" s="214" t="e">
        <f t="shared" si="460"/>
        <v>#DIV/0!</v>
      </c>
      <c r="AI522" s="214" t="e">
        <f t="shared" si="460"/>
        <v>#DIV/0!</v>
      </c>
      <c r="AJ522" s="214" t="e">
        <f t="shared" si="460"/>
        <v>#DIV/0!</v>
      </c>
      <c r="AK522" s="214" t="e">
        <f t="shared" si="460"/>
        <v>#DIV/0!</v>
      </c>
      <c r="AL522" s="214" t="e">
        <f t="shared" si="460"/>
        <v>#DIV/0!</v>
      </c>
      <c r="AM522" s="214" t="e">
        <f t="shared" si="460"/>
        <v>#DIV/0!</v>
      </c>
      <c r="AN522" s="214" t="e">
        <f t="shared" si="460"/>
        <v>#DIV/0!</v>
      </c>
      <c r="AO522" s="214" t="e">
        <f t="shared" si="460"/>
        <v>#DIV/0!</v>
      </c>
      <c r="AP522" s="214" t="e">
        <f t="shared" si="460"/>
        <v>#DIV/0!</v>
      </c>
      <c r="AQ522" s="214" t="e">
        <f t="shared" si="460"/>
        <v>#DIV/0!</v>
      </c>
      <c r="AR522" s="214" t="e">
        <f t="shared" si="460"/>
        <v>#DIV/0!</v>
      </c>
      <c r="AS522" s="214" t="e">
        <f t="shared" si="460"/>
        <v>#DIV/0!</v>
      </c>
      <c r="AT522" s="214" t="e">
        <f t="shared" si="460"/>
        <v>#DIV/0!</v>
      </c>
      <c r="AU522" s="214" t="e">
        <f t="shared" si="460"/>
        <v>#DIV/0!</v>
      </c>
      <c r="AV522" s="214" t="e">
        <f t="shared" si="460"/>
        <v>#DIV/0!</v>
      </c>
      <c r="AW522" s="214" t="e">
        <f t="shared" si="460"/>
        <v>#DIV/0!</v>
      </c>
      <c r="AX522" s="214" t="e">
        <f t="shared" si="460"/>
        <v>#DIV/0!</v>
      </c>
      <c r="AY522" s="214" t="e">
        <f t="shared" si="460"/>
        <v>#DIV/0!</v>
      </c>
      <c r="AZ522" s="214" t="e">
        <f t="shared" si="460"/>
        <v>#DIV/0!</v>
      </c>
      <c r="BA522" s="214" t="e">
        <f t="shared" si="460"/>
        <v>#DIV/0!</v>
      </c>
      <c r="BB522" s="214" t="e">
        <f t="shared" si="460"/>
        <v>#DIV/0!</v>
      </c>
      <c r="BC522" s="214" t="e">
        <f t="shared" si="460"/>
        <v>#DIV/0!</v>
      </c>
      <c r="BD522" s="214" t="e">
        <f t="shared" si="460"/>
        <v>#DIV/0!</v>
      </c>
      <c r="BE522" s="214" t="e">
        <f t="shared" si="460"/>
        <v>#DIV/0!</v>
      </c>
      <c r="BF522" s="214" t="e">
        <f t="shared" si="460"/>
        <v>#DIV/0!</v>
      </c>
      <c r="BG522" s="214" t="e">
        <f t="shared" si="460"/>
        <v>#DIV/0!</v>
      </c>
      <c r="BH522" s="214" t="e">
        <f t="shared" si="460"/>
        <v>#DIV/0!</v>
      </c>
      <c r="BI522" s="214" t="e">
        <f t="shared" si="460"/>
        <v>#DIV/0!</v>
      </c>
      <c r="BJ522" s="214" t="e">
        <f t="shared" si="460"/>
        <v>#DIV/0!</v>
      </c>
      <c r="BK522" s="214" t="e">
        <f t="shared" si="460"/>
        <v>#DIV/0!</v>
      </c>
      <c r="BL522" s="214" t="e">
        <f t="shared" si="460"/>
        <v>#DIV/0!</v>
      </c>
      <c r="BM522" s="214" t="e">
        <f t="shared" si="460"/>
        <v>#DIV/0!</v>
      </c>
      <c r="BN522" s="214" t="e">
        <f t="shared" si="460"/>
        <v>#DIV/0!</v>
      </c>
    </row>
    <row r="523" spans="4:66" hidden="1" outlineLevel="1">
      <c r="D523">
        <v>24</v>
      </c>
      <c r="E523" s="51" t="str">
        <v>xDSL propio (contendido)</v>
      </c>
      <c r="J523" s="51" t="str">
        <v>Mbps</v>
      </c>
      <c r="P523" s="213"/>
      <c r="Q523" s="213"/>
      <c r="R523" s="213"/>
      <c r="S523" s="214">
        <f t="shared" ref="S523:BN523" si="461">S451</f>
        <v>0</v>
      </c>
      <c r="T523" s="214">
        <f t="shared" si="461"/>
        <v>0</v>
      </c>
      <c r="U523" s="214">
        <f t="shared" si="461"/>
        <v>0</v>
      </c>
      <c r="V523" s="214">
        <f t="shared" si="461"/>
        <v>0</v>
      </c>
      <c r="W523" s="214">
        <f t="shared" si="461"/>
        <v>0</v>
      </c>
      <c r="X523" s="214" t="e">
        <f t="shared" si="461"/>
        <v>#DIV/0!</v>
      </c>
      <c r="Y523" s="214" t="e">
        <f t="shared" si="461"/>
        <v>#DIV/0!</v>
      </c>
      <c r="Z523" s="214" t="e">
        <f t="shared" si="461"/>
        <v>#DIV/0!</v>
      </c>
      <c r="AA523" s="214" t="e">
        <f t="shared" si="461"/>
        <v>#DIV/0!</v>
      </c>
      <c r="AB523" s="214" t="e">
        <f t="shared" si="461"/>
        <v>#DIV/0!</v>
      </c>
      <c r="AC523" s="214" t="e">
        <f t="shared" si="461"/>
        <v>#DIV/0!</v>
      </c>
      <c r="AD523" s="214" t="e">
        <f t="shared" si="461"/>
        <v>#DIV/0!</v>
      </c>
      <c r="AE523" s="214" t="e">
        <f t="shared" si="461"/>
        <v>#DIV/0!</v>
      </c>
      <c r="AF523" s="214" t="e">
        <f t="shared" si="461"/>
        <v>#DIV/0!</v>
      </c>
      <c r="AG523" s="214" t="e">
        <f t="shared" si="461"/>
        <v>#DIV/0!</v>
      </c>
      <c r="AH523" s="214" t="e">
        <f t="shared" si="461"/>
        <v>#DIV/0!</v>
      </c>
      <c r="AI523" s="214" t="e">
        <f t="shared" si="461"/>
        <v>#DIV/0!</v>
      </c>
      <c r="AJ523" s="214" t="e">
        <f t="shared" si="461"/>
        <v>#DIV/0!</v>
      </c>
      <c r="AK523" s="214" t="e">
        <f t="shared" si="461"/>
        <v>#DIV/0!</v>
      </c>
      <c r="AL523" s="214" t="e">
        <f t="shared" si="461"/>
        <v>#DIV/0!</v>
      </c>
      <c r="AM523" s="214" t="e">
        <f t="shared" si="461"/>
        <v>#DIV/0!</v>
      </c>
      <c r="AN523" s="214" t="e">
        <f t="shared" si="461"/>
        <v>#DIV/0!</v>
      </c>
      <c r="AO523" s="214" t="e">
        <f t="shared" si="461"/>
        <v>#DIV/0!</v>
      </c>
      <c r="AP523" s="214" t="e">
        <f t="shared" si="461"/>
        <v>#DIV/0!</v>
      </c>
      <c r="AQ523" s="214" t="e">
        <f t="shared" si="461"/>
        <v>#DIV/0!</v>
      </c>
      <c r="AR523" s="214" t="e">
        <f t="shared" si="461"/>
        <v>#DIV/0!</v>
      </c>
      <c r="AS523" s="214" t="e">
        <f t="shared" si="461"/>
        <v>#DIV/0!</v>
      </c>
      <c r="AT523" s="214" t="e">
        <f t="shared" si="461"/>
        <v>#DIV/0!</v>
      </c>
      <c r="AU523" s="214" t="e">
        <f t="shared" si="461"/>
        <v>#DIV/0!</v>
      </c>
      <c r="AV523" s="214" t="e">
        <f t="shared" si="461"/>
        <v>#DIV/0!</v>
      </c>
      <c r="AW523" s="214" t="e">
        <f t="shared" si="461"/>
        <v>#DIV/0!</v>
      </c>
      <c r="AX523" s="214" t="e">
        <f t="shared" si="461"/>
        <v>#DIV/0!</v>
      </c>
      <c r="AY523" s="214" t="e">
        <f t="shared" si="461"/>
        <v>#DIV/0!</v>
      </c>
      <c r="AZ523" s="214" t="e">
        <f t="shared" si="461"/>
        <v>#DIV/0!</v>
      </c>
      <c r="BA523" s="214" t="e">
        <f t="shared" si="461"/>
        <v>#DIV/0!</v>
      </c>
      <c r="BB523" s="214" t="e">
        <f t="shared" si="461"/>
        <v>#DIV/0!</v>
      </c>
      <c r="BC523" s="214" t="e">
        <f t="shared" si="461"/>
        <v>#DIV/0!</v>
      </c>
      <c r="BD523" s="214" t="e">
        <f t="shared" si="461"/>
        <v>#DIV/0!</v>
      </c>
      <c r="BE523" s="214" t="e">
        <f t="shared" si="461"/>
        <v>#DIV/0!</v>
      </c>
      <c r="BF523" s="214" t="e">
        <f t="shared" si="461"/>
        <v>#DIV/0!</v>
      </c>
      <c r="BG523" s="214" t="e">
        <f t="shared" si="461"/>
        <v>#DIV/0!</v>
      </c>
      <c r="BH523" s="214" t="e">
        <f t="shared" si="461"/>
        <v>#DIV/0!</v>
      </c>
      <c r="BI523" s="214" t="e">
        <f t="shared" si="461"/>
        <v>#DIV/0!</v>
      </c>
      <c r="BJ523" s="214" t="e">
        <f t="shared" si="461"/>
        <v>#DIV/0!</v>
      </c>
      <c r="BK523" s="214" t="e">
        <f t="shared" si="461"/>
        <v>#DIV/0!</v>
      </c>
      <c r="BL523" s="214" t="e">
        <f t="shared" si="461"/>
        <v>#DIV/0!</v>
      </c>
      <c r="BM523" s="214" t="e">
        <f t="shared" si="461"/>
        <v>#DIV/0!</v>
      </c>
      <c r="BN523" s="214" t="e">
        <f t="shared" si="461"/>
        <v>#DIV/0!</v>
      </c>
    </row>
    <row r="524" spans="4:66" hidden="1" outlineLevel="1">
      <c r="D524">
        <v>25</v>
      </c>
      <c r="E524" s="51" t="str">
        <v>xDSL ajeno (líneas)</v>
      </c>
      <c r="I524" s="53" t="s">
        <v>409</v>
      </c>
      <c r="J524" s="51" t="str">
        <v># lineas</v>
      </c>
      <c r="P524" s="213"/>
      <c r="Q524" s="213"/>
      <c r="R524" s="213"/>
      <c r="S524" s="214">
        <f t="shared" ref="S524:BN524" si="462">AVERAGE(S452,T452)</f>
        <v>0</v>
      </c>
      <c r="T524" s="214">
        <f t="shared" si="462"/>
        <v>0</v>
      </c>
      <c r="U524" s="214">
        <f t="shared" si="462"/>
        <v>0</v>
      </c>
      <c r="V524" s="214">
        <f t="shared" si="462"/>
        <v>0</v>
      </c>
      <c r="W524" s="214" t="e">
        <f t="shared" si="462"/>
        <v>#DIV/0!</v>
      </c>
      <c r="X524" s="214" t="e">
        <f t="shared" si="462"/>
        <v>#DIV/0!</v>
      </c>
      <c r="Y524" s="214" t="e">
        <f t="shared" si="462"/>
        <v>#DIV/0!</v>
      </c>
      <c r="Z524" s="214" t="e">
        <f t="shared" si="462"/>
        <v>#DIV/0!</v>
      </c>
      <c r="AA524" s="214" t="e">
        <f t="shared" si="462"/>
        <v>#DIV/0!</v>
      </c>
      <c r="AB524" s="214" t="e">
        <f t="shared" si="462"/>
        <v>#DIV/0!</v>
      </c>
      <c r="AC524" s="214" t="e">
        <f t="shared" si="462"/>
        <v>#DIV/0!</v>
      </c>
      <c r="AD524" s="214" t="e">
        <f t="shared" si="462"/>
        <v>#DIV/0!</v>
      </c>
      <c r="AE524" s="214" t="e">
        <f t="shared" si="462"/>
        <v>#DIV/0!</v>
      </c>
      <c r="AF524" s="214" t="e">
        <f t="shared" si="462"/>
        <v>#DIV/0!</v>
      </c>
      <c r="AG524" s="214" t="e">
        <f t="shared" si="462"/>
        <v>#DIV/0!</v>
      </c>
      <c r="AH524" s="214" t="e">
        <f t="shared" si="462"/>
        <v>#DIV/0!</v>
      </c>
      <c r="AI524" s="214" t="e">
        <f t="shared" si="462"/>
        <v>#DIV/0!</v>
      </c>
      <c r="AJ524" s="214" t="e">
        <f t="shared" si="462"/>
        <v>#DIV/0!</v>
      </c>
      <c r="AK524" s="214" t="e">
        <f t="shared" si="462"/>
        <v>#DIV/0!</v>
      </c>
      <c r="AL524" s="214" t="e">
        <f t="shared" si="462"/>
        <v>#DIV/0!</v>
      </c>
      <c r="AM524" s="214" t="e">
        <f t="shared" si="462"/>
        <v>#DIV/0!</v>
      </c>
      <c r="AN524" s="214" t="e">
        <f t="shared" si="462"/>
        <v>#DIV/0!</v>
      </c>
      <c r="AO524" s="214" t="e">
        <f t="shared" si="462"/>
        <v>#DIV/0!</v>
      </c>
      <c r="AP524" s="214" t="e">
        <f t="shared" si="462"/>
        <v>#DIV/0!</v>
      </c>
      <c r="AQ524" s="214" t="e">
        <f t="shared" si="462"/>
        <v>#DIV/0!</v>
      </c>
      <c r="AR524" s="214" t="e">
        <f t="shared" si="462"/>
        <v>#DIV/0!</v>
      </c>
      <c r="AS524" s="214" t="e">
        <f t="shared" si="462"/>
        <v>#DIV/0!</v>
      </c>
      <c r="AT524" s="214" t="e">
        <f t="shared" si="462"/>
        <v>#DIV/0!</v>
      </c>
      <c r="AU524" s="214" t="e">
        <f t="shared" si="462"/>
        <v>#DIV/0!</v>
      </c>
      <c r="AV524" s="214" t="e">
        <f t="shared" si="462"/>
        <v>#DIV/0!</v>
      </c>
      <c r="AW524" s="214" t="e">
        <f t="shared" si="462"/>
        <v>#DIV/0!</v>
      </c>
      <c r="AX524" s="214" t="e">
        <f t="shared" si="462"/>
        <v>#DIV/0!</v>
      </c>
      <c r="AY524" s="214" t="e">
        <f t="shared" si="462"/>
        <v>#DIV/0!</v>
      </c>
      <c r="AZ524" s="214" t="e">
        <f t="shared" si="462"/>
        <v>#DIV/0!</v>
      </c>
      <c r="BA524" s="214" t="e">
        <f t="shared" si="462"/>
        <v>#DIV/0!</v>
      </c>
      <c r="BB524" s="214" t="e">
        <f t="shared" si="462"/>
        <v>#DIV/0!</v>
      </c>
      <c r="BC524" s="214" t="e">
        <f t="shared" si="462"/>
        <v>#DIV/0!</v>
      </c>
      <c r="BD524" s="214" t="e">
        <f t="shared" si="462"/>
        <v>#DIV/0!</v>
      </c>
      <c r="BE524" s="214" t="e">
        <f t="shared" si="462"/>
        <v>#DIV/0!</v>
      </c>
      <c r="BF524" s="214" t="e">
        <f t="shared" si="462"/>
        <v>#DIV/0!</v>
      </c>
      <c r="BG524" s="214" t="e">
        <f t="shared" si="462"/>
        <v>#DIV/0!</v>
      </c>
      <c r="BH524" s="214" t="e">
        <f t="shared" si="462"/>
        <v>#DIV/0!</v>
      </c>
      <c r="BI524" s="214" t="e">
        <f t="shared" si="462"/>
        <v>#DIV/0!</v>
      </c>
      <c r="BJ524" s="214" t="e">
        <f t="shared" si="462"/>
        <v>#DIV/0!</v>
      </c>
      <c r="BK524" s="214" t="e">
        <f t="shared" si="462"/>
        <v>#DIV/0!</v>
      </c>
      <c r="BL524" s="214" t="e">
        <f t="shared" si="462"/>
        <v>#DIV/0!</v>
      </c>
      <c r="BM524" s="214" t="e">
        <f t="shared" si="462"/>
        <v>#DIV/0!</v>
      </c>
      <c r="BN524" s="214" t="e">
        <f t="shared" si="462"/>
        <v>#DIV/0!</v>
      </c>
    </row>
    <row r="525" spans="4:66" hidden="1" outlineLevel="1">
      <c r="D525">
        <v>26</v>
      </c>
      <c r="E525" s="51" t="str">
        <v>xDSL ajeno (bitstream)</v>
      </c>
      <c r="J525" s="51" t="str">
        <v>Mbps</v>
      </c>
      <c r="P525" s="213"/>
      <c r="Q525" s="213"/>
      <c r="R525" s="213"/>
      <c r="S525" s="214">
        <f t="shared" ref="S525:BN525" si="463">S453</f>
        <v>0</v>
      </c>
      <c r="T525" s="214">
        <f t="shared" si="463"/>
        <v>0</v>
      </c>
      <c r="U525" s="214">
        <f t="shared" si="463"/>
        <v>0</v>
      </c>
      <c r="V525" s="214">
        <f t="shared" si="463"/>
        <v>0</v>
      </c>
      <c r="W525" s="214">
        <f t="shared" si="463"/>
        <v>0</v>
      </c>
      <c r="X525" s="214" t="e">
        <f t="shared" si="463"/>
        <v>#DIV/0!</v>
      </c>
      <c r="Y525" s="214" t="e">
        <f t="shared" si="463"/>
        <v>#DIV/0!</v>
      </c>
      <c r="Z525" s="214" t="e">
        <f t="shared" si="463"/>
        <v>#DIV/0!</v>
      </c>
      <c r="AA525" s="214" t="e">
        <f t="shared" si="463"/>
        <v>#DIV/0!</v>
      </c>
      <c r="AB525" s="214" t="e">
        <f t="shared" si="463"/>
        <v>#DIV/0!</v>
      </c>
      <c r="AC525" s="214" t="e">
        <f t="shared" si="463"/>
        <v>#DIV/0!</v>
      </c>
      <c r="AD525" s="214" t="e">
        <f t="shared" si="463"/>
        <v>#DIV/0!</v>
      </c>
      <c r="AE525" s="214" t="e">
        <f t="shared" si="463"/>
        <v>#DIV/0!</v>
      </c>
      <c r="AF525" s="214" t="e">
        <f t="shared" si="463"/>
        <v>#DIV/0!</v>
      </c>
      <c r="AG525" s="214" t="e">
        <f t="shared" si="463"/>
        <v>#DIV/0!</v>
      </c>
      <c r="AH525" s="214" t="e">
        <f t="shared" si="463"/>
        <v>#DIV/0!</v>
      </c>
      <c r="AI525" s="214" t="e">
        <f t="shared" si="463"/>
        <v>#DIV/0!</v>
      </c>
      <c r="AJ525" s="214" t="e">
        <f t="shared" si="463"/>
        <v>#DIV/0!</v>
      </c>
      <c r="AK525" s="214" t="e">
        <f t="shared" si="463"/>
        <v>#DIV/0!</v>
      </c>
      <c r="AL525" s="214" t="e">
        <f t="shared" si="463"/>
        <v>#DIV/0!</v>
      </c>
      <c r="AM525" s="214" t="e">
        <f t="shared" si="463"/>
        <v>#DIV/0!</v>
      </c>
      <c r="AN525" s="214" t="e">
        <f t="shared" si="463"/>
        <v>#DIV/0!</v>
      </c>
      <c r="AO525" s="214" t="e">
        <f t="shared" si="463"/>
        <v>#DIV/0!</v>
      </c>
      <c r="AP525" s="214" t="e">
        <f t="shared" si="463"/>
        <v>#DIV/0!</v>
      </c>
      <c r="AQ525" s="214" t="e">
        <f t="shared" si="463"/>
        <v>#DIV/0!</v>
      </c>
      <c r="AR525" s="214" t="e">
        <f t="shared" si="463"/>
        <v>#DIV/0!</v>
      </c>
      <c r="AS525" s="214" t="e">
        <f t="shared" si="463"/>
        <v>#DIV/0!</v>
      </c>
      <c r="AT525" s="214" t="e">
        <f t="shared" si="463"/>
        <v>#DIV/0!</v>
      </c>
      <c r="AU525" s="214" t="e">
        <f t="shared" si="463"/>
        <v>#DIV/0!</v>
      </c>
      <c r="AV525" s="214" t="e">
        <f t="shared" si="463"/>
        <v>#DIV/0!</v>
      </c>
      <c r="AW525" s="214" t="e">
        <f t="shared" si="463"/>
        <v>#DIV/0!</v>
      </c>
      <c r="AX525" s="214" t="e">
        <f t="shared" si="463"/>
        <v>#DIV/0!</v>
      </c>
      <c r="AY525" s="214" t="e">
        <f t="shared" si="463"/>
        <v>#DIV/0!</v>
      </c>
      <c r="AZ525" s="214" t="e">
        <f t="shared" si="463"/>
        <v>#DIV/0!</v>
      </c>
      <c r="BA525" s="214" t="e">
        <f t="shared" si="463"/>
        <v>#DIV/0!</v>
      </c>
      <c r="BB525" s="214" t="e">
        <f t="shared" si="463"/>
        <v>#DIV/0!</v>
      </c>
      <c r="BC525" s="214" t="e">
        <f t="shared" si="463"/>
        <v>#DIV/0!</v>
      </c>
      <c r="BD525" s="214" t="e">
        <f t="shared" si="463"/>
        <v>#DIV/0!</v>
      </c>
      <c r="BE525" s="214" t="e">
        <f t="shared" si="463"/>
        <v>#DIV/0!</v>
      </c>
      <c r="BF525" s="214" t="e">
        <f t="shared" si="463"/>
        <v>#DIV/0!</v>
      </c>
      <c r="BG525" s="214" t="e">
        <f t="shared" si="463"/>
        <v>#DIV/0!</v>
      </c>
      <c r="BH525" s="214" t="e">
        <f t="shared" si="463"/>
        <v>#DIV/0!</v>
      </c>
      <c r="BI525" s="214" t="e">
        <f t="shared" si="463"/>
        <v>#DIV/0!</v>
      </c>
      <c r="BJ525" s="214" t="e">
        <f t="shared" si="463"/>
        <v>#DIV/0!</v>
      </c>
      <c r="BK525" s="214" t="e">
        <f t="shared" si="463"/>
        <v>#DIV/0!</v>
      </c>
      <c r="BL525" s="214" t="e">
        <f t="shared" si="463"/>
        <v>#DIV/0!</v>
      </c>
      <c r="BM525" s="214" t="e">
        <f t="shared" si="463"/>
        <v>#DIV/0!</v>
      </c>
      <c r="BN525" s="214" t="e">
        <f t="shared" si="463"/>
        <v>#DIV/0!</v>
      </c>
    </row>
    <row r="526" spans="4:66" hidden="1" outlineLevel="1">
      <c r="D526">
        <v>27</v>
      </c>
      <c r="E526" s="51" t="str">
        <v>Fixed Service27</v>
      </c>
      <c r="J526" s="51" t="str">
        <v>Fixed Unit27</v>
      </c>
      <c r="P526" s="213"/>
      <c r="Q526" s="213"/>
      <c r="R526" s="213"/>
      <c r="S526" s="213"/>
      <c r="T526" s="213"/>
      <c r="U526" s="213"/>
      <c r="V526" s="213"/>
      <c r="W526" s="213"/>
      <c r="X526" s="213"/>
      <c r="Y526" s="213"/>
      <c r="Z526" s="213"/>
      <c r="AA526" s="213"/>
      <c r="AB526" s="213"/>
      <c r="AC526" s="213"/>
      <c r="AD526" s="213"/>
      <c r="AE526" s="213"/>
      <c r="AF526" s="213"/>
      <c r="AG526" s="213"/>
      <c r="AH526" s="213"/>
      <c r="AI526" s="213"/>
      <c r="AJ526" s="213"/>
      <c r="AK526" s="213"/>
      <c r="AL526" s="213"/>
      <c r="AM526" s="213"/>
      <c r="AN526" s="213"/>
      <c r="AO526" s="213"/>
      <c r="AP526" s="213"/>
      <c r="AQ526" s="213"/>
      <c r="AR526" s="213"/>
      <c r="AS526" s="213"/>
      <c r="AT526" s="213"/>
      <c r="AU526" s="213"/>
      <c r="AV526" s="213"/>
      <c r="AW526" s="213"/>
      <c r="AX526" s="213"/>
      <c r="AY526" s="213"/>
      <c r="AZ526" s="213"/>
      <c r="BA526" s="213"/>
      <c r="BB526" s="213"/>
      <c r="BC526" s="213"/>
      <c r="BD526" s="213"/>
      <c r="BE526" s="213"/>
      <c r="BF526" s="213"/>
      <c r="BG526" s="213"/>
      <c r="BH526" s="213"/>
      <c r="BI526" s="213"/>
      <c r="BJ526" s="213"/>
      <c r="BK526" s="213"/>
      <c r="BL526" s="213"/>
      <c r="BM526" s="213"/>
      <c r="BN526" s="213"/>
    </row>
    <row r="527" spans="4:66" hidden="1" outlineLevel="1">
      <c r="D527">
        <v>28</v>
      </c>
      <c r="E527" s="51" t="str">
        <v>Fixed Service28</v>
      </c>
      <c r="J527" s="51" t="str">
        <v>Fixed Unit28</v>
      </c>
      <c r="P527" s="213"/>
      <c r="Q527" s="213"/>
      <c r="R527" s="213"/>
      <c r="S527" s="213"/>
      <c r="T527" s="213"/>
      <c r="U527" s="213"/>
      <c r="V527" s="213"/>
      <c r="W527" s="213"/>
      <c r="X527" s="213"/>
      <c r="Y527" s="213"/>
      <c r="Z527" s="213"/>
      <c r="AA527" s="213"/>
      <c r="AB527" s="213"/>
      <c r="AC527" s="213"/>
      <c r="AD527" s="213"/>
      <c r="AE527" s="213"/>
      <c r="AF527" s="213"/>
      <c r="AG527" s="213"/>
      <c r="AH527" s="213"/>
      <c r="AI527" s="213"/>
      <c r="AJ527" s="213"/>
      <c r="AK527" s="213"/>
      <c r="AL527" s="213"/>
      <c r="AM527" s="213"/>
      <c r="AN527" s="213"/>
      <c r="AO527" s="213"/>
      <c r="AP527" s="213"/>
      <c r="AQ527" s="213"/>
      <c r="AR527" s="213"/>
      <c r="AS527" s="213"/>
      <c r="AT527" s="213"/>
      <c r="AU527" s="213"/>
      <c r="AV527" s="213"/>
      <c r="AW527" s="213"/>
      <c r="AX527" s="213"/>
      <c r="AY527" s="213"/>
      <c r="AZ527" s="213"/>
      <c r="BA527" s="213"/>
      <c r="BB527" s="213"/>
      <c r="BC527" s="213"/>
      <c r="BD527" s="213"/>
      <c r="BE527" s="213"/>
      <c r="BF527" s="213"/>
      <c r="BG527" s="213"/>
      <c r="BH527" s="213"/>
      <c r="BI527" s="213"/>
      <c r="BJ527" s="213"/>
      <c r="BK527" s="213"/>
      <c r="BL527" s="213"/>
      <c r="BM527" s="213"/>
      <c r="BN527" s="213"/>
    </row>
    <row r="528" spans="4:66" hidden="1" outlineLevel="1">
      <c r="D528">
        <v>29</v>
      </c>
      <c r="E528" s="51" t="str">
        <v>Fixed Service29</v>
      </c>
      <c r="J528" s="51" t="str">
        <v>Fixed Unit29</v>
      </c>
      <c r="P528" s="213"/>
      <c r="Q528" s="213"/>
      <c r="R528" s="213"/>
      <c r="S528" s="213"/>
      <c r="T528" s="213"/>
      <c r="U528" s="213"/>
      <c r="V528" s="213"/>
      <c r="W528" s="213"/>
      <c r="X528" s="213"/>
      <c r="Y528" s="213"/>
      <c r="Z528" s="213"/>
      <c r="AA528" s="213"/>
      <c r="AB528" s="213"/>
      <c r="AC528" s="213"/>
      <c r="AD528" s="213"/>
      <c r="AE528" s="213"/>
      <c r="AF528" s="213"/>
      <c r="AG528" s="213"/>
      <c r="AH528" s="213"/>
      <c r="AI528" s="213"/>
      <c r="AJ528" s="213"/>
      <c r="AK528" s="213"/>
      <c r="AL528" s="213"/>
      <c r="AM528" s="213"/>
      <c r="AN528" s="213"/>
      <c r="AO528" s="213"/>
      <c r="AP528" s="213"/>
      <c r="AQ528" s="213"/>
      <c r="AR528" s="213"/>
      <c r="AS528" s="213"/>
      <c r="AT528" s="213"/>
      <c r="AU528" s="213"/>
      <c r="AV528" s="213"/>
      <c r="AW528" s="213"/>
      <c r="AX528" s="213"/>
      <c r="AY528" s="213"/>
      <c r="AZ528" s="213"/>
      <c r="BA528" s="213"/>
      <c r="BB528" s="213"/>
      <c r="BC528" s="213"/>
      <c r="BD528" s="213"/>
      <c r="BE528" s="213"/>
      <c r="BF528" s="213"/>
      <c r="BG528" s="213"/>
      <c r="BH528" s="213"/>
      <c r="BI528" s="213"/>
      <c r="BJ528" s="213"/>
      <c r="BK528" s="213"/>
      <c r="BL528" s="213"/>
      <c r="BM528" s="213"/>
      <c r="BN528" s="213"/>
    </row>
    <row r="529" spans="2:67" hidden="1" outlineLevel="1">
      <c r="D529">
        <v>30</v>
      </c>
      <c r="E529" s="51" t="str">
        <v>IPTV</v>
      </c>
      <c r="J529" s="51" t="str">
        <v>#</v>
      </c>
      <c r="P529" s="213"/>
      <c r="Q529" s="213"/>
      <c r="R529" s="213"/>
      <c r="S529" s="214">
        <f t="shared" ref="S529:BN529" si="464">S138</f>
        <v>0</v>
      </c>
      <c r="T529" s="214">
        <f t="shared" si="464"/>
        <v>0</v>
      </c>
      <c r="U529" s="214">
        <f t="shared" si="464"/>
        <v>0</v>
      </c>
      <c r="V529" s="214">
        <f t="shared" si="464"/>
        <v>0</v>
      </c>
      <c r="W529" s="214">
        <f t="shared" si="464"/>
        <v>0</v>
      </c>
      <c r="X529" s="214" t="e">
        <f t="shared" si="464"/>
        <v>#DIV/0!</v>
      </c>
      <c r="Y529" s="214" t="e">
        <f t="shared" si="464"/>
        <v>#DIV/0!</v>
      </c>
      <c r="Z529" s="214" t="e">
        <f t="shared" si="464"/>
        <v>#DIV/0!</v>
      </c>
      <c r="AA529" s="214" t="e">
        <f t="shared" si="464"/>
        <v>#DIV/0!</v>
      </c>
      <c r="AB529" s="214" t="e">
        <f t="shared" si="464"/>
        <v>#DIV/0!</v>
      </c>
      <c r="AC529" s="214" t="e">
        <f t="shared" si="464"/>
        <v>#DIV/0!</v>
      </c>
      <c r="AD529" s="214" t="e">
        <f t="shared" si="464"/>
        <v>#DIV/0!</v>
      </c>
      <c r="AE529" s="214" t="e">
        <f t="shared" si="464"/>
        <v>#DIV/0!</v>
      </c>
      <c r="AF529" s="214" t="e">
        <f t="shared" si="464"/>
        <v>#DIV/0!</v>
      </c>
      <c r="AG529" s="214" t="e">
        <f t="shared" si="464"/>
        <v>#DIV/0!</v>
      </c>
      <c r="AH529" s="214" t="e">
        <f t="shared" si="464"/>
        <v>#DIV/0!</v>
      </c>
      <c r="AI529" s="214" t="e">
        <f t="shared" si="464"/>
        <v>#DIV/0!</v>
      </c>
      <c r="AJ529" s="214" t="e">
        <f t="shared" si="464"/>
        <v>#DIV/0!</v>
      </c>
      <c r="AK529" s="214" t="e">
        <f t="shared" si="464"/>
        <v>#DIV/0!</v>
      </c>
      <c r="AL529" s="214" t="e">
        <f t="shared" si="464"/>
        <v>#DIV/0!</v>
      </c>
      <c r="AM529" s="214" t="e">
        <f t="shared" si="464"/>
        <v>#DIV/0!</v>
      </c>
      <c r="AN529" s="214" t="e">
        <f t="shared" si="464"/>
        <v>#DIV/0!</v>
      </c>
      <c r="AO529" s="214" t="e">
        <f t="shared" si="464"/>
        <v>#DIV/0!</v>
      </c>
      <c r="AP529" s="214" t="e">
        <f t="shared" si="464"/>
        <v>#DIV/0!</v>
      </c>
      <c r="AQ529" s="214" t="e">
        <f t="shared" si="464"/>
        <v>#DIV/0!</v>
      </c>
      <c r="AR529" s="214" t="e">
        <f t="shared" si="464"/>
        <v>#DIV/0!</v>
      </c>
      <c r="AS529" s="214" t="e">
        <f t="shared" si="464"/>
        <v>#DIV/0!</v>
      </c>
      <c r="AT529" s="214" t="e">
        <f t="shared" si="464"/>
        <v>#DIV/0!</v>
      </c>
      <c r="AU529" s="214" t="e">
        <f t="shared" si="464"/>
        <v>#DIV/0!</v>
      </c>
      <c r="AV529" s="214" t="e">
        <f t="shared" si="464"/>
        <v>#DIV/0!</v>
      </c>
      <c r="AW529" s="214" t="e">
        <f t="shared" si="464"/>
        <v>#DIV/0!</v>
      </c>
      <c r="AX529" s="214" t="e">
        <f t="shared" si="464"/>
        <v>#DIV/0!</v>
      </c>
      <c r="AY529" s="214" t="e">
        <f t="shared" si="464"/>
        <v>#DIV/0!</v>
      </c>
      <c r="AZ529" s="214" t="e">
        <f t="shared" si="464"/>
        <v>#DIV/0!</v>
      </c>
      <c r="BA529" s="214" t="e">
        <f t="shared" si="464"/>
        <v>#DIV/0!</v>
      </c>
      <c r="BB529" s="214" t="e">
        <f t="shared" si="464"/>
        <v>#DIV/0!</v>
      </c>
      <c r="BC529" s="214" t="e">
        <f t="shared" si="464"/>
        <v>#DIV/0!</v>
      </c>
      <c r="BD529" s="214" t="e">
        <f t="shared" si="464"/>
        <v>#DIV/0!</v>
      </c>
      <c r="BE529" s="214" t="e">
        <f t="shared" si="464"/>
        <v>#DIV/0!</v>
      </c>
      <c r="BF529" s="214" t="e">
        <f t="shared" si="464"/>
        <v>#DIV/0!</v>
      </c>
      <c r="BG529" s="214" t="e">
        <f t="shared" si="464"/>
        <v>#DIV/0!</v>
      </c>
      <c r="BH529" s="214" t="e">
        <f t="shared" si="464"/>
        <v>#DIV/0!</v>
      </c>
      <c r="BI529" s="214" t="e">
        <f t="shared" si="464"/>
        <v>#DIV/0!</v>
      </c>
      <c r="BJ529" s="214" t="e">
        <f t="shared" si="464"/>
        <v>#DIV/0!</v>
      </c>
      <c r="BK529" s="214" t="e">
        <f t="shared" si="464"/>
        <v>#DIV/0!</v>
      </c>
      <c r="BL529" s="214" t="e">
        <f t="shared" si="464"/>
        <v>#DIV/0!</v>
      </c>
      <c r="BM529" s="214" t="e">
        <f t="shared" si="464"/>
        <v>#DIV/0!</v>
      </c>
      <c r="BN529" s="214" t="e">
        <f t="shared" si="464"/>
        <v>#DIV/0!</v>
      </c>
    </row>
    <row r="530" spans="2:67" hidden="1" outlineLevel="1">
      <c r="BO530" s="19" t="s">
        <v>44</v>
      </c>
    </row>
    <row r="531" spans="2:67" hidden="1" outlineLevel="1"/>
    <row r="532" spans="2:67" ht="15.75" hidden="1" outlineLevel="1">
      <c r="B532" s="17" t="s">
        <v>460</v>
      </c>
      <c r="C532" s="17"/>
      <c r="D532" s="17"/>
    </row>
    <row r="533" spans="2:67" hidden="1" outlineLevel="1">
      <c r="E533" s="51" t="str">
        <f>D36</f>
        <v>Usuarios móviles activos</v>
      </c>
      <c r="I533" t="s">
        <v>409</v>
      </c>
      <c r="J533" s="53" t="s">
        <v>118</v>
      </c>
      <c r="S533" s="215" t="e">
        <f t="shared" ref="S533:BN533" si="465">AVERAGE(R36:S36)</f>
        <v>#DIV/0!</v>
      </c>
      <c r="T533" s="215" t="e">
        <f t="shared" si="465"/>
        <v>#DIV/0!</v>
      </c>
      <c r="U533" s="215" t="e">
        <f t="shared" si="465"/>
        <v>#DIV/0!</v>
      </c>
      <c r="V533" s="215" t="e">
        <f t="shared" si="465"/>
        <v>#DIV/0!</v>
      </c>
      <c r="W533" s="215" t="e">
        <f t="shared" si="465"/>
        <v>#DIV/0!</v>
      </c>
      <c r="X533" s="215" t="e">
        <f t="shared" si="465"/>
        <v>#DIV/0!</v>
      </c>
      <c r="Y533" s="215" t="e">
        <f t="shared" si="465"/>
        <v>#DIV/0!</v>
      </c>
      <c r="Z533" s="215" t="e">
        <f t="shared" si="465"/>
        <v>#DIV/0!</v>
      </c>
      <c r="AA533" s="215" t="e">
        <f t="shared" si="465"/>
        <v>#DIV/0!</v>
      </c>
      <c r="AB533" s="215" t="e">
        <f t="shared" si="465"/>
        <v>#DIV/0!</v>
      </c>
      <c r="AC533" s="215" t="e">
        <f t="shared" si="465"/>
        <v>#DIV/0!</v>
      </c>
      <c r="AD533" s="215" t="e">
        <f t="shared" si="465"/>
        <v>#DIV/0!</v>
      </c>
      <c r="AE533" s="215" t="e">
        <f t="shared" si="465"/>
        <v>#DIV/0!</v>
      </c>
      <c r="AF533" s="215" t="e">
        <f t="shared" si="465"/>
        <v>#DIV/0!</v>
      </c>
      <c r="AG533" s="215" t="e">
        <f t="shared" si="465"/>
        <v>#DIV/0!</v>
      </c>
      <c r="AH533" s="215" t="e">
        <f t="shared" si="465"/>
        <v>#DIV/0!</v>
      </c>
      <c r="AI533" s="215" t="e">
        <f t="shared" si="465"/>
        <v>#DIV/0!</v>
      </c>
      <c r="AJ533" s="215" t="e">
        <f t="shared" si="465"/>
        <v>#DIV/0!</v>
      </c>
      <c r="AK533" s="215" t="e">
        <f t="shared" si="465"/>
        <v>#DIV/0!</v>
      </c>
      <c r="AL533" s="215" t="e">
        <f t="shared" si="465"/>
        <v>#DIV/0!</v>
      </c>
      <c r="AM533" s="215" t="e">
        <f t="shared" si="465"/>
        <v>#DIV/0!</v>
      </c>
      <c r="AN533" s="215" t="e">
        <f t="shared" si="465"/>
        <v>#DIV/0!</v>
      </c>
      <c r="AO533" s="215" t="e">
        <f t="shared" si="465"/>
        <v>#DIV/0!</v>
      </c>
      <c r="AP533" s="215" t="e">
        <f t="shared" si="465"/>
        <v>#DIV/0!</v>
      </c>
      <c r="AQ533" s="215" t="e">
        <f t="shared" si="465"/>
        <v>#DIV/0!</v>
      </c>
      <c r="AR533" s="215" t="e">
        <f t="shared" si="465"/>
        <v>#DIV/0!</v>
      </c>
      <c r="AS533" s="215" t="e">
        <f t="shared" si="465"/>
        <v>#DIV/0!</v>
      </c>
      <c r="AT533" s="215" t="e">
        <f t="shared" si="465"/>
        <v>#DIV/0!</v>
      </c>
      <c r="AU533" s="215" t="e">
        <f t="shared" si="465"/>
        <v>#DIV/0!</v>
      </c>
      <c r="AV533" s="215" t="e">
        <f t="shared" si="465"/>
        <v>#DIV/0!</v>
      </c>
      <c r="AW533" s="215" t="e">
        <f t="shared" si="465"/>
        <v>#DIV/0!</v>
      </c>
      <c r="AX533" s="215" t="e">
        <f t="shared" si="465"/>
        <v>#DIV/0!</v>
      </c>
      <c r="AY533" s="215" t="e">
        <f t="shared" si="465"/>
        <v>#DIV/0!</v>
      </c>
      <c r="AZ533" s="215" t="e">
        <f t="shared" si="465"/>
        <v>#DIV/0!</v>
      </c>
      <c r="BA533" s="215" t="e">
        <f t="shared" si="465"/>
        <v>#DIV/0!</v>
      </c>
      <c r="BB533" s="215" t="e">
        <f t="shared" si="465"/>
        <v>#DIV/0!</v>
      </c>
      <c r="BC533" s="215" t="e">
        <f t="shared" si="465"/>
        <v>#DIV/0!</v>
      </c>
      <c r="BD533" s="215" t="e">
        <f t="shared" si="465"/>
        <v>#DIV/0!</v>
      </c>
      <c r="BE533" s="215" t="e">
        <f t="shared" si="465"/>
        <v>#DIV/0!</v>
      </c>
      <c r="BF533" s="215" t="e">
        <f t="shared" si="465"/>
        <v>#DIV/0!</v>
      </c>
      <c r="BG533" s="215" t="e">
        <f t="shared" si="465"/>
        <v>#DIV/0!</v>
      </c>
      <c r="BH533" s="215" t="e">
        <f t="shared" si="465"/>
        <v>#DIV/0!</v>
      </c>
      <c r="BI533" s="215" t="e">
        <f t="shared" si="465"/>
        <v>#DIV/0!</v>
      </c>
      <c r="BJ533" s="215" t="e">
        <f t="shared" si="465"/>
        <v>#DIV/0!</v>
      </c>
      <c r="BK533" s="215" t="e">
        <f t="shared" si="465"/>
        <v>#DIV/0!</v>
      </c>
      <c r="BL533" s="215" t="e">
        <f t="shared" si="465"/>
        <v>#DIV/0!</v>
      </c>
      <c r="BM533" s="215" t="e">
        <f t="shared" si="465"/>
        <v>#DIV/0!</v>
      </c>
      <c r="BN533" s="215" t="e">
        <f t="shared" si="465"/>
        <v>#DIV/0!</v>
      </c>
      <c r="BO533" s="19" t="s">
        <v>134</v>
      </c>
    </row>
    <row r="534" spans="2:67" hidden="1" outlineLevel="1"/>
    <row r="535" spans="2:67" ht="15.75" hidden="1" outlineLevel="1">
      <c r="B535" s="17" t="s">
        <v>461</v>
      </c>
      <c r="C535" s="17"/>
      <c r="D535" s="17"/>
      <c r="R535" s="115"/>
      <c r="S535" s="115"/>
      <c r="T535" s="115"/>
      <c r="U535" s="115"/>
      <c r="V535" s="115"/>
      <c r="W535" s="115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</row>
    <row r="536" spans="2:67" hidden="1" outlineLevel="1">
      <c r="D536">
        <v>1</v>
      </c>
      <c r="E536" s="51" t="str">
        <f t="array" ref="E536:E565">Mobile.Retail.Services</f>
        <v>Llamadas on-net</v>
      </c>
      <c r="J536" s="51" t="str">
        <f t="array" ref="J536:J565">Mobile.Retail.Services.Units</f>
        <v>minutos</v>
      </c>
      <c r="P536" s="213"/>
      <c r="Q536" s="213"/>
      <c r="R536" s="214" t="e">
        <f t="shared" ref="R536:AW536" si="466">R299</f>
        <v>#DIV/0!</v>
      </c>
      <c r="S536" s="214" t="e">
        <f t="shared" si="466"/>
        <v>#DIV/0!</v>
      </c>
      <c r="T536" s="214" t="e">
        <f t="shared" si="466"/>
        <v>#DIV/0!</v>
      </c>
      <c r="U536" s="214" t="e">
        <f t="shared" si="466"/>
        <v>#DIV/0!</v>
      </c>
      <c r="V536" s="214" t="e">
        <f t="shared" si="466"/>
        <v>#DIV/0!</v>
      </c>
      <c r="W536" s="214" t="e">
        <f t="shared" si="466"/>
        <v>#DIV/0!</v>
      </c>
      <c r="X536" s="214" t="e">
        <f t="shared" si="466"/>
        <v>#DIV/0!</v>
      </c>
      <c r="Y536" s="214" t="e">
        <f t="shared" si="466"/>
        <v>#DIV/0!</v>
      </c>
      <c r="Z536" s="214" t="e">
        <f t="shared" si="466"/>
        <v>#DIV/0!</v>
      </c>
      <c r="AA536" s="214" t="e">
        <f t="shared" si="466"/>
        <v>#DIV/0!</v>
      </c>
      <c r="AB536" s="214" t="e">
        <f t="shared" si="466"/>
        <v>#DIV/0!</v>
      </c>
      <c r="AC536" s="214" t="e">
        <f t="shared" si="466"/>
        <v>#DIV/0!</v>
      </c>
      <c r="AD536" s="214" t="e">
        <f t="shared" si="466"/>
        <v>#DIV/0!</v>
      </c>
      <c r="AE536" s="214" t="e">
        <f t="shared" si="466"/>
        <v>#DIV/0!</v>
      </c>
      <c r="AF536" s="214" t="e">
        <f t="shared" si="466"/>
        <v>#DIV/0!</v>
      </c>
      <c r="AG536" s="214" t="e">
        <f t="shared" si="466"/>
        <v>#DIV/0!</v>
      </c>
      <c r="AH536" s="214" t="e">
        <f t="shared" si="466"/>
        <v>#DIV/0!</v>
      </c>
      <c r="AI536" s="214" t="e">
        <f t="shared" si="466"/>
        <v>#DIV/0!</v>
      </c>
      <c r="AJ536" s="214" t="e">
        <f t="shared" si="466"/>
        <v>#DIV/0!</v>
      </c>
      <c r="AK536" s="214" t="e">
        <f t="shared" si="466"/>
        <v>#DIV/0!</v>
      </c>
      <c r="AL536" s="214" t="e">
        <f t="shared" si="466"/>
        <v>#DIV/0!</v>
      </c>
      <c r="AM536" s="214" t="e">
        <f t="shared" si="466"/>
        <v>#DIV/0!</v>
      </c>
      <c r="AN536" s="214" t="e">
        <f t="shared" si="466"/>
        <v>#DIV/0!</v>
      </c>
      <c r="AO536" s="214" t="e">
        <f t="shared" si="466"/>
        <v>#DIV/0!</v>
      </c>
      <c r="AP536" s="214" t="e">
        <f t="shared" si="466"/>
        <v>#DIV/0!</v>
      </c>
      <c r="AQ536" s="214" t="e">
        <f t="shared" si="466"/>
        <v>#DIV/0!</v>
      </c>
      <c r="AR536" s="214" t="e">
        <f t="shared" si="466"/>
        <v>#DIV/0!</v>
      </c>
      <c r="AS536" s="214" t="e">
        <f t="shared" si="466"/>
        <v>#DIV/0!</v>
      </c>
      <c r="AT536" s="214" t="e">
        <f t="shared" si="466"/>
        <v>#DIV/0!</v>
      </c>
      <c r="AU536" s="214" t="e">
        <f t="shared" si="466"/>
        <v>#DIV/0!</v>
      </c>
      <c r="AV536" s="214" t="e">
        <f t="shared" si="466"/>
        <v>#DIV/0!</v>
      </c>
      <c r="AW536" s="214" t="e">
        <f t="shared" si="466"/>
        <v>#DIV/0!</v>
      </c>
      <c r="AX536" s="214" t="e">
        <f t="shared" ref="AX536:BN536" si="467">AX299</f>
        <v>#DIV/0!</v>
      </c>
      <c r="AY536" s="214" t="e">
        <f t="shared" si="467"/>
        <v>#DIV/0!</v>
      </c>
      <c r="AZ536" s="214" t="e">
        <f t="shared" si="467"/>
        <v>#DIV/0!</v>
      </c>
      <c r="BA536" s="214" t="e">
        <f t="shared" si="467"/>
        <v>#DIV/0!</v>
      </c>
      <c r="BB536" s="214" t="e">
        <f t="shared" si="467"/>
        <v>#DIV/0!</v>
      </c>
      <c r="BC536" s="214" t="e">
        <f t="shared" si="467"/>
        <v>#DIV/0!</v>
      </c>
      <c r="BD536" s="214" t="e">
        <f t="shared" si="467"/>
        <v>#DIV/0!</v>
      </c>
      <c r="BE536" s="214" t="e">
        <f t="shared" si="467"/>
        <v>#DIV/0!</v>
      </c>
      <c r="BF536" s="214" t="e">
        <f t="shared" si="467"/>
        <v>#DIV/0!</v>
      </c>
      <c r="BG536" s="214" t="e">
        <f t="shared" si="467"/>
        <v>#DIV/0!</v>
      </c>
      <c r="BH536" s="214" t="e">
        <f t="shared" si="467"/>
        <v>#DIV/0!</v>
      </c>
      <c r="BI536" s="214" t="e">
        <f t="shared" si="467"/>
        <v>#DIV/0!</v>
      </c>
      <c r="BJ536" s="214" t="e">
        <f t="shared" si="467"/>
        <v>#DIV/0!</v>
      </c>
      <c r="BK536" s="214" t="e">
        <f t="shared" si="467"/>
        <v>#DIV/0!</v>
      </c>
      <c r="BL536" s="214" t="e">
        <f t="shared" si="467"/>
        <v>#DIV/0!</v>
      </c>
      <c r="BM536" s="214" t="e">
        <f t="shared" si="467"/>
        <v>#DIV/0!</v>
      </c>
      <c r="BN536" s="214" t="e">
        <f t="shared" si="467"/>
        <v>#DIV/0!</v>
      </c>
    </row>
    <row r="537" spans="2:67" hidden="1" outlineLevel="1">
      <c r="D537">
        <v>2</v>
      </c>
      <c r="E537" s="51" t="str">
        <v>Llamadas a redes fijas</v>
      </c>
      <c r="J537" s="51" t="str">
        <v>minutos</v>
      </c>
      <c r="P537" s="213"/>
      <c r="Q537" s="213"/>
      <c r="R537" s="214" t="e">
        <f t="shared" ref="R537:AW537" si="468">R297</f>
        <v>#DIV/0!</v>
      </c>
      <c r="S537" s="214" t="e">
        <f t="shared" si="468"/>
        <v>#DIV/0!</v>
      </c>
      <c r="T537" s="214" t="e">
        <f t="shared" si="468"/>
        <v>#DIV/0!</v>
      </c>
      <c r="U537" s="214" t="e">
        <f t="shared" si="468"/>
        <v>#DIV/0!</v>
      </c>
      <c r="V537" s="214" t="e">
        <f t="shared" si="468"/>
        <v>#DIV/0!</v>
      </c>
      <c r="W537" s="214" t="e">
        <f t="shared" si="468"/>
        <v>#DIV/0!</v>
      </c>
      <c r="X537" s="214" t="e">
        <f t="shared" si="468"/>
        <v>#DIV/0!</v>
      </c>
      <c r="Y537" s="214" t="e">
        <f t="shared" si="468"/>
        <v>#DIV/0!</v>
      </c>
      <c r="Z537" s="214" t="e">
        <f t="shared" si="468"/>
        <v>#DIV/0!</v>
      </c>
      <c r="AA537" s="214" t="e">
        <f t="shared" si="468"/>
        <v>#DIV/0!</v>
      </c>
      <c r="AB537" s="214" t="e">
        <f t="shared" si="468"/>
        <v>#DIV/0!</v>
      </c>
      <c r="AC537" s="214" t="e">
        <f t="shared" si="468"/>
        <v>#DIV/0!</v>
      </c>
      <c r="AD537" s="214" t="e">
        <f t="shared" si="468"/>
        <v>#DIV/0!</v>
      </c>
      <c r="AE537" s="214" t="e">
        <f t="shared" si="468"/>
        <v>#DIV/0!</v>
      </c>
      <c r="AF537" s="214" t="e">
        <f t="shared" si="468"/>
        <v>#DIV/0!</v>
      </c>
      <c r="AG537" s="214" t="e">
        <f t="shared" si="468"/>
        <v>#DIV/0!</v>
      </c>
      <c r="AH537" s="214" t="e">
        <f t="shared" si="468"/>
        <v>#DIV/0!</v>
      </c>
      <c r="AI537" s="214" t="e">
        <f t="shared" si="468"/>
        <v>#DIV/0!</v>
      </c>
      <c r="AJ537" s="214" t="e">
        <f t="shared" si="468"/>
        <v>#DIV/0!</v>
      </c>
      <c r="AK537" s="214" t="e">
        <f t="shared" si="468"/>
        <v>#DIV/0!</v>
      </c>
      <c r="AL537" s="214" t="e">
        <f t="shared" si="468"/>
        <v>#DIV/0!</v>
      </c>
      <c r="AM537" s="214" t="e">
        <f t="shared" si="468"/>
        <v>#DIV/0!</v>
      </c>
      <c r="AN537" s="214" t="e">
        <f t="shared" si="468"/>
        <v>#DIV/0!</v>
      </c>
      <c r="AO537" s="214" t="e">
        <f t="shared" si="468"/>
        <v>#DIV/0!</v>
      </c>
      <c r="AP537" s="214" t="e">
        <f t="shared" si="468"/>
        <v>#DIV/0!</v>
      </c>
      <c r="AQ537" s="214" t="e">
        <f t="shared" si="468"/>
        <v>#DIV/0!</v>
      </c>
      <c r="AR537" s="214" t="e">
        <f t="shared" si="468"/>
        <v>#DIV/0!</v>
      </c>
      <c r="AS537" s="214" t="e">
        <f t="shared" si="468"/>
        <v>#DIV/0!</v>
      </c>
      <c r="AT537" s="214" t="e">
        <f t="shared" si="468"/>
        <v>#DIV/0!</v>
      </c>
      <c r="AU537" s="214" t="e">
        <f t="shared" si="468"/>
        <v>#DIV/0!</v>
      </c>
      <c r="AV537" s="214" t="e">
        <f t="shared" si="468"/>
        <v>#DIV/0!</v>
      </c>
      <c r="AW537" s="214" t="e">
        <f t="shared" si="468"/>
        <v>#DIV/0!</v>
      </c>
      <c r="AX537" s="214" t="e">
        <f t="shared" ref="AX537:BN537" si="469">AX297</f>
        <v>#DIV/0!</v>
      </c>
      <c r="AY537" s="214" t="e">
        <f t="shared" si="469"/>
        <v>#DIV/0!</v>
      </c>
      <c r="AZ537" s="214" t="e">
        <f t="shared" si="469"/>
        <v>#DIV/0!</v>
      </c>
      <c r="BA537" s="214" t="e">
        <f t="shared" si="469"/>
        <v>#DIV/0!</v>
      </c>
      <c r="BB537" s="214" t="e">
        <f t="shared" si="469"/>
        <v>#DIV/0!</v>
      </c>
      <c r="BC537" s="214" t="e">
        <f t="shared" si="469"/>
        <v>#DIV/0!</v>
      </c>
      <c r="BD537" s="214" t="e">
        <f t="shared" si="469"/>
        <v>#DIV/0!</v>
      </c>
      <c r="BE537" s="214" t="e">
        <f t="shared" si="469"/>
        <v>#DIV/0!</v>
      </c>
      <c r="BF537" s="214" t="e">
        <f t="shared" si="469"/>
        <v>#DIV/0!</v>
      </c>
      <c r="BG537" s="214" t="e">
        <f t="shared" si="469"/>
        <v>#DIV/0!</v>
      </c>
      <c r="BH537" s="214" t="e">
        <f t="shared" si="469"/>
        <v>#DIV/0!</v>
      </c>
      <c r="BI537" s="214" t="e">
        <f t="shared" si="469"/>
        <v>#DIV/0!</v>
      </c>
      <c r="BJ537" s="214" t="e">
        <f t="shared" si="469"/>
        <v>#DIV/0!</v>
      </c>
      <c r="BK537" s="214" t="e">
        <f t="shared" si="469"/>
        <v>#DIV/0!</v>
      </c>
      <c r="BL537" s="214" t="e">
        <f t="shared" si="469"/>
        <v>#DIV/0!</v>
      </c>
      <c r="BM537" s="214" t="e">
        <f t="shared" si="469"/>
        <v>#DIV/0!</v>
      </c>
      <c r="BN537" s="214" t="e">
        <f t="shared" si="469"/>
        <v>#DIV/0!</v>
      </c>
    </row>
    <row r="538" spans="2:67" hidden="1" outlineLevel="1">
      <c r="D538">
        <v>3</v>
      </c>
      <c r="E538" s="51" t="str">
        <v>Llamadas a otras redes móviles</v>
      </c>
      <c r="J538" s="51" t="str">
        <v>minutos</v>
      </c>
      <c r="P538" s="213"/>
      <c r="Q538" s="213"/>
      <c r="R538" s="214" t="e">
        <f t="shared" ref="R538:AW538" si="470">R298</f>
        <v>#DIV/0!</v>
      </c>
      <c r="S538" s="214" t="e">
        <f t="shared" si="470"/>
        <v>#DIV/0!</v>
      </c>
      <c r="T538" s="214" t="e">
        <f t="shared" si="470"/>
        <v>#DIV/0!</v>
      </c>
      <c r="U538" s="214" t="e">
        <f t="shared" si="470"/>
        <v>#DIV/0!</v>
      </c>
      <c r="V538" s="214" t="e">
        <f t="shared" si="470"/>
        <v>#DIV/0!</v>
      </c>
      <c r="W538" s="214" t="e">
        <f t="shared" si="470"/>
        <v>#DIV/0!</v>
      </c>
      <c r="X538" s="214" t="e">
        <f t="shared" si="470"/>
        <v>#DIV/0!</v>
      </c>
      <c r="Y538" s="214" t="e">
        <f t="shared" si="470"/>
        <v>#DIV/0!</v>
      </c>
      <c r="Z538" s="214" t="e">
        <f t="shared" si="470"/>
        <v>#DIV/0!</v>
      </c>
      <c r="AA538" s="214" t="e">
        <f t="shared" si="470"/>
        <v>#DIV/0!</v>
      </c>
      <c r="AB538" s="214" t="e">
        <f t="shared" si="470"/>
        <v>#DIV/0!</v>
      </c>
      <c r="AC538" s="214" t="e">
        <f t="shared" si="470"/>
        <v>#DIV/0!</v>
      </c>
      <c r="AD538" s="214" t="e">
        <f t="shared" si="470"/>
        <v>#DIV/0!</v>
      </c>
      <c r="AE538" s="214" t="e">
        <f t="shared" si="470"/>
        <v>#DIV/0!</v>
      </c>
      <c r="AF538" s="214" t="e">
        <f t="shared" si="470"/>
        <v>#DIV/0!</v>
      </c>
      <c r="AG538" s="214" t="e">
        <f t="shared" si="470"/>
        <v>#DIV/0!</v>
      </c>
      <c r="AH538" s="214" t="e">
        <f t="shared" si="470"/>
        <v>#DIV/0!</v>
      </c>
      <c r="AI538" s="214" t="e">
        <f t="shared" si="470"/>
        <v>#DIV/0!</v>
      </c>
      <c r="AJ538" s="214" t="e">
        <f t="shared" si="470"/>
        <v>#DIV/0!</v>
      </c>
      <c r="AK538" s="214" t="e">
        <f t="shared" si="470"/>
        <v>#DIV/0!</v>
      </c>
      <c r="AL538" s="214" t="e">
        <f t="shared" si="470"/>
        <v>#DIV/0!</v>
      </c>
      <c r="AM538" s="214" t="e">
        <f t="shared" si="470"/>
        <v>#DIV/0!</v>
      </c>
      <c r="AN538" s="214" t="e">
        <f t="shared" si="470"/>
        <v>#DIV/0!</v>
      </c>
      <c r="AO538" s="214" t="e">
        <f t="shared" si="470"/>
        <v>#DIV/0!</v>
      </c>
      <c r="AP538" s="214" t="e">
        <f t="shared" si="470"/>
        <v>#DIV/0!</v>
      </c>
      <c r="AQ538" s="214" t="e">
        <f t="shared" si="470"/>
        <v>#DIV/0!</v>
      </c>
      <c r="AR538" s="214" t="e">
        <f t="shared" si="470"/>
        <v>#DIV/0!</v>
      </c>
      <c r="AS538" s="214" t="e">
        <f t="shared" si="470"/>
        <v>#DIV/0!</v>
      </c>
      <c r="AT538" s="214" t="e">
        <f t="shared" si="470"/>
        <v>#DIV/0!</v>
      </c>
      <c r="AU538" s="214" t="e">
        <f t="shared" si="470"/>
        <v>#DIV/0!</v>
      </c>
      <c r="AV538" s="214" t="e">
        <f t="shared" si="470"/>
        <v>#DIV/0!</v>
      </c>
      <c r="AW538" s="214" t="e">
        <f t="shared" si="470"/>
        <v>#DIV/0!</v>
      </c>
      <c r="AX538" s="214" t="e">
        <f t="shared" ref="AX538:BN538" si="471">AX298</f>
        <v>#DIV/0!</v>
      </c>
      <c r="AY538" s="214" t="e">
        <f t="shared" si="471"/>
        <v>#DIV/0!</v>
      </c>
      <c r="AZ538" s="214" t="e">
        <f t="shared" si="471"/>
        <v>#DIV/0!</v>
      </c>
      <c r="BA538" s="214" t="e">
        <f t="shared" si="471"/>
        <v>#DIV/0!</v>
      </c>
      <c r="BB538" s="214" t="e">
        <f t="shared" si="471"/>
        <v>#DIV/0!</v>
      </c>
      <c r="BC538" s="214" t="e">
        <f t="shared" si="471"/>
        <v>#DIV/0!</v>
      </c>
      <c r="BD538" s="214" t="e">
        <f t="shared" si="471"/>
        <v>#DIV/0!</v>
      </c>
      <c r="BE538" s="214" t="e">
        <f t="shared" si="471"/>
        <v>#DIV/0!</v>
      </c>
      <c r="BF538" s="214" t="e">
        <f t="shared" si="471"/>
        <v>#DIV/0!</v>
      </c>
      <c r="BG538" s="214" t="e">
        <f t="shared" si="471"/>
        <v>#DIV/0!</v>
      </c>
      <c r="BH538" s="214" t="e">
        <f t="shared" si="471"/>
        <v>#DIV/0!</v>
      </c>
      <c r="BI538" s="214" t="e">
        <f t="shared" si="471"/>
        <v>#DIV/0!</v>
      </c>
      <c r="BJ538" s="214" t="e">
        <f t="shared" si="471"/>
        <v>#DIV/0!</v>
      </c>
      <c r="BK538" s="214" t="e">
        <f t="shared" si="471"/>
        <v>#DIV/0!</v>
      </c>
      <c r="BL538" s="214" t="e">
        <f t="shared" si="471"/>
        <v>#DIV/0!</v>
      </c>
      <c r="BM538" s="214" t="e">
        <f t="shared" si="471"/>
        <v>#DIV/0!</v>
      </c>
      <c r="BN538" s="214" t="e">
        <f t="shared" si="471"/>
        <v>#DIV/0!</v>
      </c>
    </row>
    <row r="539" spans="2:67" hidden="1" outlineLevel="1">
      <c r="D539">
        <v>4</v>
      </c>
      <c r="E539" s="51" t="str">
        <v>Llamadas a internacional</v>
      </c>
      <c r="J539" s="51" t="str">
        <v>minutos</v>
      </c>
      <c r="P539" s="213"/>
      <c r="Q539" s="213"/>
      <c r="R539" s="214" t="e">
        <f t="shared" ref="R539:AW539" si="472">R296</f>
        <v>#DIV/0!</v>
      </c>
      <c r="S539" s="214" t="e">
        <f t="shared" si="472"/>
        <v>#DIV/0!</v>
      </c>
      <c r="T539" s="214" t="e">
        <f t="shared" si="472"/>
        <v>#DIV/0!</v>
      </c>
      <c r="U539" s="214" t="e">
        <f t="shared" si="472"/>
        <v>#DIV/0!</v>
      </c>
      <c r="V539" s="214" t="e">
        <f t="shared" si="472"/>
        <v>#DIV/0!</v>
      </c>
      <c r="W539" s="214" t="e">
        <f t="shared" si="472"/>
        <v>#DIV/0!</v>
      </c>
      <c r="X539" s="214" t="e">
        <f t="shared" si="472"/>
        <v>#DIV/0!</v>
      </c>
      <c r="Y539" s="214" t="e">
        <f t="shared" si="472"/>
        <v>#DIV/0!</v>
      </c>
      <c r="Z539" s="214" t="e">
        <f t="shared" si="472"/>
        <v>#DIV/0!</v>
      </c>
      <c r="AA539" s="214" t="e">
        <f t="shared" si="472"/>
        <v>#DIV/0!</v>
      </c>
      <c r="AB539" s="214" t="e">
        <f t="shared" si="472"/>
        <v>#DIV/0!</v>
      </c>
      <c r="AC539" s="214" t="e">
        <f t="shared" si="472"/>
        <v>#DIV/0!</v>
      </c>
      <c r="AD539" s="214" t="e">
        <f t="shared" si="472"/>
        <v>#DIV/0!</v>
      </c>
      <c r="AE539" s="214" t="e">
        <f t="shared" si="472"/>
        <v>#DIV/0!</v>
      </c>
      <c r="AF539" s="214" t="e">
        <f t="shared" si="472"/>
        <v>#DIV/0!</v>
      </c>
      <c r="AG539" s="214" t="e">
        <f t="shared" si="472"/>
        <v>#DIV/0!</v>
      </c>
      <c r="AH539" s="214" t="e">
        <f t="shared" si="472"/>
        <v>#DIV/0!</v>
      </c>
      <c r="AI539" s="214" t="e">
        <f t="shared" si="472"/>
        <v>#DIV/0!</v>
      </c>
      <c r="AJ539" s="214" t="e">
        <f t="shared" si="472"/>
        <v>#DIV/0!</v>
      </c>
      <c r="AK539" s="214" t="e">
        <f t="shared" si="472"/>
        <v>#DIV/0!</v>
      </c>
      <c r="AL539" s="214" t="e">
        <f t="shared" si="472"/>
        <v>#DIV/0!</v>
      </c>
      <c r="AM539" s="214" t="e">
        <f t="shared" si="472"/>
        <v>#DIV/0!</v>
      </c>
      <c r="AN539" s="214" t="e">
        <f t="shared" si="472"/>
        <v>#DIV/0!</v>
      </c>
      <c r="AO539" s="214" t="e">
        <f t="shared" si="472"/>
        <v>#DIV/0!</v>
      </c>
      <c r="AP539" s="214" t="e">
        <f t="shared" si="472"/>
        <v>#DIV/0!</v>
      </c>
      <c r="AQ539" s="214" t="e">
        <f t="shared" si="472"/>
        <v>#DIV/0!</v>
      </c>
      <c r="AR539" s="214" t="e">
        <f t="shared" si="472"/>
        <v>#DIV/0!</v>
      </c>
      <c r="AS539" s="214" t="e">
        <f t="shared" si="472"/>
        <v>#DIV/0!</v>
      </c>
      <c r="AT539" s="214" t="e">
        <f t="shared" si="472"/>
        <v>#DIV/0!</v>
      </c>
      <c r="AU539" s="214" t="e">
        <f t="shared" si="472"/>
        <v>#DIV/0!</v>
      </c>
      <c r="AV539" s="214" t="e">
        <f t="shared" si="472"/>
        <v>#DIV/0!</v>
      </c>
      <c r="AW539" s="214" t="e">
        <f t="shared" si="472"/>
        <v>#DIV/0!</v>
      </c>
      <c r="AX539" s="214" t="e">
        <f t="shared" ref="AX539:BN539" si="473">AX296</f>
        <v>#DIV/0!</v>
      </c>
      <c r="AY539" s="214" t="e">
        <f t="shared" si="473"/>
        <v>#DIV/0!</v>
      </c>
      <c r="AZ539" s="214" t="e">
        <f t="shared" si="473"/>
        <v>#DIV/0!</v>
      </c>
      <c r="BA539" s="214" t="e">
        <f t="shared" si="473"/>
        <v>#DIV/0!</v>
      </c>
      <c r="BB539" s="214" t="e">
        <f t="shared" si="473"/>
        <v>#DIV/0!</v>
      </c>
      <c r="BC539" s="214" t="e">
        <f t="shared" si="473"/>
        <v>#DIV/0!</v>
      </c>
      <c r="BD539" s="214" t="e">
        <f t="shared" si="473"/>
        <v>#DIV/0!</v>
      </c>
      <c r="BE539" s="214" t="e">
        <f t="shared" si="473"/>
        <v>#DIV/0!</v>
      </c>
      <c r="BF539" s="214" t="e">
        <f t="shared" si="473"/>
        <v>#DIV/0!</v>
      </c>
      <c r="BG539" s="214" t="e">
        <f t="shared" si="473"/>
        <v>#DIV/0!</v>
      </c>
      <c r="BH539" s="214" t="e">
        <f t="shared" si="473"/>
        <v>#DIV/0!</v>
      </c>
      <c r="BI539" s="214" t="e">
        <f t="shared" si="473"/>
        <v>#DIV/0!</v>
      </c>
      <c r="BJ539" s="214" t="e">
        <f t="shared" si="473"/>
        <v>#DIV/0!</v>
      </c>
      <c r="BK539" s="214" t="e">
        <f t="shared" si="473"/>
        <v>#DIV/0!</v>
      </c>
      <c r="BL539" s="214" t="e">
        <f t="shared" si="473"/>
        <v>#DIV/0!</v>
      </c>
      <c r="BM539" s="214" t="e">
        <f t="shared" si="473"/>
        <v>#DIV/0!</v>
      </c>
      <c r="BN539" s="214" t="e">
        <f t="shared" si="473"/>
        <v>#DIV/0!</v>
      </c>
    </row>
    <row r="540" spans="2:67" hidden="1" outlineLevel="1">
      <c r="D540">
        <v>5</v>
      </c>
      <c r="E540" s="51" t="str">
        <v>Llamadas entrantes de fijos</v>
      </c>
      <c r="J540" s="51" t="str">
        <v>minutos</v>
      </c>
      <c r="P540" s="213"/>
      <c r="Q540" s="213"/>
      <c r="R540" s="214" t="e">
        <f t="shared" ref="R540:AW540" si="474">R303</f>
        <v>#DIV/0!</v>
      </c>
      <c r="S540" s="214" t="e">
        <f t="shared" si="474"/>
        <v>#DIV/0!</v>
      </c>
      <c r="T540" s="214" t="e">
        <f t="shared" si="474"/>
        <v>#DIV/0!</v>
      </c>
      <c r="U540" s="214" t="e">
        <f t="shared" si="474"/>
        <v>#DIV/0!</v>
      </c>
      <c r="V540" s="214" t="e">
        <f t="shared" si="474"/>
        <v>#DIV/0!</v>
      </c>
      <c r="W540" s="214" t="e">
        <f t="shared" si="474"/>
        <v>#DIV/0!</v>
      </c>
      <c r="X540" s="214" t="e">
        <f t="shared" si="474"/>
        <v>#DIV/0!</v>
      </c>
      <c r="Y540" s="214" t="e">
        <f t="shared" si="474"/>
        <v>#DIV/0!</v>
      </c>
      <c r="Z540" s="214" t="e">
        <f t="shared" si="474"/>
        <v>#DIV/0!</v>
      </c>
      <c r="AA540" s="214" t="e">
        <f t="shared" si="474"/>
        <v>#DIV/0!</v>
      </c>
      <c r="AB540" s="214" t="e">
        <f t="shared" si="474"/>
        <v>#DIV/0!</v>
      </c>
      <c r="AC540" s="214" t="e">
        <f t="shared" si="474"/>
        <v>#DIV/0!</v>
      </c>
      <c r="AD540" s="214" t="e">
        <f t="shared" si="474"/>
        <v>#DIV/0!</v>
      </c>
      <c r="AE540" s="214" t="e">
        <f t="shared" si="474"/>
        <v>#DIV/0!</v>
      </c>
      <c r="AF540" s="214" t="e">
        <f t="shared" si="474"/>
        <v>#DIV/0!</v>
      </c>
      <c r="AG540" s="214" t="e">
        <f t="shared" si="474"/>
        <v>#DIV/0!</v>
      </c>
      <c r="AH540" s="214" t="e">
        <f t="shared" si="474"/>
        <v>#DIV/0!</v>
      </c>
      <c r="AI540" s="214" t="e">
        <f t="shared" si="474"/>
        <v>#DIV/0!</v>
      </c>
      <c r="AJ540" s="214" t="e">
        <f t="shared" si="474"/>
        <v>#DIV/0!</v>
      </c>
      <c r="AK540" s="214" t="e">
        <f t="shared" si="474"/>
        <v>#DIV/0!</v>
      </c>
      <c r="AL540" s="214" t="e">
        <f t="shared" si="474"/>
        <v>#DIV/0!</v>
      </c>
      <c r="AM540" s="214" t="e">
        <f t="shared" si="474"/>
        <v>#DIV/0!</v>
      </c>
      <c r="AN540" s="214" t="e">
        <f t="shared" si="474"/>
        <v>#DIV/0!</v>
      </c>
      <c r="AO540" s="214" t="e">
        <f t="shared" si="474"/>
        <v>#DIV/0!</v>
      </c>
      <c r="AP540" s="214" t="e">
        <f t="shared" si="474"/>
        <v>#DIV/0!</v>
      </c>
      <c r="AQ540" s="214" t="e">
        <f t="shared" si="474"/>
        <v>#DIV/0!</v>
      </c>
      <c r="AR540" s="214" t="e">
        <f t="shared" si="474"/>
        <v>#DIV/0!</v>
      </c>
      <c r="AS540" s="214" t="e">
        <f t="shared" si="474"/>
        <v>#DIV/0!</v>
      </c>
      <c r="AT540" s="214" t="e">
        <f t="shared" si="474"/>
        <v>#DIV/0!</v>
      </c>
      <c r="AU540" s="214" t="e">
        <f t="shared" si="474"/>
        <v>#DIV/0!</v>
      </c>
      <c r="AV540" s="214" t="e">
        <f t="shared" si="474"/>
        <v>#DIV/0!</v>
      </c>
      <c r="AW540" s="214" t="e">
        <f t="shared" si="474"/>
        <v>#DIV/0!</v>
      </c>
      <c r="AX540" s="214" t="e">
        <f t="shared" ref="AX540:BN540" si="475">AX303</f>
        <v>#DIV/0!</v>
      </c>
      <c r="AY540" s="214" t="e">
        <f t="shared" si="475"/>
        <v>#DIV/0!</v>
      </c>
      <c r="AZ540" s="214" t="e">
        <f t="shared" si="475"/>
        <v>#DIV/0!</v>
      </c>
      <c r="BA540" s="214" t="e">
        <f t="shared" si="475"/>
        <v>#DIV/0!</v>
      </c>
      <c r="BB540" s="214" t="e">
        <f t="shared" si="475"/>
        <v>#DIV/0!</v>
      </c>
      <c r="BC540" s="214" t="e">
        <f t="shared" si="475"/>
        <v>#DIV/0!</v>
      </c>
      <c r="BD540" s="214" t="e">
        <f t="shared" si="475"/>
        <v>#DIV/0!</v>
      </c>
      <c r="BE540" s="214" t="e">
        <f t="shared" si="475"/>
        <v>#DIV/0!</v>
      </c>
      <c r="BF540" s="214" t="e">
        <f t="shared" si="475"/>
        <v>#DIV/0!</v>
      </c>
      <c r="BG540" s="214" t="e">
        <f t="shared" si="475"/>
        <v>#DIV/0!</v>
      </c>
      <c r="BH540" s="214" t="e">
        <f t="shared" si="475"/>
        <v>#DIV/0!</v>
      </c>
      <c r="BI540" s="214" t="e">
        <f t="shared" si="475"/>
        <v>#DIV/0!</v>
      </c>
      <c r="BJ540" s="214" t="e">
        <f t="shared" si="475"/>
        <v>#DIV/0!</v>
      </c>
      <c r="BK540" s="214" t="e">
        <f t="shared" si="475"/>
        <v>#DIV/0!</v>
      </c>
      <c r="BL540" s="214" t="e">
        <f t="shared" si="475"/>
        <v>#DIV/0!</v>
      </c>
      <c r="BM540" s="214" t="e">
        <f t="shared" si="475"/>
        <v>#DIV/0!</v>
      </c>
      <c r="BN540" s="214" t="e">
        <f t="shared" si="475"/>
        <v>#DIV/0!</v>
      </c>
    </row>
    <row r="541" spans="2:67" hidden="1" outlineLevel="1">
      <c r="D541">
        <v>6</v>
      </c>
      <c r="E541" s="51" t="str">
        <v>Llamadas entrantes de otros móviles</v>
      </c>
      <c r="J541" s="51" t="str">
        <v>minutos</v>
      </c>
      <c r="P541" s="213"/>
      <c r="Q541" s="213"/>
      <c r="R541" s="214" t="e">
        <f t="shared" ref="R541:AW541" si="476">R298</f>
        <v>#DIV/0!</v>
      </c>
      <c r="S541" s="214" t="e">
        <f t="shared" si="476"/>
        <v>#DIV/0!</v>
      </c>
      <c r="T541" s="214" t="e">
        <f t="shared" si="476"/>
        <v>#DIV/0!</v>
      </c>
      <c r="U541" s="214" t="e">
        <f t="shared" si="476"/>
        <v>#DIV/0!</v>
      </c>
      <c r="V541" s="214" t="e">
        <f t="shared" si="476"/>
        <v>#DIV/0!</v>
      </c>
      <c r="W541" s="214" t="e">
        <f t="shared" si="476"/>
        <v>#DIV/0!</v>
      </c>
      <c r="X541" s="214" t="e">
        <f t="shared" si="476"/>
        <v>#DIV/0!</v>
      </c>
      <c r="Y541" s="214" t="e">
        <f t="shared" si="476"/>
        <v>#DIV/0!</v>
      </c>
      <c r="Z541" s="214" t="e">
        <f t="shared" si="476"/>
        <v>#DIV/0!</v>
      </c>
      <c r="AA541" s="214" t="e">
        <f t="shared" si="476"/>
        <v>#DIV/0!</v>
      </c>
      <c r="AB541" s="214" t="e">
        <f t="shared" si="476"/>
        <v>#DIV/0!</v>
      </c>
      <c r="AC541" s="214" t="e">
        <f t="shared" si="476"/>
        <v>#DIV/0!</v>
      </c>
      <c r="AD541" s="214" t="e">
        <f t="shared" si="476"/>
        <v>#DIV/0!</v>
      </c>
      <c r="AE541" s="214" t="e">
        <f t="shared" si="476"/>
        <v>#DIV/0!</v>
      </c>
      <c r="AF541" s="214" t="e">
        <f t="shared" si="476"/>
        <v>#DIV/0!</v>
      </c>
      <c r="AG541" s="214" t="e">
        <f t="shared" si="476"/>
        <v>#DIV/0!</v>
      </c>
      <c r="AH541" s="214" t="e">
        <f t="shared" si="476"/>
        <v>#DIV/0!</v>
      </c>
      <c r="AI541" s="214" t="e">
        <f t="shared" si="476"/>
        <v>#DIV/0!</v>
      </c>
      <c r="AJ541" s="214" t="e">
        <f t="shared" si="476"/>
        <v>#DIV/0!</v>
      </c>
      <c r="AK541" s="214" t="e">
        <f t="shared" si="476"/>
        <v>#DIV/0!</v>
      </c>
      <c r="AL541" s="214" t="e">
        <f t="shared" si="476"/>
        <v>#DIV/0!</v>
      </c>
      <c r="AM541" s="214" t="e">
        <f t="shared" si="476"/>
        <v>#DIV/0!</v>
      </c>
      <c r="AN541" s="214" t="e">
        <f t="shared" si="476"/>
        <v>#DIV/0!</v>
      </c>
      <c r="AO541" s="214" t="e">
        <f t="shared" si="476"/>
        <v>#DIV/0!</v>
      </c>
      <c r="AP541" s="214" t="e">
        <f t="shared" si="476"/>
        <v>#DIV/0!</v>
      </c>
      <c r="AQ541" s="214" t="e">
        <f t="shared" si="476"/>
        <v>#DIV/0!</v>
      </c>
      <c r="AR541" s="214" t="e">
        <f t="shared" si="476"/>
        <v>#DIV/0!</v>
      </c>
      <c r="AS541" s="214" t="e">
        <f t="shared" si="476"/>
        <v>#DIV/0!</v>
      </c>
      <c r="AT541" s="214" t="e">
        <f t="shared" si="476"/>
        <v>#DIV/0!</v>
      </c>
      <c r="AU541" s="214" t="e">
        <f t="shared" si="476"/>
        <v>#DIV/0!</v>
      </c>
      <c r="AV541" s="214" t="e">
        <f t="shared" si="476"/>
        <v>#DIV/0!</v>
      </c>
      <c r="AW541" s="214" t="e">
        <f t="shared" si="476"/>
        <v>#DIV/0!</v>
      </c>
      <c r="AX541" s="214" t="e">
        <f t="shared" ref="AX541:BN541" si="477">AX298</f>
        <v>#DIV/0!</v>
      </c>
      <c r="AY541" s="214" t="e">
        <f t="shared" si="477"/>
        <v>#DIV/0!</v>
      </c>
      <c r="AZ541" s="214" t="e">
        <f t="shared" si="477"/>
        <v>#DIV/0!</v>
      </c>
      <c r="BA541" s="214" t="e">
        <f t="shared" si="477"/>
        <v>#DIV/0!</v>
      </c>
      <c r="BB541" s="214" t="e">
        <f t="shared" si="477"/>
        <v>#DIV/0!</v>
      </c>
      <c r="BC541" s="214" t="e">
        <f t="shared" si="477"/>
        <v>#DIV/0!</v>
      </c>
      <c r="BD541" s="214" t="e">
        <f t="shared" si="477"/>
        <v>#DIV/0!</v>
      </c>
      <c r="BE541" s="214" t="e">
        <f t="shared" si="477"/>
        <v>#DIV/0!</v>
      </c>
      <c r="BF541" s="214" t="e">
        <f t="shared" si="477"/>
        <v>#DIV/0!</v>
      </c>
      <c r="BG541" s="214" t="e">
        <f t="shared" si="477"/>
        <v>#DIV/0!</v>
      </c>
      <c r="BH541" s="214" t="e">
        <f t="shared" si="477"/>
        <v>#DIV/0!</v>
      </c>
      <c r="BI541" s="214" t="e">
        <f t="shared" si="477"/>
        <v>#DIV/0!</v>
      </c>
      <c r="BJ541" s="214" t="e">
        <f t="shared" si="477"/>
        <v>#DIV/0!</v>
      </c>
      <c r="BK541" s="214" t="e">
        <f t="shared" si="477"/>
        <v>#DIV/0!</v>
      </c>
      <c r="BL541" s="214" t="e">
        <f t="shared" si="477"/>
        <v>#DIV/0!</v>
      </c>
      <c r="BM541" s="214" t="e">
        <f t="shared" si="477"/>
        <v>#DIV/0!</v>
      </c>
      <c r="BN541" s="214" t="e">
        <f t="shared" si="477"/>
        <v>#DIV/0!</v>
      </c>
    </row>
    <row r="542" spans="2:67" hidden="1" outlineLevel="1">
      <c r="D542">
        <v>7</v>
      </c>
      <c r="E542" s="51" t="str">
        <v>Llamadas entrantes internacionales</v>
      </c>
      <c r="J542" s="51" t="str">
        <v>minutos</v>
      </c>
      <c r="P542" s="213"/>
      <c r="Q542" s="213"/>
      <c r="R542" s="214" t="e">
        <f t="shared" ref="R542:AW542" si="478">R294</f>
        <v>#DIV/0!</v>
      </c>
      <c r="S542" s="214" t="e">
        <f t="shared" si="478"/>
        <v>#DIV/0!</v>
      </c>
      <c r="T542" s="214" t="e">
        <f t="shared" si="478"/>
        <v>#DIV/0!</v>
      </c>
      <c r="U542" s="214" t="e">
        <f t="shared" si="478"/>
        <v>#DIV/0!</v>
      </c>
      <c r="V542" s="214" t="e">
        <f t="shared" si="478"/>
        <v>#DIV/0!</v>
      </c>
      <c r="W542" s="214" t="e">
        <f t="shared" si="478"/>
        <v>#DIV/0!</v>
      </c>
      <c r="X542" s="214" t="e">
        <f t="shared" si="478"/>
        <v>#DIV/0!</v>
      </c>
      <c r="Y542" s="214" t="e">
        <f t="shared" si="478"/>
        <v>#DIV/0!</v>
      </c>
      <c r="Z542" s="214" t="e">
        <f t="shared" si="478"/>
        <v>#DIV/0!</v>
      </c>
      <c r="AA542" s="214" t="e">
        <f t="shared" si="478"/>
        <v>#DIV/0!</v>
      </c>
      <c r="AB542" s="214" t="e">
        <f t="shared" si="478"/>
        <v>#DIV/0!</v>
      </c>
      <c r="AC542" s="214" t="e">
        <f t="shared" si="478"/>
        <v>#DIV/0!</v>
      </c>
      <c r="AD542" s="214" t="e">
        <f t="shared" si="478"/>
        <v>#DIV/0!</v>
      </c>
      <c r="AE542" s="214" t="e">
        <f t="shared" si="478"/>
        <v>#DIV/0!</v>
      </c>
      <c r="AF542" s="214" t="e">
        <f t="shared" si="478"/>
        <v>#DIV/0!</v>
      </c>
      <c r="AG542" s="214" t="e">
        <f t="shared" si="478"/>
        <v>#DIV/0!</v>
      </c>
      <c r="AH542" s="214" t="e">
        <f t="shared" si="478"/>
        <v>#DIV/0!</v>
      </c>
      <c r="AI542" s="214" t="e">
        <f t="shared" si="478"/>
        <v>#DIV/0!</v>
      </c>
      <c r="AJ542" s="214" t="e">
        <f t="shared" si="478"/>
        <v>#DIV/0!</v>
      </c>
      <c r="AK542" s="214" t="e">
        <f t="shared" si="478"/>
        <v>#DIV/0!</v>
      </c>
      <c r="AL542" s="214" t="e">
        <f t="shared" si="478"/>
        <v>#DIV/0!</v>
      </c>
      <c r="AM542" s="214" t="e">
        <f t="shared" si="478"/>
        <v>#DIV/0!</v>
      </c>
      <c r="AN542" s="214" t="e">
        <f t="shared" si="478"/>
        <v>#DIV/0!</v>
      </c>
      <c r="AO542" s="214" t="e">
        <f t="shared" si="478"/>
        <v>#DIV/0!</v>
      </c>
      <c r="AP542" s="214" t="e">
        <f t="shared" si="478"/>
        <v>#DIV/0!</v>
      </c>
      <c r="AQ542" s="214" t="e">
        <f t="shared" si="478"/>
        <v>#DIV/0!</v>
      </c>
      <c r="AR542" s="214" t="e">
        <f t="shared" si="478"/>
        <v>#DIV/0!</v>
      </c>
      <c r="AS542" s="214" t="e">
        <f t="shared" si="478"/>
        <v>#DIV/0!</v>
      </c>
      <c r="AT542" s="214" t="e">
        <f t="shared" si="478"/>
        <v>#DIV/0!</v>
      </c>
      <c r="AU542" s="214" t="e">
        <f t="shared" si="478"/>
        <v>#DIV/0!</v>
      </c>
      <c r="AV542" s="214" t="e">
        <f t="shared" si="478"/>
        <v>#DIV/0!</v>
      </c>
      <c r="AW542" s="214" t="e">
        <f t="shared" si="478"/>
        <v>#DIV/0!</v>
      </c>
      <c r="AX542" s="214" t="e">
        <f t="shared" ref="AX542:BN542" si="479">AX294</f>
        <v>#DIV/0!</v>
      </c>
      <c r="AY542" s="214" t="e">
        <f t="shared" si="479"/>
        <v>#DIV/0!</v>
      </c>
      <c r="AZ542" s="214" t="e">
        <f t="shared" si="479"/>
        <v>#DIV/0!</v>
      </c>
      <c r="BA542" s="214" t="e">
        <f t="shared" si="479"/>
        <v>#DIV/0!</v>
      </c>
      <c r="BB542" s="214" t="e">
        <f t="shared" si="479"/>
        <v>#DIV/0!</v>
      </c>
      <c r="BC542" s="214" t="e">
        <f t="shared" si="479"/>
        <v>#DIV/0!</v>
      </c>
      <c r="BD542" s="214" t="e">
        <f t="shared" si="479"/>
        <v>#DIV/0!</v>
      </c>
      <c r="BE542" s="214" t="e">
        <f t="shared" si="479"/>
        <v>#DIV/0!</v>
      </c>
      <c r="BF542" s="214" t="e">
        <f t="shared" si="479"/>
        <v>#DIV/0!</v>
      </c>
      <c r="BG542" s="214" t="e">
        <f t="shared" si="479"/>
        <v>#DIV/0!</v>
      </c>
      <c r="BH542" s="214" t="e">
        <f t="shared" si="479"/>
        <v>#DIV/0!</v>
      </c>
      <c r="BI542" s="214" t="e">
        <f t="shared" si="479"/>
        <v>#DIV/0!</v>
      </c>
      <c r="BJ542" s="214" t="e">
        <f t="shared" si="479"/>
        <v>#DIV/0!</v>
      </c>
      <c r="BK542" s="214" t="e">
        <f t="shared" si="479"/>
        <v>#DIV/0!</v>
      </c>
      <c r="BL542" s="214" t="e">
        <f t="shared" si="479"/>
        <v>#DIV/0!</v>
      </c>
      <c r="BM542" s="214" t="e">
        <f t="shared" si="479"/>
        <v>#DIV/0!</v>
      </c>
      <c r="BN542" s="214" t="e">
        <f t="shared" si="479"/>
        <v>#DIV/0!</v>
      </c>
    </row>
    <row r="543" spans="2:67" hidden="1" outlineLevel="1">
      <c r="D543">
        <v>8</v>
      </c>
      <c r="E543" s="51" t="str">
        <v>Roaming in originación</v>
      </c>
      <c r="J543" s="51" t="str">
        <v>minutos</v>
      </c>
      <c r="P543" s="213"/>
      <c r="Q543" s="213"/>
      <c r="R543" s="214">
        <f t="shared" ref="R543" si="480">R344</f>
        <v>0</v>
      </c>
      <c r="S543" s="214">
        <f t="shared" ref="S543:BN543" si="481">S344</f>
        <v>0</v>
      </c>
      <c r="T543" s="214">
        <f t="shared" si="481"/>
        <v>0</v>
      </c>
      <c r="U543" s="214">
        <f t="shared" si="481"/>
        <v>0</v>
      </c>
      <c r="V543" s="214">
        <f t="shared" si="481"/>
        <v>0</v>
      </c>
      <c r="W543" s="214">
        <f t="shared" si="481"/>
        <v>0</v>
      </c>
      <c r="X543" s="214" t="e">
        <f t="shared" si="481"/>
        <v>#DIV/0!</v>
      </c>
      <c r="Y543" s="214" t="e">
        <f t="shared" si="481"/>
        <v>#DIV/0!</v>
      </c>
      <c r="Z543" s="214" t="e">
        <f t="shared" si="481"/>
        <v>#DIV/0!</v>
      </c>
      <c r="AA543" s="214" t="e">
        <f t="shared" si="481"/>
        <v>#DIV/0!</v>
      </c>
      <c r="AB543" s="214" t="e">
        <f t="shared" si="481"/>
        <v>#DIV/0!</v>
      </c>
      <c r="AC543" s="214" t="e">
        <f t="shared" si="481"/>
        <v>#DIV/0!</v>
      </c>
      <c r="AD543" s="214" t="e">
        <f t="shared" si="481"/>
        <v>#DIV/0!</v>
      </c>
      <c r="AE543" s="214" t="e">
        <f t="shared" si="481"/>
        <v>#DIV/0!</v>
      </c>
      <c r="AF543" s="214" t="e">
        <f t="shared" si="481"/>
        <v>#DIV/0!</v>
      </c>
      <c r="AG543" s="214" t="e">
        <f t="shared" si="481"/>
        <v>#DIV/0!</v>
      </c>
      <c r="AH543" s="214" t="e">
        <f t="shared" si="481"/>
        <v>#DIV/0!</v>
      </c>
      <c r="AI543" s="214" t="e">
        <f t="shared" si="481"/>
        <v>#DIV/0!</v>
      </c>
      <c r="AJ543" s="214" t="e">
        <f t="shared" si="481"/>
        <v>#DIV/0!</v>
      </c>
      <c r="AK543" s="214" t="e">
        <f t="shared" si="481"/>
        <v>#DIV/0!</v>
      </c>
      <c r="AL543" s="214" t="e">
        <f t="shared" si="481"/>
        <v>#DIV/0!</v>
      </c>
      <c r="AM543" s="214" t="e">
        <f t="shared" si="481"/>
        <v>#DIV/0!</v>
      </c>
      <c r="AN543" s="214" t="e">
        <f t="shared" si="481"/>
        <v>#DIV/0!</v>
      </c>
      <c r="AO543" s="214" t="e">
        <f t="shared" si="481"/>
        <v>#DIV/0!</v>
      </c>
      <c r="AP543" s="214" t="e">
        <f t="shared" si="481"/>
        <v>#DIV/0!</v>
      </c>
      <c r="AQ543" s="214" t="e">
        <f t="shared" si="481"/>
        <v>#DIV/0!</v>
      </c>
      <c r="AR543" s="214" t="e">
        <f t="shared" si="481"/>
        <v>#DIV/0!</v>
      </c>
      <c r="AS543" s="214" t="e">
        <f t="shared" si="481"/>
        <v>#DIV/0!</v>
      </c>
      <c r="AT543" s="214" t="e">
        <f t="shared" si="481"/>
        <v>#DIV/0!</v>
      </c>
      <c r="AU543" s="214" t="e">
        <f t="shared" si="481"/>
        <v>#DIV/0!</v>
      </c>
      <c r="AV543" s="214" t="e">
        <f t="shared" si="481"/>
        <v>#DIV/0!</v>
      </c>
      <c r="AW543" s="214" t="e">
        <f t="shared" si="481"/>
        <v>#DIV/0!</v>
      </c>
      <c r="AX543" s="214" t="e">
        <f t="shared" si="481"/>
        <v>#DIV/0!</v>
      </c>
      <c r="AY543" s="214" t="e">
        <f t="shared" si="481"/>
        <v>#DIV/0!</v>
      </c>
      <c r="AZ543" s="214" t="e">
        <f t="shared" si="481"/>
        <v>#DIV/0!</v>
      </c>
      <c r="BA543" s="214" t="e">
        <f t="shared" si="481"/>
        <v>#DIV/0!</v>
      </c>
      <c r="BB543" s="214" t="e">
        <f t="shared" si="481"/>
        <v>#DIV/0!</v>
      </c>
      <c r="BC543" s="214" t="e">
        <f t="shared" si="481"/>
        <v>#DIV/0!</v>
      </c>
      <c r="BD543" s="214" t="e">
        <f t="shared" si="481"/>
        <v>#DIV/0!</v>
      </c>
      <c r="BE543" s="214" t="e">
        <f t="shared" si="481"/>
        <v>#DIV/0!</v>
      </c>
      <c r="BF543" s="214" t="e">
        <f t="shared" si="481"/>
        <v>#DIV/0!</v>
      </c>
      <c r="BG543" s="214" t="e">
        <f t="shared" si="481"/>
        <v>#DIV/0!</v>
      </c>
      <c r="BH543" s="214" t="e">
        <f t="shared" si="481"/>
        <v>#DIV/0!</v>
      </c>
      <c r="BI543" s="214" t="e">
        <f t="shared" si="481"/>
        <v>#DIV/0!</v>
      </c>
      <c r="BJ543" s="214" t="e">
        <f t="shared" si="481"/>
        <v>#DIV/0!</v>
      </c>
      <c r="BK543" s="214" t="e">
        <f t="shared" si="481"/>
        <v>#DIV/0!</v>
      </c>
      <c r="BL543" s="214" t="e">
        <f t="shared" si="481"/>
        <v>#DIV/0!</v>
      </c>
      <c r="BM543" s="214" t="e">
        <f t="shared" si="481"/>
        <v>#DIV/0!</v>
      </c>
      <c r="BN543" s="214" t="e">
        <f t="shared" si="481"/>
        <v>#DIV/0!</v>
      </c>
    </row>
    <row r="544" spans="2:67" hidden="1" outlineLevel="1">
      <c r="D544">
        <v>9</v>
      </c>
      <c r="E544" s="51" t="str">
        <v>Roaming in terminación</v>
      </c>
      <c r="J544" s="51" t="str">
        <v>minutos</v>
      </c>
      <c r="P544" s="213"/>
      <c r="Q544" s="213"/>
      <c r="R544" s="214">
        <f t="shared" ref="R544" si="482">R345</f>
        <v>0</v>
      </c>
      <c r="S544" s="214">
        <f t="shared" ref="S544:BN544" si="483">S345</f>
        <v>0</v>
      </c>
      <c r="T544" s="214">
        <f t="shared" si="483"/>
        <v>0</v>
      </c>
      <c r="U544" s="214">
        <f t="shared" si="483"/>
        <v>0</v>
      </c>
      <c r="V544" s="214">
        <f t="shared" si="483"/>
        <v>0</v>
      </c>
      <c r="W544" s="214">
        <f t="shared" si="483"/>
        <v>0</v>
      </c>
      <c r="X544" s="214" t="e">
        <f t="shared" si="483"/>
        <v>#DIV/0!</v>
      </c>
      <c r="Y544" s="214" t="e">
        <f t="shared" si="483"/>
        <v>#DIV/0!</v>
      </c>
      <c r="Z544" s="214" t="e">
        <f t="shared" si="483"/>
        <v>#DIV/0!</v>
      </c>
      <c r="AA544" s="214" t="e">
        <f t="shared" si="483"/>
        <v>#DIV/0!</v>
      </c>
      <c r="AB544" s="214" t="e">
        <f t="shared" si="483"/>
        <v>#DIV/0!</v>
      </c>
      <c r="AC544" s="214" t="e">
        <f t="shared" si="483"/>
        <v>#DIV/0!</v>
      </c>
      <c r="AD544" s="214" t="e">
        <f t="shared" si="483"/>
        <v>#DIV/0!</v>
      </c>
      <c r="AE544" s="214" t="e">
        <f t="shared" si="483"/>
        <v>#DIV/0!</v>
      </c>
      <c r="AF544" s="214" t="e">
        <f t="shared" si="483"/>
        <v>#DIV/0!</v>
      </c>
      <c r="AG544" s="214" t="e">
        <f t="shared" si="483"/>
        <v>#DIV/0!</v>
      </c>
      <c r="AH544" s="214" t="e">
        <f t="shared" si="483"/>
        <v>#DIV/0!</v>
      </c>
      <c r="AI544" s="214" t="e">
        <f t="shared" si="483"/>
        <v>#DIV/0!</v>
      </c>
      <c r="AJ544" s="214" t="e">
        <f t="shared" si="483"/>
        <v>#DIV/0!</v>
      </c>
      <c r="AK544" s="214" t="e">
        <f t="shared" si="483"/>
        <v>#DIV/0!</v>
      </c>
      <c r="AL544" s="214" t="e">
        <f t="shared" si="483"/>
        <v>#DIV/0!</v>
      </c>
      <c r="AM544" s="214" t="e">
        <f t="shared" si="483"/>
        <v>#DIV/0!</v>
      </c>
      <c r="AN544" s="214" t="e">
        <f t="shared" si="483"/>
        <v>#DIV/0!</v>
      </c>
      <c r="AO544" s="214" t="e">
        <f t="shared" si="483"/>
        <v>#DIV/0!</v>
      </c>
      <c r="AP544" s="214" t="e">
        <f t="shared" si="483"/>
        <v>#DIV/0!</v>
      </c>
      <c r="AQ544" s="214" t="e">
        <f t="shared" si="483"/>
        <v>#DIV/0!</v>
      </c>
      <c r="AR544" s="214" t="e">
        <f t="shared" si="483"/>
        <v>#DIV/0!</v>
      </c>
      <c r="AS544" s="214" t="e">
        <f t="shared" si="483"/>
        <v>#DIV/0!</v>
      </c>
      <c r="AT544" s="214" t="e">
        <f t="shared" si="483"/>
        <v>#DIV/0!</v>
      </c>
      <c r="AU544" s="214" t="e">
        <f t="shared" si="483"/>
        <v>#DIV/0!</v>
      </c>
      <c r="AV544" s="214" t="e">
        <f t="shared" si="483"/>
        <v>#DIV/0!</v>
      </c>
      <c r="AW544" s="214" t="e">
        <f t="shared" si="483"/>
        <v>#DIV/0!</v>
      </c>
      <c r="AX544" s="214" t="e">
        <f t="shared" si="483"/>
        <v>#DIV/0!</v>
      </c>
      <c r="AY544" s="214" t="e">
        <f t="shared" si="483"/>
        <v>#DIV/0!</v>
      </c>
      <c r="AZ544" s="214" t="e">
        <f t="shared" si="483"/>
        <v>#DIV/0!</v>
      </c>
      <c r="BA544" s="214" t="e">
        <f t="shared" si="483"/>
        <v>#DIV/0!</v>
      </c>
      <c r="BB544" s="214" t="e">
        <f t="shared" si="483"/>
        <v>#DIV/0!</v>
      </c>
      <c r="BC544" s="214" t="e">
        <f t="shared" si="483"/>
        <v>#DIV/0!</v>
      </c>
      <c r="BD544" s="214" t="e">
        <f t="shared" si="483"/>
        <v>#DIV/0!</v>
      </c>
      <c r="BE544" s="214" t="e">
        <f t="shared" si="483"/>
        <v>#DIV/0!</v>
      </c>
      <c r="BF544" s="214" t="e">
        <f t="shared" si="483"/>
        <v>#DIV/0!</v>
      </c>
      <c r="BG544" s="214" t="e">
        <f t="shared" si="483"/>
        <v>#DIV/0!</v>
      </c>
      <c r="BH544" s="214" t="e">
        <f t="shared" si="483"/>
        <v>#DIV/0!</v>
      </c>
      <c r="BI544" s="214" t="e">
        <f t="shared" si="483"/>
        <v>#DIV/0!</v>
      </c>
      <c r="BJ544" s="214" t="e">
        <f t="shared" si="483"/>
        <v>#DIV/0!</v>
      </c>
      <c r="BK544" s="214" t="e">
        <f t="shared" si="483"/>
        <v>#DIV/0!</v>
      </c>
      <c r="BL544" s="214" t="e">
        <f t="shared" si="483"/>
        <v>#DIV/0!</v>
      </c>
      <c r="BM544" s="214" t="e">
        <f t="shared" si="483"/>
        <v>#DIV/0!</v>
      </c>
      <c r="BN544" s="214" t="e">
        <f t="shared" si="483"/>
        <v>#DIV/0!</v>
      </c>
    </row>
    <row r="545" spans="4:66" hidden="1" outlineLevel="1">
      <c r="D545">
        <v>10</v>
      </c>
      <c r="E545" s="51" t="str">
        <v>SMS on-net</v>
      </c>
      <c r="J545" s="51" t="str">
        <v>mensajes</v>
      </c>
      <c r="P545" s="213"/>
      <c r="Q545" s="213"/>
      <c r="R545" s="214">
        <f t="shared" ref="R545" si="484">R417</f>
        <v>0</v>
      </c>
      <c r="S545" s="214" t="e">
        <f t="shared" ref="S545:BN545" si="485">S417</f>
        <v>#DIV/0!</v>
      </c>
      <c r="T545" s="214" t="e">
        <f t="shared" si="485"/>
        <v>#DIV/0!</v>
      </c>
      <c r="U545" s="214" t="e">
        <f t="shared" si="485"/>
        <v>#DIV/0!</v>
      </c>
      <c r="V545" s="214" t="e">
        <f t="shared" si="485"/>
        <v>#DIV/0!</v>
      </c>
      <c r="W545" s="214" t="e">
        <f t="shared" si="485"/>
        <v>#DIV/0!</v>
      </c>
      <c r="X545" s="214" t="e">
        <f t="shared" si="485"/>
        <v>#DIV/0!</v>
      </c>
      <c r="Y545" s="214" t="e">
        <f t="shared" si="485"/>
        <v>#DIV/0!</v>
      </c>
      <c r="Z545" s="214" t="e">
        <f t="shared" si="485"/>
        <v>#DIV/0!</v>
      </c>
      <c r="AA545" s="214" t="e">
        <f t="shared" si="485"/>
        <v>#DIV/0!</v>
      </c>
      <c r="AB545" s="214" t="e">
        <f t="shared" si="485"/>
        <v>#DIV/0!</v>
      </c>
      <c r="AC545" s="214" t="e">
        <f t="shared" si="485"/>
        <v>#DIV/0!</v>
      </c>
      <c r="AD545" s="214" t="e">
        <f t="shared" si="485"/>
        <v>#DIV/0!</v>
      </c>
      <c r="AE545" s="214" t="e">
        <f t="shared" si="485"/>
        <v>#DIV/0!</v>
      </c>
      <c r="AF545" s="214" t="e">
        <f t="shared" si="485"/>
        <v>#DIV/0!</v>
      </c>
      <c r="AG545" s="214" t="e">
        <f t="shared" si="485"/>
        <v>#DIV/0!</v>
      </c>
      <c r="AH545" s="214" t="e">
        <f t="shared" si="485"/>
        <v>#DIV/0!</v>
      </c>
      <c r="AI545" s="214" t="e">
        <f t="shared" si="485"/>
        <v>#DIV/0!</v>
      </c>
      <c r="AJ545" s="214" t="e">
        <f t="shared" si="485"/>
        <v>#DIV/0!</v>
      </c>
      <c r="AK545" s="214" t="e">
        <f t="shared" si="485"/>
        <v>#DIV/0!</v>
      </c>
      <c r="AL545" s="214" t="e">
        <f t="shared" si="485"/>
        <v>#DIV/0!</v>
      </c>
      <c r="AM545" s="214" t="e">
        <f t="shared" si="485"/>
        <v>#DIV/0!</v>
      </c>
      <c r="AN545" s="214" t="e">
        <f t="shared" si="485"/>
        <v>#DIV/0!</v>
      </c>
      <c r="AO545" s="214" t="e">
        <f t="shared" si="485"/>
        <v>#DIV/0!</v>
      </c>
      <c r="AP545" s="214" t="e">
        <f t="shared" si="485"/>
        <v>#DIV/0!</v>
      </c>
      <c r="AQ545" s="214" t="e">
        <f t="shared" si="485"/>
        <v>#DIV/0!</v>
      </c>
      <c r="AR545" s="214" t="e">
        <f t="shared" si="485"/>
        <v>#DIV/0!</v>
      </c>
      <c r="AS545" s="214" t="e">
        <f t="shared" si="485"/>
        <v>#DIV/0!</v>
      </c>
      <c r="AT545" s="214" t="e">
        <f t="shared" si="485"/>
        <v>#DIV/0!</v>
      </c>
      <c r="AU545" s="214" t="e">
        <f t="shared" si="485"/>
        <v>#DIV/0!</v>
      </c>
      <c r="AV545" s="214" t="e">
        <f t="shared" si="485"/>
        <v>#DIV/0!</v>
      </c>
      <c r="AW545" s="214" t="e">
        <f t="shared" si="485"/>
        <v>#DIV/0!</v>
      </c>
      <c r="AX545" s="214" t="e">
        <f t="shared" si="485"/>
        <v>#DIV/0!</v>
      </c>
      <c r="AY545" s="214" t="e">
        <f t="shared" si="485"/>
        <v>#DIV/0!</v>
      </c>
      <c r="AZ545" s="214" t="e">
        <f t="shared" si="485"/>
        <v>#DIV/0!</v>
      </c>
      <c r="BA545" s="214" t="e">
        <f t="shared" si="485"/>
        <v>#DIV/0!</v>
      </c>
      <c r="BB545" s="214" t="e">
        <f t="shared" si="485"/>
        <v>#DIV/0!</v>
      </c>
      <c r="BC545" s="214" t="e">
        <f t="shared" si="485"/>
        <v>#DIV/0!</v>
      </c>
      <c r="BD545" s="214" t="e">
        <f t="shared" si="485"/>
        <v>#DIV/0!</v>
      </c>
      <c r="BE545" s="214" t="e">
        <f t="shared" si="485"/>
        <v>#DIV/0!</v>
      </c>
      <c r="BF545" s="214" t="e">
        <f t="shared" si="485"/>
        <v>#DIV/0!</v>
      </c>
      <c r="BG545" s="214" t="e">
        <f t="shared" si="485"/>
        <v>#DIV/0!</v>
      </c>
      <c r="BH545" s="214" t="e">
        <f t="shared" si="485"/>
        <v>#DIV/0!</v>
      </c>
      <c r="BI545" s="214" t="e">
        <f t="shared" si="485"/>
        <v>#DIV/0!</v>
      </c>
      <c r="BJ545" s="214" t="e">
        <f t="shared" si="485"/>
        <v>#DIV/0!</v>
      </c>
      <c r="BK545" s="214" t="e">
        <f t="shared" si="485"/>
        <v>#DIV/0!</v>
      </c>
      <c r="BL545" s="214" t="e">
        <f t="shared" si="485"/>
        <v>#DIV/0!</v>
      </c>
      <c r="BM545" s="214" t="e">
        <f t="shared" si="485"/>
        <v>#DIV/0!</v>
      </c>
      <c r="BN545" s="214" t="e">
        <f t="shared" si="485"/>
        <v>#DIV/0!</v>
      </c>
    </row>
    <row r="546" spans="4:66" hidden="1" outlineLevel="1">
      <c r="D546">
        <v>11</v>
      </c>
      <c r="E546" s="51" t="str">
        <v>SMS salientes a otras redes</v>
      </c>
      <c r="J546" s="51" t="str">
        <v>mensajes</v>
      </c>
      <c r="P546" s="213"/>
      <c r="Q546" s="213"/>
      <c r="R546" s="214">
        <f t="shared" ref="R546" si="486">R418</f>
        <v>0</v>
      </c>
      <c r="S546" s="214" t="e">
        <f t="shared" ref="S546:BN546" si="487">S418</f>
        <v>#DIV/0!</v>
      </c>
      <c r="T546" s="214" t="e">
        <f t="shared" si="487"/>
        <v>#DIV/0!</v>
      </c>
      <c r="U546" s="214" t="e">
        <f t="shared" si="487"/>
        <v>#DIV/0!</v>
      </c>
      <c r="V546" s="214" t="e">
        <f t="shared" si="487"/>
        <v>#DIV/0!</v>
      </c>
      <c r="W546" s="214" t="e">
        <f t="shared" si="487"/>
        <v>#DIV/0!</v>
      </c>
      <c r="X546" s="214" t="e">
        <f t="shared" si="487"/>
        <v>#DIV/0!</v>
      </c>
      <c r="Y546" s="214" t="e">
        <f t="shared" si="487"/>
        <v>#DIV/0!</v>
      </c>
      <c r="Z546" s="214" t="e">
        <f t="shared" si="487"/>
        <v>#DIV/0!</v>
      </c>
      <c r="AA546" s="214" t="e">
        <f t="shared" si="487"/>
        <v>#DIV/0!</v>
      </c>
      <c r="AB546" s="214" t="e">
        <f t="shared" si="487"/>
        <v>#DIV/0!</v>
      </c>
      <c r="AC546" s="214" t="e">
        <f t="shared" si="487"/>
        <v>#DIV/0!</v>
      </c>
      <c r="AD546" s="214" t="e">
        <f t="shared" si="487"/>
        <v>#DIV/0!</v>
      </c>
      <c r="AE546" s="214" t="e">
        <f t="shared" si="487"/>
        <v>#DIV/0!</v>
      </c>
      <c r="AF546" s="214" t="e">
        <f t="shared" si="487"/>
        <v>#DIV/0!</v>
      </c>
      <c r="AG546" s="214" t="e">
        <f t="shared" si="487"/>
        <v>#DIV/0!</v>
      </c>
      <c r="AH546" s="214" t="e">
        <f t="shared" si="487"/>
        <v>#DIV/0!</v>
      </c>
      <c r="AI546" s="214" t="e">
        <f t="shared" si="487"/>
        <v>#DIV/0!</v>
      </c>
      <c r="AJ546" s="214" t="e">
        <f t="shared" si="487"/>
        <v>#DIV/0!</v>
      </c>
      <c r="AK546" s="214" t="e">
        <f t="shared" si="487"/>
        <v>#DIV/0!</v>
      </c>
      <c r="AL546" s="214" t="e">
        <f t="shared" si="487"/>
        <v>#DIV/0!</v>
      </c>
      <c r="AM546" s="214" t="e">
        <f t="shared" si="487"/>
        <v>#DIV/0!</v>
      </c>
      <c r="AN546" s="214" t="e">
        <f t="shared" si="487"/>
        <v>#DIV/0!</v>
      </c>
      <c r="AO546" s="214" t="e">
        <f t="shared" si="487"/>
        <v>#DIV/0!</v>
      </c>
      <c r="AP546" s="214" t="e">
        <f t="shared" si="487"/>
        <v>#DIV/0!</v>
      </c>
      <c r="AQ546" s="214" t="e">
        <f t="shared" si="487"/>
        <v>#DIV/0!</v>
      </c>
      <c r="AR546" s="214" t="e">
        <f t="shared" si="487"/>
        <v>#DIV/0!</v>
      </c>
      <c r="AS546" s="214" t="e">
        <f t="shared" si="487"/>
        <v>#DIV/0!</v>
      </c>
      <c r="AT546" s="214" t="e">
        <f t="shared" si="487"/>
        <v>#DIV/0!</v>
      </c>
      <c r="AU546" s="214" t="e">
        <f t="shared" si="487"/>
        <v>#DIV/0!</v>
      </c>
      <c r="AV546" s="214" t="e">
        <f t="shared" si="487"/>
        <v>#DIV/0!</v>
      </c>
      <c r="AW546" s="214" t="e">
        <f t="shared" si="487"/>
        <v>#DIV/0!</v>
      </c>
      <c r="AX546" s="214" t="e">
        <f t="shared" si="487"/>
        <v>#DIV/0!</v>
      </c>
      <c r="AY546" s="214" t="e">
        <f t="shared" si="487"/>
        <v>#DIV/0!</v>
      </c>
      <c r="AZ546" s="214" t="e">
        <f t="shared" si="487"/>
        <v>#DIV/0!</v>
      </c>
      <c r="BA546" s="214" t="e">
        <f t="shared" si="487"/>
        <v>#DIV/0!</v>
      </c>
      <c r="BB546" s="214" t="e">
        <f t="shared" si="487"/>
        <v>#DIV/0!</v>
      </c>
      <c r="BC546" s="214" t="e">
        <f t="shared" si="487"/>
        <v>#DIV/0!</v>
      </c>
      <c r="BD546" s="214" t="e">
        <f t="shared" si="487"/>
        <v>#DIV/0!</v>
      </c>
      <c r="BE546" s="214" t="e">
        <f t="shared" si="487"/>
        <v>#DIV/0!</v>
      </c>
      <c r="BF546" s="214" t="e">
        <f t="shared" si="487"/>
        <v>#DIV/0!</v>
      </c>
      <c r="BG546" s="214" t="e">
        <f t="shared" si="487"/>
        <v>#DIV/0!</v>
      </c>
      <c r="BH546" s="214" t="e">
        <f t="shared" si="487"/>
        <v>#DIV/0!</v>
      </c>
      <c r="BI546" s="214" t="e">
        <f t="shared" si="487"/>
        <v>#DIV/0!</v>
      </c>
      <c r="BJ546" s="214" t="e">
        <f t="shared" si="487"/>
        <v>#DIV/0!</v>
      </c>
      <c r="BK546" s="214" t="e">
        <f t="shared" si="487"/>
        <v>#DIV/0!</v>
      </c>
      <c r="BL546" s="214" t="e">
        <f t="shared" si="487"/>
        <v>#DIV/0!</v>
      </c>
      <c r="BM546" s="214" t="e">
        <f t="shared" si="487"/>
        <v>#DIV/0!</v>
      </c>
      <c r="BN546" s="214" t="e">
        <f t="shared" si="487"/>
        <v>#DIV/0!</v>
      </c>
    </row>
    <row r="547" spans="4:66" hidden="1" outlineLevel="1">
      <c r="D547">
        <v>12</v>
      </c>
      <c r="E547" s="51" t="str">
        <v>SMS entrantes de otras redes</v>
      </c>
      <c r="J547" s="51" t="str">
        <v>mensajes</v>
      </c>
      <c r="P547" s="213"/>
      <c r="Q547" s="213"/>
      <c r="R547" s="214">
        <f t="shared" ref="R547" si="488">R419</f>
        <v>0</v>
      </c>
      <c r="S547" s="214" t="e">
        <f t="shared" ref="S547:BN547" si="489">S419</f>
        <v>#DIV/0!</v>
      </c>
      <c r="T547" s="214" t="e">
        <f t="shared" si="489"/>
        <v>#DIV/0!</v>
      </c>
      <c r="U547" s="214" t="e">
        <f t="shared" si="489"/>
        <v>#DIV/0!</v>
      </c>
      <c r="V547" s="214" t="e">
        <f t="shared" si="489"/>
        <v>#DIV/0!</v>
      </c>
      <c r="W547" s="214" t="e">
        <f t="shared" si="489"/>
        <v>#DIV/0!</v>
      </c>
      <c r="X547" s="214" t="e">
        <f t="shared" si="489"/>
        <v>#DIV/0!</v>
      </c>
      <c r="Y547" s="214" t="e">
        <f t="shared" si="489"/>
        <v>#DIV/0!</v>
      </c>
      <c r="Z547" s="214" t="e">
        <f t="shared" si="489"/>
        <v>#DIV/0!</v>
      </c>
      <c r="AA547" s="214" t="e">
        <f t="shared" si="489"/>
        <v>#DIV/0!</v>
      </c>
      <c r="AB547" s="214" t="e">
        <f t="shared" si="489"/>
        <v>#DIV/0!</v>
      </c>
      <c r="AC547" s="214" t="e">
        <f t="shared" si="489"/>
        <v>#DIV/0!</v>
      </c>
      <c r="AD547" s="214" t="e">
        <f t="shared" si="489"/>
        <v>#DIV/0!</v>
      </c>
      <c r="AE547" s="214" t="e">
        <f t="shared" si="489"/>
        <v>#DIV/0!</v>
      </c>
      <c r="AF547" s="214" t="e">
        <f t="shared" si="489"/>
        <v>#DIV/0!</v>
      </c>
      <c r="AG547" s="214" t="e">
        <f t="shared" si="489"/>
        <v>#DIV/0!</v>
      </c>
      <c r="AH547" s="214" t="e">
        <f t="shared" si="489"/>
        <v>#DIV/0!</v>
      </c>
      <c r="AI547" s="214" t="e">
        <f t="shared" si="489"/>
        <v>#DIV/0!</v>
      </c>
      <c r="AJ547" s="214" t="e">
        <f t="shared" si="489"/>
        <v>#DIV/0!</v>
      </c>
      <c r="AK547" s="214" t="e">
        <f t="shared" si="489"/>
        <v>#DIV/0!</v>
      </c>
      <c r="AL547" s="214" t="e">
        <f t="shared" si="489"/>
        <v>#DIV/0!</v>
      </c>
      <c r="AM547" s="214" t="e">
        <f t="shared" si="489"/>
        <v>#DIV/0!</v>
      </c>
      <c r="AN547" s="214" t="e">
        <f t="shared" si="489"/>
        <v>#DIV/0!</v>
      </c>
      <c r="AO547" s="214" t="e">
        <f t="shared" si="489"/>
        <v>#DIV/0!</v>
      </c>
      <c r="AP547" s="214" t="e">
        <f t="shared" si="489"/>
        <v>#DIV/0!</v>
      </c>
      <c r="AQ547" s="214" t="e">
        <f t="shared" si="489"/>
        <v>#DIV/0!</v>
      </c>
      <c r="AR547" s="214" t="e">
        <f t="shared" si="489"/>
        <v>#DIV/0!</v>
      </c>
      <c r="AS547" s="214" t="e">
        <f t="shared" si="489"/>
        <v>#DIV/0!</v>
      </c>
      <c r="AT547" s="214" t="e">
        <f t="shared" si="489"/>
        <v>#DIV/0!</v>
      </c>
      <c r="AU547" s="214" t="e">
        <f t="shared" si="489"/>
        <v>#DIV/0!</v>
      </c>
      <c r="AV547" s="214" t="e">
        <f t="shared" si="489"/>
        <v>#DIV/0!</v>
      </c>
      <c r="AW547" s="214" t="e">
        <f t="shared" si="489"/>
        <v>#DIV/0!</v>
      </c>
      <c r="AX547" s="214" t="e">
        <f t="shared" si="489"/>
        <v>#DIV/0!</v>
      </c>
      <c r="AY547" s="214" t="e">
        <f t="shared" si="489"/>
        <v>#DIV/0!</v>
      </c>
      <c r="AZ547" s="214" t="e">
        <f t="shared" si="489"/>
        <v>#DIV/0!</v>
      </c>
      <c r="BA547" s="214" t="e">
        <f t="shared" si="489"/>
        <v>#DIV/0!</v>
      </c>
      <c r="BB547" s="214" t="e">
        <f t="shared" si="489"/>
        <v>#DIV/0!</v>
      </c>
      <c r="BC547" s="214" t="e">
        <f t="shared" si="489"/>
        <v>#DIV/0!</v>
      </c>
      <c r="BD547" s="214" t="e">
        <f t="shared" si="489"/>
        <v>#DIV/0!</v>
      </c>
      <c r="BE547" s="214" t="e">
        <f t="shared" si="489"/>
        <v>#DIV/0!</v>
      </c>
      <c r="BF547" s="214" t="e">
        <f t="shared" si="489"/>
        <v>#DIV/0!</v>
      </c>
      <c r="BG547" s="214" t="e">
        <f t="shared" si="489"/>
        <v>#DIV/0!</v>
      </c>
      <c r="BH547" s="214" t="e">
        <f t="shared" si="489"/>
        <v>#DIV/0!</v>
      </c>
      <c r="BI547" s="214" t="e">
        <f t="shared" si="489"/>
        <v>#DIV/0!</v>
      </c>
      <c r="BJ547" s="214" t="e">
        <f t="shared" si="489"/>
        <v>#DIV/0!</v>
      </c>
      <c r="BK547" s="214" t="e">
        <f t="shared" si="489"/>
        <v>#DIV/0!</v>
      </c>
      <c r="BL547" s="214" t="e">
        <f t="shared" si="489"/>
        <v>#DIV/0!</v>
      </c>
      <c r="BM547" s="214" t="e">
        <f t="shared" si="489"/>
        <v>#DIV/0!</v>
      </c>
      <c r="BN547" s="214" t="e">
        <f t="shared" si="489"/>
        <v>#DIV/0!</v>
      </c>
    </row>
    <row r="548" spans="4:66" hidden="1" outlineLevel="1">
      <c r="D548">
        <v>13</v>
      </c>
      <c r="E548" s="51" t="str">
        <v>Recuperación de correo de voz</v>
      </c>
      <c r="J548" s="51" t="str">
        <v>minutos</v>
      </c>
      <c r="P548" s="213"/>
      <c r="Q548" s="213"/>
      <c r="R548" s="214" t="e">
        <f t="shared" ref="R548" si="490">R436</f>
        <v>#DIV/0!</v>
      </c>
      <c r="S548" s="214" t="e">
        <f t="shared" ref="S548:BN548" si="491">S436</f>
        <v>#DIV/0!</v>
      </c>
      <c r="T548" s="214" t="e">
        <f t="shared" si="491"/>
        <v>#DIV/0!</v>
      </c>
      <c r="U548" s="214" t="e">
        <f t="shared" si="491"/>
        <v>#DIV/0!</v>
      </c>
      <c r="V548" s="214" t="e">
        <f t="shared" si="491"/>
        <v>#DIV/0!</v>
      </c>
      <c r="W548" s="214" t="e">
        <f t="shared" si="491"/>
        <v>#DIV/0!</v>
      </c>
      <c r="X548" s="214" t="e">
        <f t="shared" si="491"/>
        <v>#DIV/0!</v>
      </c>
      <c r="Y548" s="214" t="e">
        <f t="shared" si="491"/>
        <v>#DIV/0!</v>
      </c>
      <c r="Z548" s="214" t="e">
        <f t="shared" si="491"/>
        <v>#DIV/0!</v>
      </c>
      <c r="AA548" s="214" t="e">
        <f t="shared" si="491"/>
        <v>#DIV/0!</v>
      </c>
      <c r="AB548" s="214" t="e">
        <f t="shared" si="491"/>
        <v>#DIV/0!</v>
      </c>
      <c r="AC548" s="214" t="e">
        <f t="shared" si="491"/>
        <v>#DIV/0!</v>
      </c>
      <c r="AD548" s="214" t="e">
        <f t="shared" si="491"/>
        <v>#DIV/0!</v>
      </c>
      <c r="AE548" s="214" t="e">
        <f t="shared" si="491"/>
        <v>#DIV/0!</v>
      </c>
      <c r="AF548" s="214" t="e">
        <f t="shared" si="491"/>
        <v>#DIV/0!</v>
      </c>
      <c r="AG548" s="214" t="e">
        <f t="shared" si="491"/>
        <v>#DIV/0!</v>
      </c>
      <c r="AH548" s="214" t="e">
        <f t="shared" si="491"/>
        <v>#DIV/0!</v>
      </c>
      <c r="AI548" s="214" t="e">
        <f t="shared" si="491"/>
        <v>#DIV/0!</v>
      </c>
      <c r="AJ548" s="214" t="e">
        <f t="shared" si="491"/>
        <v>#DIV/0!</v>
      </c>
      <c r="AK548" s="214" t="e">
        <f t="shared" si="491"/>
        <v>#DIV/0!</v>
      </c>
      <c r="AL548" s="214" t="e">
        <f t="shared" si="491"/>
        <v>#DIV/0!</v>
      </c>
      <c r="AM548" s="214" t="e">
        <f t="shared" si="491"/>
        <v>#DIV/0!</v>
      </c>
      <c r="AN548" s="214" t="e">
        <f t="shared" si="491"/>
        <v>#DIV/0!</v>
      </c>
      <c r="AO548" s="214" t="e">
        <f t="shared" si="491"/>
        <v>#DIV/0!</v>
      </c>
      <c r="AP548" s="214" t="e">
        <f t="shared" si="491"/>
        <v>#DIV/0!</v>
      </c>
      <c r="AQ548" s="214" t="e">
        <f t="shared" si="491"/>
        <v>#DIV/0!</v>
      </c>
      <c r="AR548" s="214" t="e">
        <f t="shared" si="491"/>
        <v>#DIV/0!</v>
      </c>
      <c r="AS548" s="214" t="e">
        <f t="shared" si="491"/>
        <v>#DIV/0!</v>
      </c>
      <c r="AT548" s="214" t="e">
        <f t="shared" si="491"/>
        <v>#DIV/0!</v>
      </c>
      <c r="AU548" s="214" t="e">
        <f t="shared" si="491"/>
        <v>#DIV/0!</v>
      </c>
      <c r="AV548" s="214" t="e">
        <f t="shared" si="491"/>
        <v>#DIV/0!</v>
      </c>
      <c r="AW548" s="214" t="e">
        <f t="shared" si="491"/>
        <v>#DIV/0!</v>
      </c>
      <c r="AX548" s="214" t="e">
        <f t="shared" si="491"/>
        <v>#DIV/0!</v>
      </c>
      <c r="AY548" s="214" t="e">
        <f t="shared" si="491"/>
        <v>#DIV/0!</v>
      </c>
      <c r="AZ548" s="214" t="e">
        <f t="shared" si="491"/>
        <v>#DIV/0!</v>
      </c>
      <c r="BA548" s="214" t="e">
        <f t="shared" si="491"/>
        <v>#DIV/0!</v>
      </c>
      <c r="BB548" s="214" t="e">
        <f t="shared" si="491"/>
        <v>#DIV/0!</v>
      </c>
      <c r="BC548" s="214" t="e">
        <f t="shared" si="491"/>
        <v>#DIV/0!</v>
      </c>
      <c r="BD548" s="214" t="e">
        <f t="shared" si="491"/>
        <v>#DIV/0!</v>
      </c>
      <c r="BE548" s="214" t="e">
        <f t="shared" si="491"/>
        <v>#DIV/0!</v>
      </c>
      <c r="BF548" s="214" t="e">
        <f t="shared" si="491"/>
        <v>#DIV/0!</v>
      </c>
      <c r="BG548" s="214" t="e">
        <f t="shared" si="491"/>
        <v>#DIV/0!</v>
      </c>
      <c r="BH548" s="214" t="e">
        <f t="shared" si="491"/>
        <v>#DIV/0!</v>
      </c>
      <c r="BI548" s="214" t="e">
        <f t="shared" si="491"/>
        <v>#DIV/0!</v>
      </c>
      <c r="BJ548" s="214" t="e">
        <f t="shared" si="491"/>
        <v>#DIV/0!</v>
      </c>
      <c r="BK548" s="214" t="e">
        <f t="shared" si="491"/>
        <v>#DIV/0!</v>
      </c>
      <c r="BL548" s="214" t="e">
        <f t="shared" si="491"/>
        <v>#DIV/0!</v>
      </c>
      <c r="BM548" s="214" t="e">
        <f t="shared" si="491"/>
        <v>#DIV/0!</v>
      </c>
      <c r="BN548" s="214" t="e">
        <f t="shared" si="491"/>
        <v>#DIV/0!</v>
      </c>
    </row>
    <row r="549" spans="4:66" hidden="1" outlineLevel="1">
      <c r="D549">
        <v>14</v>
      </c>
      <c r="E549" s="51" t="str">
        <v>Depósito de corroe de voz</v>
      </c>
      <c r="J549" s="51" t="str">
        <v>minutos</v>
      </c>
      <c r="P549" s="213"/>
      <c r="Q549" s="213"/>
      <c r="R549" s="214" t="e">
        <f t="shared" ref="R549" si="492">R437</f>
        <v>#DIV/0!</v>
      </c>
      <c r="S549" s="214" t="e">
        <f t="shared" ref="S549:BN549" si="493">S437</f>
        <v>#DIV/0!</v>
      </c>
      <c r="T549" s="214" t="e">
        <f t="shared" si="493"/>
        <v>#DIV/0!</v>
      </c>
      <c r="U549" s="214" t="e">
        <f t="shared" si="493"/>
        <v>#DIV/0!</v>
      </c>
      <c r="V549" s="214" t="e">
        <f t="shared" si="493"/>
        <v>#DIV/0!</v>
      </c>
      <c r="W549" s="214" t="e">
        <f t="shared" si="493"/>
        <v>#DIV/0!</v>
      </c>
      <c r="X549" s="214" t="e">
        <f t="shared" si="493"/>
        <v>#DIV/0!</v>
      </c>
      <c r="Y549" s="214" t="e">
        <f t="shared" si="493"/>
        <v>#DIV/0!</v>
      </c>
      <c r="Z549" s="214" t="e">
        <f t="shared" si="493"/>
        <v>#DIV/0!</v>
      </c>
      <c r="AA549" s="214" t="e">
        <f t="shared" si="493"/>
        <v>#DIV/0!</v>
      </c>
      <c r="AB549" s="214" t="e">
        <f t="shared" si="493"/>
        <v>#DIV/0!</v>
      </c>
      <c r="AC549" s="214" t="e">
        <f t="shared" si="493"/>
        <v>#DIV/0!</v>
      </c>
      <c r="AD549" s="214" t="e">
        <f t="shared" si="493"/>
        <v>#DIV/0!</v>
      </c>
      <c r="AE549" s="214" t="e">
        <f t="shared" si="493"/>
        <v>#DIV/0!</v>
      </c>
      <c r="AF549" s="214" t="e">
        <f t="shared" si="493"/>
        <v>#DIV/0!</v>
      </c>
      <c r="AG549" s="214" t="e">
        <f t="shared" si="493"/>
        <v>#DIV/0!</v>
      </c>
      <c r="AH549" s="214" t="e">
        <f t="shared" si="493"/>
        <v>#DIV/0!</v>
      </c>
      <c r="AI549" s="214" t="e">
        <f t="shared" si="493"/>
        <v>#DIV/0!</v>
      </c>
      <c r="AJ549" s="214" t="e">
        <f t="shared" si="493"/>
        <v>#DIV/0!</v>
      </c>
      <c r="AK549" s="214" t="e">
        <f t="shared" si="493"/>
        <v>#DIV/0!</v>
      </c>
      <c r="AL549" s="214" t="e">
        <f t="shared" si="493"/>
        <v>#DIV/0!</v>
      </c>
      <c r="AM549" s="214" t="e">
        <f t="shared" si="493"/>
        <v>#DIV/0!</v>
      </c>
      <c r="AN549" s="214" t="e">
        <f t="shared" si="493"/>
        <v>#DIV/0!</v>
      </c>
      <c r="AO549" s="214" t="e">
        <f t="shared" si="493"/>
        <v>#DIV/0!</v>
      </c>
      <c r="AP549" s="214" t="e">
        <f t="shared" si="493"/>
        <v>#DIV/0!</v>
      </c>
      <c r="AQ549" s="214" t="e">
        <f t="shared" si="493"/>
        <v>#DIV/0!</v>
      </c>
      <c r="AR549" s="214" t="e">
        <f t="shared" si="493"/>
        <v>#DIV/0!</v>
      </c>
      <c r="AS549" s="214" t="e">
        <f t="shared" si="493"/>
        <v>#DIV/0!</v>
      </c>
      <c r="AT549" s="214" t="e">
        <f t="shared" si="493"/>
        <v>#DIV/0!</v>
      </c>
      <c r="AU549" s="214" t="e">
        <f t="shared" si="493"/>
        <v>#DIV/0!</v>
      </c>
      <c r="AV549" s="214" t="e">
        <f t="shared" si="493"/>
        <v>#DIV/0!</v>
      </c>
      <c r="AW549" s="214" t="e">
        <f t="shared" si="493"/>
        <v>#DIV/0!</v>
      </c>
      <c r="AX549" s="214" t="e">
        <f t="shared" si="493"/>
        <v>#DIV/0!</v>
      </c>
      <c r="AY549" s="214" t="e">
        <f t="shared" si="493"/>
        <v>#DIV/0!</v>
      </c>
      <c r="AZ549" s="214" t="e">
        <f t="shared" si="493"/>
        <v>#DIV/0!</v>
      </c>
      <c r="BA549" s="214" t="e">
        <f t="shared" si="493"/>
        <v>#DIV/0!</v>
      </c>
      <c r="BB549" s="214" t="e">
        <f t="shared" si="493"/>
        <v>#DIV/0!</v>
      </c>
      <c r="BC549" s="214" t="e">
        <f t="shared" si="493"/>
        <v>#DIV/0!</v>
      </c>
      <c r="BD549" s="214" t="e">
        <f t="shared" si="493"/>
        <v>#DIV/0!</v>
      </c>
      <c r="BE549" s="214" t="e">
        <f t="shared" si="493"/>
        <v>#DIV/0!</v>
      </c>
      <c r="BF549" s="214" t="e">
        <f t="shared" si="493"/>
        <v>#DIV/0!</v>
      </c>
      <c r="BG549" s="214" t="e">
        <f t="shared" si="493"/>
        <v>#DIV/0!</v>
      </c>
      <c r="BH549" s="214" t="e">
        <f t="shared" si="493"/>
        <v>#DIV/0!</v>
      </c>
      <c r="BI549" s="214" t="e">
        <f t="shared" si="493"/>
        <v>#DIV/0!</v>
      </c>
      <c r="BJ549" s="214" t="e">
        <f t="shared" si="493"/>
        <v>#DIV/0!</v>
      </c>
      <c r="BK549" s="214" t="e">
        <f t="shared" si="493"/>
        <v>#DIV/0!</v>
      </c>
      <c r="BL549" s="214" t="e">
        <f t="shared" si="493"/>
        <v>#DIV/0!</v>
      </c>
      <c r="BM549" s="214" t="e">
        <f t="shared" si="493"/>
        <v>#DIV/0!</v>
      </c>
      <c r="BN549" s="214" t="e">
        <f t="shared" si="493"/>
        <v>#DIV/0!</v>
      </c>
    </row>
    <row r="550" spans="4:66" hidden="1" outlineLevel="1">
      <c r="D550">
        <v>15</v>
      </c>
      <c r="E550" s="51" t="str">
        <v xml:space="preserve">Datos GPRS </v>
      </c>
      <c r="J550" s="51" t="str">
        <v>megabytes</v>
      </c>
      <c r="P550" s="213"/>
      <c r="Q550" s="213"/>
      <c r="R550" s="214">
        <f t="shared" ref="R550" si="494">R476</f>
        <v>0</v>
      </c>
      <c r="S550" s="214">
        <f t="shared" ref="S550:BN550" si="495">S476</f>
        <v>0</v>
      </c>
      <c r="T550" s="214">
        <f t="shared" si="495"/>
        <v>0</v>
      </c>
      <c r="U550" s="214">
        <f t="shared" si="495"/>
        <v>0</v>
      </c>
      <c r="V550" s="214">
        <f t="shared" si="495"/>
        <v>0</v>
      </c>
      <c r="W550" s="214">
        <f t="shared" si="495"/>
        <v>0</v>
      </c>
      <c r="X550" s="214" t="e">
        <f t="shared" si="495"/>
        <v>#DIV/0!</v>
      </c>
      <c r="Y550" s="214" t="e">
        <f t="shared" si="495"/>
        <v>#DIV/0!</v>
      </c>
      <c r="Z550" s="214" t="e">
        <f t="shared" si="495"/>
        <v>#DIV/0!</v>
      </c>
      <c r="AA550" s="214" t="e">
        <f t="shared" si="495"/>
        <v>#DIV/0!</v>
      </c>
      <c r="AB550" s="214" t="e">
        <f t="shared" si="495"/>
        <v>#DIV/0!</v>
      </c>
      <c r="AC550" s="214" t="e">
        <f t="shared" si="495"/>
        <v>#DIV/0!</v>
      </c>
      <c r="AD550" s="214" t="e">
        <f t="shared" si="495"/>
        <v>#DIV/0!</v>
      </c>
      <c r="AE550" s="214" t="e">
        <f t="shared" si="495"/>
        <v>#DIV/0!</v>
      </c>
      <c r="AF550" s="214" t="e">
        <f t="shared" si="495"/>
        <v>#DIV/0!</v>
      </c>
      <c r="AG550" s="214" t="e">
        <f t="shared" si="495"/>
        <v>#DIV/0!</v>
      </c>
      <c r="AH550" s="214" t="e">
        <f t="shared" si="495"/>
        <v>#DIV/0!</v>
      </c>
      <c r="AI550" s="214" t="e">
        <f t="shared" si="495"/>
        <v>#DIV/0!</v>
      </c>
      <c r="AJ550" s="214" t="e">
        <f t="shared" si="495"/>
        <v>#DIV/0!</v>
      </c>
      <c r="AK550" s="214" t="e">
        <f t="shared" si="495"/>
        <v>#DIV/0!</v>
      </c>
      <c r="AL550" s="214" t="e">
        <f t="shared" si="495"/>
        <v>#DIV/0!</v>
      </c>
      <c r="AM550" s="214" t="e">
        <f t="shared" si="495"/>
        <v>#DIV/0!</v>
      </c>
      <c r="AN550" s="214" t="e">
        <f t="shared" si="495"/>
        <v>#DIV/0!</v>
      </c>
      <c r="AO550" s="214" t="e">
        <f t="shared" si="495"/>
        <v>#DIV/0!</v>
      </c>
      <c r="AP550" s="214" t="e">
        <f t="shared" si="495"/>
        <v>#DIV/0!</v>
      </c>
      <c r="AQ550" s="214" t="e">
        <f t="shared" si="495"/>
        <v>#DIV/0!</v>
      </c>
      <c r="AR550" s="214" t="e">
        <f t="shared" si="495"/>
        <v>#DIV/0!</v>
      </c>
      <c r="AS550" s="214" t="e">
        <f t="shared" si="495"/>
        <v>#DIV/0!</v>
      </c>
      <c r="AT550" s="214" t="e">
        <f t="shared" si="495"/>
        <v>#DIV/0!</v>
      </c>
      <c r="AU550" s="214" t="e">
        <f t="shared" si="495"/>
        <v>#DIV/0!</v>
      </c>
      <c r="AV550" s="214" t="e">
        <f t="shared" si="495"/>
        <v>#DIV/0!</v>
      </c>
      <c r="AW550" s="214" t="e">
        <f t="shared" si="495"/>
        <v>#DIV/0!</v>
      </c>
      <c r="AX550" s="214" t="e">
        <f t="shared" si="495"/>
        <v>#DIV/0!</v>
      </c>
      <c r="AY550" s="214" t="e">
        <f t="shared" si="495"/>
        <v>#DIV/0!</v>
      </c>
      <c r="AZ550" s="214" t="e">
        <f t="shared" si="495"/>
        <v>#DIV/0!</v>
      </c>
      <c r="BA550" s="214" t="e">
        <f t="shared" si="495"/>
        <v>#DIV/0!</v>
      </c>
      <c r="BB550" s="214" t="e">
        <f t="shared" si="495"/>
        <v>#DIV/0!</v>
      </c>
      <c r="BC550" s="214" t="e">
        <f t="shared" si="495"/>
        <v>#DIV/0!</v>
      </c>
      <c r="BD550" s="214" t="e">
        <f t="shared" si="495"/>
        <v>#DIV/0!</v>
      </c>
      <c r="BE550" s="214" t="e">
        <f t="shared" si="495"/>
        <v>#DIV/0!</v>
      </c>
      <c r="BF550" s="214" t="e">
        <f t="shared" si="495"/>
        <v>#DIV/0!</v>
      </c>
      <c r="BG550" s="214" t="e">
        <f t="shared" si="495"/>
        <v>#DIV/0!</v>
      </c>
      <c r="BH550" s="214" t="e">
        <f t="shared" si="495"/>
        <v>#DIV/0!</v>
      </c>
      <c r="BI550" s="214" t="e">
        <f t="shared" si="495"/>
        <v>#DIV/0!</v>
      </c>
      <c r="BJ550" s="214" t="e">
        <f t="shared" si="495"/>
        <v>#DIV/0!</v>
      </c>
      <c r="BK550" s="214" t="e">
        <f t="shared" si="495"/>
        <v>#DIV/0!</v>
      </c>
      <c r="BL550" s="214" t="e">
        <f t="shared" si="495"/>
        <v>#DIV/0!</v>
      </c>
      <c r="BM550" s="214" t="e">
        <f t="shared" si="495"/>
        <v>#DIV/0!</v>
      </c>
      <c r="BN550" s="214" t="e">
        <f t="shared" si="495"/>
        <v>#DIV/0!</v>
      </c>
    </row>
    <row r="551" spans="4:66" hidden="1" outlineLevel="1">
      <c r="D551">
        <v>16</v>
      </c>
      <c r="E551" s="51" t="str">
        <v>Datos EDGE</v>
      </c>
      <c r="J551" s="51" t="str">
        <v>megabytes</v>
      </c>
      <c r="P551" s="213"/>
      <c r="Q551" s="213"/>
      <c r="R551" s="214">
        <f t="shared" ref="R551" si="496">R477</f>
        <v>0</v>
      </c>
      <c r="S551" s="214">
        <f t="shared" ref="S551:BN551" si="497">S477</f>
        <v>0</v>
      </c>
      <c r="T551" s="214">
        <f t="shared" si="497"/>
        <v>0</v>
      </c>
      <c r="U551" s="214">
        <f t="shared" si="497"/>
        <v>0</v>
      </c>
      <c r="V551" s="214">
        <f t="shared" si="497"/>
        <v>0</v>
      </c>
      <c r="W551" s="214">
        <f t="shared" si="497"/>
        <v>0</v>
      </c>
      <c r="X551" s="214" t="e">
        <f t="shared" si="497"/>
        <v>#DIV/0!</v>
      </c>
      <c r="Y551" s="214" t="e">
        <f t="shared" si="497"/>
        <v>#DIV/0!</v>
      </c>
      <c r="Z551" s="214" t="e">
        <f t="shared" si="497"/>
        <v>#DIV/0!</v>
      </c>
      <c r="AA551" s="214" t="e">
        <f t="shared" si="497"/>
        <v>#DIV/0!</v>
      </c>
      <c r="AB551" s="214" t="e">
        <f t="shared" si="497"/>
        <v>#DIV/0!</v>
      </c>
      <c r="AC551" s="214" t="e">
        <f t="shared" si="497"/>
        <v>#DIV/0!</v>
      </c>
      <c r="AD551" s="214" t="e">
        <f t="shared" si="497"/>
        <v>#DIV/0!</v>
      </c>
      <c r="AE551" s="214" t="e">
        <f t="shared" si="497"/>
        <v>#DIV/0!</v>
      </c>
      <c r="AF551" s="214" t="e">
        <f t="shared" si="497"/>
        <v>#DIV/0!</v>
      </c>
      <c r="AG551" s="214" t="e">
        <f t="shared" si="497"/>
        <v>#DIV/0!</v>
      </c>
      <c r="AH551" s="214" t="e">
        <f t="shared" si="497"/>
        <v>#DIV/0!</v>
      </c>
      <c r="AI551" s="214" t="e">
        <f t="shared" si="497"/>
        <v>#DIV/0!</v>
      </c>
      <c r="AJ551" s="214" t="e">
        <f t="shared" si="497"/>
        <v>#DIV/0!</v>
      </c>
      <c r="AK551" s="214" t="e">
        <f t="shared" si="497"/>
        <v>#DIV/0!</v>
      </c>
      <c r="AL551" s="214" t="e">
        <f t="shared" si="497"/>
        <v>#DIV/0!</v>
      </c>
      <c r="AM551" s="214" t="e">
        <f t="shared" si="497"/>
        <v>#DIV/0!</v>
      </c>
      <c r="AN551" s="214" t="e">
        <f t="shared" si="497"/>
        <v>#DIV/0!</v>
      </c>
      <c r="AO551" s="214" t="e">
        <f t="shared" si="497"/>
        <v>#DIV/0!</v>
      </c>
      <c r="AP551" s="214" t="e">
        <f t="shared" si="497"/>
        <v>#DIV/0!</v>
      </c>
      <c r="AQ551" s="214" t="e">
        <f t="shared" si="497"/>
        <v>#DIV/0!</v>
      </c>
      <c r="AR551" s="214" t="e">
        <f t="shared" si="497"/>
        <v>#DIV/0!</v>
      </c>
      <c r="AS551" s="214" t="e">
        <f t="shared" si="497"/>
        <v>#DIV/0!</v>
      </c>
      <c r="AT551" s="214" t="e">
        <f t="shared" si="497"/>
        <v>#DIV/0!</v>
      </c>
      <c r="AU551" s="214" t="e">
        <f t="shared" si="497"/>
        <v>#DIV/0!</v>
      </c>
      <c r="AV551" s="214" t="e">
        <f t="shared" si="497"/>
        <v>#DIV/0!</v>
      </c>
      <c r="AW551" s="214" t="e">
        <f t="shared" si="497"/>
        <v>#DIV/0!</v>
      </c>
      <c r="AX551" s="214" t="e">
        <f t="shared" si="497"/>
        <v>#DIV/0!</v>
      </c>
      <c r="AY551" s="214" t="e">
        <f t="shared" si="497"/>
        <v>#DIV/0!</v>
      </c>
      <c r="AZ551" s="214" t="e">
        <f t="shared" si="497"/>
        <v>#DIV/0!</v>
      </c>
      <c r="BA551" s="214" t="e">
        <f t="shared" si="497"/>
        <v>#DIV/0!</v>
      </c>
      <c r="BB551" s="214" t="e">
        <f t="shared" si="497"/>
        <v>#DIV/0!</v>
      </c>
      <c r="BC551" s="214" t="e">
        <f t="shared" si="497"/>
        <v>#DIV/0!</v>
      </c>
      <c r="BD551" s="214" t="e">
        <f t="shared" si="497"/>
        <v>#DIV/0!</v>
      </c>
      <c r="BE551" s="214" t="e">
        <f t="shared" si="497"/>
        <v>#DIV/0!</v>
      </c>
      <c r="BF551" s="214" t="e">
        <f t="shared" si="497"/>
        <v>#DIV/0!</v>
      </c>
      <c r="BG551" s="214" t="e">
        <f t="shared" si="497"/>
        <v>#DIV/0!</v>
      </c>
      <c r="BH551" s="214" t="e">
        <f t="shared" si="497"/>
        <v>#DIV/0!</v>
      </c>
      <c r="BI551" s="214" t="e">
        <f t="shared" si="497"/>
        <v>#DIV/0!</v>
      </c>
      <c r="BJ551" s="214" t="e">
        <f t="shared" si="497"/>
        <v>#DIV/0!</v>
      </c>
      <c r="BK551" s="214" t="e">
        <f t="shared" si="497"/>
        <v>#DIV/0!</v>
      </c>
      <c r="BL551" s="214" t="e">
        <f t="shared" si="497"/>
        <v>#DIV/0!</v>
      </c>
      <c r="BM551" s="214" t="e">
        <f t="shared" si="497"/>
        <v>#DIV/0!</v>
      </c>
      <c r="BN551" s="214" t="e">
        <f t="shared" si="497"/>
        <v>#DIV/0!</v>
      </c>
    </row>
    <row r="552" spans="4:66" hidden="1" outlineLevel="1">
      <c r="D552">
        <v>17</v>
      </c>
      <c r="E552" s="51" t="str">
        <v>Datos Release 99</v>
      </c>
      <c r="J552" s="51" t="str">
        <v>megabytes</v>
      </c>
      <c r="P552" s="213"/>
      <c r="Q552" s="213"/>
      <c r="R552" s="214">
        <f t="shared" ref="R552" si="498">R478</f>
        <v>0</v>
      </c>
      <c r="S552" s="214">
        <f t="shared" ref="S552:BN552" si="499">S478</f>
        <v>0</v>
      </c>
      <c r="T552" s="214">
        <f t="shared" si="499"/>
        <v>0</v>
      </c>
      <c r="U552" s="214">
        <f t="shared" si="499"/>
        <v>0</v>
      </c>
      <c r="V552" s="214">
        <f t="shared" si="499"/>
        <v>0</v>
      </c>
      <c r="W552" s="214">
        <f t="shared" si="499"/>
        <v>0</v>
      </c>
      <c r="X552" s="214" t="e">
        <f t="shared" si="499"/>
        <v>#DIV/0!</v>
      </c>
      <c r="Y552" s="214" t="e">
        <f t="shared" si="499"/>
        <v>#DIV/0!</v>
      </c>
      <c r="Z552" s="214" t="e">
        <f t="shared" si="499"/>
        <v>#DIV/0!</v>
      </c>
      <c r="AA552" s="214" t="e">
        <f t="shared" si="499"/>
        <v>#DIV/0!</v>
      </c>
      <c r="AB552" s="214" t="e">
        <f t="shared" si="499"/>
        <v>#DIV/0!</v>
      </c>
      <c r="AC552" s="214" t="e">
        <f t="shared" si="499"/>
        <v>#DIV/0!</v>
      </c>
      <c r="AD552" s="214" t="e">
        <f t="shared" si="499"/>
        <v>#DIV/0!</v>
      </c>
      <c r="AE552" s="214" t="e">
        <f t="shared" si="499"/>
        <v>#DIV/0!</v>
      </c>
      <c r="AF552" s="214" t="e">
        <f t="shared" si="499"/>
        <v>#DIV/0!</v>
      </c>
      <c r="AG552" s="214" t="e">
        <f t="shared" si="499"/>
        <v>#DIV/0!</v>
      </c>
      <c r="AH552" s="214" t="e">
        <f t="shared" si="499"/>
        <v>#DIV/0!</v>
      </c>
      <c r="AI552" s="214" t="e">
        <f t="shared" si="499"/>
        <v>#DIV/0!</v>
      </c>
      <c r="AJ552" s="214" t="e">
        <f t="shared" si="499"/>
        <v>#DIV/0!</v>
      </c>
      <c r="AK552" s="214" t="e">
        <f t="shared" si="499"/>
        <v>#DIV/0!</v>
      </c>
      <c r="AL552" s="214" t="e">
        <f t="shared" si="499"/>
        <v>#DIV/0!</v>
      </c>
      <c r="AM552" s="214" t="e">
        <f t="shared" si="499"/>
        <v>#DIV/0!</v>
      </c>
      <c r="AN552" s="214" t="e">
        <f t="shared" si="499"/>
        <v>#DIV/0!</v>
      </c>
      <c r="AO552" s="214" t="e">
        <f t="shared" si="499"/>
        <v>#DIV/0!</v>
      </c>
      <c r="AP552" s="214" t="e">
        <f t="shared" si="499"/>
        <v>#DIV/0!</v>
      </c>
      <c r="AQ552" s="214" t="e">
        <f t="shared" si="499"/>
        <v>#DIV/0!</v>
      </c>
      <c r="AR552" s="214" t="e">
        <f t="shared" si="499"/>
        <v>#DIV/0!</v>
      </c>
      <c r="AS552" s="214" t="e">
        <f t="shared" si="499"/>
        <v>#DIV/0!</v>
      </c>
      <c r="AT552" s="214" t="e">
        <f t="shared" si="499"/>
        <v>#DIV/0!</v>
      </c>
      <c r="AU552" s="214" t="e">
        <f t="shared" si="499"/>
        <v>#DIV/0!</v>
      </c>
      <c r="AV552" s="214" t="e">
        <f t="shared" si="499"/>
        <v>#DIV/0!</v>
      </c>
      <c r="AW552" s="214" t="e">
        <f t="shared" si="499"/>
        <v>#DIV/0!</v>
      </c>
      <c r="AX552" s="214" t="e">
        <f t="shared" si="499"/>
        <v>#DIV/0!</v>
      </c>
      <c r="AY552" s="214" t="e">
        <f t="shared" si="499"/>
        <v>#DIV/0!</v>
      </c>
      <c r="AZ552" s="214" t="e">
        <f t="shared" si="499"/>
        <v>#DIV/0!</v>
      </c>
      <c r="BA552" s="214" t="e">
        <f t="shared" si="499"/>
        <v>#DIV/0!</v>
      </c>
      <c r="BB552" s="214" t="e">
        <f t="shared" si="499"/>
        <v>#DIV/0!</v>
      </c>
      <c r="BC552" s="214" t="e">
        <f t="shared" si="499"/>
        <v>#DIV/0!</v>
      </c>
      <c r="BD552" s="214" t="e">
        <f t="shared" si="499"/>
        <v>#DIV/0!</v>
      </c>
      <c r="BE552" s="214" t="e">
        <f t="shared" si="499"/>
        <v>#DIV/0!</v>
      </c>
      <c r="BF552" s="214" t="e">
        <f t="shared" si="499"/>
        <v>#DIV/0!</v>
      </c>
      <c r="BG552" s="214" t="e">
        <f t="shared" si="499"/>
        <v>#DIV/0!</v>
      </c>
      <c r="BH552" s="214" t="e">
        <f t="shared" si="499"/>
        <v>#DIV/0!</v>
      </c>
      <c r="BI552" s="214" t="e">
        <f t="shared" si="499"/>
        <v>#DIV/0!</v>
      </c>
      <c r="BJ552" s="214" t="e">
        <f t="shared" si="499"/>
        <v>#DIV/0!</v>
      </c>
      <c r="BK552" s="214" t="e">
        <f t="shared" si="499"/>
        <v>#DIV/0!</v>
      </c>
      <c r="BL552" s="214" t="e">
        <f t="shared" si="499"/>
        <v>#DIV/0!</v>
      </c>
      <c r="BM552" s="214" t="e">
        <f t="shared" si="499"/>
        <v>#DIV/0!</v>
      </c>
      <c r="BN552" s="214" t="e">
        <f t="shared" si="499"/>
        <v>#DIV/0!</v>
      </c>
    </row>
    <row r="553" spans="4:66" hidden="1" outlineLevel="1">
      <c r="D553">
        <v>18</v>
      </c>
      <c r="E553" s="51" t="str">
        <v>Datos - HSDPA</v>
      </c>
      <c r="J553" s="51" t="str">
        <v>megabytes</v>
      </c>
      <c r="P553" s="213"/>
      <c r="Q553" s="213"/>
      <c r="R553" s="214">
        <f t="shared" ref="R553" si="500">R479</f>
        <v>0</v>
      </c>
      <c r="S553" s="214">
        <f t="shared" ref="S553:BN553" si="501">S479</f>
        <v>0</v>
      </c>
      <c r="T553" s="214">
        <f t="shared" si="501"/>
        <v>0</v>
      </c>
      <c r="U553" s="214">
        <f t="shared" si="501"/>
        <v>0</v>
      </c>
      <c r="V553" s="214">
        <f t="shared" si="501"/>
        <v>0</v>
      </c>
      <c r="W553" s="214">
        <f t="shared" si="501"/>
        <v>0</v>
      </c>
      <c r="X553" s="214" t="e">
        <f t="shared" si="501"/>
        <v>#DIV/0!</v>
      </c>
      <c r="Y553" s="214" t="e">
        <f t="shared" si="501"/>
        <v>#DIV/0!</v>
      </c>
      <c r="Z553" s="214" t="e">
        <f t="shared" si="501"/>
        <v>#DIV/0!</v>
      </c>
      <c r="AA553" s="214" t="e">
        <f t="shared" si="501"/>
        <v>#DIV/0!</v>
      </c>
      <c r="AB553" s="214" t="e">
        <f t="shared" si="501"/>
        <v>#DIV/0!</v>
      </c>
      <c r="AC553" s="214" t="e">
        <f t="shared" si="501"/>
        <v>#DIV/0!</v>
      </c>
      <c r="AD553" s="214" t="e">
        <f t="shared" si="501"/>
        <v>#DIV/0!</v>
      </c>
      <c r="AE553" s="214" t="e">
        <f t="shared" si="501"/>
        <v>#DIV/0!</v>
      </c>
      <c r="AF553" s="214" t="e">
        <f t="shared" si="501"/>
        <v>#DIV/0!</v>
      </c>
      <c r="AG553" s="214" t="e">
        <f t="shared" si="501"/>
        <v>#DIV/0!</v>
      </c>
      <c r="AH553" s="214" t="e">
        <f t="shared" si="501"/>
        <v>#DIV/0!</v>
      </c>
      <c r="AI553" s="214" t="e">
        <f t="shared" si="501"/>
        <v>#DIV/0!</v>
      </c>
      <c r="AJ553" s="214" t="e">
        <f t="shared" si="501"/>
        <v>#DIV/0!</v>
      </c>
      <c r="AK553" s="214" t="e">
        <f t="shared" si="501"/>
        <v>#DIV/0!</v>
      </c>
      <c r="AL553" s="214" t="e">
        <f t="shared" si="501"/>
        <v>#DIV/0!</v>
      </c>
      <c r="AM553" s="214" t="e">
        <f t="shared" si="501"/>
        <v>#DIV/0!</v>
      </c>
      <c r="AN553" s="214" t="e">
        <f t="shared" si="501"/>
        <v>#DIV/0!</v>
      </c>
      <c r="AO553" s="214" t="e">
        <f t="shared" si="501"/>
        <v>#DIV/0!</v>
      </c>
      <c r="AP553" s="214" t="e">
        <f t="shared" si="501"/>
        <v>#DIV/0!</v>
      </c>
      <c r="AQ553" s="214" t="e">
        <f t="shared" si="501"/>
        <v>#DIV/0!</v>
      </c>
      <c r="AR553" s="214" t="e">
        <f t="shared" si="501"/>
        <v>#DIV/0!</v>
      </c>
      <c r="AS553" s="214" t="e">
        <f t="shared" si="501"/>
        <v>#DIV/0!</v>
      </c>
      <c r="AT553" s="214" t="e">
        <f t="shared" si="501"/>
        <v>#DIV/0!</v>
      </c>
      <c r="AU553" s="214" t="e">
        <f t="shared" si="501"/>
        <v>#DIV/0!</v>
      </c>
      <c r="AV553" s="214" t="e">
        <f t="shared" si="501"/>
        <v>#DIV/0!</v>
      </c>
      <c r="AW553" s="214" t="e">
        <f t="shared" si="501"/>
        <v>#DIV/0!</v>
      </c>
      <c r="AX553" s="214" t="e">
        <f t="shared" si="501"/>
        <v>#DIV/0!</v>
      </c>
      <c r="AY553" s="214" t="e">
        <f t="shared" si="501"/>
        <v>#DIV/0!</v>
      </c>
      <c r="AZ553" s="214" t="e">
        <f t="shared" si="501"/>
        <v>#DIV/0!</v>
      </c>
      <c r="BA553" s="214" t="e">
        <f t="shared" si="501"/>
        <v>#DIV/0!</v>
      </c>
      <c r="BB553" s="214" t="e">
        <f t="shared" si="501"/>
        <v>#DIV/0!</v>
      </c>
      <c r="BC553" s="214" t="e">
        <f t="shared" si="501"/>
        <v>#DIV/0!</v>
      </c>
      <c r="BD553" s="214" t="e">
        <f t="shared" si="501"/>
        <v>#DIV/0!</v>
      </c>
      <c r="BE553" s="214" t="e">
        <f t="shared" si="501"/>
        <v>#DIV/0!</v>
      </c>
      <c r="BF553" s="214" t="e">
        <f t="shared" si="501"/>
        <v>#DIV/0!</v>
      </c>
      <c r="BG553" s="214" t="e">
        <f t="shared" si="501"/>
        <v>#DIV/0!</v>
      </c>
      <c r="BH553" s="214" t="e">
        <f t="shared" si="501"/>
        <v>#DIV/0!</v>
      </c>
      <c r="BI553" s="214" t="e">
        <f t="shared" si="501"/>
        <v>#DIV/0!</v>
      </c>
      <c r="BJ553" s="214" t="e">
        <f t="shared" si="501"/>
        <v>#DIV/0!</v>
      </c>
      <c r="BK553" s="214" t="e">
        <f t="shared" si="501"/>
        <v>#DIV/0!</v>
      </c>
      <c r="BL553" s="214" t="e">
        <f t="shared" si="501"/>
        <v>#DIV/0!</v>
      </c>
      <c r="BM553" s="214" t="e">
        <f t="shared" si="501"/>
        <v>#DIV/0!</v>
      </c>
      <c r="BN553" s="214" t="e">
        <f t="shared" si="501"/>
        <v>#DIV/0!</v>
      </c>
    </row>
    <row r="554" spans="4:66" hidden="1" outlineLevel="1">
      <c r="D554">
        <v>19</v>
      </c>
      <c r="E554" s="51" t="str">
        <v>Datos - HSUPA</v>
      </c>
      <c r="J554" s="51" t="str">
        <v>megabytes</v>
      </c>
      <c r="P554" s="213"/>
      <c r="Q554" s="213"/>
      <c r="R554" s="214">
        <f t="shared" ref="R554" si="502">R480</f>
        <v>0</v>
      </c>
      <c r="S554" s="214">
        <f t="shared" ref="S554:BN554" si="503">S480</f>
        <v>0</v>
      </c>
      <c r="T554" s="214">
        <f t="shared" si="503"/>
        <v>0</v>
      </c>
      <c r="U554" s="214">
        <f t="shared" si="503"/>
        <v>0</v>
      </c>
      <c r="V554" s="214">
        <f t="shared" si="503"/>
        <v>0</v>
      </c>
      <c r="W554" s="214">
        <f t="shared" si="503"/>
        <v>0</v>
      </c>
      <c r="X554" s="214" t="e">
        <f t="shared" si="503"/>
        <v>#DIV/0!</v>
      </c>
      <c r="Y554" s="214" t="e">
        <f t="shared" si="503"/>
        <v>#DIV/0!</v>
      </c>
      <c r="Z554" s="214" t="e">
        <f t="shared" si="503"/>
        <v>#DIV/0!</v>
      </c>
      <c r="AA554" s="214" t="e">
        <f t="shared" si="503"/>
        <v>#DIV/0!</v>
      </c>
      <c r="AB554" s="214" t="e">
        <f t="shared" si="503"/>
        <v>#DIV/0!</v>
      </c>
      <c r="AC554" s="214" t="e">
        <f t="shared" si="503"/>
        <v>#DIV/0!</v>
      </c>
      <c r="AD554" s="214" t="e">
        <f t="shared" si="503"/>
        <v>#DIV/0!</v>
      </c>
      <c r="AE554" s="214" t="e">
        <f t="shared" si="503"/>
        <v>#DIV/0!</v>
      </c>
      <c r="AF554" s="214" t="e">
        <f t="shared" si="503"/>
        <v>#DIV/0!</v>
      </c>
      <c r="AG554" s="214" t="e">
        <f t="shared" si="503"/>
        <v>#DIV/0!</v>
      </c>
      <c r="AH554" s="214" t="e">
        <f t="shared" si="503"/>
        <v>#DIV/0!</v>
      </c>
      <c r="AI554" s="214" t="e">
        <f t="shared" si="503"/>
        <v>#DIV/0!</v>
      </c>
      <c r="AJ554" s="214" t="e">
        <f t="shared" si="503"/>
        <v>#DIV/0!</v>
      </c>
      <c r="AK554" s="214" t="e">
        <f t="shared" si="503"/>
        <v>#DIV/0!</v>
      </c>
      <c r="AL554" s="214" t="e">
        <f t="shared" si="503"/>
        <v>#DIV/0!</v>
      </c>
      <c r="AM554" s="214" t="e">
        <f t="shared" si="503"/>
        <v>#DIV/0!</v>
      </c>
      <c r="AN554" s="214" t="e">
        <f t="shared" si="503"/>
        <v>#DIV/0!</v>
      </c>
      <c r="AO554" s="214" t="e">
        <f t="shared" si="503"/>
        <v>#DIV/0!</v>
      </c>
      <c r="AP554" s="214" t="e">
        <f t="shared" si="503"/>
        <v>#DIV/0!</v>
      </c>
      <c r="AQ554" s="214" t="e">
        <f t="shared" si="503"/>
        <v>#DIV/0!</v>
      </c>
      <c r="AR554" s="214" t="e">
        <f t="shared" si="503"/>
        <v>#DIV/0!</v>
      </c>
      <c r="AS554" s="214" t="e">
        <f t="shared" si="503"/>
        <v>#DIV/0!</v>
      </c>
      <c r="AT554" s="214" t="e">
        <f t="shared" si="503"/>
        <v>#DIV/0!</v>
      </c>
      <c r="AU554" s="214" t="e">
        <f t="shared" si="503"/>
        <v>#DIV/0!</v>
      </c>
      <c r="AV554" s="214" t="e">
        <f t="shared" si="503"/>
        <v>#DIV/0!</v>
      </c>
      <c r="AW554" s="214" t="e">
        <f t="shared" si="503"/>
        <v>#DIV/0!</v>
      </c>
      <c r="AX554" s="214" t="e">
        <f t="shared" si="503"/>
        <v>#DIV/0!</v>
      </c>
      <c r="AY554" s="214" t="e">
        <f t="shared" si="503"/>
        <v>#DIV/0!</v>
      </c>
      <c r="AZ554" s="214" t="e">
        <f t="shared" si="503"/>
        <v>#DIV/0!</v>
      </c>
      <c r="BA554" s="214" t="e">
        <f t="shared" si="503"/>
        <v>#DIV/0!</v>
      </c>
      <c r="BB554" s="214" t="e">
        <f t="shared" si="503"/>
        <v>#DIV/0!</v>
      </c>
      <c r="BC554" s="214" t="e">
        <f t="shared" si="503"/>
        <v>#DIV/0!</v>
      </c>
      <c r="BD554" s="214" t="e">
        <f t="shared" si="503"/>
        <v>#DIV/0!</v>
      </c>
      <c r="BE554" s="214" t="e">
        <f t="shared" si="503"/>
        <v>#DIV/0!</v>
      </c>
      <c r="BF554" s="214" t="e">
        <f t="shared" si="503"/>
        <v>#DIV/0!</v>
      </c>
      <c r="BG554" s="214" t="e">
        <f t="shared" si="503"/>
        <v>#DIV/0!</v>
      </c>
      <c r="BH554" s="214" t="e">
        <f t="shared" si="503"/>
        <v>#DIV/0!</v>
      </c>
      <c r="BI554" s="214" t="e">
        <f t="shared" si="503"/>
        <v>#DIV/0!</v>
      </c>
      <c r="BJ554" s="214" t="e">
        <f t="shared" si="503"/>
        <v>#DIV/0!</v>
      </c>
      <c r="BK554" s="214" t="e">
        <f t="shared" si="503"/>
        <v>#DIV/0!</v>
      </c>
      <c r="BL554" s="214" t="e">
        <f t="shared" si="503"/>
        <v>#DIV/0!</v>
      </c>
      <c r="BM554" s="214" t="e">
        <f t="shared" si="503"/>
        <v>#DIV/0!</v>
      </c>
      <c r="BN554" s="214" t="e">
        <f t="shared" si="503"/>
        <v>#DIV/0!</v>
      </c>
    </row>
    <row r="555" spans="4:66" hidden="1" outlineLevel="1">
      <c r="D555">
        <v>20</v>
      </c>
      <c r="E555" s="51" t="str">
        <v>Mobile Service20</v>
      </c>
      <c r="J555" s="51" t="str">
        <v>Mobile Unit20</v>
      </c>
      <c r="P555" s="213"/>
      <c r="Q555" s="213"/>
      <c r="R555" s="213"/>
      <c r="S555" s="213"/>
      <c r="T555" s="213"/>
      <c r="U555" s="213"/>
      <c r="V555" s="213"/>
      <c r="W555" s="213"/>
      <c r="X555" s="213"/>
      <c r="Y555" s="213"/>
      <c r="Z555" s="213"/>
      <c r="AA555" s="213"/>
      <c r="AB555" s="213"/>
      <c r="AC555" s="213"/>
      <c r="AD555" s="213"/>
      <c r="AE555" s="213"/>
      <c r="AF555" s="213"/>
      <c r="AG555" s="213"/>
      <c r="AH555" s="213"/>
      <c r="AI555" s="213"/>
      <c r="AJ555" s="213"/>
      <c r="AK555" s="213"/>
      <c r="AL555" s="213"/>
      <c r="AM555" s="213"/>
      <c r="AN555" s="213"/>
      <c r="AO555" s="213"/>
      <c r="AP555" s="213"/>
      <c r="AQ555" s="213"/>
      <c r="AR555" s="213"/>
      <c r="AS555" s="213"/>
      <c r="AT555" s="213"/>
      <c r="AU555" s="213"/>
      <c r="AV555" s="213"/>
      <c r="AW555" s="213"/>
      <c r="AX555" s="213"/>
      <c r="AY555" s="213"/>
      <c r="AZ555" s="213"/>
      <c r="BA555" s="213"/>
      <c r="BB555" s="213"/>
      <c r="BC555" s="213"/>
      <c r="BD555" s="213"/>
      <c r="BE555" s="213"/>
      <c r="BF555" s="213"/>
      <c r="BG555" s="213"/>
      <c r="BH555" s="213"/>
      <c r="BI555" s="213"/>
      <c r="BJ555" s="213"/>
      <c r="BK555" s="213"/>
      <c r="BL555" s="213"/>
      <c r="BM555" s="213"/>
      <c r="BN555" s="213"/>
    </row>
    <row r="556" spans="4:66" hidden="1" outlineLevel="1">
      <c r="D556">
        <v>21</v>
      </c>
      <c r="E556" s="51" t="str">
        <v>Mobile Service21</v>
      </c>
      <c r="J556" s="51" t="str">
        <v>Mobile Unit21</v>
      </c>
      <c r="P556" s="213"/>
      <c r="Q556" s="213"/>
      <c r="R556" s="213"/>
      <c r="S556" s="213"/>
      <c r="T556" s="213"/>
      <c r="U556" s="213"/>
      <c r="V556" s="213"/>
      <c r="W556" s="213"/>
      <c r="X556" s="213"/>
      <c r="Y556" s="213"/>
      <c r="Z556" s="213"/>
      <c r="AA556" s="213"/>
      <c r="AB556" s="213"/>
      <c r="AC556" s="213"/>
      <c r="AD556" s="213"/>
      <c r="AE556" s="213"/>
      <c r="AF556" s="213"/>
      <c r="AG556" s="213"/>
      <c r="AH556" s="213"/>
      <c r="AI556" s="213"/>
      <c r="AJ556" s="213"/>
      <c r="AK556" s="213"/>
      <c r="AL556" s="213"/>
      <c r="AM556" s="213"/>
      <c r="AN556" s="213"/>
      <c r="AO556" s="213"/>
      <c r="AP556" s="213"/>
      <c r="AQ556" s="213"/>
      <c r="AR556" s="213"/>
      <c r="AS556" s="213"/>
      <c r="AT556" s="213"/>
      <c r="AU556" s="213"/>
      <c r="AV556" s="213"/>
      <c r="AW556" s="213"/>
      <c r="AX556" s="213"/>
      <c r="AY556" s="213"/>
      <c r="AZ556" s="213"/>
      <c r="BA556" s="213"/>
      <c r="BB556" s="213"/>
      <c r="BC556" s="213"/>
      <c r="BD556" s="213"/>
      <c r="BE556" s="213"/>
      <c r="BF556" s="213"/>
      <c r="BG556" s="213"/>
      <c r="BH556" s="213"/>
      <c r="BI556" s="213"/>
      <c r="BJ556" s="213"/>
      <c r="BK556" s="213"/>
      <c r="BL556" s="213"/>
      <c r="BM556" s="213"/>
      <c r="BN556" s="213"/>
    </row>
    <row r="557" spans="4:66" hidden="1" outlineLevel="1">
      <c r="D557">
        <v>22</v>
      </c>
      <c r="E557" s="51" t="str">
        <v>Mobile Service22</v>
      </c>
      <c r="J557" s="51" t="str">
        <v>Mobile Unit22</v>
      </c>
      <c r="P557" s="213"/>
      <c r="Q557" s="213"/>
      <c r="R557" s="213"/>
      <c r="S557" s="213"/>
      <c r="T557" s="213"/>
      <c r="U557" s="213"/>
      <c r="V557" s="213"/>
      <c r="W557" s="213"/>
      <c r="X557" s="213"/>
      <c r="Y557" s="213"/>
      <c r="Z557" s="213"/>
      <c r="AA557" s="213"/>
      <c r="AB557" s="213"/>
      <c r="AC557" s="213"/>
      <c r="AD557" s="213"/>
      <c r="AE557" s="213"/>
      <c r="AF557" s="213"/>
      <c r="AG557" s="213"/>
      <c r="AH557" s="213"/>
      <c r="AI557" s="213"/>
      <c r="AJ557" s="213"/>
      <c r="AK557" s="213"/>
      <c r="AL557" s="213"/>
      <c r="AM557" s="213"/>
      <c r="AN557" s="213"/>
      <c r="AO557" s="213"/>
      <c r="AP557" s="213"/>
      <c r="AQ557" s="213"/>
      <c r="AR557" s="213"/>
      <c r="AS557" s="213"/>
      <c r="AT557" s="213"/>
      <c r="AU557" s="213"/>
      <c r="AV557" s="213"/>
      <c r="AW557" s="213"/>
      <c r="AX557" s="213"/>
      <c r="AY557" s="213"/>
      <c r="AZ557" s="213"/>
      <c r="BA557" s="213"/>
      <c r="BB557" s="213"/>
      <c r="BC557" s="213"/>
      <c r="BD557" s="213"/>
      <c r="BE557" s="213"/>
      <c r="BF557" s="213"/>
      <c r="BG557" s="213"/>
      <c r="BH557" s="213"/>
      <c r="BI557" s="213"/>
      <c r="BJ557" s="213"/>
      <c r="BK557" s="213"/>
      <c r="BL557" s="213"/>
      <c r="BM557" s="213"/>
      <c r="BN557" s="213"/>
    </row>
    <row r="558" spans="4:66" hidden="1" outlineLevel="1">
      <c r="D558">
        <v>23</v>
      </c>
      <c r="E558" s="51" t="str">
        <v>Mobile Service23</v>
      </c>
      <c r="J558" s="51" t="str">
        <v>Mobile Unit23</v>
      </c>
      <c r="P558" s="213"/>
      <c r="Q558" s="213"/>
      <c r="R558" s="213"/>
      <c r="S558" s="213"/>
      <c r="T558" s="213"/>
      <c r="U558" s="213"/>
      <c r="V558" s="213"/>
      <c r="W558" s="213"/>
      <c r="X558" s="213"/>
      <c r="Y558" s="213"/>
      <c r="Z558" s="213"/>
      <c r="AA558" s="213"/>
      <c r="AB558" s="213"/>
      <c r="AC558" s="213"/>
      <c r="AD558" s="213"/>
      <c r="AE558" s="213"/>
      <c r="AF558" s="213"/>
      <c r="AG558" s="213"/>
      <c r="AH558" s="213"/>
      <c r="AI558" s="213"/>
      <c r="AJ558" s="213"/>
      <c r="AK558" s="213"/>
      <c r="AL558" s="213"/>
      <c r="AM558" s="213"/>
      <c r="AN558" s="213"/>
      <c r="AO558" s="213"/>
      <c r="AP558" s="213"/>
      <c r="AQ558" s="213"/>
      <c r="AR558" s="213"/>
      <c r="AS558" s="213"/>
      <c r="AT558" s="213"/>
      <c r="AU558" s="213"/>
      <c r="AV558" s="213"/>
      <c r="AW558" s="213"/>
      <c r="AX558" s="213"/>
      <c r="AY558" s="213"/>
      <c r="AZ558" s="213"/>
      <c r="BA558" s="213"/>
      <c r="BB558" s="213"/>
      <c r="BC558" s="213"/>
      <c r="BD558" s="213"/>
      <c r="BE558" s="213"/>
      <c r="BF558" s="213"/>
      <c r="BG558" s="213"/>
      <c r="BH558" s="213"/>
      <c r="BI558" s="213"/>
      <c r="BJ558" s="213"/>
      <c r="BK558" s="213"/>
      <c r="BL558" s="213"/>
      <c r="BM558" s="213"/>
      <c r="BN558" s="213"/>
    </row>
    <row r="559" spans="4:66" hidden="1" outlineLevel="1">
      <c r="D559">
        <v>24</v>
      </c>
      <c r="E559" s="51" t="str">
        <v>Mobile Service24</v>
      </c>
      <c r="J559" s="51" t="str">
        <v>Mobile Unit24</v>
      </c>
      <c r="P559" s="213"/>
      <c r="Q559" s="213"/>
      <c r="R559" s="213"/>
      <c r="S559" s="213"/>
      <c r="T559" s="213"/>
      <c r="U559" s="213"/>
      <c r="V559" s="213"/>
      <c r="W559" s="213"/>
      <c r="X559" s="213"/>
      <c r="Y559" s="213"/>
      <c r="Z559" s="213"/>
      <c r="AA559" s="213"/>
      <c r="AB559" s="213"/>
      <c r="AC559" s="213"/>
      <c r="AD559" s="213"/>
      <c r="AE559" s="213"/>
      <c r="AF559" s="213"/>
      <c r="AG559" s="213"/>
      <c r="AH559" s="213"/>
      <c r="AI559" s="213"/>
      <c r="AJ559" s="213"/>
      <c r="AK559" s="213"/>
      <c r="AL559" s="213"/>
      <c r="AM559" s="213"/>
      <c r="AN559" s="213"/>
      <c r="AO559" s="213"/>
      <c r="AP559" s="213"/>
      <c r="AQ559" s="213"/>
      <c r="AR559" s="213"/>
      <c r="AS559" s="213"/>
      <c r="AT559" s="213"/>
      <c r="AU559" s="213"/>
      <c r="AV559" s="213"/>
      <c r="AW559" s="213"/>
      <c r="AX559" s="213"/>
      <c r="AY559" s="213"/>
      <c r="AZ559" s="213"/>
      <c r="BA559" s="213"/>
      <c r="BB559" s="213"/>
      <c r="BC559" s="213"/>
      <c r="BD559" s="213"/>
      <c r="BE559" s="213"/>
      <c r="BF559" s="213"/>
      <c r="BG559" s="213"/>
      <c r="BH559" s="213"/>
      <c r="BI559" s="213"/>
      <c r="BJ559" s="213"/>
      <c r="BK559" s="213"/>
      <c r="BL559" s="213"/>
      <c r="BM559" s="213"/>
      <c r="BN559" s="213"/>
    </row>
    <row r="560" spans="4:66" hidden="1" outlineLevel="1">
      <c r="D560">
        <v>25</v>
      </c>
      <c r="E560" s="51" t="str">
        <v>Mobile Service25</v>
      </c>
      <c r="J560" s="51" t="str">
        <v>Mobile Unit25</v>
      </c>
      <c r="P560" s="213"/>
      <c r="Q560" s="213"/>
      <c r="R560" s="213"/>
      <c r="S560" s="213"/>
      <c r="T560" s="213"/>
      <c r="U560" s="213"/>
      <c r="V560" s="213"/>
      <c r="W560" s="213"/>
      <c r="X560" s="213"/>
      <c r="Y560" s="213"/>
      <c r="Z560" s="213"/>
      <c r="AA560" s="213"/>
      <c r="AB560" s="213"/>
      <c r="AC560" s="213"/>
      <c r="AD560" s="213"/>
      <c r="AE560" s="213"/>
      <c r="AF560" s="213"/>
      <c r="AG560" s="213"/>
      <c r="AH560" s="213"/>
      <c r="AI560" s="213"/>
      <c r="AJ560" s="213"/>
      <c r="AK560" s="213"/>
      <c r="AL560" s="213"/>
      <c r="AM560" s="213"/>
      <c r="AN560" s="213"/>
      <c r="AO560" s="213"/>
      <c r="AP560" s="213"/>
      <c r="AQ560" s="213"/>
      <c r="AR560" s="213"/>
      <c r="AS560" s="213"/>
      <c r="AT560" s="213"/>
      <c r="AU560" s="213"/>
      <c r="AV560" s="213"/>
      <c r="AW560" s="213"/>
      <c r="AX560" s="213"/>
      <c r="AY560" s="213"/>
      <c r="AZ560" s="213"/>
      <c r="BA560" s="213"/>
      <c r="BB560" s="213"/>
      <c r="BC560" s="213"/>
      <c r="BD560" s="213"/>
      <c r="BE560" s="213"/>
      <c r="BF560" s="213"/>
      <c r="BG560" s="213"/>
      <c r="BH560" s="213"/>
      <c r="BI560" s="213"/>
      <c r="BJ560" s="213"/>
      <c r="BK560" s="213"/>
      <c r="BL560" s="213"/>
      <c r="BM560" s="213"/>
      <c r="BN560" s="213"/>
    </row>
    <row r="561" spans="1:70" hidden="1" outlineLevel="1">
      <c r="D561">
        <v>26</v>
      </c>
      <c r="E561" s="51" t="str">
        <v>Mobile Service26</v>
      </c>
      <c r="J561" s="51" t="str">
        <v>Mobile Unit26</v>
      </c>
      <c r="P561" s="213"/>
      <c r="Q561" s="213"/>
      <c r="R561" s="213"/>
      <c r="S561" s="213"/>
      <c r="T561" s="213"/>
      <c r="U561" s="213"/>
      <c r="V561" s="213"/>
      <c r="W561" s="213"/>
      <c r="X561" s="213"/>
      <c r="Y561" s="213"/>
      <c r="Z561" s="213"/>
      <c r="AA561" s="213"/>
      <c r="AB561" s="213"/>
      <c r="AC561" s="213"/>
      <c r="AD561" s="213"/>
      <c r="AE561" s="213"/>
      <c r="AF561" s="213"/>
      <c r="AG561" s="213"/>
      <c r="AH561" s="213"/>
      <c r="AI561" s="213"/>
      <c r="AJ561" s="213"/>
      <c r="AK561" s="213"/>
      <c r="AL561" s="213"/>
      <c r="AM561" s="213"/>
      <c r="AN561" s="213"/>
      <c r="AO561" s="213"/>
      <c r="AP561" s="213"/>
      <c r="AQ561" s="213"/>
      <c r="AR561" s="213"/>
      <c r="AS561" s="213"/>
      <c r="AT561" s="213"/>
      <c r="AU561" s="213"/>
      <c r="AV561" s="213"/>
      <c r="AW561" s="213"/>
      <c r="AX561" s="213"/>
      <c r="AY561" s="213"/>
      <c r="AZ561" s="213"/>
      <c r="BA561" s="213"/>
      <c r="BB561" s="213"/>
      <c r="BC561" s="213"/>
      <c r="BD561" s="213"/>
      <c r="BE561" s="213"/>
      <c r="BF561" s="213"/>
      <c r="BG561" s="213"/>
      <c r="BH561" s="213"/>
      <c r="BI561" s="213"/>
      <c r="BJ561" s="213"/>
      <c r="BK561" s="213"/>
      <c r="BL561" s="213"/>
      <c r="BM561" s="213"/>
      <c r="BN561" s="213"/>
    </row>
    <row r="562" spans="1:70" hidden="1" outlineLevel="1">
      <c r="D562">
        <v>27</v>
      </c>
      <c r="E562" s="51" t="str">
        <v>Mobile Service27</v>
      </c>
      <c r="J562" s="51" t="str">
        <v>Mobile Unit27</v>
      </c>
      <c r="P562" s="213"/>
      <c r="Q562" s="213"/>
      <c r="R562" s="213"/>
      <c r="S562" s="213"/>
      <c r="T562" s="213"/>
      <c r="U562" s="213"/>
      <c r="V562" s="213"/>
      <c r="W562" s="213"/>
      <c r="X562" s="213"/>
      <c r="Y562" s="213"/>
      <c r="Z562" s="213"/>
      <c r="AA562" s="213"/>
      <c r="AB562" s="213"/>
      <c r="AC562" s="213"/>
      <c r="AD562" s="213"/>
      <c r="AE562" s="213"/>
      <c r="AF562" s="213"/>
      <c r="AG562" s="213"/>
      <c r="AH562" s="213"/>
      <c r="AI562" s="213"/>
      <c r="AJ562" s="213"/>
      <c r="AK562" s="213"/>
      <c r="AL562" s="213"/>
      <c r="AM562" s="213"/>
      <c r="AN562" s="213"/>
      <c r="AO562" s="213"/>
      <c r="AP562" s="213"/>
      <c r="AQ562" s="213"/>
      <c r="AR562" s="213"/>
      <c r="AS562" s="213"/>
      <c r="AT562" s="213"/>
      <c r="AU562" s="213"/>
      <c r="AV562" s="213"/>
      <c r="AW562" s="213"/>
      <c r="AX562" s="213"/>
      <c r="AY562" s="213"/>
      <c r="AZ562" s="213"/>
      <c r="BA562" s="213"/>
      <c r="BB562" s="213"/>
      <c r="BC562" s="213"/>
      <c r="BD562" s="213"/>
      <c r="BE562" s="213"/>
      <c r="BF562" s="213"/>
      <c r="BG562" s="213"/>
      <c r="BH562" s="213"/>
      <c r="BI562" s="213"/>
      <c r="BJ562" s="213"/>
      <c r="BK562" s="213"/>
      <c r="BL562" s="213"/>
      <c r="BM562" s="213"/>
      <c r="BN562" s="213"/>
    </row>
    <row r="563" spans="1:70" hidden="1" outlineLevel="1">
      <c r="D563">
        <v>28</v>
      </c>
      <c r="E563" s="51" t="str">
        <v>Mobile Service28</v>
      </c>
      <c r="J563" s="51" t="str">
        <v>Mobile Unit28</v>
      </c>
      <c r="P563" s="213"/>
      <c r="Q563" s="213"/>
      <c r="R563" s="213"/>
      <c r="S563" s="213"/>
      <c r="T563" s="213"/>
      <c r="U563" s="213"/>
      <c r="V563" s="213"/>
      <c r="W563" s="213"/>
      <c r="X563" s="213"/>
      <c r="Y563" s="213"/>
      <c r="Z563" s="213"/>
      <c r="AA563" s="213"/>
      <c r="AB563" s="213"/>
      <c r="AC563" s="213"/>
      <c r="AD563" s="213"/>
      <c r="AE563" s="213"/>
      <c r="AF563" s="213"/>
      <c r="AG563" s="213"/>
      <c r="AH563" s="213"/>
      <c r="AI563" s="213"/>
      <c r="AJ563" s="213"/>
      <c r="AK563" s="213"/>
      <c r="AL563" s="213"/>
      <c r="AM563" s="213"/>
      <c r="AN563" s="213"/>
      <c r="AO563" s="213"/>
      <c r="AP563" s="213"/>
      <c r="AQ563" s="213"/>
      <c r="AR563" s="213"/>
      <c r="AS563" s="213"/>
      <c r="AT563" s="213"/>
      <c r="AU563" s="213"/>
      <c r="AV563" s="213"/>
      <c r="AW563" s="213"/>
      <c r="AX563" s="213"/>
      <c r="AY563" s="213"/>
      <c r="AZ563" s="213"/>
      <c r="BA563" s="213"/>
      <c r="BB563" s="213"/>
      <c r="BC563" s="213"/>
      <c r="BD563" s="213"/>
      <c r="BE563" s="213"/>
      <c r="BF563" s="213"/>
      <c r="BG563" s="213"/>
      <c r="BH563" s="213"/>
      <c r="BI563" s="213"/>
      <c r="BJ563" s="213"/>
      <c r="BK563" s="213"/>
      <c r="BL563" s="213"/>
      <c r="BM563" s="213"/>
      <c r="BN563" s="213"/>
    </row>
    <row r="564" spans="1:70" hidden="1" outlineLevel="1">
      <c r="D564">
        <v>29</v>
      </c>
      <c r="E564" s="51" t="str">
        <v>Mobile Service29</v>
      </c>
      <c r="J564" s="51" t="str">
        <v>Mobile Unit29</v>
      </c>
      <c r="P564" s="213"/>
      <c r="Q564" s="213"/>
      <c r="R564" s="213"/>
      <c r="S564" s="213"/>
      <c r="T564" s="213"/>
      <c r="U564" s="213"/>
      <c r="V564" s="213"/>
      <c r="W564" s="213"/>
      <c r="X564" s="213"/>
      <c r="Y564" s="213"/>
      <c r="Z564" s="213"/>
      <c r="AA564" s="213"/>
      <c r="AB564" s="213"/>
      <c r="AC564" s="213"/>
      <c r="AD564" s="213"/>
      <c r="AE564" s="213"/>
      <c r="AF564" s="213"/>
      <c r="AG564" s="213"/>
      <c r="AH564" s="213"/>
      <c r="AI564" s="213"/>
      <c r="AJ564" s="213"/>
      <c r="AK564" s="213"/>
      <c r="AL564" s="213"/>
      <c r="AM564" s="213"/>
      <c r="AN564" s="213"/>
      <c r="AO564" s="213"/>
      <c r="AP564" s="213"/>
      <c r="AQ564" s="213"/>
      <c r="AR564" s="213"/>
      <c r="AS564" s="213"/>
      <c r="AT564" s="213"/>
      <c r="AU564" s="213"/>
      <c r="AV564" s="213"/>
      <c r="AW564" s="213"/>
      <c r="AX564" s="213"/>
      <c r="AY564" s="213"/>
      <c r="AZ564" s="213"/>
      <c r="BA564" s="213"/>
      <c r="BB564" s="213"/>
      <c r="BC564" s="213"/>
      <c r="BD564" s="213"/>
      <c r="BE564" s="213"/>
      <c r="BF564" s="213"/>
      <c r="BG564" s="213"/>
      <c r="BH564" s="213"/>
      <c r="BI564" s="213"/>
      <c r="BJ564" s="213"/>
      <c r="BK564" s="213"/>
      <c r="BL564" s="213"/>
      <c r="BM564" s="213"/>
      <c r="BN564" s="213"/>
    </row>
    <row r="565" spans="1:70" hidden="1" outlineLevel="1">
      <c r="D565">
        <v>30</v>
      </c>
      <c r="E565" s="51" t="str">
        <v>Mobile Service30</v>
      </c>
      <c r="J565" s="51" t="str">
        <v>Mobile Unit30</v>
      </c>
      <c r="P565" s="213"/>
      <c r="Q565" s="213"/>
      <c r="R565" s="213"/>
      <c r="S565" s="213"/>
      <c r="T565" s="213"/>
      <c r="U565" s="213"/>
      <c r="V565" s="213"/>
      <c r="W565" s="213"/>
      <c r="X565" s="213"/>
      <c r="Y565" s="213"/>
      <c r="Z565" s="213"/>
      <c r="AA565" s="213"/>
      <c r="AB565" s="213"/>
      <c r="AC565" s="213"/>
      <c r="AD565" s="213"/>
      <c r="AE565" s="213"/>
      <c r="AF565" s="213"/>
      <c r="AG565" s="213"/>
      <c r="AH565" s="213"/>
      <c r="AI565" s="213"/>
      <c r="AJ565" s="213"/>
      <c r="AK565" s="213"/>
      <c r="AL565" s="213"/>
      <c r="AM565" s="213"/>
      <c r="AN565" s="213"/>
      <c r="AO565" s="213"/>
      <c r="AP565" s="213"/>
      <c r="AQ565" s="213"/>
      <c r="AR565" s="213"/>
      <c r="AS565" s="213"/>
      <c r="AT565" s="213"/>
      <c r="AU565" s="213"/>
      <c r="AV565" s="213"/>
      <c r="AW565" s="213"/>
      <c r="AX565" s="213"/>
      <c r="AY565" s="213"/>
      <c r="AZ565" s="213"/>
      <c r="BA565" s="213"/>
      <c r="BB565" s="213"/>
      <c r="BC565" s="213"/>
      <c r="BD565" s="213"/>
      <c r="BE565" s="213"/>
      <c r="BF565" s="213"/>
      <c r="BG565" s="213"/>
      <c r="BH565" s="213"/>
      <c r="BI565" s="213"/>
      <c r="BJ565" s="213"/>
      <c r="BK565" s="213"/>
      <c r="BL565" s="213"/>
      <c r="BM565" s="213"/>
      <c r="BN565" s="213"/>
    </row>
    <row r="566" spans="1:70" hidden="1" outlineLevel="1">
      <c r="BO566" s="19" t="s">
        <v>43</v>
      </c>
    </row>
    <row r="567" spans="1:70" collapsed="1">
      <c r="BO567" s="19"/>
    </row>
    <row r="568" spans="1:70" s="89" customFormat="1" ht="18" customHeight="1">
      <c r="A568" s="279">
        <v>5</v>
      </c>
      <c r="B568" s="87" t="s">
        <v>597</v>
      </c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  <c r="AA568" s="88"/>
      <c r="AB568" s="88"/>
      <c r="AC568" s="88"/>
      <c r="AD568" s="88"/>
      <c r="AE568" s="88"/>
      <c r="AF568" s="88"/>
      <c r="AG568" s="88"/>
      <c r="AH568" s="88"/>
      <c r="AI568" s="88"/>
      <c r="AJ568" s="88"/>
      <c r="AK568" s="88"/>
      <c r="AL568" s="88"/>
      <c r="AM568" s="88"/>
      <c r="AN568" s="88"/>
      <c r="AO568" s="88"/>
      <c r="AP568" s="88"/>
      <c r="AQ568" s="88"/>
      <c r="AR568" s="88"/>
      <c r="AS568" s="88"/>
      <c r="AT568" s="88"/>
      <c r="AU568" s="88"/>
      <c r="AV568" s="88"/>
      <c r="AW568" s="88"/>
      <c r="AX568" s="88"/>
      <c r="AY568" s="88"/>
      <c r="AZ568" s="88"/>
      <c r="BA568" s="88"/>
      <c r="BB568" s="88"/>
      <c r="BC568" s="88"/>
      <c r="BD568" s="88"/>
      <c r="BE568" s="88"/>
      <c r="BF568" s="88"/>
      <c r="BG568" s="88"/>
      <c r="BH568" s="88"/>
      <c r="BI568" s="88"/>
      <c r="BJ568" s="88"/>
      <c r="BK568" s="88"/>
      <c r="BL568" s="88"/>
      <c r="BM568" s="88"/>
      <c r="BN568" s="88"/>
      <c r="BO568" s="88"/>
      <c r="BP568" s="95"/>
      <c r="BQ568" s="95"/>
      <c r="BR568" s="88"/>
    </row>
    <row r="569" spans="1:70" hidden="1" outlineLevel="1">
      <c r="A569" s="280"/>
    </row>
    <row r="570" spans="1:70" hidden="1" outlineLevel="1">
      <c r="A570" s="280"/>
    </row>
    <row r="571" spans="1:70" ht="15.75" hidden="1" outlineLevel="1">
      <c r="A571" s="280"/>
      <c r="B571" s="17" t="s">
        <v>598</v>
      </c>
      <c r="K571"/>
      <c r="BP571"/>
      <c r="BQ571"/>
    </row>
    <row r="572" spans="1:70" hidden="1" outlineLevel="1">
      <c r="A572" s="280"/>
      <c r="K572"/>
      <c r="BP572"/>
      <c r="BQ572"/>
    </row>
    <row r="573" spans="1:70" hidden="1" outlineLevel="1">
      <c r="A573" s="280"/>
      <c r="E573" s="51" t="str">
        <f t="array" ref="E573:E602">Fixed.Retail.Services</f>
        <v>Llamadas salientes Local on-net</v>
      </c>
      <c r="G573" t="s">
        <v>119</v>
      </c>
      <c r="K573"/>
      <c r="M573" s="261"/>
      <c r="Q573" s="265"/>
      <c r="R573" s="266">
        <f t="shared" ref="R573:BN573" si="504">Q573</f>
        <v>0</v>
      </c>
      <c r="S573" s="266">
        <f t="shared" si="504"/>
        <v>0</v>
      </c>
      <c r="T573" s="266">
        <f t="shared" si="504"/>
        <v>0</v>
      </c>
      <c r="U573" s="266">
        <f t="shared" si="504"/>
        <v>0</v>
      </c>
      <c r="V573" s="266">
        <f t="shared" si="504"/>
        <v>0</v>
      </c>
      <c r="W573" s="266">
        <f t="shared" si="504"/>
        <v>0</v>
      </c>
      <c r="X573" s="266">
        <f t="shared" si="504"/>
        <v>0</v>
      </c>
      <c r="Y573" s="266">
        <f t="shared" si="504"/>
        <v>0</v>
      </c>
      <c r="Z573" s="266">
        <f t="shared" si="504"/>
        <v>0</v>
      </c>
      <c r="AA573" s="266">
        <f t="shared" si="504"/>
        <v>0</v>
      </c>
      <c r="AB573" s="266">
        <f t="shared" si="504"/>
        <v>0</v>
      </c>
      <c r="AC573" s="266">
        <f t="shared" si="504"/>
        <v>0</v>
      </c>
      <c r="AD573" s="266">
        <f t="shared" si="504"/>
        <v>0</v>
      </c>
      <c r="AE573" s="266">
        <f t="shared" si="504"/>
        <v>0</v>
      </c>
      <c r="AF573" s="266">
        <f t="shared" si="504"/>
        <v>0</v>
      </c>
      <c r="AG573" s="266">
        <f t="shared" si="504"/>
        <v>0</v>
      </c>
      <c r="AH573" s="266">
        <f t="shared" si="504"/>
        <v>0</v>
      </c>
      <c r="AI573" s="266">
        <f t="shared" si="504"/>
        <v>0</v>
      </c>
      <c r="AJ573" s="266">
        <f t="shared" si="504"/>
        <v>0</v>
      </c>
      <c r="AK573" s="266">
        <f t="shared" si="504"/>
        <v>0</v>
      </c>
      <c r="AL573" s="266">
        <f t="shared" si="504"/>
        <v>0</v>
      </c>
      <c r="AM573" s="266">
        <f t="shared" si="504"/>
        <v>0</v>
      </c>
      <c r="AN573" s="266">
        <f t="shared" si="504"/>
        <v>0</v>
      </c>
      <c r="AO573" s="266">
        <f t="shared" si="504"/>
        <v>0</v>
      </c>
      <c r="AP573" s="266">
        <f t="shared" si="504"/>
        <v>0</v>
      </c>
      <c r="AQ573" s="266">
        <f t="shared" si="504"/>
        <v>0</v>
      </c>
      <c r="AR573" s="266">
        <f t="shared" si="504"/>
        <v>0</v>
      </c>
      <c r="AS573" s="266">
        <f t="shared" si="504"/>
        <v>0</v>
      </c>
      <c r="AT573" s="266">
        <f t="shared" si="504"/>
        <v>0</v>
      </c>
      <c r="AU573" s="266">
        <f t="shared" si="504"/>
        <v>0</v>
      </c>
      <c r="AV573" s="266">
        <f t="shared" si="504"/>
        <v>0</v>
      </c>
      <c r="AW573" s="266">
        <f t="shared" si="504"/>
        <v>0</v>
      </c>
      <c r="AX573" s="266">
        <f t="shared" si="504"/>
        <v>0</v>
      </c>
      <c r="AY573" s="266">
        <f t="shared" si="504"/>
        <v>0</v>
      </c>
      <c r="AZ573" s="266">
        <f t="shared" si="504"/>
        <v>0</v>
      </c>
      <c r="BA573" s="266">
        <f t="shared" si="504"/>
        <v>0</v>
      </c>
      <c r="BB573" s="266">
        <f t="shared" si="504"/>
        <v>0</v>
      </c>
      <c r="BC573" s="266">
        <f t="shared" si="504"/>
        <v>0</v>
      </c>
      <c r="BD573" s="266">
        <f t="shared" si="504"/>
        <v>0</v>
      </c>
      <c r="BE573" s="266">
        <f t="shared" si="504"/>
        <v>0</v>
      </c>
      <c r="BF573" s="266">
        <f t="shared" si="504"/>
        <v>0</v>
      </c>
      <c r="BG573" s="266">
        <f t="shared" si="504"/>
        <v>0</v>
      </c>
      <c r="BH573" s="266">
        <f t="shared" si="504"/>
        <v>0</v>
      </c>
      <c r="BI573" s="266">
        <f t="shared" si="504"/>
        <v>0</v>
      </c>
      <c r="BJ573" s="266">
        <f t="shared" si="504"/>
        <v>0</v>
      </c>
      <c r="BK573" s="266">
        <f t="shared" si="504"/>
        <v>0</v>
      </c>
      <c r="BL573" s="266">
        <f t="shared" si="504"/>
        <v>0</v>
      </c>
      <c r="BM573" s="266">
        <f t="shared" si="504"/>
        <v>0</v>
      </c>
      <c r="BN573" s="266">
        <f t="shared" si="504"/>
        <v>0</v>
      </c>
      <c r="BP573"/>
      <c r="BQ573"/>
    </row>
    <row r="574" spans="1:70" hidden="1" outlineLevel="1">
      <c r="A574" s="280"/>
      <c r="E574" s="51" t="str">
        <v>Llamadas salientes Larga Distancia on-net</v>
      </c>
      <c r="G574" t="s">
        <v>119</v>
      </c>
      <c r="K574"/>
      <c r="Q574" s="267">
        <f t="shared" ref="Q574:BN579" si="505">Q573</f>
        <v>0</v>
      </c>
      <c r="R574" s="267">
        <f t="shared" si="505"/>
        <v>0</v>
      </c>
      <c r="S574" s="267">
        <f t="shared" si="505"/>
        <v>0</v>
      </c>
      <c r="T574" s="267">
        <f t="shared" si="505"/>
        <v>0</v>
      </c>
      <c r="U574" s="267">
        <f t="shared" si="505"/>
        <v>0</v>
      </c>
      <c r="V574" s="267">
        <f t="shared" si="505"/>
        <v>0</v>
      </c>
      <c r="W574" s="267">
        <f t="shared" si="505"/>
        <v>0</v>
      </c>
      <c r="X574" s="267">
        <f t="shared" si="505"/>
        <v>0</v>
      </c>
      <c r="Y574" s="267">
        <f t="shared" si="505"/>
        <v>0</v>
      </c>
      <c r="Z574" s="267">
        <f t="shared" si="505"/>
        <v>0</v>
      </c>
      <c r="AA574" s="267">
        <f t="shared" si="505"/>
        <v>0</v>
      </c>
      <c r="AB574" s="267">
        <f t="shared" si="505"/>
        <v>0</v>
      </c>
      <c r="AC574" s="267">
        <f t="shared" si="505"/>
        <v>0</v>
      </c>
      <c r="AD574" s="267">
        <f t="shared" si="505"/>
        <v>0</v>
      </c>
      <c r="AE574" s="267">
        <f t="shared" si="505"/>
        <v>0</v>
      </c>
      <c r="AF574" s="267">
        <f t="shared" si="505"/>
        <v>0</v>
      </c>
      <c r="AG574" s="267">
        <f t="shared" si="505"/>
        <v>0</v>
      </c>
      <c r="AH574" s="267">
        <f t="shared" si="505"/>
        <v>0</v>
      </c>
      <c r="AI574" s="267">
        <f t="shared" si="505"/>
        <v>0</v>
      </c>
      <c r="AJ574" s="267">
        <f t="shared" si="505"/>
        <v>0</v>
      </c>
      <c r="AK574" s="267">
        <f t="shared" si="505"/>
        <v>0</v>
      </c>
      <c r="AL574" s="267">
        <f t="shared" si="505"/>
        <v>0</v>
      </c>
      <c r="AM574" s="267">
        <f t="shared" si="505"/>
        <v>0</v>
      </c>
      <c r="AN574" s="267">
        <f t="shared" si="505"/>
        <v>0</v>
      </c>
      <c r="AO574" s="267">
        <f t="shared" si="505"/>
        <v>0</v>
      </c>
      <c r="AP574" s="267">
        <f t="shared" si="505"/>
        <v>0</v>
      </c>
      <c r="AQ574" s="267">
        <f t="shared" si="505"/>
        <v>0</v>
      </c>
      <c r="AR574" s="267">
        <f t="shared" si="505"/>
        <v>0</v>
      </c>
      <c r="AS574" s="267">
        <f t="shared" si="505"/>
        <v>0</v>
      </c>
      <c r="AT574" s="267">
        <f t="shared" si="505"/>
        <v>0</v>
      </c>
      <c r="AU574" s="267">
        <f t="shared" si="505"/>
        <v>0</v>
      </c>
      <c r="AV574" s="267">
        <f t="shared" si="505"/>
        <v>0</v>
      </c>
      <c r="AW574" s="267">
        <f t="shared" si="505"/>
        <v>0</v>
      </c>
      <c r="AX574" s="267">
        <f t="shared" si="505"/>
        <v>0</v>
      </c>
      <c r="AY574" s="267">
        <f t="shared" si="505"/>
        <v>0</v>
      </c>
      <c r="AZ574" s="267">
        <f t="shared" si="505"/>
        <v>0</v>
      </c>
      <c r="BA574" s="267">
        <f t="shared" si="505"/>
        <v>0</v>
      </c>
      <c r="BB574" s="267">
        <f t="shared" si="505"/>
        <v>0</v>
      </c>
      <c r="BC574" s="267">
        <f t="shared" si="505"/>
        <v>0</v>
      </c>
      <c r="BD574" s="267">
        <f t="shared" si="505"/>
        <v>0</v>
      </c>
      <c r="BE574" s="267">
        <f t="shared" si="505"/>
        <v>0</v>
      </c>
      <c r="BF574" s="267">
        <f t="shared" si="505"/>
        <v>0</v>
      </c>
      <c r="BG574" s="267">
        <f t="shared" si="505"/>
        <v>0</v>
      </c>
      <c r="BH574" s="267">
        <f t="shared" si="505"/>
        <v>0</v>
      </c>
      <c r="BI574" s="267">
        <f t="shared" si="505"/>
        <v>0</v>
      </c>
      <c r="BJ574" s="267">
        <f t="shared" si="505"/>
        <v>0</v>
      </c>
      <c r="BK574" s="267">
        <f t="shared" si="505"/>
        <v>0</v>
      </c>
      <c r="BL574" s="267">
        <f t="shared" si="505"/>
        <v>0</v>
      </c>
      <c r="BM574" s="267">
        <f t="shared" si="505"/>
        <v>0</v>
      </c>
      <c r="BN574" s="267">
        <f t="shared" si="505"/>
        <v>0</v>
      </c>
      <c r="BP574"/>
      <c r="BQ574"/>
    </row>
    <row r="575" spans="1:70" hidden="1" outlineLevel="1">
      <c r="A575" s="280"/>
      <c r="E575" s="51" t="str">
        <v>Llamadas salientes Local a otros operadores fijos</v>
      </c>
      <c r="G575" t="s">
        <v>119</v>
      </c>
      <c r="K575"/>
      <c r="Q575" s="267">
        <f t="shared" si="505"/>
        <v>0</v>
      </c>
      <c r="R575" s="267">
        <f t="shared" si="505"/>
        <v>0</v>
      </c>
      <c r="S575" s="267">
        <f t="shared" si="505"/>
        <v>0</v>
      </c>
      <c r="T575" s="267">
        <f t="shared" si="505"/>
        <v>0</v>
      </c>
      <c r="U575" s="267">
        <f t="shared" si="505"/>
        <v>0</v>
      </c>
      <c r="V575" s="267">
        <f t="shared" si="505"/>
        <v>0</v>
      </c>
      <c r="W575" s="267">
        <f t="shared" si="505"/>
        <v>0</v>
      </c>
      <c r="X575" s="267">
        <f t="shared" si="505"/>
        <v>0</v>
      </c>
      <c r="Y575" s="267">
        <f t="shared" si="505"/>
        <v>0</v>
      </c>
      <c r="Z575" s="267">
        <f t="shared" si="505"/>
        <v>0</v>
      </c>
      <c r="AA575" s="267">
        <f t="shared" si="505"/>
        <v>0</v>
      </c>
      <c r="AB575" s="267">
        <f t="shared" si="505"/>
        <v>0</v>
      </c>
      <c r="AC575" s="267">
        <f t="shared" si="505"/>
        <v>0</v>
      </c>
      <c r="AD575" s="267">
        <f t="shared" si="505"/>
        <v>0</v>
      </c>
      <c r="AE575" s="267">
        <f t="shared" si="505"/>
        <v>0</v>
      </c>
      <c r="AF575" s="267">
        <f t="shared" si="505"/>
        <v>0</v>
      </c>
      <c r="AG575" s="267">
        <f t="shared" si="505"/>
        <v>0</v>
      </c>
      <c r="AH575" s="267">
        <f t="shared" si="505"/>
        <v>0</v>
      </c>
      <c r="AI575" s="267">
        <f t="shared" si="505"/>
        <v>0</v>
      </c>
      <c r="AJ575" s="267">
        <f t="shared" si="505"/>
        <v>0</v>
      </c>
      <c r="AK575" s="267">
        <f t="shared" si="505"/>
        <v>0</v>
      </c>
      <c r="AL575" s="267">
        <f t="shared" si="505"/>
        <v>0</v>
      </c>
      <c r="AM575" s="267">
        <f t="shared" si="505"/>
        <v>0</v>
      </c>
      <c r="AN575" s="267">
        <f t="shared" si="505"/>
        <v>0</v>
      </c>
      <c r="AO575" s="267">
        <f t="shared" si="505"/>
        <v>0</v>
      </c>
      <c r="AP575" s="267">
        <f t="shared" si="505"/>
        <v>0</v>
      </c>
      <c r="AQ575" s="267">
        <f t="shared" si="505"/>
        <v>0</v>
      </c>
      <c r="AR575" s="267">
        <f t="shared" si="505"/>
        <v>0</v>
      </c>
      <c r="AS575" s="267">
        <f t="shared" si="505"/>
        <v>0</v>
      </c>
      <c r="AT575" s="267">
        <f t="shared" si="505"/>
        <v>0</v>
      </c>
      <c r="AU575" s="267">
        <f t="shared" si="505"/>
        <v>0</v>
      </c>
      <c r="AV575" s="267">
        <f t="shared" si="505"/>
        <v>0</v>
      </c>
      <c r="AW575" s="267">
        <f t="shared" si="505"/>
        <v>0</v>
      </c>
      <c r="AX575" s="267">
        <f t="shared" si="505"/>
        <v>0</v>
      </c>
      <c r="AY575" s="267">
        <f t="shared" si="505"/>
        <v>0</v>
      </c>
      <c r="AZ575" s="267">
        <f t="shared" si="505"/>
        <v>0</v>
      </c>
      <c r="BA575" s="267">
        <f t="shared" si="505"/>
        <v>0</v>
      </c>
      <c r="BB575" s="267">
        <f t="shared" si="505"/>
        <v>0</v>
      </c>
      <c r="BC575" s="267">
        <f t="shared" si="505"/>
        <v>0</v>
      </c>
      <c r="BD575" s="267">
        <f t="shared" si="505"/>
        <v>0</v>
      </c>
      <c r="BE575" s="267">
        <f t="shared" si="505"/>
        <v>0</v>
      </c>
      <c r="BF575" s="267">
        <f t="shared" si="505"/>
        <v>0</v>
      </c>
      <c r="BG575" s="267">
        <f t="shared" si="505"/>
        <v>0</v>
      </c>
      <c r="BH575" s="267">
        <f t="shared" si="505"/>
        <v>0</v>
      </c>
      <c r="BI575" s="267">
        <f t="shared" si="505"/>
        <v>0</v>
      </c>
      <c r="BJ575" s="267">
        <f t="shared" si="505"/>
        <v>0</v>
      </c>
      <c r="BK575" s="267">
        <f t="shared" si="505"/>
        <v>0</v>
      </c>
      <c r="BL575" s="267">
        <f t="shared" si="505"/>
        <v>0</v>
      </c>
      <c r="BM575" s="267">
        <f t="shared" si="505"/>
        <v>0</v>
      </c>
      <c r="BN575" s="267">
        <f t="shared" si="505"/>
        <v>0</v>
      </c>
      <c r="BP575"/>
      <c r="BQ575"/>
    </row>
    <row r="576" spans="1:70" hidden="1" outlineLevel="1">
      <c r="A576" s="280"/>
      <c r="E576" s="51" t="str">
        <v>Llamadas salientes larga Distancia a otros operadores fijos</v>
      </c>
      <c r="G576" t="s">
        <v>119</v>
      </c>
      <c r="K576"/>
      <c r="Q576" s="267">
        <f t="shared" si="505"/>
        <v>0</v>
      </c>
      <c r="R576" s="267">
        <f t="shared" si="505"/>
        <v>0</v>
      </c>
      <c r="S576" s="267">
        <f t="shared" si="505"/>
        <v>0</v>
      </c>
      <c r="T576" s="267">
        <f t="shared" si="505"/>
        <v>0</v>
      </c>
      <c r="U576" s="267">
        <f t="shared" si="505"/>
        <v>0</v>
      </c>
      <c r="V576" s="267">
        <f t="shared" si="505"/>
        <v>0</v>
      </c>
      <c r="W576" s="267">
        <f t="shared" si="505"/>
        <v>0</v>
      </c>
      <c r="X576" s="267">
        <f t="shared" si="505"/>
        <v>0</v>
      </c>
      <c r="Y576" s="267">
        <f t="shared" si="505"/>
        <v>0</v>
      </c>
      <c r="Z576" s="267">
        <f t="shared" si="505"/>
        <v>0</v>
      </c>
      <c r="AA576" s="267">
        <f t="shared" si="505"/>
        <v>0</v>
      </c>
      <c r="AB576" s="267">
        <f t="shared" si="505"/>
        <v>0</v>
      </c>
      <c r="AC576" s="267">
        <f t="shared" si="505"/>
        <v>0</v>
      </c>
      <c r="AD576" s="267">
        <f t="shared" si="505"/>
        <v>0</v>
      </c>
      <c r="AE576" s="267">
        <f t="shared" si="505"/>
        <v>0</v>
      </c>
      <c r="AF576" s="267">
        <f t="shared" si="505"/>
        <v>0</v>
      </c>
      <c r="AG576" s="267">
        <f t="shared" si="505"/>
        <v>0</v>
      </c>
      <c r="AH576" s="267">
        <f t="shared" si="505"/>
        <v>0</v>
      </c>
      <c r="AI576" s="267">
        <f t="shared" si="505"/>
        <v>0</v>
      </c>
      <c r="AJ576" s="267">
        <f t="shared" si="505"/>
        <v>0</v>
      </c>
      <c r="AK576" s="267">
        <f t="shared" si="505"/>
        <v>0</v>
      </c>
      <c r="AL576" s="267">
        <f t="shared" si="505"/>
        <v>0</v>
      </c>
      <c r="AM576" s="267">
        <f t="shared" si="505"/>
        <v>0</v>
      </c>
      <c r="AN576" s="267">
        <f t="shared" si="505"/>
        <v>0</v>
      </c>
      <c r="AO576" s="267">
        <f t="shared" si="505"/>
        <v>0</v>
      </c>
      <c r="AP576" s="267">
        <f t="shared" si="505"/>
        <v>0</v>
      </c>
      <c r="AQ576" s="267">
        <f t="shared" si="505"/>
        <v>0</v>
      </c>
      <c r="AR576" s="267">
        <f t="shared" si="505"/>
        <v>0</v>
      </c>
      <c r="AS576" s="267">
        <f t="shared" si="505"/>
        <v>0</v>
      </c>
      <c r="AT576" s="267">
        <f t="shared" si="505"/>
        <v>0</v>
      </c>
      <c r="AU576" s="267">
        <f t="shared" si="505"/>
        <v>0</v>
      </c>
      <c r="AV576" s="267">
        <f t="shared" si="505"/>
        <v>0</v>
      </c>
      <c r="AW576" s="267">
        <f t="shared" si="505"/>
        <v>0</v>
      </c>
      <c r="AX576" s="267">
        <f t="shared" si="505"/>
        <v>0</v>
      </c>
      <c r="AY576" s="267">
        <f t="shared" si="505"/>
        <v>0</v>
      </c>
      <c r="AZ576" s="267">
        <f t="shared" si="505"/>
        <v>0</v>
      </c>
      <c r="BA576" s="267">
        <f t="shared" si="505"/>
        <v>0</v>
      </c>
      <c r="BB576" s="267">
        <f t="shared" si="505"/>
        <v>0</v>
      </c>
      <c r="BC576" s="267">
        <f t="shared" si="505"/>
        <v>0</v>
      </c>
      <c r="BD576" s="267">
        <f t="shared" si="505"/>
        <v>0</v>
      </c>
      <c r="BE576" s="267">
        <f t="shared" si="505"/>
        <v>0</v>
      </c>
      <c r="BF576" s="267">
        <f t="shared" si="505"/>
        <v>0</v>
      </c>
      <c r="BG576" s="267">
        <f t="shared" si="505"/>
        <v>0</v>
      </c>
      <c r="BH576" s="267">
        <f t="shared" si="505"/>
        <v>0</v>
      </c>
      <c r="BI576" s="267">
        <f t="shared" si="505"/>
        <v>0</v>
      </c>
      <c r="BJ576" s="267">
        <f t="shared" si="505"/>
        <v>0</v>
      </c>
      <c r="BK576" s="267">
        <f t="shared" si="505"/>
        <v>0</v>
      </c>
      <c r="BL576" s="267">
        <f t="shared" si="505"/>
        <v>0</v>
      </c>
      <c r="BM576" s="267">
        <f t="shared" si="505"/>
        <v>0</v>
      </c>
      <c r="BN576" s="267">
        <f t="shared" si="505"/>
        <v>0</v>
      </c>
      <c r="BP576"/>
      <c r="BQ576"/>
    </row>
    <row r="577" spans="1:69" hidden="1" outlineLevel="1">
      <c r="A577" s="280"/>
      <c r="E577" s="51" t="str">
        <v>Llamadas salientes a móvil</v>
      </c>
      <c r="G577" t="s">
        <v>119</v>
      </c>
      <c r="K577"/>
      <c r="Q577" s="267">
        <f t="shared" si="505"/>
        <v>0</v>
      </c>
      <c r="R577" s="267">
        <f t="shared" si="505"/>
        <v>0</v>
      </c>
      <c r="S577" s="267">
        <f t="shared" si="505"/>
        <v>0</v>
      </c>
      <c r="T577" s="267">
        <f t="shared" si="505"/>
        <v>0</v>
      </c>
      <c r="U577" s="267">
        <f t="shared" si="505"/>
        <v>0</v>
      </c>
      <c r="V577" s="267">
        <f t="shared" si="505"/>
        <v>0</v>
      </c>
      <c r="W577" s="267">
        <f t="shared" si="505"/>
        <v>0</v>
      </c>
      <c r="X577" s="267">
        <f t="shared" si="505"/>
        <v>0</v>
      </c>
      <c r="Y577" s="267">
        <f t="shared" si="505"/>
        <v>0</v>
      </c>
      <c r="Z577" s="267">
        <f t="shared" si="505"/>
        <v>0</v>
      </c>
      <c r="AA577" s="267">
        <f t="shared" si="505"/>
        <v>0</v>
      </c>
      <c r="AB577" s="267">
        <f t="shared" si="505"/>
        <v>0</v>
      </c>
      <c r="AC577" s="267">
        <f t="shared" si="505"/>
        <v>0</v>
      </c>
      <c r="AD577" s="267">
        <f t="shared" si="505"/>
        <v>0</v>
      </c>
      <c r="AE577" s="267">
        <f t="shared" si="505"/>
        <v>0</v>
      </c>
      <c r="AF577" s="267">
        <f t="shared" si="505"/>
        <v>0</v>
      </c>
      <c r="AG577" s="267">
        <f t="shared" si="505"/>
        <v>0</v>
      </c>
      <c r="AH577" s="267">
        <f t="shared" si="505"/>
        <v>0</v>
      </c>
      <c r="AI577" s="267">
        <f t="shared" si="505"/>
        <v>0</v>
      </c>
      <c r="AJ577" s="267">
        <f t="shared" si="505"/>
        <v>0</v>
      </c>
      <c r="AK577" s="267">
        <f t="shared" si="505"/>
        <v>0</v>
      </c>
      <c r="AL577" s="267">
        <f t="shared" si="505"/>
        <v>0</v>
      </c>
      <c r="AM577" s="267">
        <f t="shared" si="505"/>
        <v>0</v>
      </c>
      <c r="AN577" s="267">
        <f t="shared" si="505"/>
        <v>0</v>
      </c>
      <c r="AO577" s="267">
        <f t="shared" si="505"/>
        <v>0</v>
      </c>
      <c r="AP577" s="267">
        <f t="shared" si="505"/>
        <v>0</v>
      </c>
      <c r="AQ577" s="267">
        <f t="shared" si="505"/>
        <v>0</v>
      </c>
      <c r="AR577" s="267">
        <f t="shared" si="505"/>
        <v>0</v>
      </c>
      <c r="AS577" s="267">
        <f t="shared" si="505"/>
        <v>0</v>
      </c>
      <c r="AT577" s="267">
        <f t="shared" si="505"/>
        <v>0</v>
      </c>
      <c r="AU577" s="267">
        <f t="shared" si="505"/>
        <v>0</v>
      </c>
      <c r="AV577" s="267">
        <f t="shared" si="505"/>
        <v>0</v>
      </c>
      <c r="AW577" s="267">
        <f t="shared" si="505"/>
        <v>0</v>
      </c>
      <c r="AX577" s="267">
        <f t="shared" si="505"/>
        <v>0</v>
      </c>
      <c r="AY577" s="267">
        <f t="shared" si="505"/>
        <v>0</v>
      </c>
      <c r="AZ577" s="267">
        <f t="shared" si="505"/>
        <v>0</v>
      </c>
      <c r="BA577" s="267">
        <f t="shared" si="505"/>
        <v>0</v>
      </c>
      <c r="BB577" s="267">
        <f t="shared" si="505"/>
        <v>0</v>
      </c>
      <c r="BC577" s="267">
        <f t="shared" si="505"/>
        <v>0</v>
      </c>
      <c r="BD577" s="267">
        <f t="shared" si="505"/>
        <v>0</v>
      </c>
      <c r="BE577" s="267">
        <f t="shared" si="505"/>
        <v>0</v>
      </c>
      <c r="BF577" s="267">
        <f t="shared" si="505"/>
        <v>0</v>
      </c>
      <c r="BG577" s="267">
        <f t="shared" si="505"/>
        <v>0</v>
      </c>
      <c r="BH577" s="267">
        <f t="shared" si="505"/>
        <v>0</v>
      </c>
      <c r="BI577" s="267">
        <f t="shared" si="505"/>
        <v>0</v>
      </c>
      <c r="BJ577" s="267">
        <f t="shared" si="505"/>
        <v>0</v>
      </c>
      <c r="BK577" s="267">
        <f t="shared" si="505"/>
        <v>0</v>
      </c>
      <c r="BL577" s="267">
        <f t="shared" si="505"/>
        <v>0</v>
      </c>
      <c r="BM577" s="267">
        <f t="shared" si="505"/>
        <v>0</v>
      </c>
      <c r="BN577" s="267">
        <f t="shared" si="505"/>
        <v>0</v>
      </c>
      <c r="BP577"/>
      <c r="BQ577"/>
    </row>
    <row r="578" spans="1:69" hidden="1" outlineLevel="1">
      <c r="A578" s="280"/>
      <c r="E578" s="51" t="str">
        <v>Llamadas salientes a internacional</v>
      </c>
      <c r="G578" t="s">
        <v>119</v>
      </c>
      <c r="K578"/>
      <c r="Q578" s="267">
        <f t="shared" si="505"/>
        <v>0</v>
      </c>
      <c r="R578" s="267">
        <f t="shared" si="505"/>
        <v>0</v>
      </c>
      <c r="S578" s="267">
        <f t="shared" si="505"/>
        <v>0</v>
      </c>
      <c r="T578" s="267">
        <f t="shared" si="505"/>
        <v>0</v>
      </c>
      <c r="U578" s="267">
        <f t="shared" si="505"/>
        <v>0</v>
      </c>
      <c r="V578" s="267">
        <f t="shared" si="505"/>
        <v>0</v>
      </c>
      <c r="W578" s="267">
        <f t="shared" si="505"/>
        <v>0</v>
      </c>
      <c r="X578" s="267">
        <f t="shared" si="505"/>
        <v>0</v>
      </c>
      <c r="Y578" s="267">
        <f t="shared" si="505"/>
        <v>0</v>
      </c>
      <c r="Z578" s="267">
        <f t="shared" si="505"/>
        <v>0</v>
      </c>
      <c r="AA578" s="267">
        <f t="shared" si="505"/>
        <v>0</v>
      </c>
      <c r="AB578" s="267">
        <f t="shared" si="505"/>
        <v>0</v>
      </c>
      <c r="AC578" s="267">
        <f t="shared" si="505"/>
        <v>0</v>
      </c>
      <c r="AD578" s="267">
        <f t="shared" si="505"/>
        <v>0</v>
      </c>
      <c r="AE578" s="267">
        <f t="shared" si="505"/>
        <v>0</v>
      </c>
      <c r="AF578" s="267">
        <f t="shared" si="505"/>
        <v>0</v>
      </c>
      <c r="AG578" s="267">
        <f t="shared" si="505"/>
        <v>0</v>
      </c>
      <c r="AH578" s="267">
        <f t="shared" si="505"/>
        <v>0</v>
      </c>
      <c r="AI578" s="267">
        <f t="shared" si="505"/>
        <v>0</v>
      </c>
      <c r="AJ578" s="267">
        <f t="shared" si="505"/>
        <v>0</v>
      </c>
      <c r="AK578" s="267">
        <f t="shared" si="505"/>
        <v>0</v>
      </c>
      <c r="AL578" s="267">
        <f t="shared" si="505"/>
        <v>0</v>
      </c>
      <c r="AM578" s="267">
        <f t="shared" si="505"/>
        <v>0</v>
      </c>
      <c r="AN578" s="267">
        <f t="shared" si="505"/>
        <v>0</v>
      </c>
      <c r="AO578" s="267">
        <f t="shared" si="505"/>
        <v>0</v>
      </c>
      <c r="AP578" s="267">
        <f t="shared" si="505"/>
        <v>0</v>
      </c>
      <c r="AQ578" s="267">
        <f t="shared" si="505"/>
        <v>0</v>
      </c>
      <c r="AR578" s="267">
        <f t="shared" si="505"/>
        <v>0</v>
      </c>
      <c r="AS578" s="267">
        <f t="shared" si="505"/>
        <v>0</v>
      </c>
      <c r="AT578" s="267">
        <f t="shared" si="505"/>
        <v>0</v>
      </c>
      <c r="AU578" s="267">
        <f t="shared" si="505"/>
        <v>0</v>
      </c>
      <c r="AV578" s="267">
        <f t="shared" si="505"/>
        <v>0</v>
      </c>
      <c r="AW578" s="267">
        <f t="shared" si="505"/>
        <v>0</v>
      </c>
      <c r="AX578" s="267">
        <f t="shared" si="505"/>
        <v>0</v>
      </c>
      <c r="AY578" s="267">
        <f t="shared" si="505"/>
        <v>0</v>
      </c>
      <c r="AZ578" s="267">
        <f t="shared" si="505"/>
        <v>0</v>
      </c>
      <c r="BA578" s="267">
        <f t="shared" si="505"/>
        <v>0</v>
      </c>
      <c r="BB578" s="267">
        <f t="shared" si="505"/>
        <v>0</v>
      </c>
      <c r="BC578" s="267">
        <f t="shared" si="505"/>
        <v>0</v>
      </c>
      <c r="BD578" s="267">
        <f t="shared" si="505"/>
        <v>0</v>
      </c>
      <c r="BE578" s="267">
        <f t="shared" si="505"/>
        <v>0</v>
      </c>
      <c r="BF578" s="267">
        <f t="shared" si="505"/>
        <v>0</v>
      </c>
      <c r="BG578" s="267">
        <f t="shared" si="505"/>
        <v>0</v>
      </c>
      <c r="BH578" s="267">
        <f t="shared" si="505"/>
        <v>0</v>
      </c>
      <c r="BI578" s="267">
        <f t="shared" si="505"/>
        <v>0</v>
      </c>
      <c r="BJ578" s="267">
        <f t="shared" si="505"/>
        <v>0</v>
      </c>
      <c r="BK578" s="267">
        <f t="shared" si="505"/>
        <v>0</v>
      </c>
      <c r="BL578" s="267">
        <f t="shared" si="505"/>
        <v>0</v>
      </c>
      <c r="BM578" s="267">
        <f t="shared" si="505"/>
        <v>0</v>
      </c>
      <c r="BN578" s="267">
        <f t="shared" si="505"/>
        <v>0</v>
      </c>
      <c r="BP578"/>
      <c r="BQ578"/>
    </row>
    <row r="579" spans="1:69" hidden="1" outlineLevel="1">
      <c r="A579" s="280"/>
      <c r="E579" s="51" t="str">
        <v>Llamadas salientes a números no geográficos</v>
      </c>
      <c r="G579" t="s">
        <v>119</v>
      </c>
      <c r="K579"/>
      <c r="Q579" s="267">
        <f t="shared" si="505"/>
        <v>0</v>
      </c>
      <c r="R579" s="267">
        <f t="shared" si="505"/>
        <v>0</v>
      </c>
      <c r="S579" s="267">
        <f t="shared" si="505"/>
        <v>0</v>
      </c>
      <c r="T579" s="267">
        <f t="shared" si="505"/>
        <v>0</v>
      </c>
      <c r="U579" s="267">
        <f t="shared" si="505"/>
        <v>0</v>
      </c>
      <c r="V579" s="267">
        <f t="shared" ref="V579:BN579" si="506">V578</f>
        <v>0</v>
      </c>
      <c r="W579" s="267">
        <f t="shared" si="506"/>
        <v>0</v>
      </c>
      <c r="X579" s="267">
        <f t="shared" si="506"/>
        <v>0</v>
      </c>
      <c r="Y579" s="267">
        <f t="shared" si="506"/>
        <v>0</v>
      </c>
      <c r="Z579" s="267">
        <f t="shared" si="506"/>
        <v>0</v>
      </c>
      <c r="AA579" s="267">
        <f t="shared" si="506"/>
        <v>0</v>
      </c>
      <c r="AB579" s="267">
        <f t="shared" si="506"/>
        <v>0</v>
      </c>
      <c r="AC579" s="267">
        <f t="shared" si="506"/>
        <v>0</v>
      </c>
      <c r="AD579" s="267">
        <f t="shared" si="506"/>
        <v>0</v>
      </c>
      <c r="AE579" s="267">
        <f t="shared" si="506"/>
        <v>0</v>
      </c>
      <c r="AF579" s="267">
        <f t="shared" si="506"/>
        <v>0</v>
      </c>
      <c r="AG579" s="267">
        <f t="shared" si="506"/>
        <v>0</v>
      </c>
      <c r="AH579" s="267">
        <f t="shared" si="506"/>
        <v>0</v>
      </c>
      <c r="AI579" s="267">
        <f t="shared" si="506"/>
        <v>0</v>
      </c>
      <c r="AJ579" s="267">
        <f t="shared" si="506"/>
        <v>0</v>
      </c>
      <c r="AK579" s="267">
        <f t="shared" si="506"/>
        <v>0</v>
      </c>
      <c r="AL579" s="267">
        <f t="shared" si="506"/>
        <v>0</v>
      </c>
      <c r="AM579" s="267">
        <f t="shared" si="506"/>
        <v>0</v>
      </c>
      <c r="AN579" s="267">
        <f t="shared" si="506"/>
        <v>0</v>
      </c>
      <c r="AO579" s="267">
        <f t="shared" si="506"/>
        <v>0</v>
      </c>
      <c r="AP579" s="267">
        <f t="shared" si="506"/>
        <v>0</v>
      </c>
      <c r="AQ579" s="267">
        <f t="shared" si="506"/>
        <v>0</v>
      </c>
      <c r="AR579" s="267">
        <f t="shared" si="506"/>
        <v>0</v>
      </c>
      <c r="AS579" s="267">
        <f t="shared" si="506"/>
        <v>0</v>
      </c>
      <c r="AT579" s="267">
        <f t="shared" si="506"/>
        <v>0</v>
      </c>
      <c r="AU579" s="267">
        <f t="shared" si="506"/>
        <v>0</v>
      </c>
      <c r="AV579" s="267">
        <f t="shared" si="506"/>
        <v>0</v>
      </c>
      <c r="AW579" s="267">
        <f t="shared" si="506"/>
        <v>0</v>
      </c>
      <c r="AX579" s="267">
        <f t="shared" si="506"/>
        <v>0</v>
      </c>
      <c r="AY579" s="267">
        <f t="shared" si="506"/>
        <v>0</v>
      </c>
      <c r="AZ579" s="267">
        <f t="shared" si="506"/>
        <v>0</v>
      </c>
      <c r="BA579" s="267">
        <f t="shared" si="506"/>
        <v>0</v>
      </c>
      <c r="BB579" s="267">
        <f t="shared" si="506"/>
        <v>0</v>
      </c>
      <c r="BC579" s="267">
        <f t="shared" si="506"/>
        <v>0</v>
      </c>
      <c r="BD579" s="267">
        <f t="shared" si="506"/>
        <v>0</v>
      </c>
      <c r="BE579" s="267">
        <f t="shared" si="506"/>
        <v>0</v>
      </c>
      <c r="BF579" s="267">
        <f t="shared" si="506"/>
        <v>0</v>
      </c>
      <c r="BG579" s="267">
        <f t="shared" si="506"/>
        <v>0</v>
      </c>
      <c r="BH579" s="267">
        <f t="shared" si="506"/>
        <v>0</v>
      </c>
      <c r="BI579" s="267">
        <f t="shared" si="506"/>
        <v>0</v>
      </c>
      <c r="BJ579" s="267">
        <f t="shared" si="506"/>
        <v>0</v>
      </c>
      <c r="BK579" s="267">
        <f t="shared" si="506"/>
        <v>0</v>
      </c>
      <c r="BL579" s="267">
        <f t="shared" si="506"/>
        <v>0</v>
      </c>
      <c r="BM579" s="267">
        <f t="shared" si="506"/>
        <v>0</v>
      </c>
      <c r="BN579" s="267">
        <f t="shared" si="506"/>
        <v>0</v>
      </c>
      <c r="BP579"/>
      <c r="BQ579"/>
    </row>
    <row r="580" spans="1:69" hidden="1" outlineLevel="1">
      <c r="A580" s="280"/>
      <c r="E580" s="51" t="str">
        <v>Fixed Service8</v>
      </c>
      <c r="G580" t="s">
        <v>119</v>
      </c>
      <c r="K580"/>
      <c r="Q580" s="268"/>
      <c r="R580" s="268"/>
      <c r="S580" s="268"/>
      <c r="T580" s="268"/>
      <c r="U580" s="268"/>
      <c r="V580" s="268"/>
      <c r="W580" s="268"/>
      <c r="X580" s="268"/>
      <c r="Y580" s="268"/>
      <c r="Z580" s="268"/>
      <c r="AA580" s="268"/>
      <c r="AB580" s="268"/>
      <c r="AC580" s="268"/>
      <c r="AD580" s="268"/>
      <c r="AE580" s="268"/>
      <c r="AF580" s="268"/>
      <c r="AG580" s="268"/>
      <c r="AH580" s="268"/>
      <c r="AI580" s="268"/>
      <c r="AJ580" s="268"/>
      <c r="AK580" s="268"/>
      <c r="AL580" s="268"/>
      <c r="AM580" s="268"/>
      <c r="AN580" s="268"/>
      <c r="AO580" s="268"/>
      <c r="AP580" s="268"/>
      <c r="AQ580" s="268"/>
      <c r="AR580" s="268"/>
      <c r="AS580" s="268"/>
      <c r="AT580" s="268"/>
      <c r="AU580" s="268"/>
      <c r="AV580" s="268"/>
      <c r="AW580" s="268"/>
      <c r="AX580" s="268"/>
      <c r="AY580" s="268"/>
      <c r="AZ580" s="268"/>
      <c r="BA580" s="268"/>
      <c r="BB580" s="268"/>
      <c r="BC580" s="268"/>
      <c r="BD580" s="268"/>
      <c r="BE580" s="268"/>
      <c r="BF580" s="268"/>
      <c r="BG580" s="268"/>
      <c r="BH580" s="268"/>
      <c r="BI580" s="268"/>
      <c r="BJ580" s="268"/>
      <c r="BK580" s="268"/>
      <c r="BL580" s="268"/>
      <c r="BM580" s="268"/>
      <c r="BN580" s="268"/>
      <c r="BP580"/>
      <c r="BQ580"/>
    </row>
    <row r="581" spans="1:69" hidden="1" outlineLevel="1">
      <c r="A581" s="280"/>
      <c r="E581" s="51" t="str">
        <v>Llamadas entrantes Local de otros operadores fijos</v>
      </c>
      <c r="G581" t="s">
        <v>119</v>
      </c>
      <c r="K581"/>
      <c r="Q581" s="265"/>
      <c r="R581" s="266">
        <f t="shared" ref="R581:BN581" si="507">Q581</f>
        <v>0</v>
      </c>
      <c r="S581" s="266">
        <f t="shared" si="507"/>
        <v>0</v>
      </c>
      <c r="T581" s="266">
        <f t="shared" si="507"/>
        <v>0</v>
      </c>
      <c r="U581" s="266">
        <f t="shared" si="507"/>
        <v>0</v>
      </c>
      <c r="V581" s="266">
        <f t="shared" si="507"/>
        <v>0</v>
      </c>
      <c r="W581" s="266">
        <f t="shared" si="507"/>
        <v>0</v>
      </c>
      <c r="X581" s="266">
        <f t="shared" si="507"/>
        <v>0</v>
      </c>
      <c r="Y581" s="266">
        <f t="shared" si="507"/>
        <v>0</v>
      </c>
      <c r="Z581" s="266">
        <f t="shared" si="507"/>
        <v>0</v>
      </c>
      <c r="AA581" s="266">
        <f t="shared" si="507"/>
        <v>0</v>
      </c>
      <c r="AB581" s="266">
        <f t="shared" si="507"/>
        <v>0</v>
      </c>
      <c r="AC581" s="266">
        <f t="shared" si="507"/>
        <v>0</v>
      </c>
      <c r="AD581" s="266">
        <f t="shared" si="507"/>
        <v>0</v>
      </c>
      <c r="AE581" s="266">
        <f t="shared" si="507"/>
        <v>0</v>
      </c>
      <c r="AF581" s="266">
        <f t="shared" si="507"/>
        <v>0</v>
      </c>
      <c r="AG581" s="266">
        <f t="shared" si="507"/>
        <v>0</v>
      </c>
      <c r="AH581" s="266">
        <f t="shared" si="507"/>
        <v>0</v>
      </c>
      <c r="AI581" s="266">
        <f t="shared" si="507"/>
        <v>0</v>
      </c>
      <c r="AJ581" s="266">
        <f t="shared" si="507"/>
        <v>0</v>
      </c>
      <c r="AK581" s="266">
        <f t="shared" si="507"/>
        <v>0</v>
      </c>
      <c r="AL581" s="266">
        <f t="shared" si="507"/>
        <v>0</v>
      </c>
      <c r="AM581" s="266">
        <f t="shared" si="507"/>
        <v>0</v>
      </c>
      <c r="AN581" s="266">
        <f t="shared" si="507"/>
        <v>0</v>
      </c>
      <c r="AO581" s="266">
        <f t="shared" si="507"/>
        <v>0</v>
      </c>
      <c r="AP581" s="266">
        <f t="shared" si="507"/>
        <v>0</v>
      </c>
      <c r="AQ581" s="266">
        <f t="shared" si="507"/>
        <v>0</v>
      </c>
      <c r="AR581" s="266">
        <f t="shared" si="507"/>
        <v>0</v>
      </c>
      <c r="AS581" s="266">
        <f t="shared" si="507"/>
        <v>0</v>
      </c>
      <c r="AT581" s="266">
        <f t="shared" si="507"/>
        <v>0</v>
      </c>
      <c r="AU581" s="266">
        <f t="shared" si="507"/>
        <v>0</v>
      </c>
      <c r="AV581" s="266">
        <f t="shared" si="507"/>
        <v>0</v>
      </c>
      <c r="AW581" s="266">
        <f t="shared" si="507"/>
        <v>0</v>
      </c>
      <c r="AX581" s="266">
        <f t="shared" si="507"/>
        <v>0</v>
      </c>
      <c r="AY581" s="266">
        <f t="shared" si="507"/>
        <v>0</v>
      </c>
      <c r="AZ581" s="266">
        <f t="shared" si="507"/>
        <v>0</v>
      </c>
      <c r="BA581" s="266">
        <f t="shared" si="507"/>
        <v>0</v>
      </c>
      <c r="BB581" s="266">
        <f t="shared" si="507"/>
        <v>0</v>
      </c>
      <c r="BC581" s="266">
        <f t="shared" si="507"/>
        <v>0</v>
      </c>
      <c r="BD581" s="266">
        <f t="shared" si="507"/>
        <v>0</v>
      </c>
      <c r="BE581" s="266">
        <f t="shared" si="507"/>
        <v>0</v>
      </c>
      <c r="BF581" s="266">
        <f t="shared" si="507"/>
        <v>0</v>
      </c>
      <c r="BG581" s="266">
        <f t="shared" si="507"/>
        <v>0</v>
      </c>
      <c r="BH581" s="266">
        <f t="shared" si="507"/>
        <v>0</v>
      </c>
      <c r="BI581" s="266">
        <f t="shared" si="507"/>
        <v>0</v>
      </c>
      <c r="BJ581" s="266">
        <f t="shared" si="507"/>
        <v>0</v>
      </c>
      <c r="BK581" s="266">
        <f t="shared" si="507"/>
        <v>0</v>
      </c>
      <c r="BL581" s="266">
        <f t="shared" si="507"/>
        <v>0</v>
      </c>
      <c r="BM581" s="266">
        <f t="shared" si="507"/>
        <v>0</v>
      </c>
      <c r="BN581" s="266">
        <f t="shared" si="507"/>
        <v>0</v>
      </c>
      <c r="BP581"/>
      <c r="BQ581"/>
    </row>
    <row r="582" spans="1:69" hidden="1" outlineLevel="1">
      <c r="A582" s="280"/>
      <c r="E582" s="51" t="str">
        <v>Llamadas entrantes Larga Distancia de otros operadores fijos</v>
      </c>
      <c r="G582" t="s">
        <v>119</v>
      </c>
      <c r="K582"/>
      <c r="Q582" s="267">
        <f t="shared" ref="Q582:BN585" si="508">Q581</f>
        <v>0</v>
      </c>
      <c r="R582" s="267">
        <f t="shared" si="508"/>
        <v>0</v>
      </c>
      <c r="S582" s="267">
        <f t="shared" si="508"/>
        <v>0</v>
      </c>
      <c r="T582" s="267">
        <f t="shared" si="508"/>
        <v>0</v>
      </c>
      <c r="U582" s="267">
        <f t="shared" si="508"/>
        <v>0</v>
      </c>
      <c r="V582" s="267">
        <f t="shared" si="508"/>
        <v>0</v>
      </c>
      <c r="W582" s="267">
        <f t="shared" si="508"/>
        <v>0</v>
      </c>
      <c r="X582" s="267">
        <f t="shared" si="508"/>
        <v>0</v>
      </c>
      <c r="Y582" s="267">
        <f t="shared" si="508"/>
        <v>0</v>
      </c>
      <c r="Z582" s="267">
        <f t="shared" si="508"/>
        <v>0</v>
      </c>
      <c r="AA582" s="267">
        <f t="shared" si="508"/>
        <v>0</v>
      </c>
      <c r="AB582" s="267">
        <f t="shared" si="508"/>
        <v>0</v>
      </c>
      <c r="AC582" s="267">
        <f t="shared" si="508"/>
        <v>0</v>
      </c>
      <c r="AD582" s="267">
        <f t="shared" si="508"/>
        <v>0</v>
      </c>
      <c r="AE582" s="267">
        <f t="shared" si="508"/>
        <v>0</v>
      </c>
      <c r="AF582" s="267">
        <f t="shared" si="508"/>
        <v>0</v>
      </c>
      <c r="AG582" s="267">
        <f t="shared" si="508"/>
        <v>0</v>
      </c>
      <c r="AH582" s="267">
        <f t="shared" si="508"/>
        <v>0</v>
      </c>
      <c r="AI582" s="267">
        <f t="shared" si="508"/>
        <v>0</v>
      </c>
      <c r="AJ582" s="267">
        <f t="shared" si="508"/>
        <v>0</v>
      </c>
      <c r="AK582" s="267">
        <f t="shared" si="508"/>
        <v>0</v>
      </c>
      <c r="AL582" s="267">
        <f t="shared" si="508"/>
        <v>0</v>
      </c>
      <c r="AM582" s="267">
        <f t="shared" si="508"/>
        <v>0</v>
      </c>
      <c r="AN582" s="267">
        <f t="shared" si="508"/>
        <v>0</v>
      </c>
      <c r="AO582" s="267">
        <f t="shared" si="508"/>
        <v>0</v>
      </c>
      <c r="AP582" s="267">
        <f t="shared" si="508"/>
        <v>0</v>
      </c>
      <c r="AQ582" s="267">
        <f t="shared" si="508"/>
        <v>0</v>
      </c>
      <c r="AR582" s="267">
        <f t="shared" si="508"/>
        <v>0</v>
      </c>
      <c r="AS582" s="267">
        <f t="shared" si="508"/>
        <v>0</v>
      </c>
      <c r="AT582" s="267">
        <f t="shared" si="508"/>
        <v>0</v>
      </c>
      <c r="AU582" s="267">
        <f t="shared" si="508"/>
        <v>0</v>
      </c>
      <c r="AV582" s="267">
        <f t="shared" si="508"/>
        <v>0</v>
      </c>
      <c r="AW582" s="267">
        <f t="shared" si="508"/>
        <v>0</v>
      </c>
      <c r="AX582" s="267">
        <f t="shared" si="508"/>
        <v>0</v>
      </c>
      <c r="AY582" s="267">
        <f t="shared" si="508"/>
        <v>0</v>
      </c>
      <c r="AZ582" s="267">
        <f t="shared" si="508"/>
        <v>0</v>
      </c>
      <c r="BA582" s="267">
        <f t="shared" si="508"/>
        <v>0</v>
      </c>
      <c r="BB582" s="267">
        <f t="shared" si="508"/>
        <v>0</v>
      </c>
      <c r="BC582" s="267">
        <f t="shared" si="508"/>
        <v>0</v>
      </c>
      <c r="BD582" s="267">
        <f t="shared" si="508"/>
        <v>0</v>
      </c>
      <c r="BE582" s="267">
        <f t="shared" si="508"/>
        <v>0</v>
      </c>
      <c r="BF582" s="267">
        <f t="shared" si="508"/>
        <v>0</v>
      </c>
      <c r="BG582" s="267">
        <f t="shared" si="508"/>
        <v>0</v>
      </c>
      <c r="BH582" s="267">
        <f t="shared" si="508"/>
        <v>0</v>
      </c>
      <c r="BI582" s="267">
        <f t="shared" si="508"/>
        <v>0</v>
      </c>
      <c r="BJ582" s="267">
        <f t="shared" si="508"/>
        <v>0</v>
      </c>
      <c r="BK582" s="267">
        <f t="shared" si="508"/>
        <v>0</v>
      </c>
      <c r="BL582" s="267">
        <f t="shared" si="508"/>
        <v>0</v>
      </c>
      <c r="BM582" s="267">
        <f t="shared" si="508"/>
        <v>0</v>
      </c>
      <c r="BN582" s="267">
        <f t="shared" si="508"/>
        <v>0</v>
      </c>
      <c r="BP582"/>
      <c r="BQ582"/>
    </row>
    <row r="583" spans="1:69" hidden="1" outlineLevel="1">
      <c r="A583" s="280"/>
      <c r="E583" s="51" t="str">
        <v>Llamadas entrantes de móvil</v>
      </c>
      <c r="G583" t="s">
        <v>119</v>
      </c>
      <c r="K583"/>
      <c r="Q583" s="267">
        <f t="shared" si="508"/>
        <v>0</v>
      </c>
      <c r="R583" s="267">
        <f t="shared" si="508"/>
        <v>0</v>
      </c>
      <c r="S583" s="267">
        <f t="shared" si="508"/>
        <v>0</v>
      </c>
      <c r="T583" s="267">
        <f t="shared" si="508"/>
        <v>0</v>
      </c>
      <c r="U583" s="267">
        <f t="shared" si="508"/>
        <v>0</v>
      </c>
      <c r="V583" s="267">
        <f t="shared" si="508"/>
        <v>0</v>
      </c>
      <c r="W583" s="267">
        <f t="shared" si="508"/>
        <v>0</v>
      </c>
      <c r="X583" s="267">
        <f t="shared" si="508"/>
        <v>0</v>
      </c>
      <c r="Y583" s="267">
        <f t="shared" si="508"/>
        <v>0</v>
      </c>
      <c r="Z583" s="267">
        <f t="shared" si="508"/>
        <v>0</v>
      </c>
      <c r="AA583" s="267">
        <f t="shared" si="508"/>
        <v>0</v>
      </c>
      <c r="AB583" s="267">
        <f t="shared" si="508"/>
        <v>0</v>
      </c>
      <c r="AC583" s="267">
        <f t="shared" si="508"/>
        <v>0</v>
      </c>
      <c r="AD583" s="267">
        <f t="shared" si="508"/>
        <v>0</v>
      </c>
      <c r="AE583" s="267">
        <f t="shared" si="508"/>
        <v>0</v>
      </c>
      <c r="AF583" s="267">
        <f t="shared" si="508"/>
        <v>0</v>
      </c>
      <c r="AG583" s="267">
        <f t="shared" si="508"/>
        <v>0</v>
      </c>
      <c r="AH583" s="267">
        <f t="shared" si="508"/>
        <v>0</v>
      </c>
      <c r="AI583" s="267">
        <f t="shared" si="508"/>
        <v>0</v>
      </c>
      <c r="AJ583" s="267">
        <f t="shared" si="508"/>
        <v>0</v>
      </c>
      <c r="AK583" s="267">
        <f t="shared" si="508"/>
        <v>0</v>
      </c>
      <c r="AL583" s="267">
        <f t="shared" si="508"/>
        <v>0</v>
      </c>
      <c r="AM583" s="267">
        <f t="shared" si="508"/>
        <v>0</v>
      </c>
      <c r="AN583" s="267">
        <f t="shared" si="508"/>
        <v>0</v>
      </c>
      <c r="AO583" s="267">
        <f t="shared" si="508"/>
        <v>0</v>
      </c>
      <c r="AP583" s="267">
        <f t="shared" si="508"/>
        <v>0</v>
      </c>
      <c r="AQ583" s="267">
        <f t="shared" si="508"/>
        <v>0</v>
      </c>
      <c r="AR583" s="267">
        <f t="shared" si="508"/>
        <v>0</v>
      </c>
      <c r="AS583" s="267">
        <f t="shared" si="508"/>
        <v>0</v>
      </c>
      <c r="AT583" s="267">
        <f t="shared" si="508"/>
        <v>0</v>
      </c>
      <c r="AU583" s="267">
        <f t="shared" si="508"/>
        <v>0</v>
      </c>
      <c r="AV583" s="267">
        <f t="shared" si="508"/>
        <v>0</v>
      </c>
      <c r="AW583" s="267">
        <f t="shared" si="508"/>
        <v>0</v>
      </c>
      <c r="AX583" s="267">
        <f t="shared" si="508"/>
        <v>0</v>
      </c>
      <c r="AY583" s="267">
        <f t="shared" si="508"/>
        <v>0</v>
      </c>
      <c r="AZ583" s="267">
        <f t="shared" si="508"/>
        <v>0</v>
      </c>
      <c r="BA583" s="267">
        <f t="shared" si="508"/>
        <v>0</v>
      </c>
      <c r="BB583" s="267">
        <f t="shared" si="508"/>
        <v>0</v>
      </c>
      <c r="BC583" s="267">
        <f t="shared" si="508"/>
        <v>0</v>
      </c>
      <c r="BD583" s="267">
        <f t="shared" si="508"/>
        <v>0</v>
      </c>
      <c r="BE583" s="267">
        <f t="shared" si="508"/>
        <v>0</v>
      </c>
      <c r="BF583" s="267">
        <f t="shared" si="508"/>
        <v>0</v>
      </c>
      <c r="BG583" s="267">
        <f t="shared" si="508"/>
        <v>0</v>
      </c>
      <c r="BH583" s="267">
        <f t="shared" si="508"/>
        <v>0</v>
      </c>
      <c r="BI583" s="267">
        <f t="shared" si="508"/>
        <v>0</v>
      </c>
      <c r="BJ583" s="267">
        <f t="shared" si="508"/>
        <v>0</v>
      </c>
      <c r="BK583" s="267">
        <f t="shared" si="508"/>
        <v>0</v>
      </c>
      <c r="BL583" s="267">
        <f t="shared" si="508"/>
        <v>0</v>
      </c>
      <c r="BM583" s="267">
        <f t="shared" si="508"/>
        <v>0</v>
      </c>
      <c r="BN583" s="267">
        <f t="shared" si="508"/>
        <v>0</v>
      </c>
      <c r="BP583"/>
      <c r="BQ583"/>
    </row>
    <row r="584" spans="1:69" hidden="1" outlineLevel="1">
      <c r="A584" s="280"/>
      <c r="E584" s="51" t="str">
        <v>Llamadas entrantes de internacional</v>
      </c>
      <c r="G584" t="s">
        <v>119</v>
      </c>
      <c r="K584"/>
      <c r="Q584" s="267">
        <f t="shared" si="508"/>
        <v>0</v>
      </c>
      <c r="R584" s="267">
        <f t="shared" si="508"/>
        <v>0</v>
      </c>
      <c r="S584" s="267">
        <f t="shared" si="508"/>
        <v>0</v>
      </c>
      <c r="T584" s="267">
        <f t="shared" si="508"/>
        <v>0</v>
      </c>
      <c r="U584" s="267">
        <f t="shared" si="508"/>
        <v>0</v>
      </c>
      <c r="V584" s="267">
        <f t="shared" si="508"/>
        <v>0</v>
      </c>
      <c r="W584" s="267">
        <f t="shared" si="508"/>
        <v>0</v>
      </c>
      <c r="X584" s="267">
        <f t="shared" si="508"/>
        <v>0</v>
      </c>
      <c r="Y584" s="267">
        <f t="shared" si="508"/>
        <v>0</v>
      </c>
      <c r="Z584" s="267">
        <f t="shared" si="508"/>
        <v>0</v>
      </c>
      <c r="AA584" s="267">
        <f t="shared" si="508"/>
        <v>0</v>
      </c>
      <c r="AB584" s="267">
        <f t="shared" si="508"/>
        <v>0</v>
      </c>
      <c r="AC584" s="267">
        <f t="shared" si="508"/>
        <v>0</v>
      </c>
      <c r="AD584" s="267">
        <f t="shared" si="508"/>
        <v>0</v>
      </c>
      <c r="AE584" s="267">
        <f t="shared" si="508"/>
        <v>0</v>
      </c>
      <c r="AF584" s="267">
        <f t="shared" si="508"/>
        <v>0</v>
      </c>
      <c r="AG584" s="267">
        <f t="shared" si="508"/>
        <v>0</v>
      </c>
      <c r="AH584" s="267">
        <f t="shared" si="508"/>
        <v>0</v>
      </c>
      <c r="AI584" s="267">
        <f t="shared" si="508"/>
        <v>0</v>
      </c>
      <c r="AJ584" s="267">
        <f t="shared" si="508"/>
        <v>0</v>
      </c>
      <c r="AK584" s="267">
        <f t="shared" si="508"/>
        <v>0</v>
      </c>
      <c r="AL584" s="267">
        <f t="shared" si="508"/>
        <v>0</v>
      </c>
      <c r="AM584" s="267">
        <f t="shared" si="508"/>
        <v>0</v>
      </c>
      <c r="AN584" s="267">
        <f t="shared" si="508"/>
        <v>0</v>
      </c>
      <c r="AO584" s="267">
        <f t="shared" si="508"/>
        <v>0</v>
      </c>
      <c r="AP584" s="267">
        <f t="shared" si="508"/>
        <v>0</v>
      </c>
      <c r="AQ584" s="267">
        <f t="shared" si="508"/>
        <v>0</v>
      </c>
      <c r="AR584" s="267">
        <f t="shared" si="508"/>
        <v>0</v>
      </c>
      <c r="AS584" s="267">
        <f t="shared" si="508"/>
        <v>0</v>
      </c>
      <c r="AT584" s="267">
        <f t="shared" si="508"/>
        <v>0</v>
      </c>
      <c r="AU584" s="267">
        <f t="shared" si="508"/>
        <v>0</v>
      </c>
      <c r="AV584" s="267">
        <f t="shared" si="508"/>
        <v>0</v>
      </c>
      <c r="AW584" s="267">
        <f t="shared" si="508"/>
        <v>0</v>
      </c>
      <c r="AX584" s="267">
        <f t="shared" si="508"/>
        <v>0</v>
      </c>
      <c r="AY584" s="267">
        <f t="shared" si="508"/>
        <v>0</v>
      </c>
      <c r="AZ584" s="267">
        <f t="shared" si="508"/>
        <v>0</v>
      </c>
      <c r="BA584" s="267">
        <f t="shared" si="508"/>
        <v>0</v>
      </c>
      <c r="BB584" s="267">
        <f t="shared" si="508"/>
        <v>0</v>
      </c>
      <c r="BC584" s="267">
        <f t="shared" si="508"/>
        <v>0</v>
      </c>
      <c r="BD584" s="267">
        <f t="shared" si="508"/>
        <v>0</v>
      </c>
      <c r="BE584" s="267">
        <f t="shared" si="508"/>
        <v>0</v>
      </c>
      <c r="BF584" s="267">
        <f t="shared" si="508"/>
        <v>0</v>
      </c>
      <c r="BG584" s="267">
        <f t="shared" si="508"/>
        <v>0</v>
      </c>
      <c r="BH584" s="267">
        <f t="shared" si="508"/>
        <v>0</v>
      </c>
      <c r="BI584" s="267">
        <f t="shared" si="508"/>
        <v>0</v>
      </c>
      <c r="BJ584" s="267">
        <f t="shared" si="508"/>
        <v>0</v>
      </c>
      <c r="BK584" s="267">
        <f t="shared" si="508"/>
        <v>0</v>
      </c>
      <c r="BL584" s="267">
        <f t="shared" si="508"/>
        <v>0</v>
      </c>
      <c r="BM584" s="267">
        <f t="shared" si="508"/>
        <v>0</v>
      </c>
      <c r="BN584" s="267">
        <f t="shared" si="508"/>
        <v>0</v>
      </c>
      <c r="BP584"/>
      <c r="BQ584"/>
    </row>
    <row r="585" spans="1:69" hidden="1" outlineLevel="1">
      <c r="A585" s="280"/>
      <c r="E585" s="51" t="str">
        <v>Llamadas entrantes de números no geográficos</v>
      </c>
      <c r="G585" t="s">
        <v>119</v>
      </c>
      <c r="K585"/>
      <c r="Q585" s="267">
        <f t="shared" si="508"/>
        <v>0</v>
      </c>
      <c r="R585" s="267">
        <f t="shared" si="508"/>
        <v>0</v>
      </c>
      <c r="S585" s="267">
        <f t="shared" si="508"/>
        <v>0</v>
      </c>
      <c r="T585" s="267">
        <f t="shared" si="508"/>
        <v>0</v>
      </c>
      <c r="U585" s="267">
        <f t="shared" si="508"/>
        <v>0</v>
      </c>
      <c r="V585" s="267">
        <f t="shared" si="508"/>
        <v>0</v>
      </c>
      <c r="W585" s="267">
        <f t="shared" si="508"/>
        <v>0</v>
      </c>
      <c r="X585" s="267">
        <f t="shared" si="508"/>
        <v>0</v>
      </c>
      <c r="Y585" s="267">
        <f t="shared" si="508"/>
        <v>0</v>
      </c>
      <c r="Z585" s="267">
        <f t="shared" si="508"/>
        <v>0</v>
      </c>
      <c r="AA585" s="267">
        <f t="shared" si="508"/>
        <v>0</v>
      </c>
      <c r="AB585" s="267">
        <f t="shared" si="508"/>
        <v>0</v>
      </c>
      <c r="AC585" s="267">
        <f t="shared" si="508"/>
        <v>0</v>
      </c>
      <c r="AD585" s="267">
        <f t="shared" si="508"/>
        <v>0</v>
      </c>
      <c r="AE585" s="267">
        <f t="shared" si="508"/>
        <v>0</v>
      </c>
      <c r="AF585" s="267">
        <f t="shared" si="508"/>
        <v>0</v>
      </c>
      <c r="AG585" s="267">
        <f t="shared" si="508"/>
        <v>0</v>
      </c>
      <c r="AH585" s="267">
        <f t="shared" si="508"/>
        <v>0</v>
      </c>
      <c r="AI585" s="267">
        <f t="shared" si="508"/>
        <v>0</v>
      </c>
      <c r="AJ585" s="267">
        <f t="shared" si="508"/>
        <v>0</v>
      </c>
      <c r="AK585" s="267">
        <f t="shared" si="508"/>
        <v>0</v>
      </c>
      <c r="AL585" s="267">
        <f t="shared" si="508"/>
        <v>0</v>
      </c>
      <c r="AM585" s="267">
        <f t="shared" si="508"/>
        <v>0</v>
      </c>
      <c r="AN585" s="267">
        <f t="shared" si="508"/>
        <v>0</v>
      </c>
      <c r="AO585" s="267">
        <f t="shared" si="508"/>
        <v>0</v>
      </c>
      <c r="AP585" s="267">
        <f t="shared" si="508"/>
        <v>0</v>
      </c>
      <c r="AQ585" s="267">
        <f t="shared" si="508"/>
        <v>0</v>
      </c>
      <c r="AR585" s="267">
        <f t="shared" si="508"/>
        <v>0</v>
      </c>
      <c r="AS585" s="267">
        <f t="shared" si="508"/>
        <v>0</v>
      </c>
      <c r="AT585" s="267">
        <f t="shared" si="508"/>
        <v>0</v>
      </c>
      <c r="AU585" s="267">
        <f t="shared" si="508"/>
        <v>0</v>
      </c>
      <c r="AV585" s="267">
        <f t="shared" si="508"/>
        <v>0</v>
      </c>
      <c r="AW585" s="267">
        <f t="shared" si="508"/>
        <v>0</v>
      </c>
      <c r="AX585" s="267">
        <f t="shared" si="508"/>
        <v>0</v>
      </c>
      <c r="AY585" s="267">
        <f t="shared" si="508"/>
        <v>0</v>
      </c>
      <c r="AZ585" s="267">
        <f t="shared" si="508"/>
        <v>0</v>
      </c>
      <c r="BA585" s="267">
        <f t="shared" si="508"/>
        <v>0</v>
      </c>
      <c r="BB585" s="267">
        <f t="shared" si="508"/>
        <v>0</v>
      </c>
      <c r="BC585" s="267">
        <f t="shared" si="508"/>
        <v>0</v>
      </c>
      <c r="BD585" s="267">
        <f t="shared" si="508"/>
        <v>0</v>
      </c>
      <c r="BE585" s="267">
        <f t="shared" si="508"/>
        <v>0</v>
      </c>
      <c r="BF585" s="267">
        <f t="shared" si="508"/>
        <v>0</v>
      </c>
      <c r="BG585" s="267">
        <f t="shared" si="508"/>
        <v>0</v>
      </c>
      <c r="BH585" s="267">
        <f t="shared" si="508"/>
        <v>0</v>
      </c>
      <c r="BI585" s="267">
        <f t="shared" si="508"/>
        <v>0</v>
      </c>
      <c r="BJ585" s="267">
        <f t="shared" si="508"/>
        <v>0</v>
      </c>
      <c r="BK585" s="267">
        <f t="shared" si="508"/>
        <v>0</v>
      </c>
      <c r="BL585" s="267">
        <f t="shared" si="508"/>
        <v>0</v>
      </c>
      <c r="BM585" s="267">
        <f t="shared" si="508"/>
        <v>0</v>
      </c>
      <c r="BN585" s="267">
        <f t="shared" si="508"/>
        <v>0</v>
      </c>
      <c r="BP585"/>
      <c r="BQ585"/>
    </row>
    <row r="586" spans="1:69" hidden="1" outlineLevel="1">
      <c r="A586" s="280"/>
      <c r="E586" s="51" t="str">
        <v>Fixed Service14</v>
      </c>
      <c r="G586" t="s">
        <v>119</v>
      </c>
      <c r="K586"/>
      <c r="Q586" s="268"/>
      <c r="R586" s="268"/>
      <c r="S586" s="268"/>
      <c r="T586" s="268"/>
      <c r="U586" s="268"/>
      <c r="V586" s="268"/>
      <c r="W586" s="268"/>
      <c r="X586" s="268"/>
      <c r="Y586" s="268"/>
      <c r="Z586" s="268"/>
      <c r="AA586" s="268"/>
      <c r="AB586" s="268"/>
      <c r="AC586" s="268"/>
      <c r="AD586" s="268"/>
      <c r="AE586" s="268"/>
      <c r="AF586" s="268"/>
      <c r="AG586" s="268"/>
      <c r="AH586" s="268"/>
      <c r="AI586" s="268"/>
      <c r="AJ586" s="268"/>
      <c r="AK586" s="268"/>
      <c r="AL586" s="268"/>
      <c r="AM586" s="268"/>
      <c r="AN586" s="268"/>
      <c r="AO586" s="268"/>
      <c r="AP586" s="268"/>
      <c r="AQ586" s="268"/>
      <c r="AR586" s="268"/>
      <c r="AS586" s="268"/>
      <c r="AT586" s="268"/>
      <c r="AU586" s="268"/>
      <c r="AV586" s="268"/>
      <c r="AW586" s="268"/>
      <c r="AX586" s="268"/>
      <c r="AY586" s="268"/>
      <c r="AZ586" s="268"/>
      <c r="BA586" s="268"/>
      <c r="BB586" s="268"/>
      <c r="BC586" s="268"/>
      <c r="BD586" s="268"/>
      <c r="BE586" s="268"/>
      <c r="BF586" s="268"/>
      <c r="BG586" s="268"/>
      <c r="BH586" s="268"/>
      <c r="BI586" s="268"/>
      <c r="BJ586" s="268"/>
      <c r="BK586" s="268"/>
      <c r="BL586" s="268"/>
      <c r="BM586" s="268"/>
      <c r="BN586" s="268"/>
      <c r="BP586"/>
      <c r="BQ586"/>
    </row>
    <row r="587" spans="1:69" hidden="1" outlineLevel="1">
      <c r="A587" s="280"/>
      <c r="E587" s="51" t="str">
        <v>Llamadas en tránsito Local</v>
      </c>
      <c r="G587" t="s">
        <v>119</v>
      </c>
      <c r="K587"/>
      <c r="Q587" s="265"/>
      <c r="R587" s="266">
        <f t="shared" ref="R587:BN587" si="509">Q587</f>
        <v>0</v>
      </c>
      <c r="S587" s="266">
        <f t="shared" si="509"/>
        <v>0</v>
      </c>
      <c r="T587" s="266">
        <f t="shared" si="509"/>
        <v>0</v>
      </c>
      <c r="U587" s="266">
        <f t="shared" si="509"/>
        <v>0</v>
      </c>
      <c r="V587" s="266">
        <f t="shared" si="509"/>
        <v>0</v>
      </c>
      <c r="W587" s="266">
        <f t="shared" si="509"/>
        <v>0</v>
      </c>
      <c r="X587" s="266">
        <f t="shared" si="509"/>
        <v>0</v>
      </c>
      <c r="Y587" s="266">
        <f t="shared" si="509"/>
        <v>0</v>
      </c>
      <c r="Z587" s="266">
        <f t="shared" si="509"/>
        <v>0</v>
      </c>
      <c r="AA587" s="266">
        <f t="shared" si="509"/>
        <v>0</v>
      </c>
      <c r="AB587" s="266">
        <f t="shared" si="509"/>
        <v>0</v>
      </c>
      <c r="AC587" s="266">
        <f t="shared" si="509"/>
        <v>0</v>
      </c>
      <c r="AD587" s="266">
        <f t="shared" si="509"/>
        <v>0</v>
      </c>
      <c r="AE587" s="266">
        <f t="shared" si="509"/>
        <v>0</v>
      </c>
      <c r="AF587" s="266">
        <f t="shared" si="509"/>
        <v>0</v>
      </c>
      <c r="AG587" s="266">
        <f t="shared" si="509"/>
        <v>0</v>
      </c>
      <c r="AH587" s="266">
        <f t="shared" si="509"/>
        <v>0</v>
      </c>
      <c r="AI587" s="266">
        <f t="shared" si="509"/>
        <v>0</v>
      </c>
      <c r="AJ587" s="266">
        <f t="shared" si="509"/>
        <v>0</v>
      </c>
      <c r="AK587" s="266">
        <f t="shared" si="509"/>
        <v>0</v>
      </c>
      <c r="AL587" s="266">
        <f t="shared" si="509"/>
        <v>0</v>
      </c>
      <c r="AM587" s="266">
        <f t="shared" si="509"/>
        <v>0</v>
      </c>
      <c r="AN587" s="266">
        <f t="shared" si="509"/>
        <v>0</v>
      </c>
      <c r="AO587" s="266">
        <f t="shared" si="509"/>
        <v>0</v>
      </c>
      <c r="AP587" s="266">
        <f t="shared" si="509"/>
        <v>0</v>
      </c>
      <c r="AQ587" s="266">
        <f t="shared" si="509"/>
        <v>0</v>
      </c>
      <c r="AR587" s="266">
        <f t="shared" si="509"/>
        <v>0</v>
      </c>
      <c r="AS587" s="266">
        <f t="shared" si="509"/>
        <v>0</v>
      </c>
      <c r="AT587" s="266">
        <f t="shared" si="509"/>
        <v>0</v>
      </c>
      <c r="AU587" s="266">
        <f t="shared" si="509"/>
        <v>0</v>
      </c>
      <c r="AV587" s="266">
        <f t="shared" si="509"/>
        <v>0</v>
      </c>
      <c r="AW587" s="266">
        <f t="shared" si="509"/>
        <v>0</v>
      </c>
      <c r="AX587" s="266">
        <f t="shared" si="509"/>
        <v>0</v>
      </c>
      <c r="AY587" s="266">
        <f t="shared" si="509"/>
        <v>0</v>
      </c>
      <c r="AZ587" s="266">
        <f t="shared" si="509"/>
        <v>0</v>
      </c>
      <c r="BA587" s="266">
        <f t="shared" si="509"/>
        <v>0</v>
      </c>
      <c r="BB587" s="266">
        <f t="shared" si="509"/>
        <v>0</v>
      </c>
      <c r="BC587" s="266">
        <f t="shared" si="509"/>
        <v>0</v>
      </c>
      <c r="BD587" s="266">
        <f t="shared" si="509"/>
        <v>0</v>
      </c>
      <c r="BE587" s="266">
        <f t="shared" si="509"/>
        <v>0</v>
      </c>
      <c r="BF587" s="266">
        <f t="shared" si="509"/>
        <v>0</v>
      </c>
      <c r="BG587" s="266">
        <f t="shared" si="509"/>
        <v>0</v>
      </c>
      <c r="BH587" s="266">
        <f t="shared" si="509"/>
        <v>0</v>
      </c>
      <c r="BI587" s="266">
        <f t="shared" si="509"/>
        <v>0</v>
      </c>
      <c r="BJ587" s="266">
        <f t="shared" si="509"/>
        <v>0</v>
      </c>
      <c r="BK587" s="266">
        <f t="shared" si="509"/>
        <v>0</v>
      </c>
      <c r="BL587" s="266">
        <f t="shared" si="509"/>
        <v>0</v>
      </c>
      <c r="BM587" s="266">
        <f t="shared" si="509"/>
        <v>0</v>
      </c>
      <c r="BN587" s="266">
        <f t="shared" si="509"/>
        <v>0</v>
      </c>
      <c r="BP587"/>
      <c r="BQ587"/>
    </row>
    <row r="588" spans="1:69" hidden="1" outlineLevel="1">
      <c r="A588" s="280"/>
      <c r="E588" s="51" t="str">
        <v>Llamadas en tránsito Larga Distancia</v>
      </c>
      <c r="G588" t="s">
        <v>119</v>
      </c>
      <c r="K588"/>
      <c r="Q588" s="267">
        <f t="shared" ref="Q588:BN588" si="510">Q587</f>
        <v>0</v>
      </c>
      <c r="R588" s="267">
        <f t="shared" si="510"/>
        <v>0</v>
      </c>
      <c r="S588" s="267">
        <f t="shared" si="510"/>
        <v>0</v>
      </c>
      <c r="T588" s="267">
        <f t="shared" si="510"/>
        <v>0</v>
      </c>
      <c r="U588" s="267">
        <f t="shared" si="510"/>
        <v>0</v>
      </c>
      <c r="V588" s="267">
        <f t="shared" si="510"/>
        <v>0</v>
      </c>
      <c r="W588" s="267">
        <f t="shared" si="510"/>
        <v>0</v>
      </c>
      <c r="X588" s="267">
        <f t="shared" si="510"/>
        <v>0</v>
      </c>
      <c r="Y588" s="267">
        <f t="shared" si="510"/>
        <v>0</v>
      </c>
      <c r="Z588" s="267">
        <f t="shared" si="510"/>
        <v>0</v>
      </c>
      <c r="AA588" s="267">
        <f t="shared" si="510"/>
        <v>0</v>
      </c>
      <c r="AB588" s="267">
        <f t="shared" si="510"/>
        <v>0</v>
      </c>
      <c r="AC588" s="267">
        <f t="shared" si="510"/>
        <v>0</v>
      </c>
      <c r="AD588" s="267">
        <f t="shared" si="510"/>
        <v>0</v>
      </c>
      <c r="AE588" s="267">
        <f t="shared" si="510"/>
        <v>0</v>
      </c>
      <c r="AF588" s="267">
        <f t="shared" si="510"/>
        <v>0</v>
      </c>
      <c r="AG588" s="267">
        <f t="shared" si="510"/>
        <v>0</v>
      </c>
      <c r="AH588" s="267">
        <f t="shared" si="510"/>
        <v>0</v>
      </c>
      <c r="AI588" s="267">
        <f t="shared" si="510"/>
        <v>0</v>
      </c>
      <c r="AJ588" s="267">
        <f t="shared" si="510"/>
        <v>0</v>
      </c>
      <c r="AK588" s="267">
        <f t="shared" si="510"/>
        <v>0</v>
      </c>
      <c r="AL588" s="267">
        <f t="shared" si="510"/>
        <v>0</v>
      </c>
      <c r="AM588" s="267">
        <f t="shared" si="510"/>
        <v>0</v>
      </c>
      <c r="AN588" s="267">
        <f t="shared" si="510"/>
        <v>0</v>
      </c>
      <c r="AO588" s="267">
        <f t="shared" si="510"/>
        <v>0</v>
      </c>
      <c r="AP588" s="267">
        <f t="shared" si="510"/>
        <v>0</v>
      </c>
      <c r="AQ588" s="267">
        <f t="shared" si="510"/>
        <v>0</v>
      </c>
      <c r="AR588" s="267">
        <f t="shared" si="510"/>
        <v>0</v>
      </c>
      <c r="AS588" s="267">
        <f t="shared" si="510"/>
        <v>0</v>
      </c>
      <c r="AT588" s="267">
        <f t="shared" si="510"/>
        <v>0</v>
      </c>
      <c r="AU588" s="267">
        <f t="shared" si="510"/>
        <v>0</v>
      </c>
      <c r="AV588" s="267">
        <f t="shared" si="510"/>
        <v>0</v>
      </c>
      <c r="AW588" s="267">
        <f t="shared" si="510"/>
        <v>0</v>
      </c>
      <c r="AX588" s="267">
        <f t="shared" si="510"/>
        <v>0</v>
      </c>
      <c r="AY588" s="267">
        <f t="shared" si="510"/>
        <v>0</v>
      </c>
      <c r="AZ588" s="267">
        <f t="shared" si="510"/>
        <v>0</v>
      </c>
      <c r="BA588" s="267">
        <f t="shared" si="510"/>
        <v>0</v>
      </c>
      <c r="BB588" s="267">
        <f t="shared" si="510"/>
        <v>0</v>
      </c>
      <c r="BC588" s="267">
        <f t="shared" si="510"/>
        <v>0</v>
      </c>
      <c r="BD588" s="267">
        <f t="shared" si="510"/>
        <v>0</v>
      </c>
      <c r="BE588" s="267">
        <f t="shared" si="510"/>
        <v>0</v>
      </c>
      <c r="BF588" s="267">
        <f t="shared" si="510"/>
        <v>0</v>
      </c>
      <c r="BG588" s="267">
        <f t="shared" si="510"/>
        <v>0</v>
      </c>
      <c r="BH588" s="267">
        <f t="shared" si="510"/>
        <v>0</v>
      </c>
      <c r="BI588" s="267">
        <f t="shared" si="510"/>
        <v>0</v>
      </c>
      <c r="BJ588" s="267">
        <f t="shared" si="510"/>
        <v>0</v>
      </c>
      <c r="BK588" s="267">
        <f t="shared" si="510"/>
        <v>0</v>
      </c>
      <c r="BL588" s="267">
        <f t="shared" si="510"/>
        <v>0</v>
      </c>
      <c r="BM588" s="267">
        <f t="shared" si="510"/>
        <v>0</v>
      </c>
      <c r="BN588" s="267">
        <f t="shared" si="510"/>
        <v>0</v>
      </c>
      <c r="BP588"/>
      <c r="BQ588"/>
    </row>
    <row r="589" spans="1:69" hidden="1" outlineLevel="1">
      <c r="A589" s="280"/>
      <c r="E589" s="51" t="str">
        <v>Fixed Service17</v>
      </c>
      <c r="G589" t="s">
        <v>119</v>
      </c>
      <c r="K589"/>
      <c r="Q589" s="268"/>
      <c r="R589" s="268"/>
      <c r="S589" s="268"/>
      <c r="T589" s="268"/>
      <c r="U589" s="268"/>
      <c r="V589" s="268"/>
      <c r="W589" s="268"/>
      <c r="X589" s="268"/>
      <c r="Y589" s="268"/>
      <c r="Z589" s="268"/>
      <c r="AA589" s="268"/>
      <c r="AB589" s="268"/>
      <c r="AC589" s="268"/>
      <c r="AD589" s="268"/>
      <c r="AE589" s="268"/>
      <c r="AF589" s="268"/>
      <c r="AG589" s="268"/>
      <c r="AH589" s="268"/>
      <c r="AI589" s="268"/>
      <c r="AJ589" s="268"/>
      <c r="AK589" s="268"/>
      <c r="AL589" s="268"/>
      <c r="AM589" s="268"/>
      <c r="AN589" s="268"/>
      <c r="AO589" s="268"/>
      <c r="AP589" s="268"/>
      <c r="AQ589" s="268"/>
      <c r="AR589" s="268"/>
      <c r="AS589" s="268"/>
      <c r="AT589" s="268"/>
      <c r="AU589" s="268"/>
      <c r="AV589" s="268"/>
      <c r="AW589" s="268"/>
      <c r="AX589" s="268"/>
      <c r="AY589" s="268"/>
      <c r="AZ589" s="268"/>
      <c r="BA589" s="268"/>
      <c r="BB589" s="268"/>
      <c r="BC589" s="268"/>
      <c r="BD589" s="268"/>
      <c r="BE589" s="268"/>
      <c r="BF589" s="268"/>
      <c r="BG589" s="268"/>
      <c r="BH589" s="268"/>
      <c r="BI589" s="268"/>
      <c r="BJ589" s="268"/>
      <c r="BK589" s="268"/>
      <c r="BL589" s="268"/>
      <c r="BM589" s="268"/>
      <c r="BN589" s="268"/>
      <c r="BP589"/>
      <c r="BQ589"/>
    </row>
    <row r="590" spans="1:69" hidden="1" outlineLevel="1">
      <c r="A590" s="280"/>
      <c r="E590" s="51" t="str">
        <v>SMS on-net</v>
      </c>
      <c r="G590" t="s">
        <v>119</v>
      </c>
      <c r="K590"/>
      <c r="Q590" s="265"/>
      <c r="R590" s="266">
        <f t="shared" ref="R590:BN592" si="511">Q590</f>
        <v>0</v>
      </c>
      <c r="S590" s="266">
        <f t="shared" si="511"/>
        <v>0</v>
      </c>
      <c r="T590" s="266">
        <f t="shared" si="511"/>
        <v>0</v>
      </c>
      <c r="U590" s="266">
        <f t="shared" si="511"/>
        <v>0</v>
      </c>
      <c r="V590" s="266">
        <f t="shared" si="511"/>
        <v>0</v>
      </c>
      <c r="W590" s="266">
        <f t="shared" si="511"/>
        <v>0</v>
      </c>
      <c r="X590" s="266">
        <f t="shared" si="511"/>
        <v>0</v>
      </c>
      <c r="Y590" s="266">
        <f t="shared" si="511"/>
        <v>0</v>
      </c>
      <c r="Z590" s="266">
        <f t="shared" si="511"/>
        <v>0</v>
      </c>
      <c r="AA590" s="266">
        <f t="shared" si="511"/>
        <v>0</v>
      </c>
      <c r="AB590" s="266">
        <f t="shared" si="511"/>
        <v>0</v>
      </c>
      <c r="AC590" s="266">
        <f t="shared" si="511"/>
        <v>0</v>
      </c>
      <c r="AD590" s="266">
        <f t="shared" si="511"/>
        <v>0</v>
      </c>
      <c r="AE590" s="266">
        <f t="shared" si="511"/>
        <v>0</v>
      </c>
      <c r="AF590" s="266">
        <f t="shared" si="511"/>
        <v>0</v>
      </c>
      <c r="AG590" s="266">
        <f t="shared" si="511"/>
        <v>0</v>
      </c>
      <c r="AH590" s="266">
        <f t="shared" si="511"/>
        <v>0</v>
      </c>
      <c r="AI590" s="266">
        <f t="shared" si="511"/>
        <v>0</v>
      </c>
      <c r="AJ590" s="266">
        <f t="shared" si="511"/>
        <v>0</v>
      </c>
      <c r="AK590" s="266">
        <f t="shared" si="511"/>
        <v>0</v>
      </c>
      <c r="AL590" s="266">
        <f t="shared" si="511"/>
        <v>0</v>
      </c>
      <c r="AM590" s="266">
        <f t="shared" si="511"/>
        <v>0</v>
      </c>
      <c r="AN590" s="266">
        <f t="shared" si="511"/>
        <v>0</v>
      </c>
      <c r="AO590" s="266">
        <f t="shared" si="511"/>
        <v>0</v>
      </c>
      <c r="AP590" s="266">
        <f t="shared" si="511"/>
        <v>0</v>
      </c>
      <c r="AQ590" s="266">
        <f t="shared" si="511"/>
        <v>0</v>
      </c>
      <c r="AR590" s="266">
        <f t="shared" si="511"/>
        <v>0</v>
      </c>
      <c r="AS590" s="266">
        <f t="shared" si="511"/>
        <v>0</v>
      </c>
      <c r="AT590" s="266">
        <f t="shared" si="511"/>
        <v>0</v>
      </c>
      <c r="AU590" s="266">
        <f t="shared" si="511"/>
        <v>0</v>
      </c>
      <c r="AV590" s="266">
        <f t="shared" si="511"/>
        <v>0</v>
      </c>
      <c r="AW590" s="266">
        <f t="shared" si="511"/>
        <v>0</v>
      </c>
      <c r="AX590" s="266">
        <f t="shared" si="511"/>
        <v>0</v>
      </c>
      <c r="AY590" s="266">
        <f t="shared" si="511"/>
        <v>0</v>
      </c>
      <c r="AZ590" s="266">
        <f t="shared" si="511"/>
        <v>0</v>
      </c>
      <c r="BA590" s="266">
        <f t="shared" si="511"/>
        <v>0</v>
      </c>
      <c r="BB590" s="266">
        <f t="shared" si="511"/>
        <v>0</v>
      </c>
      <c r="BC590" s="266">
        <f t="shared" si="511"/>
        <v>0</v>
      </c>
      <c r="BD590" s="266">
        <f t="shared" si="511"/>
        <v>0</v>
      </c>
      <c r="BE590" s="266">
        <f t="shared" si="511"/>
        <v>0</v>
      </c>
      <c r="BF590" s="266">
        <f t="shared" si="511"/>
        <v>0</v>
      </c>
      <c r="BG590" s="266">
        <f t="shared" si="511"/>
        <v>0</v>
      </c>
      <c r="BH590" s="266">
        <f t="shared" si="511"/>
        <v>0</v>
      </c>
      <c r="BI590" s="266">
        <f t="shared" si="511"/>
        <v>0</v>
      </c>
      <c r="BJ590" s="266">
        <f t="shared" si="511"/>
        <v>0</v>
      </c>
      <c r="BK590" s="266">
        <f t="shared" si="511"/>
        <v>0</v>
      </c>
      <c r="BL590" s="266">
        <f t="shared" si="511"/>
        <v>0</v>
      </c>
      <c r="BM590" s="266">
        <f t="shared" si="511"/>
        <v>0</v>
      </c>
      <c r="BN590" s="266">
        <f t="shared" si="511"/>
        <v>0</v>
      </c>
      <c r="BP590"/>
      <c r="BQ590"/>
    </row>
    <row r="591" spans="1:69" hidden="1" outlineLevel="1">
      <c r="A591" s="280"/>
      <c r="E591" s="51" t="str">
        <v>SMS salientes</v>
      </c>
      <c r="G591" t="s">
        <v>119</v>
      </c>
      <c r="K591"/>
      <c r="Q591" s="265"/>
      <c r="R591" s="266">
        <f t="shared" si="511"/>
        <v>0</v>
      </c>
      <c r="S591" s="266">
        <f t="shared" si="511"/>
        <v>0</v>
      </c>
      <c r="T591" s="266">
        <f t="shared" si="511"/>
        <v>0</v>
      </c>
      <c r="U591" s="266">
        <f t="shared" si="511"/>
        <v>0</v>
      </c>
      <c r="V591" s="266">
        <f t="shared" si="511"/>
        <v>0</v>
      </c>
      <c r="W591" s="266">
        <f t="shared" si="511"/>
        <v>0</v>
      </c>
      <c r="X591" s="266">
        <f t="shared" si="511"/>
        <v>0</v>
      </c>
      <c r="Y591" s="266">
        <f t="shared" si="511"/>
        <v>0</v>
      </c>
      <c r="Z591" s="266">
        <f t="shared" si="511"/>
        <v>0</v>
      </c>
      <c r="AA591" s="266">
        <f t="shared" si="511"/>
        <v>0</v>
      </c>
      <c r="AB591" s="266">
        <f t="shared" si="511"/>
        <v>0</v>
      </c>
      <c r="AC591" s="266">
        <f t="shared" si="511"/>
        <v>0</v>
      </c>
      <c r="AD591" s="266">
        <f t="shared" si="511"/>
        <v>0</v>
      </c>
      <c r="AE591" s="266">
        <f t="shared" si="511"/>
        <v>0</v>
      </c>
      <c r="AF591" s="266">
        <f t="shared" si="511"/>
        <v>0</v>
      </c>
      <c r="AG591" s="266">
        <f t="shared" si="511"/>
        <v>0</v>
      </c>
      <c r="AH591" s="266">
        <f t="shared" si="511"/>
        <v>0</v>
      </c>
      <c r="AI591" s="266">
        <f t="shared" si="511"/>
        <v>0</v>
      </c>
      <c r="AJ591" s="266">
        <f t="shared" si="511"/>
        <v>0</v>
      </c>
      <c r="AK591" s="266">
        <f t="shared" si="511"/>
        <v>0</v>
      </c>
      <c r="AL591" s="266">
        <f t="shared" si="511"/>
        <v>0</v>
      </c>
      <c r="AM591" s="266">
        <f t="shared" si="511"/>
        <v>0</v>
      </c>
      <c r="AN591" s="266">
        <f t="shared" si="511"/>
        <v>0</v>
      </c>
      <c r="AO591" s="266">
        <f t="shared" si="511"/>
        <v>0</v>
      </c>
      <c r="AP591" s="266">
        <f t="shared" si="511"/>
        <v>0</v>
      </c>
      <c r="AQ591" s="266">
        <f t="shared" si="511"/>
        <v>0</v>
      </c>
      <c r="AR591" s="266">
        <f t="shared" si="511"/>
        <v>0</v>
      </c>
      <c r="AS591" s="266">
        <f t="shared" si="511"/>
        <v>0</v>
      </c>
      <c r="AT591" s="266">
        <f t="shared" si="511"/>
        <v>0</v>
      </c>
      <c r="AU591" s="266">
        <f t="shared" si="511"/>
        <v>0</v>
      </c>
      <c r="AV591" s="266">
        <f t="shared" si="511"/>
        <v>0</v>
      </c>
      <c r="AW591" s="266">
        <f t="shared" si="511"/>
        <v>0</v>
      </c>
      <c r="AX591" s="266">
        <f t="shared" si="511"/>
        <v>0</v>
      </c>
      <c r="AY591" s="266">
        <f t="shared" si="511"/>
        <v>0</v>
      </c>
      <c r="AZ591" s="266">
        <f t="shared" si="511"/>
        <v>0</v>
      </c>
      <c r="BA591" s="266">
        <f t="shared" si="511"/>
        <v>0</v>
      </c>
      <c r="BB591" s="266">
        <f t="shared" si="511"/>
        <v>0</v>
      </c>
      <c r="BC591" s="266">
        <f t="shared" si="511"/>
        <v>0</v>
      </c>
      <c r="BD591" s="266">
        <f t="shared" si="511"/>
        <v>0</v>
      </c>
      <c r="BE591" s="266">
        <f t="shared" si="511"/>
        <v>0</v>
      </c>
      <c r="BF591" s="266">
        <f t="shared" si="511"/>
        <v>0</v>
      </c>
      <c r="BG591" s="266">
        <f t="shared" si="511"/>
        <v>0</v>
      </c>
      <c r="BH591" s="266">
        <f t="shared" si="511"/>
        <v>0</v>
      </c>
      <c r="BI591" s="266">
        <f t="shared" si="511"/>
        <v>0</v>
      </c>
      <c r="BJ591" s="266">
        <f t="shared" si="511"/>
        <v>0</v>
      </c>
      <c r="BK591" s="266">
        <f t="shared" si="511"/>
        <v>0</v>
      </c>
      <c r="BL591" s="266">
        <f t="shared" si="511"/>
        <v>0</v>
      </c>
      <c r="BM591" s="266">
        <f t="shared" si="511"/>
        <v>0</v>
      </c>
      <c r="BN591" s="266">
        <f t="shared" si="511"/>
        <v>0</v>
      </c>
      <c r="BP591"/>
      <c r="BQ591"/>
    </row>
    <row r="592" spans="1:69" hidden="1" outlineLevel="1">
      <c r="A592" s="280"/>
      <c r="E592" s="51" t="str">
        <v>SMS entrantes</v>
      </c>
      <c r="G592" t="s">
        <v>119</v>
      </c>
      <c r="K592"/>
      <c r="Q592" s="265"/>
      <c r="R592" s="266">
        <f t="shared" si="511"/>
        <v>0</v>
      </c>
      <c r="S592" s="266">
        <f t="shared" si="511"/>
        <v>0</v>
      </c>
      <c r="T592" s="266">
        <f t="shared" si="511"/>
        <v>0</v>
      </c>
      <c r="U592" s="266">
        <f t="shared" si="511"/>
        <v>0</v>
      </c>
      <c r="V592" s="266">
        <f t="shared" si="511"/>
        <v>0</v>
      </c>
      <c r="W592" s="266">
        <f t="shared" si="511"/>
        <v>0</v>
      </c>
      <c r="X592" s="266">
        <f t="shared" si="511"/>
        <v>0</v>
      </c>
      <c r="Y592" s="266">
        <f t="shared" si="511"/>
        <v>0</v>
      </c>
      <c r="Z592" s="266">
        <f t="shared" si="511"/>
        <v>0</v>
      </c>
      <c r="AA592" s="266">
        <f t="shared" si="511"/>
        <v>0</v>
      </c>
      <c r="AB592" s="266">
        <f t="shared" si="511"/>
        <v>0</v>
      </c>
      <c r="AC592" s="266">
        <f t="shared" si="511"/>
        <v>0</v>
      </c>
      <c r="AD592" s="266">
        <f t="shared" si="511"/>
        <v>0</v>
      </c>
      <c r="AE592" s="266">
        <f t="shared" si="511"/>
        <v>0</v>
      </c>
      <c r="AF592" s="266">
        <f t="shared" si="511"/>
        <v>0</v>
      </c>
      <c r="AG592" s="266">
        <f t="shared" si="511"/>
        <v>0</v>
      </c>
      <c r="AH592" s="266">
        <f t="shared" si="511"/>
        <v>0</v>
      </c>
      <c r="AI592" s="266">
        <f t="shared" si="511"/>
        <v>0</v>
      </c>
      <c r="AJ592" s="266">
        <f t="shared" si="511"/>
        <v>0</v>
      </c>
      <c r="AK592" s="266">
        <f t="shared" si="511"/>
        <v>0</v>
      </c>
      <c r="AL592" s="266">
        <f t="shared" si="511"/>
        <v>0</v>
      </c>
      <c r="AM592" s="266">
        <f t="shared" si="511"/>
        <v>0</v>
      </c>
      <c r="AN592" s="266">
        <f t="shared" si="511"/>
        <v>0</v>
      </c>
      <c r="AO592" s="266">
        <f t="shared" si="511"/>
        <v>0</v>
      </c>
      <c r="AP592" s="266">
        <f t="shared" si="511"/>
        <v>0</v>
      </c>
      <c r="AQ592" s="266">
        <f t="shared" si="511"/>
        <v>0</v>
      </c>
      <c r="AR592" s="266">
        <f t="shared" si="511"/>
        <v>0</v>
      </c>
      <c r="AS592" s="266">
        <f t="shared" si="511"/>
        <v>0</v>
      </c>
      <c r="AT592" s="266">
        <f t="shared" si="511"/>
        <v>0</v>
      </c>
      <c r="AU592" s="266">
        <f t="shared" si="511"/>
        <v>0</v>
      </c>
      <c r="AV592" s="266">
        <f t="shared" si="511"/>
        <v>0</v>
      </c>
      <c r="AW592" s="266">
        <f t="shared" si="511"/>
        <v>0</v>
      </c>
      <c r="AX592" s="266">
        <f t="shared" si="511"/>
        <v>0</v>
      </c>
      <c r="AY592" s="266">
        <f t="shared" si="511"/>
        <v>0</v>
      </c>
      <c r="AZ592" s="266">
        <f t="shared" si="511"/>
        <v>0</v>
      </c>
      <c r="BA592" s="266">
        <f t="shared" si="511"/>
        <v>0</v>
      </c>
      <c r="BB592" s="266">
        <f t="shared" si="511"/>
        <v>0</v>
      </c>
      <c r="BC592" s="266">
        <f t="shared" si="511"/>
        <v>0</v>
      </c>
      <c r="BD592" s="266">
        <f t="shared" si="511"/>
        <v>0</v>
      </c>
      <c r="BE592" s="266">
        <f t="shared" si="511"/>
        <v>0</v>
      </c>
      <c r="BF592" s="266">
        <f t="shared" si="511"/>
        <v>0</v>
      </c>
      <c r="BG592" s="266">
        <f t="shared" si="511"/>
        <v>0</v>
      </c>
      <c r="BH592" s="266">
        <f t="shared" si="511"/>
        <v>0</v>
      </c>
      <c r="BI592" s="266">
        <f t="shared" si="511"/>
        <v>0</v>
      </c>
      <c r="BJ592" s="266">
        <f t="shared" si="511"/>
        <v>0</v>
      </c>
      <c r="BK592" s="266">
        <f t="shared" si="511"/>
        <v>0</v>
      </c>
      <c r="BL592" s="266">
        <f t="shared" si="511"/>
        <v>0</v>
      </c>
      <c r="BM592" s="266">
        <f t="shared" si="511"/>
        <v>0</v>
      </c>
      <c r="BN592" s="266">
        <f t="shared" si="511"/>
        <v>0</v>
      </c>
      <c r="BP592"/>
      <c r="BQ592"/>
    </row>
    <row r="593" spans="1:70" hidden="1" outlineLevel="1">
      <c r="A593" s="280"/>
      <c r="E593" s="51" t="str">
        <v>Fixed Service21</v>
      </c>
      <c r="G593" t="s">
        <v>119</v>
      </c>
      <c r="K593"/>
      <c r="Q593" s="268"/>
      <c r="R593" s="268"/>
      <c r="S593" s="268"/>
      <c r="T593" s="268"/>
      <c r="U593" s="268"/>
      <c r="V593" s="268"/>
      <c r="W593" s="268"/>
      <c r="X593" s="268"/>
      <c r="Y593" s="268"/>
      <c r="Z593" s="268"/>
      <c r="AA593" s="268"/>
      <c r="AB593" s="268"/>
      <c r="AC593" s="268"/>
      <c r="AD593" s="268"/>
      <c r="AE593" s="268"/>
      <c r="AF593" s="268"/>
      <c r="AG593" s="268"/>
      <c r="AH593" s="268"/>
      <c r="AI593" s="268"/>
      <c r="AJ593" s="268"/>
      <c r="AK593" s="268"/>
      <c r="AL593" s="268"/>
      <c r="AM593" s="268"/>
      <c r="AN593" s="268"/>
      <c r="AO593" s="268"/>
      <c r="AP593" s="268"/>
      <c r="AQ593" s="268"/>
      <c r="AR593" s="268"/>
      <c r="AS593" s="268"/>
      <c r="AT593" s="268"/>
      <c r="AU593" s="268"/>
      <c r="AV593" s="268"/>
      <c r="AW593" s="268"/>
      <c r="AX593" s="268"/>
      <c r="AY593" s="268"/>
      <c r="AZ593" s="268"/>
      <c r="BA593" s="268"/>
      <c r="BB593" s="268"/>
      <c r="BC593" s="268"/>
      <c r="BD593" s="268"/>
      <c r="BE593" s="268"/>
      <c r="BF593" s="268"/>
      <c r="BG593" s="268"/>
      <c r="BH593" s="268"/>
      <c r="BI593" s="268"/>
      <c r="BJ593" s="268"/>
      <c r="BK593" s="268"/>
      <c r="BL593" s="268"/>
      <c r="BM593" s="268"/>
      <c r="BN593" s="268"/>
      <c r="BP593"/>
      <c r="BQ593"/>
    </row>
    <row r="594" spans="1:70" hidden="1" outlineLevel="1">
      <c r="A594" s="280"/>
      <c r="E594" s="51" t="str">
        <v>Enlaces dedicados</v>
      </c>
      <c r="G594" t="s">
        <v>119</v>
      </c>
      <c r="K594"/>
      <c r="Q594" s="265"/>
      <c r="R594" s="266">
        <f t="shared" ref="R594:BN595" si="512">Q594</f>
        <v>0</v>
      </c>
      <c r="S594" s="266">
        <f t="shared" si="512"/>
        <v>0</v>
      </c>
      <c r="T594" s="266">
        <f t="shared" si="512"/>
        <v>0</v>
      </c>
      <c r="U594" s="266">
        <f t="shared" si="512"/>
        <v>0</v>
      </c>
      <c r="V594" s="266">
        <f t="shared" si="512"/>
        <v>0</v>
      </c>
      <c r="W594" s="266">
        <f t="shared" si="512"/>
        <v>0</v>
      </c>
      <c r="X594" s="266">
        <f t="shared" si="512"/>
        <v>0</v>
      </c>
      <c r="Y594" s="266">
        <f t="shared" si="512"/>
        <v>0</v>
      </c>
      <c r="Z594" s="266">
        <f t="shared" si="512"/>
        <v>0</v>
      </c>
      <c r="AA594" s="266">
        <f t="shared" si="512"/>
        <v>0</v>
      </c>
      <c r="AB594" s="266">
        <f t="shared" si="512"/>
        <v>0</v>
      </c>
      <c r="AC594" s="266">
        <f t="shared" si="512"/>
        <v>0</v>
      </c>
      <c r="AD594" s="266">
        <f t="shared" si="512"/>
        <v>0</v>
      </c>
      <c r="AE594" s="266">
        <f t="shared" si="512"/>
        <v>0</v>
      </c>
      <c r="AF594" s="266">
        <f t="shared" si="512"/>
        <v>0</v>
      </c>
      <c r="AG594" s="266">
        <f t="shared" si="512"/>
        <v>0</v>
      </c>
      <c r="AH594" s="266">
        <f t="shared" si="512"/>
        <v>0</v>
      </c>
      <c r="AI594" s="266">
        <f t="shared" si="512"/>
        <v>0</v>
      </c>
      <c r="AJ594" s="266">
        <f t="shared" si="512"/>
        <v>0</v>
      </c>
      <c r="AK594" s="266">
        <f t="shared" si="512"/>
        <v>0</v>
      </c>
      <c r="AL594" s="266">
        <f t="shared" si="512"/>
        <v>0</v>
      </c>
      <c r="AM594" s="266">
        <f t="shared" si="512"/>
        <v>0</v>
      </c>
      <c r="AN594" s="266">
        <f t="shared" si="512"/>
        <v>0</v>
      </c>
      <c r="AO594" s="266">
        <f t="shared" si="512"/>
        <v>0</v>
      </c>
      <c r="AP594" s="266">
        <f t="shared" si="512"/>
        <v>0</v>
      </c>
      <c r="AQ594" s="266">
        <f t="shared" si="512"/>
        <v>0</v>
      </c>
      <c r="AR594" s="266">
        <f t="shared" si="512"/>
        <v>0</v>
      </c>
      <c r="AS594" s="266">
        <f t="shared" si="512"/>
        <v>0</v>
      </c>
      <c r="AT594" s="266">
        <f t="shared" si="512"/>
        <v>0</v>
      </c>
      <c r="AU594" s="266">
        <f t="shared" si="512"/>
        <v>0</v>
      </c>
      <c r="AV594" s="266">
        <f t="shared" si="512"/>
        <v>0</v>
      </c>
      <c r="AW594" s="266">
        <f t="shared" si="512"/>
        <v>0</v>
      </c>
      <c r="AX594" s="266">
        <f t="shared" si="512"/>
        <v>0</v>
      </c>
      <c r="AY594" s="266">
        <f t="shared" si="512"/>
        <v>0</v>
      </c>
      <c r="AZ594" s="266">
        <f t="shared" si="512"/>
        <v>0</v>
      </c>
      <c r="BA594" s="266">
        <f t="shared" si="512"/>
        <v>0</v>
      </c>
      <c r="BB594" s="266">
        <f t="shared" si="512"/>
        <v>0</v>
      </c>
      <c r="BC594" s="266">
        <f t="shared" si="512"/>
        <v>0</v>
      </c>
      <c r="BD594" s="266">
        <f t="shared" si="512"/>
        <v>0</v>
      </c>
      <c r="BE594" s="266">
        <f t="shared" si="512"/>
        <v>0</v>
      </c>
      <c r="BF594" s="266">
        <f t="shared" si="512"/>
        <v>0</v>
      </c>
      <c r="BG594" s="266">
        <f t="shared" si="512"/>
        <v>0</v>
      </c>
      <c r="BH594" s="266">
        <f t="shared" si="512"/>
        <v>0</v>
      </c>
      <c r="BI594" s="266">
        <f t="shared" si="512"/>
        <v>0</v>
      </c>
      <c r="BJ594" s="266">
        <f t="shared" si="512"/>
        <v>0</v>
      </c>
      <c r="BK594" s="266">
        <f t="shared" si="512"/>
        <v>0</v>
      </c>
      <c r="BL594" s="266">
        <f t="shared" si="512"/>
        <v>0</v>
      </c>
      <c r="BM594" s="266">
        <f t="shared" si="512"/>
        <v>0</v>
      </c>
      <c r="BN594" s="266">
        <f t="shared" si="512"/>
        <v>0</v>
      </c>
      <c r="BP594"/>
      <c r="BQ594"/>
    </row>
    <row r="595" spans="1:70" hidden="1" outlineLevel="1">
      <c r="A595" s="280"/>
      <c r="E595" s="51" t="str">
        <v>xDSL propio (líneas)</v>
      </c>
      <c r="G595" t="s">
        <v>119</v>
      </c>
      <c r="K595"/>
      <c r="Q595" s="265"/>
      <c r="R595" s="266">
        <f t="shared" si="512"/>
        <v>0</v>
      </c>
      <c r="S595" s="266">
        <f t="shared" si="512"/>
        <v>0</v>
      </c>
      <c r="T595" s="266">
        <f t="shared" si="512"/>
        <v>0</v>
      </c>
      <c r="U595" s="266">
        <f t="shared" si="512"/>
        <v>0</v>
      </c>
      <c r="V595" s="266">
        <f t="shared" si="512"/>
        <v>0</v>
      </c>
      <c r="W595" s="266">
        <f t="shared" si="512"/>
        <v>0</v>
      </c>
      <c r="X595" s="266">
        <f t="shared" si="512"/>
        <v>0</v>
      </c>
      <c r="Y595" s="266">
        <f t="shared" si="512"/>
        <v>0</v>
      </c>
      <c r="Z595" s="266">
        <f t="shared" si="512"/>
        <v>0</v>
      </c>
      <c r="AA595" s="266">
        <f t="shared" si="512"/>
        <v>0</v>
      </c>
      <c r="AB595" s="266">
        <f t="shared" si="512"/>
        <v>0</v>
      </c>
      <c r="AC595" s="266">
        <f t="shared" si="512"/>
        <v>0</v>
      </c>
      <c r="AD595" s="266">
        <f t="shared" si="512"/>
        <v>0</v>
      </c>
      <c r="AE595" s="266">
        <f t="shared" si="512"/>
        <v>0</v>
      </c>
      <c r="AF595" s="266">
        <f t="shared" si="512"/>
        <v>0</v>
      </c>
      <c r="AG595" s="266">
        <f t="shared" si="512"/>
        <v>0</v>
      </c>
      <c r="AH595" s="266">
        <f t="shared" si="512"/>
        <v>0</v>
      </c>
      <c r="AI595" s="266">
        <f t="shared" si="512"/>
        <v>0</v>
      </c>
      <c r="AJ595" s="266">
        <f t="shared" si="512"/>
        <v>0</v>
      </c>
      <c r="AK595" s="266">
        <f t="shared" si="512"/>
        <v>0</v>
      </c>
      <c r="AL595" s="266">
        <f t="shared" si="512"/>
        <v>0</v>
      </c>
      <c r="AM595" s="266">
        <f t="shared" si="512"/>
        <v>0</v>
      </c>
      <c r="AN595" s="266">
        <f t="shared" si="512"/>
        <v>0</v>
      </c>
      <c r="AO595" s="266">
        <f t="shared" si="512"/>
        <v>0</v>
      </c>
      <c r="AP595" s="266">
        <f t="shared" si="512"/>
        <v>0</v>
      </c>
      <c r="AQ595" s="266">
        <f t="shared" si="512"/>
        <v>0</v>
      </c>
      <c r="AR595" s="266">
        <f t="shared" si="512"/>
        <v>0</v>
      </c>
      <c r="AS595" s="266">
        <f t="shared" si="512"/>
        <v>0</v>
      </c>
      <c r="AT595" s="266">
        <f t="shared" si="512"/>
        <v>0</v>
      </c>
      <c r="AU595" s="266">
        <f t="shared" si="512"/>
        <v>0</v>
      </c>
      <c r="AV595" s="266">
        <f t="shared" si="512"/>
        <v>0</v>
      </c>
      <c r="AW595" s="266">
        <f t="shared" si="512"/>
        <v>0</v>
      </c>
      <c r="AX595" s="266">
        <f t="shared" si="512"/>
        <v>0</v>
      </c>
      <c r="AY595" s="266">
        <f t="shared" si="512"/>
        <v>0</v>
      </c>
      <c r="AZ595" s="266">
        <f t="shared" si="512"/>
        <v>0</v>
      </c>
      <c r="BA595" s="266">
        <f t="shared" si="512"/>
        <v>0</v>
      </c>
      <c r="BB595" s="266">
        <f t="shared" si="512"/>
        <v>0</v>
      </c>
      <c r="BC595" s="266">
        <f t="shared" si="512"/>
        <v>0</v>
      </c>
      <c r="BD595" s="266">
        <f t="shared" si="512"/>
        <v>0</v>
      </c>
      <c r="BE595" s="266">
        <f t="shared" si="512"/>
        <v>0</v>
      </c>
      <c r="BF595" s="266">
        <f t="shared" si="512"/>
        <v>0</v>
      </c>
      <c r="BG595" s="266">
        <f t="shared" si="512"/>
        <v>0</v>
      </c>
      <c r="BH595" s="266">
        <f t="shared" si="512"/>
        <v>0</v>
      </c>
      <c r="BI595" s="266">
        <f t="shared" si="512"/>
        <v>0</v>
      </c>
      <c r="BJ595" s="266">
        <f t="shared" si="512"/>
        <v>0</v>
      </c>
      <c r="BK595" s="266">
        <f t="shared" si="512"/>
        <v>0</v>
      </c>
      <c r="BL595" s="266">
        <f t="shared" si="512"/>
        <v>0</v>
      </c>
      <c r="BM595" s="266">
        <f t="shared" si="512"/>
        <v>0</v>
      </c>
      <c r="BN595" s="266">
        <f t="shared" si="512"/>
        <v>0</v>
      </c>
      <c r="BP595"/>
      <c r="BQ595"/>
    </row>
    <row r="596" spans="1:70" hidden="1" outlineLevel="1">
      <c r="A596" s="280"/>
      <c r="E596" s="51" t="str">
        <v>xDSL propio (contendido)</v>
      </c>
      <c r="G596" t="s">
        <v>119</v>
      </c>
      <c r="K596"/>
      <c r="Q596" s="265"/>
      <c r="R596" s="267">
        <f t="shared" ref="R596:BN598" si="513">R595</f>
        <v>0</v>
      </c>
      <c r="S596" s="267">
        <f t="shared" si="513"/>
        <v>0</v>
      </c>
      <c r="T596" s="267">
        <f t="shared" si="513"/>
        <v>0</v>
      </c>
      <c r="U596" s="267">
        <f t="shared" si="513"/>
        <v>0</v>
      </c>
      <c r="V596" s="267">
        <f t="shared" si="513"/>
        <v>0</v>
      </c>
      <c r="W596" s="267">
        <f t="shared" si="513"/>
        <v>0</v>
      </c>
      <c r="X596" s="267">
        <f t="shared" si="513"/>
        <v>0</v>
      </c>
      <c r="Y596" s="267">
        <f t="shared" si="513"/>
        <v>0</v>
      </c>
      <c r="Z596" s="267">
        <f t="shared" si="513"/>
        <v>0</v>
      </c>
      <c r="AA596" s="267">
        <f t="shared" si="513"/>
        <v>0</v>
      </c>
      <c r="AB596" s="267">
        <f t="shared" si="513"/>
        <v>0</v>
      </c>
      <c r="AC596" s="267">
        <f t="shared" si="513"/>
        <v>0</v>
      </c>
      <c r="AD596" s="267">
        <f t="shared" si="513"/>
        <v>0</v>
      </c>
      <c r="AE596" s="267">
        <f t="shared" si="513"/>
        <v>0</v>
      </c>
      <c r="AF596" s="267">
        <f t="shared" si="513"/>
        <v>0</v>
      </c>
      <c r="AG596" s="267">
        <f t="shared" si="513"/>
        <v>0</v>
      </c>
      <c r="AH596" s="267">
        <f t="shared" si="513"/>
        <v>0</v>
      </c>
      <c r="AI596" s="267">
        <f t="shared" si="513"/>
        <v>0</v>
      </c>
      <c r="AJ596" s="267">
        <f t="shared" si="513"/>
        <v>0</v>
      </c>
      <c r="AK596" s="267">
        <f t="shared" si="513"/>
        <v>0</v>
      </c>
      <c r="AL596" s="267">
        <f t="shared" si="513"/>
        <v>0</v>
      </c>
      <c r="AM596" s="267">
        <f t="shared" si="513"/>
        <v>0</v>
      </c>
      <c r="AN596" s="267">
        <f t="shared" si="513"/>
        <v>0</v>
      </c>
      <c r="AO596" s="267">
        <f t="shared" si="513"/>
        <v>0</v>
      </c>
      <c r="AP596" s="267">
        <f t="shared" si="513"/>
        <v>0</v>
      </c>
      <c r="AQ596" s="267">
        <f t="shared" si="513"/>
        <v>0</v>
      </c>
      <c r="AR596" s="267">
        <f t="shared" si="513"/>
        <v>0</v>
      </c>
      <c r="AS596" s="267">
        <f t="shared" si="513"/>
        <v>0</v>
      </c>
      <c r="AT596" s="267">
        <f t="shared" si="513"/>
        <v>0</v>
      </c>
      <c r="AU596" s="267">
        <f t="shared" si="513"/>
        <v>0</v>
      </c>
      <c r="AV596" s="267">
        <f t="shared" si="513"/>
        <v>0</v>
      </c>
      <c r="AW596" s="267">
        <f t="shared" si="513"/>
        <v>0</v>
      </c>
      <c r="AX596" s="267">
        <f t="shared" si="513"/>
        <v>0</v>
      </c>
      <c r="AY596" s="267">
        <f t="shared" si="513"/>
        <v>0</v>
      </c>
      <c r="AZ596" s="267">
        <f t="shared" si="513"/>
        <v>0</v>
      </c>
      <c r="BA596" s="267">
        <f t="shared" si="513"/>
        <v>0</v>
      </c>
      <c r="BB596" s="267">
        <f t="shared" si="513"/>
        <v>0</v>
      </c>
      <c r="BC596" s="267">
        <f t="shared" si="513"/>
        <v>0</v>
      </c>
      <c r="BD596" s="267">
        <f t="shared" si="513"/>
        <v>0</v>
      </c>
      <c r="BE596" s="267">
        <f t="shared" si="513"/>
        <v>0</v>
      </c>
      <c r="BF596" s="267">
        <f t="shared" si="513"/>
        <v>0</v>
      </c>
      <c r="BG596" s="267">
        <f t="shared" si="513"/>
        <v>0</v>
      </c>
      <c r="BH596" s="267">
        <f t="shared" si="513"/>
        <v>0</v>
      </c>
      <c r="BI596" s="267">
        <f t="shared" si="513"/>
        <v>0</v>
      </c>
      <c r="BJ596" s="267">
        <f t="shared" si="513"/>
        <v>0</v>
      </c>
      <c r="BK596" s="267">
        <f t="shared" si="513"/>
        <v>0</v>
      </c>
      <c r="BL596" s="267">
        <f t="shared" si="513"/>
        <v>0</v>
      </c>
      <c r="BM596" s="267">
        <f t="shared" si="513"/>
        <v>0</v>
      </c>
      <c r="BN596" s="267">
        <f t="shared" si="513"/>
        <v>0</v>
      </c>
      <c r="BP596"/>
      <c r="BQ596"/>
    </row>
    <row r="597" spans="1:70" hidden="1" outlineLevel="1">
      <c r="A597" s="280"/>
      <c r="E597" s="51" t="str">
        <v>xDSL ajeno (líneas)</v>
      </c>
      <c r="G597" t="s">
        <v>119</v>
      </c>
      <c r="K597"/>
      <c r="Q597" s="267">
        <f>Q595</f>
        <v>0</v>
      </c>
      <c r="R597" s="267">
        <f t="shared" si="513"/>
        <v>0</v>
      </c>
      <c r="S597" s="267">
        <f t="shared" si="513"/>
        <v>0</v>
      </c>
      <c r="T597" s="267">
        <f t="shared" si="513"/>
        <v>0</v>
      </c>
      <c r="U597" s="267">
        <f t="shared" si="513"/>
        <v>0</v>
      </c>
      <c r="V597" s="267">
        <f t="shared" si="513"/>
        <v>0</v>
      </c>
      <c r="W597" s="267">
        <f t="shared" si="513"/>
        <v>0</v>
      </c>
      <c r="X597" s="267">
        <f t="shared" si="513"/>
        <v>0</v>
      </c>
      <c r="Y597" s="267">
        <f t="shared" si="513"/>
        <v>0</v>
      </c>
      <c r="Z597" s="267">
        <f t="shared" si="513"/>
        <v>0</v>
      </c>
      <c r="AA597" s="267">
        <f t="shared" si="513"/>
        <v>0</v>
      </c>
      <c r="AB597" s="267">
        <f t="shared" si="513"/>
        <v>0</v>
      </c>
      <c r="AC597" s="267">
        <f t="shared" si="513"/>
        <v>0</v>
      </c>
      <c r="AD597" s="267">
        <f t="shared" si="513"/>
        <v>0</v>
      </c>
      <c r="AE597" s="267">
        <f t="shared" si="513"/>
        <v>0</v>
      </c>
      <c r="AF597" s="267">
        <f t="shared" si="513"/>
        <v>0</v>
      </c>
      <c r="AG597" s="267">
        <f t="shared" si="513"/>
        <v>0</v>
      </c>
      <c r="AH597" s="267">
        <f t="shared" si="513"/>
        <v>0</v>
      </c>
      <c r="AI597" s="267">
        <f t="shared" si="513"/>
        <v>0</v>
      </c>
      <c r="AJ597" s="267">
        <f t="shared" si="513"/>
        <v>0</v>
      </c>
      <c r="AK597" s="267">
        <f t="shared" si="513"/>
        <v>0</v>
      </c>
      <c r="AL597" s="267">
        <f t="shared" si="513"/>
        <v>0</v>
      </c>
      <c r="AM597" s="267">
        <f t="shared" si="513"/>
        <v>0</v>
      </c>
      <c r="AN597" s="267">
        <f t="shared" si="513"/>
        <v>0</v>
      </c>
      <c r="AO597" s="267">
        <f t="shared" si="513"/>
        <v>0</v>
      </c>
      <c r="AP597" s="267">
        <f t="shared" si="513"/>
        <v>0</v>
      </c>
      <c r="AQ597" s="267">
        <f t="shared" si="513"/>
        <v>0</v>
      </c>
      <c r="AR597" s="267">
        <f t="shared" si="513"/>
        <v>0</v>
      </c>
      <c r="AS597" s="267">
        <f t="shared" si="513"/>
        <v>0</v>
      </c>
      <c r="AT597" s="267">
        <f t="shared" si="513"/>
        <v>0</v>
      </c>
      <c r="AU597" s="267">
        <f t="shared" si="513"/>
        <v>0</v>
      </c>
      <c r="AV597" s="267">
        <f t="shared" si="513"/>
        <v>0</v>
      </c>
      <c r="AW597" s="267">
        <f t="shared" si="513"/>
        <v>0</v>
      </c>
      <c r="AX597" s="267">
        <f t="shared" si="513"/>
        <v>0</v>
      </c>
      <c r="AY597" s="267">
        <f t="shared" si="513"/>
        <v>0</v>
      </c>
      <c r="AZ597" s="267">
        <f t="shared" si="513"/>
        <v>0</v>
      </c>
      <c r="BA597" s="267">
        <f t="shared" si="513"/>
        <v>0</v>
      </c>
      <c r="BB597" s="267">
        <f t="shared" si="513"/>
        <v>0</v>
      </c>
      <c r="BC597" s="267">
        <f t="shared" si="513"/>
        <v>0</v>
      </c>
      <c r="BD597" s="267">
        <f t="shared" si="513"/>
        <v>0</v>
      </c>
      <c r="BE597" s="267">
        <f t="shared" si="513"/>
        <v>0</v>
      </c>
      <c r="BF597" s="267">
        <f t="shared" si="513"/>
        <v>0</v>
      </c>
      <c r="BG597" s="267">
        <f t="shared" si="513"/>
        <v>0</v>
      </c>
      <c r="BH597" s="267">
        <f t="shared" si="513"/>
        <v>0</v>
      </c>
      <c r="BI597" s="267">
        <f t="shared" si="513"/>
        <v>0</v>
      </c>
      <c r="BJ597" s="267">
        <f t="shared" si="513"/>
        <v>0</v>
      </c>
      <c r="BK597" s="267">
        <f t="shared" si="513"/>
        <v>0</v>
      </c>
      <c r="BL597" s="267">
        <f t="shared" si="513"/>
        <v>0</v>
      </c>
      <c r="BM597" s="267">
        <f t="shared" si="513"/>
        <v>0</v>
      </c>
      <c r="BN597" s="267">
        <f t="shared" si="513"/>
        <v>0</v>
      </c>
      <c r="BP597"/>
      <c r="BQ597"/>
    </row>
    <row r="598" spans="1:70" hidden="1" outlineLevel="1">
      <c r="A598" s="280"/>
      <c r="E598" s="51" t="str">
        <v>xDSL ajeno (bitstream)</v>
      </c>
      <c r="G598" t="s">
        <v>119</v>
      </c>
      <c r="K598"/>
      <c r="Q598" s="267">
        <f>Q596</f>
        <v>0</v>
      </c>
      <c r="R598" s="267">
        <f t="shared" si="513"/>
        <v>0</v>
      </c>
      <c r="S598" s="267">
        <f t="shared" si="513"/>
        <v>0</v>
      </c>
      <c r="T598" s="267">
        <f t="shared" si="513"/>
        <v>0</v>
      </c>
      <c r="U598" s="267">
        <f t="shared" si="513"/>
        <v>0</v>
      </c>
      <c r="V598" s="267">
        <f t="shared" si="513"/>
        <v>0</v>
      </c>
      <c r="W598" s="267">
        <f t="shared" si="513"/>
        <v>0</v>
      </c>
      <c r="X598" s="267">
        <f t="shared" si="513"/>
        <v>0</v>
      </c>
      <c r="Y598" s="267">
        <f t="shared" si="513"/>
        <v>0</v>
      </c>
      <c r="Z598" s="267">
        <f t="shared" si="513"/>
        <v>0</v>
      </c>
      <c r="AA598" s="267">
        <f t="shared" si="513"/>
        <v>0</v>
      </c>
      <c r="AB598" s="267">
        <f t="shared" si="513"/>
        <v>0</v>
      </c>
      <c r="AC598" s="267">
        <f t="shared" si="513"/>
        <v>0</v>
      </c>
      <c r="AD598" s="267">
        <f t="shared" si="513"/>
        <v>0</v>
      </c>
      <c r="AE598" s="267">
        <f t="shared" si="513"/>
        <v>0</v>
      </c>
      <c r="AF598" s="267">
        <f t="shared" si="513"/>
        <v>0</v>
      </c>
      <c r="AG598" s="267">
        <f t="shared" si="513"/>
        <v>0</v>
      </c>
      <c r="AH598" s="267">
        <f t="shared" si="513"/>
        <v>0</v>
      </c>
      <c r="AI598" s="267">
        <f t="shared" si="513"/>
        <v>0</v>
      </c>
      <c r="AJ598" s="267">
        <f t="shared" si="513"/>
        <v>0</v>
      </c>
      <c r="AK598" s="267">
        <f t="shared" si="513"/>
        <v>0</v>
      </c>
      <c r="AL598" s="267">
        <f t="shared" si="513"/>
        <v>0</v>
      </c>
      <c r="AM598" s="267">
        <f t="shared" si="513"/>
        <v>0</v>
      </c>
      <c r="AN598" s="267">
        <f t="shared" si="513"/>
        <v>0</v>
      </c>
      <c r="AO598" s="267">
        <f t="shared" si="513"/>
        <v>0</v>
      </c>
      <c r="AP598" s="267">
        <f t="shared" si="513"/>
        <v>0</v>
      </c>
      <c r="AQ598" s="267">
        <f t="shared" si="513"/>
        <v>0</v>
      </c>
      <c r="AR598" s="267">
        <f t="shared" si="513"/>
        <v>0</v>
      </c>
      <c r="AS598" s="267">
        <f t="shared" si="513"/>
        <v>0</v>
      </c>
      <c r="AT598" s="267">
        <f t="shared" si="513"/>
        <v>0</v>
      </c>
      <c r="AU598" s="267">
        <f t="shared" si="513"/>
        <v>0</v>
      </c>
      <c r="AV598" s="267">
        <f t="shared" si="513"/>
        <v>0</v>
      </c>
      <c r="AW598" s="267">
        <f t="shared" si="513"/>
        <v>0</v>
      </c>
      <c r="AX598" s="267">
        <f t="shared" si="513"/>
        <v>0</v>
      </c>
      <c r="AY598" s="267">
        <f t="shared" si="513"/>
        <v>0</v>
      </c>
      <c r="AZ598" s="267">
        <f t="shared" si="513"/>
        <v>0</v>
      </c>
      <c r="BA598" s="267">
        <f t="shared" si="513"/>
        <v>0</v>
      </c>
      <c r="BB598" s="267">
        <f t="shared" si="513"/>
        <v>0</v>
      </c>
      <c r="BC598" s="267">
        <f t="shared" si="513"/>
        <v>0</v>
      </c>
      <c r="BD598" s="267">
        <f t="shared" si="513"/>
        <v>0</v>
      </c>
      <c r="BE598" s="267">
        <f t="shared" si="513"/>
        <v>0</v>
      </c>
      <c r="BF598" s="267">
        <f t="shared" si="513"/>
        <v>0</v>
      </c>
      <c r="BG598" s="267">
        <f t="shared" si="513"/>
        <v>0</v>
      </c>
      <c r="BH598" s="267">
        <f t="shared" si="513"/>
        <v>0</v>
      </c>
      <c r="BI598" s="267">
        <f t="shared" si="513"/>
        <v>0</v>
      </c>
      <c r="BJ598" s="267">
        <f t="shared" si="513"/>
        <v>0</v>
      </c>
      <c r="BK598" s="267">
        <f t="shared" si="513"/>
        <v>0</v>
      </c>
      <c r="BL598" s="267">
        <f t="shared" si="513"/>
        <v>0</v>
      </c>
      <c r="BM598" s="267">
        <f t="shared" si="513"/>
        <v>0</v>
      </c>
      <c r="BN598" s="267">
        <f t="shared" si="513"/>
        <v>0</v>
      </c>
      <c r="BP598"/>
      <c r="BQ598"/>
    </row>
    <row r="599" spans="1:70" hidden="1" outlineLevel="1">
      <c r="A599" s="280"/>
      <c r="E599" s="51" t="str">
        <v>Fixed Service27</v>
      </c>
      <c r="G599" t="s">
        <v>119</v>
      </c>
      <c r="K599"/>
      <c r="Q599" s="268"/>
      <c r="R599" s="268"/>
      <c r="S599" s="268"/>
      <c r="T599" s="268"/>
      <c r="U599" s="268"/>
      <c r="V599" s="268"/>
      <c r="W599" s="268"/>
      <c r="X599" s="268"/>
      <c r="Y599" s="268"/>
      <c r="Z599" s="268"/>
      <c r="AA599" s="268"/>
      <c r="AB599" s="268"/>
      <c r="AC599" s="268"/>
      <c r="AD599" s="268"/>
      <c r="AE599" s="268"/>
      <c r="AF599" s="268"/>
      <c r="AG599" s="268"/>
      <c r="AH599" s="268"/>
      <c r="AI599" s="268"/>
      <c r="AJ599" s="268"/>
      <c r="AK599" s="268"/>
      <c r="AL599" s="268"/>
      <c r="AM599" s="268"/>
      <c r="AN599" s="268"/>
      <c r="AO599" s="268"/>
      <c r="AP599" s="268"/>
      <c r="AQ599" s="268"/>
      <c r="AR599" s="268"/>
      <c r="AS599" s="268"/>
      <c r="AT599" s="268"/>
      <c r="AU599" s="268"/>
      <c r="AV599" s="268"/>
      <c r="AW599" s="268"/>
      <c r="AX599" s="268"/>
      <c r="AY599" s="268"/>
      <c r="AZ599" s="268"/>
      <c r="BA599" s="268"/>
      <c r="BB599" s="268"/>
      <c r="BC599" s="268"/>
      <c r="BD599" s="268"/>
      <c r="BE599" s="268"/>
      <c r="BF599" s="268"/>
      <c r="BG599" s="268"/>
      <c r="BH599" s="268"/>
      <c r="BI599" s="268"/>
      <c r="BJ599" s="268"/>
      <c r="BK599" s="268"/>
      <c r="BL599" s="268"/>
      <c r="BM599" s="268"/>
      <c r="BN599" s="268"/>
      <c r="BP599"/>
      <c r="BQ599"/>
    </row>
    <row r="600" spans="1:70" hidden="1" outlineLevel="1">
      <c r="A600" s="280"/>
      <c r="E600" s="51" t="str">
        <v>Fixed Service28</v>
      </c>
      <c r="G600" t="s">
        <v>119</v>
      </c>
      <c r="K600"/>
      <c r="Q600" s="268"/>
      <c r="R600" s="268"/>
      <c r="S600" s="268"/>
      <c r="T600" s="268"/>
      <c r="U600" s="268"/>
      <c r="V600" s="268"/>
      <c r="W600" s="268"/>
      <c r="X600" s="268"/>
      <c r="Y600" s="268"/>
      <c r="Z600" s="268"/>
      <c r="AA600" s="268"/>
      <c r="AB600" s="268"/>
      <c r="AC600" s="268"/>
      <c r="AD600" s="268"/>
      <c r="AE600" s="268"/>
      <c r="AF600" s="268"/>
      <c r="AG600" s="268"/>
      <c r="AH600" s="268"/>
      <c r="AI600" s="268"/>
      <c r="AJ600" s="268"/>
      <c r="AK600" s="268"/>
      <c r="AL600" s="268"/>
      <c r="AM600" s="268"/>
      <c r="AN600" s="268"/>
      <c r="AO600" s="268"/>
      <c r="AP600" s="268"/>
      <c r="AQ600" s="268"/>
      <c r="AR600" s="268"/>
      <c r="AS600" s="268"/>
      <c r="AT600" s="268"/>
      <c r="AU600" s="268"/>
      <c r="AV600" s="268"/>
      <c r="AW600" s="268"/>
      <c r="AX600" s="268"/>
      <c r="AY600" s="268"/>
      <c r="AZ600" s="268"/>
      <c r="BA600" s="268"/>
      <c r="BB600" s="268"/>
      <c r="BC600" s="268"/>
      <c r="BD600" s="268"/>
      <c r="BE600" s="268"/>
      <c r="BF600" s="268"/>
      <c r="BG600" s="268"/>
      <c r="BH600" s="268"/>
      <c r="BI600" s="268"/>
      <c r="BJ600" s="268"/>
      <c r="BK600" s="268"/>
      <c r="BL600" s="268"/>
      <c r="BM600" s="268"/>
      <c r="BN600" s="268"/>
      <c r="BP600"/>
      <c r="BQ600"/>
    </row>
    <row r="601" spans="1:70" hidden="1" outlineLevel="1">
      <c r="A601" s="280"/>
      <c r="E601" s="51" t="str">
        <v>Fixed Service29</v>
      </c>
      <c r="G601" t="s">
        <v>119</v>
      </c>
      <c r="K601"/>
      <c r="Q601" s="268"/>
      <c r="R601" s="268"/>
      <c r="S601" s="268"/>
      <c r="T601" s="268"/>
      <c r="U601" s="268"/>
      <c r="V601" s="268"/>
      <c r="W601" s="268"/>
      <c r="X601" s="268"/>
      <c r="Y601" s="268"/>
      <c r="Z601" s="268"/>
      <c r="AA601" s="268"/>
      <c r="AB601" s="268"/>
      <c r="AC601" s="268"/>
      <c r="AD601" s="268"/>
      <c r="AE601" s="268"/>
      <c r="AF601" s="268"/>
      <c r="AG601" s="268"/>
      <c r="AH601" s="268"/>
      <c r="AI601" s="268"/>
      <c r="AJ601" s="268"/>
      <c r="AK601" s="268"/>
      <c r="AL601" s="268"/>
      <c r="AM601" s="268"/>
      <c r="AN601" s="268"/>
      <c r="AO601" s="268"/>
      <c r="AP601" s="268"/>
      <c r="AQ601" s="268"/>
      <c r="AR601" s="268"/>
      <c r="AS601" s="268"/>
      <c r="AT601" s="268"/>
      <c r="AU601" s="268"/>
      <c r="AV601" s="268"/>
      <c r="AW601" s="268"/>
      <c r="AX601" s="268"/>
      <c r="AY601" s="268"/>
      <c r="AZ601" s="268"/>
      <c r="BA601" s="268"/>
      <c r="BB601" s="268"/>
      <c r="BC601" s="268"/>
      <c r="BD601" s="268"/>
      <c r="BE601" s="268"/>
      <c r="BF601" s="268"/>
      <c r="BG601" s="268"/>
      <c r="BH601" s="268"/>
      <c r="BI601" s="268"/>
      <c r="BJ601" s="268"/>
      <c r="BK601" s="268"/>
      <c r="BL601" s="268"/>
      <c r="BM601" s="268"/>
      <c r="BN601" s="268"/>
      <c r="BP601"/>
      <c r="BQ601"/>
    </row>
    <row r="602" spans="1:70" hidden="1" outlineLevel="1">
      <c r="A602" s="280"/>
      <c r="E602" s="51" t="str">
        <v>IPTV</v>
      </c>
      <c r="G602" t="s">
        <v>119</v>
      </c>
      <c r="K602"/>
      <c r="Q602" s="265"/>
      <c r="R602" s="266">
        <f t="shared" ref="R602:BN602" si="514">Q602</f>
        <v>0</v>
      </c>
      <c r="S602" s="266">
        <f t="shared" si="514"/>
        <v>0</v>
      </c>
      <c r="T602" s="266">
        <f t="shared" si="514"/>
        <v>0</v>
      </c>
      <c r="U602" s="266">
        <f t="shared" si="514"/>
        <v>0</v>
      </c>
      <c r="V602" s="266">
        <f t="shared" si="514"/>
        <v>0</v>
      </c>
      <c r="W602" s="266">
        <f t="shared" si="514"/>
        <v>0</v>
      </c>
      <c r="X602" s="266">
        <f t="shared" si="514"/>
        <v>0</v>
      </c>
      <c r="Y602" s="266">
        <f t="shared" si="514"/>
        <v>0</v>
      </c>
      <c r="Z602" s="266">
        <f t="shared" si="514"/>
        <v>0</v>
      </c>
      <c r="AA602" s="266">
        <f t="shared" si="514"/>
        <v>0</v>
      </c>
      <c r="AB602" s="266">
        <f t="shared" si="514"/>
        <v>0</v>
      </c>
      <c r="AC602" s="266">
        <f t="shared" si="514"/>
        <v>0</v>
      </c>
      <c r="AD602" s="266">
        <f t="shared" si="514"/>
        <v>0</v>
      </c>
      <c r="AE602" s="266">
        <f t="shared" si="514"/>
        <v>0</v>
      </c>
      <c r="AF602" s="266">
        <f t="shared" si="514"/>
        <v>0</v>
      </c>
      <c r="AG602" s="266">
        <f t="shared" si="514"/>
        <v>0</v>
      </c>
      <c r="AH602" s="266">
        <f t="shared" si="514"/>
        <v>0</v>
      </c>
      <c r="AI602" s="266">
        <f t="shared" si="514"/>
        <v>0</v>
      </c>
      <c r="AJ602" s="266">
        <f t="shared" si="514"/>
        <v>0</v>
      </c>
      <c r="AK602" s="266">
        <f t="shared" si="514"/>
        <v>0</v>
      </c>
      <c r="AL602" s="266">
        <f t="shared" si="514"/>
        <v>0</v>
      </c>
      <c r="AM602" s="266">
        <f t="shared" si="514"/>
        <v>0</v>
      </c>
      <c r="AN602" s="266">
        <f t="shared" si="514"/>
        <v>0</v>
      </c>
      <c r="AO602" s="266">
        <f t="shared" si="514"/>
        <v>0</v>
      </c>
      <c r="AP602" s="266">
        <f t="shared" si="514"/>
        <v>0</v>
      </c>
      <c r="AQ602" s="266">
        <f t="shared" si="514"/>
        <v>0</v>
      </c>
      <c r="AR602" s="266">
        <f t="shared" si="514"/>
        <v>0</v>
      </c>
      <c r="AS602" s="266">
        <f t="shared" si="514"/>
        <v>0</v>
      </c>
      <c r="AT602" s="266">
        <f t="shared" si="514"/>
        <v>0</v>
      </c>
      <c r="AU602" s="266">
        <f t="shared" si="514"/>
        <v>0</v>
      </c>
      <c r="AV602" s="266">
        <f t="shared" si="514"/>
        <v>0</v>
      </c>
      <c r="AW602" s="266">
        <f t="shared" si="514"/>
        <v>0</v>
      </c>
      <c r="AX602" s="266">
        <f t="shared" si="514"/>
        <v>0</v>
      </c>
      <c r="AY602" s="266">
        <f t="shared" si="514"/>
        <v>0</v>
      </c>
      <c r="AZ602" s="266">
        <f t="shared" si="514"/>
        <v>0</v>
      </c>
      <c r="BA602" s="266">
        <f t="shared" si="514"/>
        <v>0</v>
      </c>
      <c r="BB602" s="266">
        <f t="shared" si="514"/>
        <v>0</v>
      </c>
      <c r="BC602" s="266">
        <f t="shared" si="514"/>
        <v>0</v>
      </c>
      <c r="BD602" s="266">
        <f t="shared" si="514"/>
        <v>0</v>
      </c>
      <c r="BE602" s="266">
        <f t="shared" si="514"/>
        <v>0</v>
      </c>
      <c r="BF602" s="266">
        <f t="shared" si="514"/>
        <v>0</v>
      </c>
      <c r="BG602" s="266">
        <f t="shared" si="514"/>
        <v>0</v>
      </c>
      <c r="BH602" s="266">
        <f t="shared" si="514"/>
        <v>0</v>
      </c>
      <c r="BI602" s="266">
        <f t="shared" si="514"/>
        <v>0</v>
      </c>
      <c r="BJ602" s="266">
        <f t="shared" si="514"/>
        <v>0</v>
      </c>
      <c r="BK602" s="266">
        <f t="shared" si="514"/>
        <v>0</v>
      </c>
      <c r="BL602" s="266">
        <f t="shared" si="514"/>
        <v>0</v>
      </c>
      <c r="BM602" s="266">
        <f t="shared" si="514"/>
        <v>0</v>
      </c>
      <c r="BN602" s="266">
        <f t="shared" si="514"/>
        <v>0</v>
      </c>
      <c r="BP602"/>
      <c r="BQ602"/>
    </row>
    <row r="603" spans="1:70" hidden="1" outlineLevel="1">
      <c r="A603"/>
      <c r="K603"/>
      <c r="BO603" s="19" t="s">
        <v>600</v>
      </c>
      <c r="BP603"/>
      <c r="BQ603"/>
    </row>
    <row r="604" spans="1:70" hidden="1" outlineLevel="1">
      <c r="A604"/>
      <c r="K604"/>
      <c r="BP604"/>
      <c r="BQ604"/>
    </row>
    <row r="605" spans="1:70" s="89" customFormat="1" ht="18" customHeight="1" collapsed="1">
      <c r="A605" s="271">
        <v>6</v>
      </c>
      <c r="B605" s="87" t="s">
        <v>187</v>
      </c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  <c r="AA605" s="88"/>
      <c r="AB605" s="88"/>
      <c r="AC605" s="88"/>
      <c r="AD605" s="88"/>
      <c r="AE605" s="88"/>
      <c r="AF605" s="88"/>
      <c r="AG605" s="88"/>
      <c r="AH605" s="88"/>
      <c r="AI605" s="88"/>
      <c r="AJ605" s="88"/>
      <c r="AK605" s="88"/>
      <c r="AL605" s="88"/>
      <c r="AM605" s="88"/>
      <c r="AN605" s="88"/>
      <c r="AO605" s="88"/>
      <c r="AP605" s="88"/>
      <c r="AQ605" s="88"/>
      <c r="AR605" s="88"/>
      <c r="AS605" s="88"/>
      <c r="AT605" s="88"/>
      <c r="AU605" s="88"/>
      <c r="AV605" s="88"/>
      <c r="AW605" s="88"/>
      <c r="AX605" s="88"/>
      <c r="AY605" s="88"/>
      <c r="AZ605" s="88"/>
      <c r="BA605" s="88"/>
      <c r="BB605" s="88"/>
      <c r="BC605" s="88"/>
      <c r="BD605" s="88"/>
      <c r="BE605" s="88"/>
      <c r="BF605" s="88"/>
      <c r="BG605" s="88"/>
      <c r="BH605" s="88"/>
      <c r="BI605" s="88"/>
      <c r="BJ605" s="88"/>
      <c r="BK605" s="88"/>
      <c r="BL605" s="88"/>
      <c r="BM605" s="88"/>
      <c r="BN605" s="88"/>
      <c r="BO605" s="88"/>
      <c r="BP605" s="95"/>
      <c r="BQ605" s="95"/>
      <c r="BR605" s="88"/>
    </row>
  </sheetData>
  <phoneticPr fontId="0" type="noConversion"/>
  <conditionalFormatting sqref="K495:K567 K70 K148:K158 K6 K4 K1:K2 K8:K11 K376:K420 K427:K446 K454:K458 K40:K52 K120:K127 K129:K146 K19:K23 K14:K17 K491:K493 K110:K112 K114:K115 K72:K82 K460:K488 K25:K38 K54:K68 K97:K108 K160:K374 K607:K64890">
    <cfRule type="cellIs" dxfId="35" priority="48" stopIfTrue="1" operator="equal">
      <formula>"error"</formula>
    </cfRule>
  </conditionalFormatting>
  <conditionalFormatting sqref="F128:G135 F75:G82 F39:G46">
    <cfRule type="cellIs" dxfId="34" priority="49" stopIfTrue="1" operator="equal">
      <formula>0</formula>
    </cfRule>
  </conditionalFormatting>
  <conditionalFormatting sqref="L16:BN17">
    <cfRule type="cellIs" dxfId="33" priority="50" stopIfTrue="1" operator="equal">
      <formula>0</formula>
    </cfRule>
  </conditionalFormatting>
  <conditionalFormatting sqref="K7">
    <cfRule type="cellIs" dxfId="32" priority="46" stopIfTrue="1" operator="equal">
      <formula>"error"</formula>
    </cfRule>
  </conditionalFormatting>
  <conditionalFormatting sqref="K13">
    <cfRule type="cellIs" dxfId="31" priority="45" stopIfTrue="1" operator="equal">
      <formula>"error"</formula>
    </cfRule>
  </conditionalFormatting>
  <conditionalFormatting sqref="K12">
    <cfRule type="cellIs" dxfId="30" priority="44" stopIfTrue="1" operator="equal">
      <formula>"error"</formula>
    </cfRule>
  </conditionalFormatting>
  <conditionalFormatting sqref="K421:K426">
    <cfRule type="cellIs" dxfId="29" priority="41" stopIfTrue="1" operator="equal">
      <formula>"error"</formula>
    </cfRule>
  </conditionalFormatting>
  <conditionalFormatting sqref="X35:AG35">
    <cfRule type="cellIs" dxfId="28" priority="38" stopIfTrue="1" operator="equal">
      <formula>0</formula>
    </cfRule>
  </conditionalFormatting>
  <conditionalFormatting sqref="K71">
    <cfRule type="cellIs" dxfId="27" priority="37" stopIfTrue="1" operator="equal">
      <formula>"error"</formula>
    </cfRule>
  </conditionalFormatting>
  <conditionalFormatting sqref="AC71:AG71">
    <cfRule type="cellIs" dxfId="26" priority="36" stopIfTrue="1" operator="equal">
      <formula>0</formula>
    </cfRule>
  </conditionalFormatting>
  <conditionalFormatting sqref="K116 K119">
    <cfRule type="cellIs" dxfId="25" priority="31" stopIfTrue="1" operator="equal">
      <formula>"error"</formula>
    </cfRule>
  </conditionalFormatting>
  <conditionalFormatting sqref="K109">
    <cfRule type="cellIs" dxfId="24" priority="30" stopIfTrue="1" operator="equal">
      <formula>"error"</formula>
    </cfRule>
  </conditionalFormatting>
  <conditionalFormatting sqref="K113">
    <cfRule type="cellIs" dxfId="23" priority="29" stopIfTrue="1" operator="equal">
      <formula>"error"</formula>
    </cfRule>
  </conditionalFormatting>
  <conditionalFormatting sqref="K117">
    <cfRule type="cellIs" dxfId="22" priority="28" stopIfTrue="1" operator="equal">
      <formula>"error"</formula>
    </cfRule>
  </conditionalFormatting>
  <conditionalFormatting sqref="K118">
    <cfRule type="cellIs" dxfId="21" priority="27" stopIfTrue="1" operator="equal">
      <formula>"error"</formula>
    </cfRule>
  </conditionalFormatting>
  <conditionalFormatting sqref="K459">
    <cfRule type="cellIs" dxfId="20" priority="26" stopIfTrue="1" operator="equal">
      <formula>"error"</formula>
    </cfRule>
  </conditionalFormatting>
  <conditionalFormatting sqref="K24">
    <cfRule type="cellIs" dxfId="19" priority="25" stopIfTrue="1" operator="equal">
      <formula>"error"</formula>
    </cfRule>
  </conditionalFormatting>
  <conditionalFormatting sqref="AB71">
    <cfRule type="cellIs" dxfId="18" priority="24" stopIfTrue="1" operator="equal">
      <formula>0</formula>
    </cfRule>
  </conditionalFormatting>
  <conditionalFormatting sqref="AA71">
    <cfRule type="cellIs" dxfId="17" priority="23" stopIfTrue="1" operator="equal">
      <formula>0</formula>
    </cfRule>
  </conditionalFormatting>
  <conditionalFormatting sqref="Z71">
    <cfRule type="cellIs" dxfId="16" priority="22" stopIfTrue="1" operator="equal">
      <formula>0</formula>
    </cfRule>
  </conditionalFormatting>
  <conditionalFormatting sqref="X71">
    <cfRule type="cellIs" dxfId="15" priority="20" stopIfTrue="1" operator="equal">
      <formula>0</formula>
    </cfRule>
  </conditionalFormatting>
  <conditionalFormatting sqref="Y71">
    <cfRule type="cellIs" dxfId="14" priority="19" stopIfTrue="1" operator="equal">
      <formula>0</formula>
    </cfRule>
  </conditionalFormatting>
  <conditionalFormatting sqref="K84 K86:K96">
    <cfRule type="cellIs" dxfId="13" priority="17" stopIfTrue="1" operator="equal">
      <formula>"error"</formula>
    </cfRule>
  </conditionalFormatting>
  <conditionalFormatting sqref="F89:G91 G92:G96">
    <cfRule type="cellIs" dxfId="12" priority="18" stopIfTrue="1" operator="equal">
      <formula>0</formula>
    </cfRule>
  </conditionalFormatting>
  <conditionalFormatting sqref="K85">
    <cfRule type="cellIs" dxfId="11" priority="16" stopIfTrue="1" operator="equal">
      <formula>"error"</formula>
    </cfRule>
  </conditionalFormatting>
  <conditionalFormatting sqref="AC85:AG85">
    <cfRule type="cellIs" dxfId="10" priority="15" stopIfTrue="1" operator="equal">
      <formula>0</formula>
    </cfRule>
  </conditionalFormatting>
  <conditionalFormatting sqref="AB85">
    <cfRule type="cellIs" dxfId="9" priority="14" stopIfTrue="1" operator="equal">
      <formula>0</formula>
    </cfRule>
  </conditionalFormatting>
  <conditionalFormatting sqref="AA85">
    <cfRule type="cellIs" dxfId="8" priority="13" stopIfTrue="1" operator="equal">
      <formula>0</formula>
    </cfRule>
  </conditionalFormatting>
  <conditionalFormatting sqref="Z85">
    <cfRule type="cellIs" dxfId="7" priority="12" stopIfTrue="1" operator="equal">
      <formula>0</formula>
    </cfRule>
  </conditionalFormatting>
  <conditionalFormatting sqref="X85">
    <cfRule type="cellIs" dxfId="6" priority="10" stopIfTrue="1" operator="equal">
      <formula>0</formula>
    </cfRule>
  </conditionalFormatting>
  <conditionalFormatting sqref="Y85">
    <cfRule type="cellIs" dxfId="5" priority="9" stopIfTrue="1" operator="equal">
      <formula>0</formula>
    </cfRule>
  </conditionalFormatting>
  <conditionalFormatting sqref="F92:F96">
    <cfRule type="cellIs" dxfId="4" priority="8" stopIfTrue="1" operator="equal">
      <formula>0</formula>
    </cfRule>
  </conditionalFormatting>
  <conditionalFormatting sqref="L158">
    <cfRule type="cellIs" dxfId="3" priority="3" stopIfTrue="1" operator="equal">
      <formula>"error"</formula>
    </cfRule>
  </conditionalFormatting>
  <conditionalFormatting sqref="K569:K602">
    <cfRule type="cellIs" dxfId="2" priority="2" stopIfTrue="1" operator="equal">
      <formula>"error"</formula>
    </cfRule>
  </conditionalFormatting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&amp;D&amp;RCONFIDENTIAL © Analysys Mason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/>
  </sheetPr>
  <dimension ref="A1:R61"/>
  <sheetViews>
    <sheetView showGridLines="0" zoomScale="85" zoomScaleNormal="85" workbookViewId="0">
      <selection activeCell="C19" sqref="C19"/>
    </sheetView>
  </sheetViews>
  <sheetFormatPr baseColWidth="10" defaultColWidth="12.7109375" defaultRowHeight="12"/>
  <cols>
    <col min="1" max="1" width="6.7109375" customWidth="1"/>
    <col min="2" max="2" width="12.7109375" customWidth="1"/>
    <col min="3" max="3" width="10.7109375" customWidth="1"/>
    <col min="4" max="4" width="42.85546875" bestFit="1" customWidth="1"/>
    <col min="5" max="5" width="12.7109375" customWidth="1"/>
    <col min="6" max="6" width="9.7109375" customWidth="1"/>
    <col min="7" max="7" width="42.85546875" bestFit="1" customWidth="1"/>
    <col min="8" max="8" width="12.7109375" customWidth="1"/>
    <col min="9" max="9" width="10.28515625" customWidth="1"/>
    <col min="10" max="10" width="12.7109375" customWidth="1"/>
    <col min="11" max="11" width="8.5703125" customWidth="1"/>
    <col min="12" max="12" width="22" bestFit="1" customWidth="1"/>
    <col min="13" max="13" width="8.5703125" customWidth="1"/>
    <col min="14" max="14" width="18.85546875" bestFit="1" customWidth="1"/>
    <col min="15" max="15" width="9" customWidth="1"/>
    <col min="17" max="17" width="8.5703125" customWidth="1"/>
    <col min="18" max="18" width="15.140625" customWidth="1"/>
  </cols>
  <sheetData>
    <row r="1" spans="1:18" s="37" customFormat="1" ht="33.75" customHeight="1">
      <c r="A1" s="37" t="s">
        <v>90</v>
      </c>
      <c r="D1" s="41" t="s">
        <v>395</v>
      </c>
    </row>
    <row r="2" spans="1:18">
      <c r="E2" s="285" t="s">
        <v>604</v>
      </c>
    </row>
    <row r="3" spans="1:18">
      <c r="B3" s="7">
        <v>1000</v>
      </c>
      <c r="C3" s="19" t="s">
        <v>157</v>
      </c>
    </row>
    <row r="5" spans="1:18" ht="36">
      <c r="B5" s="45" t="s">
        <v>396</v>
      </c>
      <c r="D5" s="45" t="s">
        <v>397</v>
      </c>
      <c r="E5" s="1" t="s">
        <v>172</v>
      </c>
      <c r="G5" s="45" t="s">
        <v>398</v>
      </c>
      <c r="H5" s="1" t="s">
        <v>172</v>
      </c>
      <c r="J5" s="45" t="s">
        <v>399</v>
      </c>
      <c r="L5" s="45" t="s">
        <v>400</v>
      </c>
      <c r="N5" s="45" t="s">
        <v>158</v>
      </c>
      <c r="P5" s="45" t="s">
        <v>401</v>
      </c>
      <c r="R5" s="45" t="s">
        <v>402</v>
      </c>
    </row>
    <row r="6" spans="1:18">
      <c r="B6" s="46"/>
      <c r="C6">
        <v>1</v>
      </c>
      <c r="D6" s="48" t="s">
        <v>424</v>
      </c>
      <c r="E6" s="48" t="s">
        <v>188</v>
      </c>
      <c r="F6">
        <v>1</v>
      </c>
      <c r="G6" s="106" t="s">
        <v>306</v>
      </c>
      <c r="H6" s="48" t="s">
        <v>372</v>
      </c>
      <c r="J6" s="48" t="s">
        <v>111</v>
      </c>
      <c r="L6" s="48" t="s">
        <v>37</v>
      </c>
      <c r="N6" s="48" t="s">
        <v>160</v>
      </c>
      <c r="P6" s="48" t="s">
        <v>206</v>
      </c>
      <c r="R6" s="48" t="s">
        <v>204</v>
      </c>
    </row>
    <row r="7" spans="1:18">
      <c r="B7" s="47">
        <f t="shared" ref="B7:B60" si="0">B6+1</f>
        <v>1</v>
      </c>
      <c r="C7">
        <v>2</v>
      </c>
      <c r="D7" s="48" t="s">
        <v>425</v>
      </c>
      <c r="E7" s="48" t="s">
        <v>188</v>
      </c>
      <c r="F7">
        <v>2</v>
      </c>
      <c r="G7" s="106" t="s">
        <v>307</v>
      </c>
      <c r="H7" s="48" t="s">
        <v>372</v>
      </c>
      <c r="J7" s="48" t="s">
        <v>112</v>
      </c>
      <c r="L7" s="48" t="s">
        <v>38</v>
      </c>
      <c r="N7" s="48" t="s">
        <v>161</v>
      </c>
      <c r="P7" s="48" t="s">
        <v>205</v>
      </c>
      <c r="R7" s="48" t="s">
        <v>184</v>
      </c>
    </row>
    <row r="8" spans="1:18">
      <c r="B8" s="47">
        <f t="shared" si="0"/>
        <v>2</v>
      </c>
      <c r="C8">
        <v>3</v>
      </c>
      <c r="D8" s="48" t="s">
        <v>426</v>
      </c>
      <c r="E8" s="48" t="s">
        <v>188</v>
      </c>
      <c r="F8">
        <v>3</v>
      </c>
      <c r="G8" s="106" t="s">
        <v>308</v>
      </c>
      <c r="H8" s="48" t="s">
        <v>372</v>
      </c>
      <c r="J8" s="48" t="s">
        <v>113</v>
      </c>
      <c r="L8" s="48" t="s">
        <v>39</v>
      </c>
      <c r="N8" s="48" t="s">
        <v>159</v>
      </c>
      <c r="P8" s="48" t="s">
        <v>207</v>
      </c>
      <c r="R8" s="48" t="s">
        <v>214</v>
      </c>
    </row>
    <row r="9" spans="1:18">
      <c r="B9" s="47">
        <f t="shared" si="0"/>
        <v>3</v>
      </c>
      <c r="C9">
        <v>4</v>
      </c>
      <c r="D9" s="48" t="s">
        <v>427</v>
      </c>
      <c r="E9" s="48" t="s">
        <v>188</v>
      </c>
      <c r="F9">
        <v>4</v>
      </c>
      <c r="G9" s="106" t="s">
        <v>309</v>
      </c>
      <c r="H9" s="48" t="s">
        <v>372</v>
      </c>
      <c r="J9" s="48" t="s">
        <v>3</v>
      </c>
      <c r="L9" s="48" t="s">
        <v>26</v>
      </c>
      <c r="N9" s="48" t="s">
        <v>183</v>
      </c>
      <c r="P9" s="48" t="s">
        <v>207</v>
      </c>
      <c r="R9" s="48" t="s">
        <v>42</v>
      </c>
    </row>
    <row r="10" spans="1:18">
      <c r="B10" s="47">
        <f t="shared" si="0"/>
        <v>4</v>
      </c>
      <c r="C10">
        <v>5</v>
      </c>
      <c r="D10" s="48" t="s">
        <v>428</v>
      </c>
      <c r="E10" s="48" t="s">
        <v>188</v>
      </c>
      <c r="F10">
        <v>5</v>
      </c>
      <c r="G10" s="106" t="s">
        <v>310</v>
      </c>
      <c r="H10" s="48" t="s">
        <v>372</v>
      </c>
      <c r="J10" s="48" t="s">
        <v>129</v>
      </c>
      <c r="L10" s="48" t="s">
        <v>26</v>
      </c>
      <c r="N10" s="48" t="s">
        <v>183</v>
      </c>
      <c r="P10" s="48" t="s">
        <v>207</v>
      </c>
      <c r="R10" s="48" t="s">
        <v>207</v>
      </c>
    </row>
    <row r="11" spans="1:18">
      <c r="B11" s="47">
        <f t="shared" si="0"/>
        <v>5</v>
      </c>
      <c r="C11">
        <v>6</v>
      </c>
      <c r="D11" s="48" t="s">
        <v>429</v>
      </c>
      <c r="E11" s="48" t="s">
        <v>188</v>
      </c>
      <c r="F11">
        <v>6</v>
      </c>
      <c r="G11" s="106" t="s">
        <v>311</v>
      </c>
      <c r="H11" s="48" t="s">
        <v>372</v>
      </c>
      <c r="J11" s="19" t="s">
        <v>114</v>
      </c>
      <c r="L11" s="19" t="s">
        <v>36</v>
      </c>
      <c r="N11" s="19" t="s">
        <v>40</v>
      </c>
      <c r="P11" s="19" t="s">
        <v>41</v>
      </c>
      <c r="R11" s="19" t="s">
        <v>140</v>
      </c>
    </row>
    <row r="12" spans="1:18">
      <c r="B12" s="47">
        <f t="shared" si="0"/>
        <v>6</v>
      </c>
      <c r="C12">
        <v>7</v>
      </c>
      <c r="D12" s="48" t="s">
        <v>430</v>
      </c>
      <c r="E12" s="48" t="s">
        <v>188</v>
      </c>
      <c r="F12">
        <v>7</v>
      </c>
      <c r="G12" s="106" t="s">
        <v>312</v>
      </c>
      <c r="H12" s="48" t="s">
        <v>372</v>
      </c>
    </row>
    <row r="13" spans="1:18">
      <c r="B13" s="47">
        <f t="shared" si="0"/>
        <v>7</v>
      </c>
      <c r="C13">
        <v>8</v>
      </c>
      <c r="D13" s="48" t="s">
        <v>431</v>
      </c>
      <c r="E13" s="48" t="s">
        <v>188</v>
      </c>
      <c r="F13">
        <v>8</v>
      </c>
      <c r="G13" s="51" t="str">
        <f>"Fixed Service"&amp;F13</f>
        <v>Fixed Service8</v>
      </c>
      <c r="H13" s="51" t="str">
        <f>"Fixed Unit"&amp;F13</f>
        <v>Fixed Unit8</v>
      </c>
    </row>
    <row r="14" spans="1:18">
      <c r="B14" s="47">
        <f t="shared" si="0"/>
        <v>8</v>
      </c>
      <c r="C14">
        <v>9</v>
      </c>
      <c r="D14" s="48" t="s">
        <v>432</v>
      </c>
      <c r="E14" s="48" t="s">
        <v>188</v>
      </c>
      <c r="F14">
        <v>9</v>
      </c>
      <c r="G14" s="106" t="s">
        <v>313</v>
      </c>
      <c r="H14" s="48" t="s">
        <v>372</v>
      </c>
    </row>
    <row r="15" spans="1:18">
      <c r="B15" s="47">
        <f t="shared" si="0"/>
        <v>9</v>
      </c>
      <c r="C15">
        <v>10</v>
      </c>
      <c r="D15" s="48" t="s">
        <v>319</v>
      </c>
      <c r="E15" s="48" t="s">
        <v>221</v>
      </c>
      <c r="F15">
        <v>10</v>
      </c>
      <c r="G15" s="106" t="s">
        <v>314</v>
      </c>
      <c r="H15" s="48" t="s">
        <v>372</v>
      </c>
    </row>
    <row r="16" spans="1:18">
      <c r="B16" s="47">
        <f t="shared" si="0"/>
        <v>10</v>
      </c>
      <c r="C16">
        <v>11</v>
      </c>
      <c r="D16" s="48" t="s">
        <v>342</v>
      </c>
      <c r="E16" s="48" t="s">
        <v>221</v>
      </c>
      <c r="F16">
        <v>11</v>
      </c>
      <c r="G16" s="106" t="s">
        <v>315</v>
      </c>
      <c r="H16" s="48" t="s">
        <v>372</v>
      </c>
    </row>
    <row r="17" spans="2:8">
      <c r="B17" s="47">
        <f t="shared" si="0"/>
        <v>11</v>
      </c>
      <c r="C17">
        <v>12</v>
      </c>
      <c r="D17" s="48" t="s">
        <v>433</v>
      </c>
      <c r="E17" s="48" t="s">
        <v>221</v>
      </c>
      <c r="F17">
        <v>12</v>
      </c>
      <c r="G17" s="106" t="s">
        <v>316</v>
      </c>
      <c r="H17" s="48" t="s">
        <v>372</v>
      </c>
    </row>
    <row r="18" spans="2:8">
      <c r="B18" s="47">
        <f t="shared" si="0"/>
        <v>12</v>
      </c>
      <c r="C18">
        <v>13</v>
      </c>
      <c r="D18" s="48" t="s">
        <v>434</v>
      </c>
      <c r="E18" s="48" t="s">
        <v>188</v>
      </c>
      <c r="F18">
        <v>13</v>
      </c>
      <c r="G18" s="106" t="s">
        <v>317</v>
      </c>
      <c r="H18" s="48" t="s">
        <v>372</v>
      </c>
    </row>
    <row r="19" spans="2:8">
      <c r="B19" s="47">
        <f t="shared" si="0"/>
        <v>13</v>
      </c>
      <c r="C19">
        <v>14</v>
      </c>
      <c r="D19" s="48" t="s">
        <v>435</v>
      </c>
      <c r="E19" s="48" t="s">
        <v>188</v>
      </c>
      <c r="F19">
        <v>14</v>
      </c>
      <c r="G19" s="51" t="str">
        <f>"Fixed Service"&amp;F19</f>
        <v>Fixed Service14</v>
      </c>
      <c r="H19" s="51" t="str">
        <f>"Fixed Unit"&amp;F19</f>
        <v>Fixed Unit14</v>
      </c>
    </row>
    <row r="20" spans="2:8">
      <c r="B20" s="47">
        <f t="shared" si="0"/>
        <v>14</v>
      </c>
      <c r="C20">
        <v>15</v>
      </c>
      <c r="D20" s="48" t="s">
        <v>436</v>
      </c>
      <c r="E20" s="48" t="s">
        <v>107</v>
      </c>
      <c r="F20">
        <v>15</v>
      </c>
      <c r="G20" s="106" t="s">
        <v>408</v>
      </c>
      <c r="H20" s="48" t="s">
        <v>372</v>
      </c>
    </row>
    <row r="21" spans="2:8">
      <c r="B21" s="47">
        <f t="shared" si="0"/>
        <v>15</v>
      </c>
      <c r="C21">
        <v>16</v>
      </c>
      <c r="D21" s="48" t="s">
        <v>437</v>
      </c>
      <c r="E21" s="48" t="s">
        <v>107</v>
      </c>
      <c r="F21">
        <v>16</v>
      </c>
      <c r="G21" s="106" t="s">
        <v>318</v>
      </c>
      <c r="H21" s="48" t="s">
        <v>372</v>
      </c>
    </row>
    <row r="22" spans="2:8">
      <c r="B22" s="47">
        <f t="shared" si="0"/>
        <v>16</v>
      </c>
      <c r="C22">
        <v>17</v>
      </c>
      <c r="D22" s="48" t="s">
        <v>438</v>
      </c>
      <c r="E22" s="48" t="s">
        <v>107</v>
      </c>
      <c r="F22">
        <v>17</v>
      </c>
      <c r="G22" s="51" t="str">
        <f>"Fixed Service"&amp;F22</f>
        <v>Fixed Service17</v>
      </c>
      <c r="H22" s="51" t="str">
        <f>"Fixed Unit"&amp;F22</f>
        <v>Fixed Unit17</v>
      </c>
    </row>
    <row r="23" spans="2:8">
      <c r="B23" s="47">
        <f t="shared" si="0"/>
        <v>17</v>
      </c>
      <c r="C23">
        <v>18</v>
      </c>
      <c r="D23" s="48" t="s">
        <v>439</v>
      </c>
      <c r="E23" s="48" t="s">
        <v>107</v>
      </c>
      <c r="F23">
        <v>18</v>
      </c>
      <c r="G23" s="106" t="s">
        <v>319</v>
      </c>
      <c r="H23" s="48" t="s">
        <v>139</v>
      </c>
    </row>
    <row r="24" spans="2:8">
      <c r="B24" s="47">
        <f t="shared" si="0"/>
        <v>18</v>
      </c>
      <c r="C24">
        <v>19</v>
      </c>
      <c r="D24" s="48" t="s">
        <v>440</v>
      </c>
      <c r="E24" s="48" t="s">
        <v>107</v>
      </c>
      <c r="F24">
        <v>19</v>
      </c>
      <c r="G24" s="106" t="s">
        <v>320</v>
      </c>
      <c r="H24" s="48" t="s">
        <v>139</v>
      </c>
    </row>
    <row r="25" spans="2:8">
      <c r="B25" s="47">
        <f t="shared" si="0"/>
        <v>19</v>
      </c>
      <c r="C25">
        <v>20</v>
      </c>
      <c r="D25" s="51" t="str">
        <f>"Mobile Service"&amp;C25</f>
        <v>Mobile Service20</v>
      </c>
      <c r="E25" s="51" t="str">
        <f>"Mobile Unit"&amp;C25</f>
        <v>Mobile Unit20</v>
      </c>
      <c r="F25">
        <v>20</v>
      </c>
      <c r="G25" s="106" t="s">
        <v>321</v>
      </c>
      <c r="H25" s="48" t="s">
        <v>139</v>
      </c>
    </row>
    <row r="26" spans="2:8">
      <c r="B26" s="47">
        <f t="shared" si="0"/>
        <v>20</v>
      </c>
      <c r="C26">
        <v>21</v>
      </c>
      <c r="D26" s="51" t="str">
        <f t="shared" ref="D26:D35" si="1">"Mobile Service"&amp;C26</f>
        <v>Mobile Service21</v>
      </c>
      <c r="E26" s="51" t="str">
        <f t="shared" ref="E26:E35" si="2">"Mobile Unit"&amp;C26</f>
        <v>Mobile Unit21</v>
      </c>
      <c r="F26">
        <v>21</v>
      </c>
      <c r="G26" s="51" t="str">
        <f>"Fixed Service"&amp;F26</f>
        <v>Fixed Service21</v>
      </c>
      <c r="H26" s="51" t="str">
        <f>"Fixed Unit"&amp;F26</f>
        <v>Fixed Unit21</v>
      </c>
    </row>
    <row r="27" spans="2:8">
      <c r="B27" s="47">
        <f t="shared" si="0"/>
        <v>21</v>
      </c>
      <c r="C27">
        <v>22</v>
      </c>
      <c r="D27" s="51" t="str">
        <f t="shared" si="1"/>
        <v>Mobile Service22</v>
      </c>
      <c r="E27" s="51" t="str">
        <f t="shared" si="2"/>
        <v>Mobile Unit22</v>
      </c>
      <c r="F27">
        <v>22</v>
      </c>
      <c r="G27" s="106" t="s">
        <v>374</v>
      </c>
      <c r="H27" s="48" t="s">
        <v>15</v>
      </c>
    </row>
    <row r="28" spans="2:8">
      <c r="B28" s="47">
        <f t="shared" si="0"/>
        <v>22</v>
      </c>
      <c r="C28">
        <v>23</v>
      </c>
      <c r="D28" s="51" t="str">
        <f t="shared" si="1"/>
        <v>Mobile Service23</v>
      </c>
      <c r="E28" s="51" t="str">
        <f t="shared" si="2"/>
        <v>Mobile Unit23</v>
      </c>
      <c r="F28">
        <v>23</v>
      </c>
      <c r="G28" s="106" t="s">
        <v>355</v>
      </c>
      <c r="H28" s="48" t="s">
        <v>375</v>
      </c>
    </row>
    <row r="29" spans="2:8">
      <c r="B29" s="47">
        <f t="shared" si="0"/>
        <v>23</v>
      </c>
      <c r="C29">
        <v>24</v>
      </c>
      <c r="D29" s="51" t="str">
        <f t="shared" si="1"/>
        <v>Mobile Service24</v>
      </c>
      <c r="E29" s="51" t="str">
        <f t="shared" si="2"/>
        <v>Mobile Unit24</v>
      </c>
      <c r="F29">
        <v>24</v>
      </c>
      <c r="G29" s="106" t="s">
        <v>354</v>
      </c>
      <c r="H29" s="48" t="s">
        <v>15</v>
      </c>
    </row>
    <row r="30" spans="2:8">
      <c r="B30" s="47">
        <f t="shared" si="0"/>
        <v>24</v>
      </c>
      <c r="C30">
        <v>25</v>
      </c>
      <c r="D30" s="51" t="str">
        <f t="shared" si="1"/>
        <v>Mobile Service25</v>
      </c>
      <c r="E30" s="51" t="str">
        <f t="shared" si="2"/>
        <v>Mobile Unit25</v>
      </c>
      <c r="F30">
        <v>25</v>
      </c>
      <c r="G30" s="106" t="s">
        <v>357</v>
      </c>
      <c r="H30" s="48" t="s">
        <v>375</v>
      </c>
    </row>
    <row r="31" spans="2:8">
      <c r="B31" s="47">
        <f t="shared" si="0"/>
        <v>25</v>
      </c>
      <c r="C31">
        <v>26</v>
      </c>
      <c r="D31" s="51" t="str">
        <f t="shared" si="1"/>
        <v>Mobile Service26</v>
      </c>
      <c r="E31" s="51" t="str">
        <f t="shared" si="2"/>
        <v>Mobile Unit26</v>
      </c>
      <c r="F31">
        <v>26</v>
      </c>
      <c r="G31" s="106" t="s">
        <v>356</v>
      </c>
      <c r="H31" s="48" t="s">
        <v>15</v>
      </c>
    </row>
    <row r="32" spans="2:8">
      <c r="B32" s="47">
        <f t="shared" si="0"/>
        <v>26</v>
      </c>
      <c r="C32">
        <v>27</v>
      </c>
      <c r="D32" s="51" t="str">
        <f t="shared" si="1"/>
        <v>Mobile Service27</v>
      </c>
      <c r="E32" s="51" t="str">
        <f t="shared" si="2"/>
        <v>Mobile Unit27</v>
      </c>
      <c r="F32">
        <v>27</v>
      </c>
      <c r="G32" s="51" t="str">
        <f>"Fixed Service"&amp;F32</f>
        <v>Fixed Service27</v>
      </c>
      <c r="H32" s="51" t="str">
        <f>"Fixed Unit"&amp;F32</f>
        <v>Fixed Unit27</v>
      </c>
    </row>
    <row r="33" spans="2:8">
      <c r="B33" s="47">
        <f t="shared" si="0"/>
        <v>27</v>
      </c>
      <c r="C33">
        <v>28</v>
      </c>
      <c r="D33" s="51" t="str">
        <f t="shared" si="1"/>
        <v>Mobile Service28</v>
      </c>
      <c r="E33" s="51" t="str">
        <f t="shared" si="2"/>
        <v>Mobile Unit28</v>
      </c>
      <c r="F33">
        <v>28</v>
      </c>
      <c r="G33" s="51" t="str">
        <f>"Fixed Service"&amp;F33</f>
        <v>Fixed Service28</v>
      </c>
      <c r="H33" s="51" t="str">
        <f>"Fixed Unit"&amp;F33</f>
        <v>Fixed Unit28</v>
      </c>
    </row>
    <row r="34" spans="2:8">
      <c r="B34" s="47">
        <f t="shared" si="0"/>
        <v>28</v>
      </c>
      <c r="C34">
        <v>29</v>
      </c>
      <c r="D34" s="51" t="str">
        <f t="shared" si="1"/>
        <v>Mobile Service29</v>
      </c>
      <c r="E34" s="51" t="str">
        <f t="shared" si="2"/>
        <v>Mobile Unit29</v>
      </c>
      <c r="F34">
        <v>29</v>
      </c>
      <c r="G34" s="51" t="str">
        <f>"Fixed Service"&amp;F34</f>
        <v>Fixed Service29</v>
      </c>
      <c r="H34" s="51" t="str">
        <f>"Fixed Unit"&amp;F34</f>
        <v>Fixed Unit29</v>
      </c>
    </row>
    <row r="35" spans="2:8">
      <c r="B35" s="47">
        <f t="shared" si="0"/>
        <v>29</v>
      </c>
      <c r="C35">
        <v>30</v>
      </c>
      <c r="D35" s="51" t="str">
        <f t="shared" si="1"/>
        <v>Mobile Service30</v>
      </c>
      <c r="E35" s="51" t="str">
        <f t="shared" si="2"/>
        <v>Mobile Unit30</v>
      </c>
      <c r="F35">
        <v>30</v>
      </c>
      <c r="G35" s="48" t="s">
        <v>42</v>
      </c>
      <c r="H35" s="48" t="s">
        <v>118</v>
      </c>
    </row>
    <row r="36" spans="2:8">
      <c r="B36" s="47">
        <f t="shared" si="0"/>
        <v>30</v>
      </c>
      <c r="D36" s="19" t="s">
        <v>108</v>
      </c>
      <c r="E36" s="19" t="s">
        <v>110</v>
      </c>
      <c r="G36" s="19" t="s">
        <v>109</v>
      </c>
      <c r="H36" s="19" t="s">
        <v>46</v>
      </c>
    </row>
    <row r="37" spans="2:8">
      <c r="B37" s="47">
        <f t="shared" si="0"/>
        <v>31</v>
      </c>
    </row>
    <row r="38" spans="2:8">
      <c r="B38" s="47">
        <f t="shared" si="0"/>
        <v>32</v>
      </c>
    </row>
    <row r="39" spans="2:8">
      <c r="B39" s="47">
        <f t="shared" si="0"/>
        <v>33</v>
      </c>
    </row>
    <row r="40" spans="2:8">
      <c r="B40" s="47">
        <f t="shared" si="0"/>
        <v>34</v>
      </c>
    </row>
    <row r="41" spans="2:8">
      <c r="B41" s="47">
        <f t="shared" si="0"/>
        <v>35</v>
      </c>
    </row>
    <row r="42" spans="2:8">
      <c r="B42" s="47">
        <f t="shared" si="0"/>
        <v>36</v>
      </c>
    </row>
    <row r="43" spans="2:8">
      <c r="B43" s="47">
        <f t="shared" si="0"/>
        <v>37</v>
      </c>
    </row>
    <row r="44" spans="2:8">
      <c r="B44" s="47">
        <f t="shared" si="0"/>
        <v>38</v>
      </c>
    </row>
    <row r="45" spans="2:8">
      <c r="B45" s="47">
        <f t="shared" si="0"/>
        <v>39</v>
      </c>
    </row>
    <row r="46" spans="2:8">
      <c r="B46" s="47">
        <f t="shared" si="0"/>
        <v>40</v>
      </c>
    </row>
    <row r="47" spans="2:8">
      <c r="B47" s="47">
        <f t="shared" si="0"/>
        <v>41</v>
      </c>
    </row>
    <row r="48" spans="2:8">
      <c r="B48" s="47">
        <f t="shared" si="0"/>
        <v>42</v>
      </c>
    </row>
    <row r="49" spans="2:2">
      <c r="B49" s="47">
        <f t="shared" si="0"/>
        <v>43</v>
      </c>
    </row>
    <row r="50" spans="2:2">
      <c r="B50" s="47">
        <f t="shared" si="0"/>
        <v>44</v>
      </c>
    </row>
    <row r="51" spans="2:2">
      <c r="B51" s="47">
        <f t="shared" si="0"/>
        <v>45</v>
      </c>
    </row>
    <row r="52" spans="2:2">
      <c r="B52" s="47">
        <f t="shared" si="0"/>
        <v>46</v>
      </c>
    </row>
    <row r="53" spans="2:2">
      <c r="B53" s="47">
        <f t="shared" si="0"/>
        <v>47</v>
      </c>
    </row>
    <row r="54" spans="2:2">
      <c r="B54" s="47">
        <f t="shared" si="0"/>
        <v>48</v>
      </c>
    </row>
    <row r="55" spans="2:2">
      <c r="B55" s="47">
        <f t="shared" si="0"/>
        <v>49</v>
      </c>
    </row>
    <row r="56" spans="2:2">
      <c r="B56" s="47">
        <f t="shared" si="0"/>
        <v>50</v>
      </c>
    </row>
    <row r="57" spans="2:2">
      <c r="B57" s="47">
        <f t="shared" si="0"/>
        <v>51</v>
      </c>
    </row>
    <row r="58" spans="2:2">
      <c r="B58" s="47">
        <f t="shared" si="0"/>
        <v>52</v>
      </c>
    </row>
    <row r="59" spans="2:2">
      <c r="B59" s="47">
        <f>B58+1</f>
        <v>53</v>
      </c>
    </row>
    <row r="60" spans="2:2">
      <c r="B60" s="47">
        <f t="shared" si="0"/>
        <v>54</v>
      </c>
    </row>
    <row r="61" spans="2:2">
      <c r="B61" s="19" t="s">
        <v>105</v>
      </c>
    </row>
  </sheetData>
  <phoneticPr fontId="0" type="noConversion"/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&amp;D&amp;RCONFIDENTIAL © Analysys Mason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autoPageBreaks="0"/>
  </sheetPr>
  <dimension ref="A1:BR122"/>
  <sheetViews>
    <sheetView showGridLines="0" zoomScale="85" zoomScaleNormal="85" workbookViewId="0">
      <pane xSplit="7" ySplit="3" topLeftCell="H4" activePane="bottomRight" state="frozen"/>
      <selection activeCell="O63" sqref="O63"/>
      <selection pane="topRight" activeCell="O63" sqref="O63"/>
      <selection pane="bottomLeft" activeCell="O63" sqref="O63"/>
      <selection pane="bottomRight" activeCell="H25" sqref="H25"/>
    </sheetView>
  </sheetViews>
  <sheetFormatPr baseColWidth="10" defaultColWidth="12.7109375" defaultRowHeight="12"/>
  <cols>
    <col min="1" max="2" width="6.7109375" customWidth="1"/>
    <col min="3" max="7" width="12.7109375" customWidth="1"/>
    <col min="8" max="8" width="18.5703125" customWidth="1"/>
    <col min="9" max="9" width="15.5703125" bestFit="1" customWidth="1"/>
    <col min="13" max="13" width="12.85546875" bestFit="1" customWidth="1"/>
    <col min="14" max="14" width="13" bestFit="1" customWidth="1"/>
    <col min="15" max="17" width="15.7109375" bestFit="1" customWidth="1"/>
    <col min="18" max="18" width="15.5703125" bestFit="1" customWidth="1"/>
    <col min="19" max="19" width="14.7109375" bestFit="1" customWidth="1"/>
    <col min="20" max="20" width="18.140625" bestFit="1" customWidth="1"/>
    <col min="21" max="62" width="14.7109375" bestFit="1" customWidth="1"/>
    <col min="63" max="63" width="14.5703125" customWidth="1"/>
  </cols>
  <sheetData>
    <row r="1" spans="1:70" s="40" customFormat="1" ht="33.75" customHeight="1">
      <c r="D1" s="49" t="s">
        <v>368</v>
      </c>
      <c r="L1" s="40" t="s">
        <v>90</v>
      </c>
    </row>
    <row r="3" spans="1:70">
      <c r="D3" s="52"/>
      <c r="E3" s="52"/>
      <c r="F3" s="52" t="s">
        <v>369</v>
      </c>
      <c r="G3" s="52" t="s">
        <v>172</v>
      </c>
      <c r="I3" s="1">
        <f t="array" ref="I3:BK3">TRANSPOSE(Market.Years)</f>
        <v>0</v>
      </c>
      <c r="J3" s="1">
        <v>1</v>
      </c>
      <c r="K3" s="1">
        <v>2</v>
      </c>
      <c r="L3" s="1">
        <v>3</v>
      </c>
      <c r="M3" s="1">
        <v>4</v>
      </c>
      <c r="N3" s="1">
        <v>5</v>
      </c>
      <c r="O3" s="1">
        <v>6</v>
      </c>
      <c r="P3" s="1">
        <v>7</v>
      </c>
      <c r="Q3" s="1">
        <v>8</v>
      </c>
      <c r="R3" s="1">
        <v>9</v>
      </c>
      <c r="S3" s="1">
        <v>10</v>
      </c>
      <c r="T3" s="1">
        <v>11</v>
      </c>
      <c r="U3" s="1">
        <v>12</v>
      </c>
      <c r="V3" s="1">
        <v>13</v>
      </c>
      <c r="W3" s="1">
        <v>14</v>
      </c>
      <c r="X3" s="1">
        <v>15</v>
      </c>
      <c r="Y3" s="1">
        <v>16</v>
      </c>
      <c r="Z3" s="1">
        <v>17</v>
      </c>
      <c r="AA3" s="1">
        <v>18</v>
      </c>
      <c r="AB3" s="1">
        <v>19</v>
      </c>
      <c r="AC3" s="1">
        <v>20</v>
      </c>
      <c r="AD3" s="1">
        <v>21</v>
      </c>
      <c r="AE3" s="1">
        <v>22</v>
      </c>
      <c r="AF3" s="1">
        <v>23</v>
      </c>
      <c r="AG3" s="1">
        <v>24</v>
      </c>
      <c r="AH3" s="1">
        <v>25</v>
      </c>
      <c r="AI3" s="1">
        <v>26</v>
      </c>
      <c r="AJ3" s="1">
        <v>27</v>
      </c>
      <c r="AK3" s="1">
        <v>28</v>
      </c>
      <c r="AL3" s="1">
        <v>29</v>
      </c>
      <c r="AM3" s="1">
        <v>30</v>
      </c>
      <c r="AN3" s="1">
        <v>31</v>
      </c>
      <c r="AO3" s="1">
        <v>32</v>
      </c>
      <c r="AP3" s="1">
        <v>33</v>
      </c>
      <c r="AQ3" s="1">
        <v>34</v>
      </c>
      <c r="AR3" s="1">
        <v>35</v>
      </c>
      <c r="AS3" s="1">
        <v>36</v>
      </c>
      <c r="AT3" s="1">
        <v>37</v>
      </c>
      <c r="AU3" s="1">
        <v>38</v>
      </c>
      <c r="AV3" s="1">
        <v>39</v>
      </c>
      <c r="AW3" s="1">
        <v>40</v>
      </c>
      <c r="AX3" s="1">
        <v>41</v>
      </c>
      <c r="AY3" s="1">
        <v>42</v>
      </c>
      <c r="AZ3" s="1">
        <v>43</v>
      </c>
      <c r="BA3" s="1">
        <v>44</v>
      </c>
      <c r="BB3" s="1">
        <v>45</v>
      </c>
      <c r="BC3" s="1">
        <v>46</v>
      </c>
      <c r="BD3" s="1">
        <v>47</v>
      </c>
      <c r="BE3" s="1">
        <v>48</v>
      </c>
      <c r="BF3" s="1">
        <v>49</v>
      </c>
      <c r="BG3" s="1">
        <v>50</v>
      </c>
      <c r="BH3" s="1">
        <v>51</v>
      </c>
      <c r="BI3" s="1">
        <v>52</v>
      </c>
      <c r="BJ3" s="1">
        <v>53</v>
      </c>
      <c r="BK3" s="1">
        <v>54</v>
      </c>
    </row>
    <row r="4" spans="1:70">
      <c r="H4" s="285" t="s">
        <v>604</v>
      </c>
    </row>
    <row r="5" spans="1:70" s="89" customFormat="1" ht="18" customHeight="1">
      <c r="A5" s="87">
        <v>1</v>
      </c>
      <c r="B5" s="87" t="s">
        <v>387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</row>
    <row r="7" spans="1:70" ht="15.75">
      <c r="B7" s="17" t="s">
        <v>388</v>
      </c>
    </row>
    <row r="9" spans="1:70">
      <c r="C9" t="s">
        <v>392</v>
      </c>
      <c r="F9" s="53" t="s">
        <v>370</v>
      </c>
      <c r="G9" s="53" t="s">
        <v>118</v>
      </c>
      <c r="N9" s="112">
        <f t="array" ref="N9:BK9">Fixed.Connections</f>
        <v>0</v>
      </c>
      <c r="O9" s="112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 t="e">
        <v>#DIV/0!</v>
      </c>
      <c r="V9" s="10" t="e">
        <v>#DIV/0!</v>
      </c>
      <c r="W9" s="10" t="e">
        <v>#DIV/0!</v>
      </c>
      <c r="X9" s="10" t="e">
        <v>#DIV/0!</v>
      </c>
      <c r="Y9" s="10" t="e">
        <v>#DIV/0!</v>
      </c>
      <c r="Z9" s="10" t="e">
        <v>#DIV/0!</v>
      </c>
      <c r="AA9" s="10" t="e">
        <v>#DIV/0!</v>
      </c>
      <c r="AB9" s="10" t="e">
        <v>#DIV/0!</v>
      </c>
      <c r="AC9" s="10" t="e">
        <v>#DIV/0!</v>
      </c>
      <c r="AD9" s="10" t="e">
        <v>#DIV/0!</v>
      </c>
      <c r="AE9" s="10" t="e">
        <v>#DIV/0!</v>
      </c>
      <c r="AF9" s="10" t="e">
        <v>#DIV/0!</v>
      </c>
      <c r="AG9" s="10" t="e">
        <v>#DIV/0!</v>
      </c>
      <c r="AH9" s="10" t="e">
        <v>#DIV/0!</v>
      </c>
      <c r="AI9" s="10" t="e">
        <v>#DIV/0!</v>
      </c>
      <c r="AJ9" s="10" t="e">
        <v>#DIV/0!</v>
      </c>
      <c r="AK9" s="10" t="e">
        <v>#DIV/0!</v>
      </c>
      <c r="AL9" s="10" t="e">
        <v>#DIV/0!</v>
      </c>
      <c r="AM9" s="10" t="e">
        <v>#DIV/0!</v>
      </c>
      <c r="AN9" s="10" t="e">
        <v>#DIV/0!</v>
      </c>
      <c r="AO9" s="10" t="e">
        <v>#DIV/0!</v>
      </c>
      <c r="AP9" s="10" t="e">
        <v>#DIV/0!</v>
      </c>
      <c r="AQ9" s="10" t="e">
        <v>#DIV/0!</v>
      </c>
      <c r="AR9" s="10" t="e">
        <v>#DIV/0!</v>
      </c>
      <c r="AS9" s="10" t="e">
        <v>#DIV/0!</v>
      </c>
      <c r="AT9" s="10" t="e">
        <v>#DIV/0!</v>
      </c>
      <c r="AU9" s="10" t="e">
        <v>#DIV/0!</v>
      </c>
      <c r="AV9" s="10" t="e">
        <v>#DIV/0!</v>
      </c>
      <c r="AW9" s="10" t="e">
        <v>#DIV/0!</v>
      </c>
      <c r="AX9" s="10" t="e">
        <v>#DIV/0!</v>
      </c>
      <c r="AY9" s="10" t="e">
        <v>#DIV/0!</v>
      </c>
      <c r="AZ9" s="10" t="e">
        <v>#DIV/0!</v>
      </c>
      <c r="BA9" s="10" t="e">
        <v>#DIV/0!</v>
      </c>
      <c r="BB9" s="10" t="e">
        <v>#DIV/0!</v>
      </c>
      <c r="BC9" s="10" t="e">
        <v>#DIV/0!</v>
      </c>
      <c r="BD9" s="10" t="e">
        <v>#DIV/0!</v>
      </c>
      <c r="BE9" s="10" t="e">
        <v>#DIV/0!</v>
      </c>
      <c r="BF9" s="10" t="e">
        <v>#DIV/0!</v>
      </c>
      <c r="BG9" s="10" t="e">
        <v>#DIV/0!</v>
      </c>
      <c r="BH9" s="10" t="e">
        <v>#DIV/0!</v>
      </c>
      <c r="BI9" s="10" t="e">
        <v>#DIV/0!</v>
      </c>
      <c r="BJ9" s="10" t="e">
        <v>#DIV/0!</v>
      </c>
      <c r="BK9" s="10" t="e">
        <v>#DIV/0!</v>
      </c>
      <c r="BL9" s="19" t="s">
        <v>596</v>
      </c>
    </row>
    <row r="11" spans="1:70" ht="15.75">
      <c r="B11" s="17" t="s">
        <v>389</v>
      </c>
    </row>
    <row r="12" spans="1:70">
      <c r="T12" s="129" t="e">
        <f>(T13+T14+T15+T16+T17+T18+T19)/T9/12</f>
        <v>#DIV/0!</v>
      </c>
    </row>
    <row r="13" spans="1:70">
      <c r="C13" s="51" t="str">
        <f t="array" ref="C13:C42">Fixed.Retail.Services</f>
        <v>Llamadas salientes Local on-net</v>
      </c>
      <c r="G13" s="51" t="str">
        <f t="array" ref="G13:G42">Fixed.Retail.Services.Units</f>
        <v>Minutos</v>
      </c>
      <c r="I13" s="115"/>
      <c r="N13" s="112">
        <f t="array" ref="N13:BK42">Fixed.Retail.Services.Volumes</f>
        <v>0</v>
      </c>
      <c r="O13" s="112">
        <v>0</v>
      </c>
      <c r="P13" s="112" t="e">
        <v>#DIV/0!</v>
      </c>
      <c r="Q13" s="112" t="e">
        <v>#DIV/0!</v>
      </c>
      <c r="R13" s="112" t="e">
        <v>#DIV/0!</v>
      </c>
      <c r="S13" s="112" t="e">
        <v>#DIV/0!</v>
      </c>
      <c r="T13" s="112" t="e">
        <v>#DIV/0!</v>
      </c>
      <c r="U13" s="112" t="e">
        <v>#DIV/0!</v>
      </c>
      <c r="V13" s="112" t="e">
        <v>#DIV/0!</v>
      </c>
      <c r="W13" s="112" t="e">
        <v>#DIV/0!</v>
      </c>
      <c r="X13" s="112" t="e">
        <v>#DIV/0!</v>
      </c>
      <c r="Y13" s="112" t="e">
        <v>#DIV/0!</v>
      </c>
      <c r="Z13" s="112" t="e">
        <v>#DIV/0!</v>
      </c>
      <c r="AA13" s="112" t="e">
        <v>#DIV/0!</v>
      </c>
      <c r="AB13" s="112" t="e">
        <v>#DIV/0!</v>
      </c>
      <c r="AC13" s="112" t="e">
        <v>#DIV/0!</v>
      </c>
      <c r="AD13" s="112" t="e">
        <v>#DIV/0!</v>
      </c>
      <c r="AE13" s="112" t="e">
        <v>#DIV/0!</v>
      </c>
      <c r="AF13" s="112" t="e">
        <v>#DIV/0!</v>
      </c>
      <c r="AG13" s="112" t="e">
        <v>#DIV/0!</v>
      </c>
      <c r="AH13" s="112" t="e">
        <v>#DIV/0!</v>
      </c>
      <c r="AI13" s="112" t="e">
        <v>#DIV/0!</v>
      </c>
      <c r="AJ13" s="112" t="e">
        <v>#DIV/0!</v>
      </c>
      <c r="AK13" s="112" t="e">
        <v>#DIV/0!</v>
      </c>
      <c r="AL13" s="112" t="e">
        <v>#DIV/0!</v>
      </c>
      <c r="AM13" s="112" t="e">
        <v>#DIV/0!</v>
      </c>
      <c r="AN13" s="112" t="e">
        <v>#DIV/0!</v>
      </c>
      <c r="AO13" s="112" t="e">
        <v>#DIV/0!</v>
      </c>
      <c r="AP13" s="112" t="e">
        <v>#DIV/0!</v>
      </c>
      <c r="AQ13" s="112" t="e">
        <v>#DIV/0!</v>
      </c>
      <c r="AR13" s="112" t="e">
        <v>#DIV/0!</v>
      </c>
      <c r="AS13" s="112" t="e">
        <v>#DIV/0!</v>
      </c>
      <c r="AT13" s="112" t="e">
        <v>#DIV/0!</v>
      </c>
      <c r="AU13" s="112" t="e">
        <v>#DIV/0!</v>
      </c>
      <c r="AV13" s="112" t="e">
        <v>#DIV/0!</v>
      </c>
      <c r="AW13" s="112" t="e">
        <v>#DIV/0!</v>
      </c>
      <c r="AX13" s="112" t="e">
        <v>#DIV/0!</v>
      </c>
      <c r="AY13" s="112" t="e">
        <v>#DIV/0!</v>
      </c>
      <c r="AZ13" s="112" t="e">
        <v>#DIV/0!</v>
      </c>
      <c r="BA13" s="112" t="e">
        <v>#DIV/0!</v>
      </c>
      <c r="BB13" s="112" t="e">
        <v>#DIV/0!</v>
      </c>
      <c r="BC13" s="112" t="e">
        <v>#DIV/0!</v>
      </c>
      <c r="BD13" s="112" t="e">
        <v>#DIV/0!</v>
      </c>
      <c r="BE13" s="112" t="e">
        <v>#DIV/0!</v>
      </c>
      <c r="BF13" s="112" t="e">
        <v>#DIV/0!</v>
      </c>
      <c r="BG13" s="112" t="e">
        <v>#DIV/0!</v>
      </c>
      <c r="BH13" s="112" t="e">
        <v>#DIV/0!</v>
      </c>
      <c r="BI13" s="112" t="e">
        <v>#DIV/0!</v>
      </c>
      <c r="BJ13" s="112" t="e">
        <v>#DIV/0!</v>
      </c>
      <c r="BK13" s="112" t="e">
        <v>#DIV/0!</v>
      </c>
    </row>
    <row r="14" spans="1:70">
      <c r="C14" s="51" t="str">
        <v>Llamadas salientes Larga Distancia on-net</v>
      </c>
      <c r="G14" s="51" t="str">
        <v>Minutos</v>
      </c>
      <c r="I14" s="115"/>
      <c r="N14" s="112">
        <v>0</v>
      </c>
      <c r="O14" s="112">
        <v>0</v>
      </c>
      <c r="P14" s="112" t="e">
        <v>#DIV/0!</v>
      </c>
      <c r="Q14" s="112" t="e">
        <v>#DIV/0!</v>
      </c>
      <c r="R14" s="112" t="e">
        <v>#DIV/0!</v>
      </c>
      <c r="S14" s="112" t="e">
        <v>#DIV/0!</v>
      </c>
      <c r="T14" s="112" t="e">
        <v>#DIV/0!</v>
      </c>
      <c r="U14" s="112" t="e">
        <v>#DIV/0!</v>
      </c>
      <c r="V14" s="112" t="e">
        <v>#DIV/0!</v>
      </c>
      <c r="W14" s="112" t="e">
        <v>#DIV/0!</v>
      </c>
      <c r="X14" s="112" t="e">
        <v>#DIV/0!</v>
      </c>
      <c r="Y14" s="112" t="e">
        <v>#DIV/0!</v>
      </c>
      <c r="Z14" s="112" t="e">
        <v>#DIV/0!</v>
      </c>
      <c r="AA14" s="112" t="e">
        <v>#DIV/0!</v>
      </c>
      <c r="AB14" s="112" t="e">
        <v>#DIV/0!</v>
      </c>
      <c r="AC14" s="112" t="e">
        <v>#DIV/0!</v>
      </c>
      <c r="AD14" s="112" t="e">
        <v>#DIV/0!</v>
      </c>
      <c r="AE14" s="112" t="e">
        <v>#DIV/0!</v>
      </c>
      <c r="AF14" s="112" t="e">
        <v>#DIV/0!</v>
      </c>
      <c r="AG14" s="112" t="e">
        <v>#DIV/0!</v>
      </c>
      <c r="AH14" s="112" t="e">
        <v>#DIV/0!</v>
      </c>
      <c r="AI14" s="112" t="e">
        <v>#DIV/0!</v>
      </c>
      <c r="AJ14" s="112" t="e">
        <v>#DIV/0!</v>
      </c>
      <c r="AK14" s="112" t="e">
        <v>#DIV/0!</v>
      </c>
      <c r="AL14" s="112" t="e">
        <v>#DIV/0!</v>
      </c>
      <c r="AM14" s="112" t="e">
        <v>#DIV/0!</v>
      </c>
      <c r="AN14" s="112" t="e">
        <v>#DIV/0!</v>
      </c>
      <c r="AO14" s="112" t="e">
        <v>#DIV/0!</v>
      </c>
      <c r="AP14" s="112" t="e">
        <v>#DIV/0!</v>
      </c>
      <c r="AQ14" s="112" t="e">
        <v>#DIV/0!</v>
      </c>
      <c r="AR14" s="112" t="e">
        <v>#DIV/0!</v>
      </c>
      <c r="AS14" s="112" t="e">
        <v>#DIV/0!</v>
      </c>
      <c r="AT14" s="112" t="e">
        <v>#DIV/0!</v>
      </c>
      <c r="AU14" s="112" t="e">
        <v>#DIV/0!</v>
      </c>
      <c r="AV14" s="112" t="e">
        <v>#DIV/0!</v>
      </c>
      <c r="AW14" s="112" t="e">
        <v>#DIV/0!</v>
      </c>
      <c r="AX14" s="112" t="e">
        <v>#DIV/0!</v>
      </c>
      <c r="AY14" s="112" t="e">
        <v>#DIV/0!</v>
      </c>
      <c r="AZ14" s="112" t="e">
        <v>#DIV/0!</v>
      </c>
      <c r="BA14" s="112" t="e">
        <v>#DIV/0!</v>
      </c>
      <c r="BB14" s="112" t="e">
        <v>#DIV/0!</v>
      </c>
      <c r="BC14" s="112" t="e">
        <v>#DIV/0!</v>
      </c>
      <c r="BD14" s="112" t="e">
        <v>#DIV/0!</v>
      </c>
      <c r="BE14" s="112" t="e">
        <v>#DIV/0!</v>
      </c>
      <c r="BF14" s="112" t="e">
        <v>#DIV/0!</v>
      </c>
      <c r="BG14" s="112" t="e">
        <v>#DIV/0!</v>
      </c>
      <c r="BH14" s="112" t="e">
        <v>#DIV/0!</v>
      </c>
      <c r="BI14" s="112" t="e">
        <v>#DIV/0!</v>
      </c>
      <c r="BJ14" s="112" t="e">
        <v>#DIV/0!</v>
      </c>
      <c r="BK14" s="112" t="e">
        <v>#DIV/0!</v>
      </c>
    </row>
    <row r="15" spans="1:70">
      <c r="C15" s="51" t="str">
        <v>Llamadas salientes Local a otros operadores fijos</v>
      </c>
      <c r="G15" s="51" t="str">
        <v>Minutos</v>
      </c>
      <c r="I15" s="115"/>
      <c r="N15" s="112">
        <v>0</v>
      </c>
      <c r="O15" s="112">
        <v>0</v>
      </c>
      <c r="P15" s="112" t="e">
        <v>#DIV/0!</v>
      </c>
      <c r="Q15" s="112" t="e">
        <v>#DIV/0!</v>
      </c>
      <c r="R15" s="112" t="e">
        <v>#DIV/0!</v>
      </c>
      <c r="S15" s="112" t="e">
        <v>#DIV/0!</v>
      </c>
      <c r="T15" s="112" t="e">
        <v>#DIV/0!</v>
      </c>
      <c r="U15" s="112" t="e">
        <v>#DIV/0!</v>
      </c>
      <c r="V15" s="112" t="e">
        <v>#DIV/0!</v>
      </c>
      <c r="W15" s="112" t="e">
        <v>#DIV/0!</v>
      </c>
      <c r="X15" s="112" t="e">
        <v>#DIV/0!</v>
      </c>
      <c r="Y15" s="112" t="e">
        <v>#DIV/0!</v>
      </c>
      <c r="Z15" s="112" t="e">
        <v>#DIV/0!</v>
      </c>
      <c r="AA15" s="112" t="e">
        <v>#DIV/0!</v>
      </c>
      <c r="AB15" s="112" t="e">
        <v>#DIV/0!</v>
      </c>
      <c r="AC15" s="112" t="e">
        <v>#DIV/0!</v>
      </c>
      <c r="AD15" s="112" t="e">
        <v>#DIV/0!</v>
      </c>
      <c r="AE15" s="112" t="e">
        <v>#DIV/0!</v>
      </c>
      <c r="AF15" s="112" t="e">
        <v>#DIV/0!</v>
      </c>
      <c r="AG15" s="112" t="e">
        <v>#DIV/0!</v>
      </c>
      <c r="AH15" s="112" t="e">
        <v>#DIV/0!</v>
      </c>
      <c r="AI15" s="112" t="e">
        <v>#DIV/0!</v>
      </c>
      <c r="AJ15" s="112" t="e">
        <v>#DIV/0!</v>
      </c>
      <c r="AK15" s="112" t="e">
        <v>#DIV/0!</v>
      </c>
      <c r="AL15" s="112" t="e">
        <v>#DIV/0!</v>
      </c>
      <c r="AM15" s="112" t="e">
        <v>#DIV/0!</v>
      </c>
      <c r="AN15" s="112" t="e">
        <v>#DIV/0!</v>
      </c>
      <c r="AO15" s="112" t="e">
        <v>#DIV/0!</v>
      </c>
      <c r="AP15" s="112" t="e">
        <v>#DIV/0!</v>
      </c>
      <c r="AQ15" s="112" t="e">
        <v>#DIV/0!</v>
      </c>
      <c r="AR15" s="112" t="e">
        <v>#DIV/0!</v>
      </c>
      <c r="AS15" s="112" t="e">
        <v>#DIV/0!</v>
      </c>
      <c r="AT15" s="112" t="e">
        <v>#DIV/0!</v>
      </c>
      <c r="AU15" s="112" t="e">
        <v>#DIV/0!</v>
      </c>
      <c r="AV15" s="112" t="e">
        <v>#DIV/0!</v>
      </c>
      <c r="AW15" s="112" t="e">
        <v>#DIV/0!</v>
      </c>
      <c r="AX15" s="112" t="e">
        <v>#DIV/0!</v>
      </c>
      <c r="AY15" s="112" t="e">
        <v>#DIV/0!</v>
      </c>
      <c r="AZ15" s="112" t="e">
        <v>#DIV/0!</v>
      </c>
      <c r="BA15" s="112" t="e">
        <v>#DIV/0!</v>
      </c>
      <c r="BB15" s="112" t="e">
        <v>#DIV/0!</v>
      </c>
      <c r="BC15" s="112" t="e">
        <v>#DIV/0!</v>
      </c>
      <c r="BD15" s="112" t="e">
        <v>#DIV/0!</v>
      </c>
      <c r="BE15" s="112" t="e">
        <v>#DIV/0!</v>
      </c>
      <c r="BF15" s="112" t="e">
        <v>#DIV/0!</v>
      </c>
      <c r="BG15" s="112" t="e">
        <v>#DIV/0!</v>
      </c>
      <c r="BH15" s="112" t="e">
        <v>#DIV/0!</v>
      </c>
      <c r="BI15" s="112" t="e">
        <v>#DIV/0!</v>
      </c>
      <c r="BJ15" s="112" t="e">
        <v>#DIV/0!</v>
      </c>
      <c r="BK15" s="112" t="e">
        <v>#DIV/0!</v>
      </c>
    </row>
    <row r="16" spans="1:70">
      <c r="C16" s="51" t="str">
        <v>Llamadas salientes larga Distancia a otros operadores fijos</v>
      </c>
      <c r="G16" s="51" t="str">
        <v>Minutos</v>
      </c>
      <c r="I16" s="115"/>
      <c r="N16" s="112">
        <v>0</v>
      </c>
      <c r="O16" s="112">
        <v>0</v>
      </c>
      <c r="P16" s="112" t="e">
        <v>#DIV/0!</v>
      </c>
      <c r="Q16" s="112" t="e">
        <v>#DIV/0!</v>
      </c>
      <c r="R16" s="112" t="e">
        <v>#DIV/0!</v>
      </c>
      <c r="S16" s="112" t="e">
        <v>#DIV/0!</v>
      </c>
      <c r="T16" s="112" t="e">
        <v>#DIV/0!</v>
      </c>
      <c r="U16" s="112" t="e">
        <v>#DIV/0!</v>
      </c>
      <c r="V16" s="112" t="e">
        <v>#DIV/0!</v>
      </c>
      <c r="W16" s="112" t="e">
        <v>#DIV/0!</v>
      </c>
      <c r="X16" s="112" t="e">
        <v>#DIV/0!</v>
      </c>
      <c r="Y16" s="112" t="e">
        <v>#DIV/0!</v>
      </c>
      <c r="Z16" s="112" t="e">
        <v>#DIV/0!</v>
      </c>
      <c r="AA16" s="112" t="e">
        <v>#DIV/0!</v>
      </c>
      <c r="AB16" s="112" t="e">
        <v>#DIV/0!</v>
      </c>
      <c r="AC16" s="112" t="e">
        <v>#DIV/0!</v>
      </c>
      <c r="AD16" s="112" t="e">
        <v>#DIV/0!</v>
      </c>
      <c r="AE16" s="112" t="e">
        <v>#DIV/0!</v>
      </c>
      <c r="AF16" s="112" t="e">
        <v>#DIV/0!</v>
      </c>
      <c r="AG16" s="112" t="e">
        <v>#DIV/0!</v>
      </c>
      <c r="AH16" s="112" t="e">
        <v>#DIV/0!</v>
      </c>
      <c r="AI16" s="112" t="e">
        <v>#DIV/0!</v>
      </c>
      <c r="AJ16" s="112" t="e">
        <v>#DIV/0!</v>
      </c>
      <c r="AK16" s="112" t="e">
        <v>#DIV/0!</v>
      </c>
      <c r="AL16" s="112" t="e">
        <v>#DIV/0!</v>
      </c>
      <c r="AM16" s="112" t="e">
        <v>#DIV/0!</v>
      </c>
      <c r="AN16" s="112" t="e">
        <v>#DIV/0!</v>
      </c>
      <c r="AO16" s="112" t="e">
        <v>#DIV/0!</v>
      </c>
      <c r="AP16" s="112" t="e">
        <v>#DIV/0!</v>
      </c>
      <c r="AQ16" s="112" t="e">
        <v>#DIV/0!</v>
      </c>
      <c r="AR16" s="112" t="e">
        <v>#DIV/0!</v>
      </c>
      <c r="AS16" s="112" t="e">
        <v>#DIV/0!</v>
      </c>
      <c r="AT16" s="112" t="e">
        <v>#DIV/0!</v>
      </c>
      <c r="AU16" s="112" t="e">
        <v>#DIV/0!</v>
      </c>
      <c r="AV16" s="112" t="e">
        <v>#DIV/0!</v>
      </c>
      <c r="AW16" s="112" t="e">
        <v>#DIV/0!</v>
      </c>
      <c r="AX16" s="112" t="e">
        <v>#DIV/0!</v>
      </c>
      <c r="AY16" s="112" t="e">
        <v>#DIV/0!</v>
      </c>
      <c r="AZ16" s="112" t="e">
        <v>#DIV/0!</v>
      </c>
      <c r="BA16" s="112" t="e">
        <v>#DIV/0!</v>
      </c>
      <c r="BB16" s="112" t="e">
        <v>#DIV/0!</v>
      </c>
      <c r="BC16" s="112" t="e">
        <v>#DIV/0!</v>
      </c>
      <c r="BD16" s="112" t="e">
        <v>#DIV/0!</v>
      </c>
      <c r="BE16" s="112" t="e">
        <v>#DIV/0!</v>
      </c>
      <c r="BF16" s="112" t="e">
        <v>#DIV/0!</v>
      </c>
      <c r="BG16" s="112" t="e">
        <v>#DIV/0!</v>
      </c>
      <c r="BH16" s="112" t="e">
        <v>#DIV/0!</v>
      </c>
      <c r="BI16" s="112" t="e">
        <v>#DIV/0!</v>
      </c>
      <c r="BJ16" s="112" t="e">
        <v>#DIV/0!</v>
      </c>
      <c r="BK16" s="112" t="e">
        <v>#DIV/0!</v>
      </c>
    </row>
    <row r="17" spans="3:63">
      <c r="C17" s="51" t="str">
        <v>Llamadas salientes a móvil</v>
      </c>
      <c r="G17" s="51" t="str">
        <v>Minutos</v>
      </c>
      <c r="I17" s="115"/>
      <c r="N17" s="112">
        <v>0</v>
      </c>
      <c r="O17" s="112">
        <v>0</v>
      </c>
      <c r="P17" s="112" t="e">
        <v>#DIV/0!</v>
      </c>
      <c r="Q17" s="112" t="e">
        <v>#DIV/0!</v>
      </c>
      <c r="R17" s="112" t="e">
        <v>#DIV/0!</v>
      </c>
      <c r="S17" s="112" t="e">
        <v>#DIV/0!</v>
      </c>
      <c r="T17" s="112" t="e">
        <v>#DIV/0!</v>
      </c>
      <c r="U17" s="112" t="e">
        <v>#DIV/0!</v>
      </c>
      <c r="V17" s="112" t="e">
        <v>#DIV/0!</v>
      </c>
      <c r="W17" s="112" t="e">
        <v>#DIV/0!</v>
      </c>
      <c r="X17" s="112" t="e">
        <v>#DIV/0!</v>
      </c>
      <c r="Y17" s="112" t="e">
        <v>#DIV/0!</v>
      </c>
      <c r="Z17" s="112" t="e">
        <v>#DIV/0!</v>
      </c>
      <c r="AA17" s="112" t="e">
        <v>#DIV/0!</v>
      </c>
      <c r="AB17" s="112" t="e">
        <v>#DIV/0!</v>
      </c>
      <c r="AC17" s="112" t="e">
        <v>#DIV/0!</v>
      </c>
      <c r="AD17" s="112" t="e">
        <v>#DIV/0!</v>
      </c>
      <c r="AE17" s="112" t="e">
        <v>#DIV/0!</v>
      </c>
      <c r="AF17" s="112" t="e">
        <v>#DIV/0!</v>
      </c>
      <c r="AG17" s="112" t="e">
        <v>#DIV/0!</v>
      </c>
      <c r="AH17" s="112" t="e">
        <v>#DIV/0!</v>
      </c>
      <c r="AI17" s="112" t="e">
        <v>#DIV/0!</v>
      </c>
      <c r="AJ17" s="112" t="e">
        <v>#DIV/0!</v>
      </c>
      <c r="AK17" s="112" t="e">
        <v>#DIV/0!</v>
      </c>
      <c r="AL17" s="112" t="e">
        <v>#DIV/0!</v>
      </c>
      <c r="AM17" s="112" t="e">
        <v>#DIV/0!</v>
      </c>
      <c r="AN17" s="112" t="e">
        <v>#DIV/0!</v>
      </c>
      <c r="AO17" s="112" t="e">
        <v>#DIV/0!</v>
      </c>
      <c r="AP17" s="112" t="e">
        <v>#DIV/0!</v>
      </c>
      <c r="AQ17" s="112" t="e">
        <v>#DIV/0!</v>
      </c>
      <c r="AR17" s="112" t="e">
        <v>#DIV/0!</v>
      </c>
      <c r="AS17" s="112" t="e">
        <v>#DIV/0!</v>
      </c>
      <c r="AT17" s="112" t="e">
        <v>#DIV/0!</v>
      </c>
      <c r="AU17" s="112" t="e">
        <v>#DIV/0!</v>
      </c>
      <c r="AV17" s="112" t="e">
        <v>#DIV/0!</v>
      </c>
      <c r="AW17" s="112" t="e">
        <v>#DIV/0!</v>
      </c>
      <c r="AX17" s="112" t="e">
        <v>#DIV/0!</v>
      </c>
      <c r="AY17" s="112" t="e">
        <v>#DIV/0!</v>
      </c>
      <c r="AZ17" s="112" t="e">
        <v>#DIV/0!</v>
      </c>
      <c r="BA17" s="112" t="e">
        <v>#DIV/0!</v>
      </c>
      <c r="BB17" s="112" t="e">
        <v>#DIV/0!</v>
      </c>
      <c r="BC17" s="112" t="e">
        <v>#DIV/0!</v>
      </c>
      <c r="BD17" s="112" t="e">
        <v>#DIV/0!</v>
      </c>
      <c r="BE17" s="112" t="e">
        <v>#DIV/0!</v>
      </c>
      <c r="BF17" s="112" t="e">
        <v>#DIV/0!</v>
      </c>
      <c r="BG17" s="112" t="e">
        <v>#DIV/0!</v>
      </c>
      <c r="BH17" s="112" t="e">
        <v>#DIV/0!</v>
      </c>
      <c r="BI17" s="112" t="e">
        <v>#DIV/0!</v>
      </c>
      <c r="BJ17" s="112" t="e">
        <v>#DIV/0!</v>
      </c>
      <c r="BK17" s="112" t="e">
        <v>#DIV/0!</v>
      </c>
    </row>
    <row r="18" spans="3:63">
      <c r="C18" s="51" t="str">
        <v>Llamadas salientes a internacional</v>
      </c>
      <c r="G18" s="51" t="str">
        <v>Minutos</v>
      </c>
      <c r="I18" s="115"/>
      <c r="N18" s="112">
        <v>0</v>
      </c>
      <c r="O18" s="112">
        <v>0</v>
      </c>
      <c r="P18" s="112" t="e">
        <v>#DIV/0!</v>
      </c>
      <c r="Q18" s="112" t="e">
        <v>#DIV/0!</v>
      </c>
      <c r="R18" s="112" t="e">
        <v>#DIV/0!</v>
      </c>
      <c r="S18" s="112" t="e">
        <v>#DIV/0!</v>
      </c>
      <c r="T18" s="112" t="e">
        <v>#DIV/0!</v>
      </c>
      <c r="U18" s="112" t="e">
        <v>#DIV/0!</v>
      </c>
      <c r="V18" s="112" t="e">
        <v>#DIV/0!</v>
      </c>
      <c r="W18" s="112" t="e">
        <v>#DIV/0!</v>
      </c>
      <c r="X18" s="112" t="e">
        <v>#DIV/0!</v>
      </c>
      <c r="Y18" s="112" t="e">
        <v>#DIV/0!</v>
      </c>
      <c r="Z18" s="112" t="e">
        <v>#DIV/0!</v>
      </c>
      <c r="AA18" s="112" t="e">
        <v>#DIV/0!</v>
      </c>
      <c r="AB18" s="112" t="e">
        <v>#DIV/0!</v>
      </c>
      <c r="AC18" s="112" t="e">
        <v>#DIV/0!</v>
      </c>
      <c r="AD18" s="112" t="e">
        <v>#DIV/0!</v>
      </c>
      <c r="AE18" s="112" t="e">
        <v>#DIV/0!</v>
      </c>
      <c r="AF18" s="112" t="e">
        <v>#DIV/0!</v>
      </c>
      <c r="AG18" s="112" t="e">
        <v>#DIV/0!</v>
      </c>
      <c r="AH18" s="112" t="e">
        <v>#DIV/0!</v>
      </c>
      <c r="AI18" s="112" t="e">
        <v>#DIV/0!</v>
      </c>
      <c r="AJ18" s="112" t="e">
        <v>#DIV/0!</v>
      </c>
      <c r="AK18" s="112" t="e">
        <v>#DIV/0!</v>
      </c>
      <c r="AL18" s="112" t="e">
        <v>#DIV/0!</v>
      </c>
      <c r="AM18" s="112" t="e">
        <v>#DIV/0!</v>
      </c>
      <c r="AN18" s="112" t="e">
        <v>#DIV/0!</v>
      </c>
      <c r="AO18" s="112" t="e">
        <v>#DIV/0!</v>
      </c>
      <c r="AP18" s="112" t="e">
        <v>#DIV/0!</v>
      </c>
      <c r="AQ18" s="112" t="e">
        <v>#DIV/0!</v>
      </c>
      <c r="AR18" s="112" t="e">
        <v>#DIV/0!</v>
      </c>
      <c r="AS18" s="112" t="e">
        <v>#DIV/0!</v>
      </c>
      <c r="AT18" s="112" t="e">
        <v>#DIV/0!</v>
      </c>
      <c r="AU18" s="112" t="e">
        <v>#DIV/0!</v>
      </c>
      <c r="AV18" s="112" t="e">
        <v>#DIV/0!</v>
      </c>
      <c r="AW18" s="112" t="e">
        <v>#DIV/0!</v>
      </c>
      <c r="AX18" s="112" t="e">
        <v>#DIV/0!</v>
      </c>
      <c r="AY18" s="112" t="e">
        <v>#DIV/0!</v>
      </c>
      <c r="AZ18" s="112" t="e">
        <v>#DIV/0!</v>
      </c>
      <c r="BA18" s="112" t="e">
        <v>#DIV/0!</v>
      </c>
      <c r="BB18" s="112" t="e">
        <v>#DIV/0!</v>
      </c>
      <c r="BC18" s="112" t="e">
        <v>#DIV/0!</v>
      </c>
      <c r="BD18" s="112" t="e">
        <v>#DIV/0!</v>
      </c>
      <c r="BE18" s="112" t="e">
        <v>#DIV/0!</v>
      </c>
      <c r="BF18" s="112" t="e">
        <v>#DIV/0!</v>
      </c>
      <c r="BG18" s="112" t="e">
        <v>#DIV/0!</v>
      </c>
      <c r="BH18" s="112" t="e">
        <v>#DIV/0!</v>
      </c>
      <c r="BI18" s="112" t="e">
        <v>#DIV/0!</v>
      </c>
      <c r="BJ18" s="112" t="e">
        <v>#DIV/0!</v>
      </c>
      <c r="BK18" s="112" t="e">
        <v>#DIV/0!</v>
      </c>
    </row>
    <row r="19" spans="3:63">
      <c r="C19" s="51" t="str">
        <v>Llamadas salientes a números no geográficos</v>
      </c>
      <c r="G19" s="51" t="str">
        <v>Minutos</v>
      </c>
      <c r="I19" s="115"/>
      <c r="N19" s="112">
        <v>0</v>
      </c>
      <c r="O19" s="112">
        <v>0</v>
      </c>
      <c r="P19" s="112" t="e">
        <v>#DIV/0!</v>
      </c>
      <c r="Q19" s="112" t="e">
        <v>#DIV/0!</v>
      </c>
      <c r="R19" s="112" t="e">
        <v>#DIV/0!</v>
      </c>
      <c r="S19" s="112" t="e">
        <v>#DIV/0!</v>
      </c>
      <c r="T19" s="112" t="e">
        <v>#DIV/0!</v>
      </c>
      <c r="U19" s="112" t="e">
        <v>#DIV/0!</v>
      </c>
      <c r="V19" s="112" t="e">
        <v>#DIV/0!</v>
      </c>
      <c r="W19" s="112" t="e">
        <v>#DIV/0!</v>
      </c>
      <c r="X19" s="112" t="e">
        <v>#DIV/0!</v>
      </c>
      <c r="Y19" s="112" t="e">
        <v>#DIV/0!</v>
      </c>
      <c r="Z19" s="112" t="e">
        <v>#DIV/0!</v>
      </c>
      <c r="AA19" s="112" t="e">
        <v>#DIV/0!</v>
      </c>
      <c r="AB19" s="112" t="e">
        <v>#DIV/0!</v>
      </c>
      <c r="AC19" s="112" t="e">
        <v>#DIV/0!</v>
      </c>
      <c r="AD19" s="112" t="e">
        <v>#DIV/0!</v>
      </c>
      <c r="AE19" s="112" t="e">
        <v>#DIV/0!</v>
      </c>
      <c r="AF19" s="112" t="e">
        <v>#DIV/0!</v>
      </c>
      <c r="AG19" s="112" t="e">
        <v>#DIV/0!</v>
      </c>
      <c r="AH19" s="112" t="e">
        <v>#DIV/0!</v>
      </c>
      <c r="AI19" s="112" t="e">
        <v>#DIV/0!</v>
      </c>
      <c r="AJ19" s="112" t="e">
        <v>#DIV/0!</v>
      </c>
      <c r="AK19" s="112" t="e">
        <v>#DIV/0!</v>
      </c>
      <c r="AL19" s="112" t="e">
        <v>#DIV/0!</v>
      </c>
      <c r="AM19" s="112" t="e">
        <v>#DIV/0!</v>
      </c>
      <c r="AN19" s="112" t="e">
        <v>#DIV/0!</v>
      </c>
      <c r="AO19" s="112" t="e">
        <v>#DIV/0!</v>
      </c>
      <c r="AP19" s="112" t="e">
        <v>#DIV/0!</v>
      </c>
      <c r="AQ19" s="112" t="e">
        <v>#DIV/0!</v>
      </c>
      <c r="AR19" s="112" t="e">
        <v>#DIV/0!</v>
      </c>
      <c r="AS19" s="112" t="e">
        <v>#DIV/0!</v>
      </c>
      <c r="AT19" s="112" t="e">
        <v>#DIV/0!</v>
      </c>
      <c r="AU19" s="112" t="e">
        <v>#DIV/0!</v>
      </c>
      <c r="AV19" s="112" t="e">
        <v>#DIV/0!</v>
      </c>
      <c r="AW19" s="112" t="e">
        <v>#DIV/0!</v>
      </c>
      <c r="AX19" s="112" t="e">
        <v>#DIV/0!</v>
      </c>
      <c r="AY19" s="112" t="e">
        <v>#DIV/0!</v>
      </c>
      <c r="AZ19" s="112" t="e">
        <v>#DIV/0!</v>
      </c>
      <c r="BA19" s="112" t="e">
        <v>#DIV/0!</v>
      </c>
      <c r="BB19" s="112" t="e">
        <v>#DIV/0!</v>
      </c>
      <c r="BC19" s="112" t="e">
        <v>#DIV/0!</v>
      </c>
      <c r="BD19" s="112" t="e">
        <v>#DIV/0!</v>
      </c>
      <c r="BE19" s="112" t="e">
        <v>#DIV/0!</v>
      </c>
      <c r="BF19" s="112" t="e">
        <v>#DIV/0!</v>
      </c>
      <c r="BG19" s="112" t="e">
        <v>#DIV/0!</v>
      </c>
      <c r="BH19" s="112" t="e">
        <v>#DIV/0!</v>
      </c>
      <c r="BI19" s="112" t="e">
        <v>#DIV/0!</v>
      </c>
      <c r="BJ19" s="112" t="e">
        <v>#DIV/0!</v>
      </c>
      <c r="BK19" s="112" t="e">
        <v>#DIV/0!</v>
      </c>
    </row>
    <row r="20" spans="3:63">
      <c r="C20" s="51" t="str">
        <v>Fixed Service8</v>
      </c>
      <c r="G20" s="51" t="str">
        <v>Fixed Unit8</v>
      </c>
      <c r="I20" s="115"/>
      <c r="N20" s="112">
        <v>0</v>
      </c>
      <c r="O20" s="112">
        <v>0</v>
      </c>
      <c r="P20" s="112">
        <v>0</v>
      </c>
      <c r="Q20" s="112">
        <v>0</v>
      </c>
      <c r="R20" s="112">
        <v>0</v>
      </c>
      <c r="S20" s="112">
        <v>0</v>
      </c>
      <c r="T20" s="112">
        <v>0</v>
      </c>
      <c r="U20" s="112">
        <v>0</v>
      </c>
      <c r="V20" s="112">
        <v>0</v>
      </c>
      <c r="W20" s="112">
        <v>0</v>
      </c>
      <c r="X20" s="112">
        <v>0</v>
      </c>
      <c r="Y20" s="112">
        <v>0</v>
      </c>
      <c r="Z20" s="112">
        <v>0</v>
      </c>
      <c r="AA20" s="112">
        <v>0</v>
      </c>
      <c r="AB20" s="112">
        <v>0</v>
      </c>
      <c r="AC20" s="112">
        <v>0</v>
      </c>
      <c r="AD20" s="112">
        <v>0</v>
      </c>
      <c r="AE20" s="112">
        <v>0</v>
      </c>
      <c r="AF20" s="112">
        <v>0</v>
      </c>
      <c r="AG20" s="112">
        <v>0</v>
      </c>
      <c r="AH20" s="112">
        <v>0</v>
      </c>
      <c r="AI20" s="112">
        <v>0</v>
      </c>
      <c r="AJ20" s="112">
        <v>0</v>
      </c>
      <c r="AK20" s="112">
        <v>0</v>
      </c>
      <c r="AL20" s="112">
        <v>0</v>
      </c>
      <c r="AM20" s="112">
        <v>0</v>
      </c>
      <c r="AN20" s="112">
        <v>0</v>
      </c>
      <c r="AO20" s="112">
        <v>0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112">
        <v>0</v>
      </c>
      <c r="AW20" s="112">
        <v>0</v>
      </c>
      <c r="AX20" s="112">
        <v>0</v>
      </c>
      <c r="AY20" s="112">
        <v>0</v>
      </c>
      <c r="AZ20" s="112">
        <v>0</v>
      </c>
      <c r="BA20" s="112">
        <v>0</v>
      </c>
      <c r="BB20" s="112">
        <v>0</v>
      </c>
      <c r="BC20" s="112">
        <v>0</v>
      </c>
      <c r="BD20" s="112">
        <v>0</v>
      </c>
      <c r="BE20" s="112">
        <v>0</v>
      </c>
      <c r="BF20" s="112">
        <v>0</v>
      </c>
      <c r="BG20" s="112">
        <v>0</v>
      </c>
      <c r="BH20" s="112">
        <v>0</v>
      </c>
      <c r="BI20" s="112">
        <v>0</v>
      </c>
      <c r="BJ20" s="112">
        <v>0</v>
      </c>
      <c r="BK20" s="112">
        <v>0</v>
      </c>
    </row>
    <row r="21" spans="3:63">
      <c r="C21" s="51" t="str">
        <v>Llamadas entrantes Local de otros operadores fijos</v>
      </c>
      <c r="G21" s="51" t="str">
        <v>Minutos</v>
      </c>
      <c r="I21" s="115"/>
      <c r="N21" s="112">
        <v>0</v>
      </c>
      <c r="O21" s="112">
        <v>0</v>
      </c>
      <c r="P21" s="112" t="e">
        <v>#DIV/0!</v>
      </c>
      <c r="Q21" s="112" t="e">
        <v>#DIV/0!</v>
      </c>
      <c r="R21" s="112" t="e">
        <v>#DIV/0!</v>
      </c>
      <c r="S21" s="112" t="e">
        <v>#DIV/0!</v>
      </c>
      <c r="T21" s="112" t="e">
        <v>#DIV/0!</v>
      </c>
      <c r="U21" s="112" t="e">
        <v>#DIV/0!</v>
      </c>
      <c r="V21" s="112" t="e">
        <v>#DIV/0!</v>
      </c>
      <c r="W21" s="112" t="e">
        <v>#DIV/0!</v>
      </c>
      <c r="X21" s="112" t="e">
        <v>#DIV/0!</v>
      </c>
      <c r="Y21" s="112" t="e">
        <v>#DIV/0!</v>
      </c>
      <c r="Z21" s="112" t="e">
        <v>#DIV/0!</v>
      </c>
      <c r="AA21" s="112" t="e">
        <v>#DIV/0!</v>
      </c>
      <c r="AB21" s="112" t="e">
        <v>#DIV/0!</v>
      </c>
      <c r="AC21" s="112" t="e">
        <v>#DIV/0!</v>
      </c>
      <c r="AD21" s="112" t="e">
        <v>#DIV/0!</v>
      </c>
      <c r="AE21" s="112" t="e">
        <v>#DIV/0!</v>
      </c>
      <c r="AF21" s="112" t="e">
        <v>#DIV/0!</v>
      </c>
      <c r="AG21" s="112" t="e">
        <v>#DIV/0!</v>
      </c>
      <c r="AH21" s="112" t="e">
        <v>#DIV/0!</v>
      </c>
      <c r="AI21" s="112" t="e">
        <v>#DIV/0!</v>
      </c>
      <c r="AJ21" s="112" t="e">
        <v>#DIV/0!</v>
      </c>
      <c r="AK21" s="112" t="e">
        <v>#DIV/0!</v>
      </c>
      <c r="AL21" s="112" t="e">
        <v>#DIV/0!</v>
      </c>
      <c r="AM21" s="112" t="e">
        <v>#DIV/0!</v>
      </c>
      <c r="AN21" s="112" t="e">
        <v>#DIV/0!</v>
      </c>
      <c r="AO21" s="112" t="e">
        <v>#DIV/0!</v>
      </c>
      <c r="AP21" s="112" t="e">
        <v>#DIV/0!</v>
      </c>
      <c r="AQ21" s="112" t="e">
        <v>#DIV/0!</v>
      </c>
      <c r="AR21" s="112" t="e">
        <v>#DIV/0!</v>
      </c>
      <c r="AS21" s="112" t="e">
        <v>#DIV/0!</v>
      </c>
      <c r="AT21" s="112" t="e">
        <v>#DIV/0!</v>
      </c>
      <c r="AU21" s="112" t="e">
        <v>#DIV/0!</v>
      </c>
      <c r="AV21" s="112" t="e">
        <v>#DIV/0!</v>
      </c>
      <c r="AW21" s="112" t="e">
        <v>#DIV/0!</v>
      </c>
      <c r="AX21" s="112" t="e">
        <v>#DIV/0!</v>
      </c>
      <c r="AY21" s="112" t="e">
        <v>#DIV/0!</v>
      </c>
      <c r="AZ21" s="112" t="e">
        <v>#DIV/0!</v>
      </c>
      <c r="BA21" s="112" t="e">
        <v>#DIV/0!</v>
      </c>
      <c r="BB21" s="112" t="e">
        <v>#DIV/0!</v>
      </c>
      <c r="BC21" s="112" t="e">
        <v>#DIV/0!</v>
      </c>
      <c r="BD21" s="112" t="e">
        <v>#DIV/0!</v>
      </c>
      <c r="BE21" s="112" t="e">
        <v>#DIV/0!</v>
      </c>
      <c r="BF21" s="112" t="e">
        <v>#DIV/0!</v>
      </c>
      <c r="BG21" s="112" t="e">
        <v>#DIV/0!</v>
      </c>
      <c r="BH21" s="112" t="e">
        <v>#DIV/0!</v>
      </c>
      <c r="BI21" s="112" t="e">
        <v>#DIV/0!</v>
      </c>
      <c r="BJ21" s="112" t="e">
        <v>#DIV/0!</v>
      </c>
      <c r="BK21" s="112" t="e">
        <v>#DIV/0!</v>
      </c>
    </row>
    <row r="22" spans="3:63">
      <c r="C22" s="51" t="str">
        <v>Llamadas entrantes Larga Distancia de otros operadores fijos</v>
      </c>
      <c r="G22" s="51" t="str">
        <v>Minutos</v>
      </c>
      <c r="I22" s="115"/>
      <c r="N22" s="112">
        <v>0</v>
      </c>
      <c r="O22" s="112">
        <v>0</v>
      </c>
      <c r="P22" s="112" t="e">
        <v>#DIV/0!</v>
      </c>
      <c r="Q22" s="112" t="e">
        <v>#DIV/0!</v>
      </c>
      <c r="R22" s="112" t="e">
        <v>#DIV/0!</v>
      </c>
      <c r="S22" s="112" t="e">
        <v>#DIV/0!</v>
      </c>
      <c r="T22" s="112" t="e">
        <v>#DIV/0!</v>
      </c>
      <c r="U22" s="112" t="e">
        <v>#DIV/0!</v>
      </c>
      <c r="V22" s="112" t="e">
        <v>#DIV/0!</v>
      </c>
      <c r="W22" s="112" t="e">
        <v>#DIV/0!</v>
      </c>
      <c r="X22" s="112" t="e">
        <v>#DIV/0!</v>
      </c>
      <c r="Y22" s="112" t="e">
        <v>#DIV/0!</v>
      </c>
      <c r="Z22" s="112" t="e">
        <v>#DIV/0!</v>
      </c>
      <c r="AA22" s="112" t="e">
        <v>#DIV/0!</v>
      </c>
      <c r="AB22" s="112" t="e">
        <v>#DIV/0!</v>
      </c>
      <c r="AC22" s="112" t="e">
        <v>#DIV/0!</v>
      </c>
      <c r="AD22" s="112" t="e">
        <v>#DIV/0!</v>
      </c>
      <c r="AE22" s="112" t="e">
        <v>#DIV/0!</v>
      </c>
      <c r="AF22" s="112" t="e">
        <v>#DIV/0!</v>
      </c>
      <c r="AG22" s="112" t="e">
        <v>#DIV/0!</v>
      </c>
      <c r="AH22" s="112" t="e">
        <v>#DIV/0!</v>
      </c>
      <c r="AI22" s="112" t="e">
        <v>#DIV/0!</v>
      </c>
      <c r="AJ22" s="112" t="e">
        <v>#DIV/0!</v>
      </c>
      <c r="AK22" s="112" t="e">
        <v>#DIV/0!</v>
      </c>
      <c r="AL22" s="112" t="e">
        <v>#DIV/0!</v>
      </c>
      <c r="AM22" s="112" t="e">
        <v>#DIV/0!</v>
      </c>
      <c r="AN22" s="112" t="e">
        <v>#DIV/0!</v>
      </c>
      <c r="AO22" s="112" t="e">
        <v>#DIV/0!</v>
      </c>
      <c r="AP22" s="112" t="e">
        <v>#DIV/0!</v>
      </c>
      <c r="AQ22" s="112" t="e">
        <v>#DIV/0!</v>
      </c>
      <c r="AR22" s="112" t="e">
        <v>#DIV/0!</v>
      </c>
      <c r="AS22" s="112" t="e">
        <v>#DIV/0!</v>
      </c>
      <c r="AT22" s="112" t="e">
        <v>#DIV/0!</v>
      </c>
      <c r="AU22" s="112" t="e">
        <v>#DIV/0!</v>
      </c>
      <c r="AV22" s="112" t="e">
        <v>#DIV/0!</v>
      </c>
      <c r="AW22" s="112" t="e">
        <v>#DIV/0!</v>
      </c>
      <c r="AX22" s="112" t="e">
        <v>#DIV/0!</v>
      </c>
      <c r="AY22" s="112" t="e">
        <v>#DIV/0!</v>
      </c>
      <c r="AZ22" s="112" t="e">
        <v>#DIV/0!</v>
      </c>
      <c r="BA22" s="112" t="e">
        <v>#DIV/0!</v>
      </c>
      <c r="BB22" s="112" t="e">
        <v>#DIV/0!</v>
      </c>
      <c r="BC22" s="112" t="e">
        <v>#DIV/0!</v>
      </c>
      <c r="BD22" s="112" t="e">
        <v>#DIV/0!</v>
      </c>
      <c r="BE22" s="112" t="e">
        <v>#DIV/0!</v>
      </c>
      <c r="BF22" s="112" t="e">
        <v>#DIV/0!</v>
      </c>
      <c r="BG22" s="112" t="e">
        <v>#DIV/0!</v>
      </c>
      <c r="BH22" s="112" t="e">
        <v>#DIV/0!</v>
      </c>
      <c r="BI22" s="112" t="e">
        <v>#DIV/0!</v>
      </c>
      <c r="BJ22" s="112" t="e">
        <v>#DIV/0!</v>
      </c>
      <c r="BK22" s="112" t="e">
        <v>#DIV/0!</v>
      </c>
    </row>
    <row r="23" spans="3:63">
      <c r="C23" s="51" t="str">
        <v>Llamadas entrantes de móvil</v>
      </c>
      <c r="G23" s="51" t="str">
        <v>Minutos</v>
      </c>
      <c r="I23" s="115"/>
      <c r="N23" s="112">
        <v>0</v>
      </c>
      <c r="O23" s="112">
        <v>0</v>
      </c>
      <c r="P23" s="112" t="e">
        <v>#DIV/0!</v>
      </c>
      <c r="Q23" s="112" t="e">
        <v>#DIV/0!</v>
      </c>
      <c r="R23" s="112" t="e">
        <v>#DIV/0!</v>
      </c>
      <c r="S23" s="112" t="e">
        <v>#DIV/0!</v>
      </c>
      <c r="T23" s="112" t="e">
        <v>#DIV/0!</v>
      </c>
      <c r="U23" s="112" t="e">
        <v>#DIV/0!</v>
      </c>
      <c r="V23" s="112" t="e">
        <v>#DIV/0!</v>
      </c>
      <c r="W23" s="112" t="e">
        <v>#DIV/0!</v>
      </c>
      <c r="X23" s="112" t="e">
        <v>#DIV/0!</v>
      </c>
      <c r="Y23" s="112" t="e">
        <v>#DIV/0!</v>
      </c>
      <c r="Z23" s="112" t="e">
        <v>#DIV/0!</v>
      </c>
      <c r="AA23" s="112" t="e">
        <v>#DIV/0!</v>
      </c>
      <c r="AB23" s="112" t="e">
        <v>#DIV/0!</v>
      </c>
      <c r="AC23" s="112" t="e">
        <v>#DIV/0!</v>
      </c>
      <c r="AD23" s="112" t="e">
        <v>#DIV/0!</v>
      </c>
      <c r="AE23" s="112" t="e">
        <v>#DIV/0!</v>
      </c>
      <c r="AF23" s="112" t="e">
        <v>#DIV/0!</v>
      </c>
      <c r="AG23" s="112" t="e">
        <v>#DIV/0!</v>
      </c>
      <c r="AH23" s="112" t="e">
        <v>#DIV/0!</v>
      </c>
      <c r="AI23" s="112" t="e">
        <v>#DIV/0!</v>
      </c>
      <c r="AJ23" s="112" t="e">
        <v>#DIV/0!</v>
      </c>
      <c r="AK23" s="112" t="e">
        <v>#DIV/0!</v>
      </c>
      <c r="AL23" s="112" t="e">
        <v>#DIV/0!</v>
      </c>
      <c r="AM23" s="112" t="e">
        <v>#DIV/0!</v>
      </c>
      <c r="AN23" s="112" t="e">
        <v>#DIV/0!</v>
      </c>
      <c r="AO23" s="112" t="e">
        <v>#DIV/0!</v>
      </c>
      <c r="AP23" s="112" t="e">
        <v>#DIV/0!</v>
      </c>
      <c r="AQ23" s="112" t="e">
        <v>#DIV/0!</v>
      </c>
      <c r="AR23" s="112" t="e">
        <v>#DIV/0!</v>
      </c>
      <c r="AS23" s="112" t="e">
        <v>#DIV/0!</v>
      </c>
      <c r="AT23" s="112" t="e">
        <v>#DIV/0!</v>
      </c>
      <c r="AU23" s="112" t="e">
        <v>#DIV/0!</v>
      </c>
      <c r="AV23" s="112" t="e">
        <v>#DIV/0!</v>
      </c>
      <c r="AW23" s="112" t="e">
        <v>#DIV/0!</v>
      </c>
      <c r="AX23" s="112" t="e">
        <v>#DIV/0!</v>
      </c>
      <c r="AY23" s="112" t="e">
        <v>#DIV/0!</v>
      </c>
      <c r="AZ23" s="112" t="e">
        <v>#DIV/0!</v>
      </c>
      <c r="BA23" s="112" t="e">
        <v>#DIV/0!</v>
      </c>
      <c r="BB23" s="112" t="e">
        <v>#DIV/0!</v>
      </c>
      <c r="BC23" s="112" t="e">
        <v>#DIV/0!</v>
      </c>
      <c r="BD23" s="112" t="e">
        <v>#DIV/0!</v>
      </c>
      <c r="BE23" s="112" t="e">
        <v>#DIV/0!</v>
      </c>
      <c r="BF23" s="112" t="e">
        <v>#DIV/0!</v>
      </c>
      <c r="BG23" s="112" t="e">
        <v>#DIV/0!</v>
      </c>
      <c r="BH23" s="112" t="e">
        <v>#DIV/0!</v>
      </c>
      <c r="BI23" s="112" t="e">
        <v>#DIV/0!</v>
      </c>
      <c r="BJ23" s="112" t="e">
        <v>#DIV/0!</v>
      </c>
      <c r="BK23" s="112" t="e">
        <v>#DIV/0!</v>
      </c>
    </row>
    <row r="24" spans="3:63">
      <c r="C24" s="51" t="str">
        <v>Llamadas entrantes de internacional</v>
      </c>
      <c r="G24" s="51" t="str">
        <v>Minutos</v>
      </c>
      <c r="I24" s="115"/>
      <c r="N24" s="112">
        <v>0</v>
      </c>
      <c r="O24" s="112">
        <v>0</v>
      </c>
      <c r="P24" s="112">
        <v>0</v>
      </c>
      <c r="Q24" s="112">
        <v>0</v>
      </c>
      <c r="R24" s="112">
        <v>0</v>
      </c>
      <c r="S24" s="112">
        <v>0</v>
      </c>
      <c r="T24" s="112">
        <v>0</v>
      </c>
      <c r="U24" s="112">
        <v>0</v>
      </c>
      <c r="V24" s="112" t="e">
        <v>#DIV/0!</v>
      </c>
      <c r="W24" s="112" t="e">
        <v>#DIV/0!</v>
      </c>
      <c r="X24" s="112" t="e">
        <v>#DIV/0!</v>
      </c>
      <c r="Y24" s="112" t="e">
        <v>#DIV/0!</v>
      </c>
      <c r="Z24" s="112" t="e">
        <v>#DIV/0!</v>
      </c>
      <c r="AA24" s="112" t="e">
        <v>#DIV/0!</v>
      </c>
      <c r="AB24" s="112" t="e">
        <v>#DIV/0!</v>
      </c>
      <c r="AC24" s="112" t="e">
        <v>#DIV/0!</v>
      </c>
      <c r="AD24" s="112" t="e">
        <v>#DIV/0!</v>
      </c>
      <c r="AE24" s="112" t="e">
        <v>#DIV/0!</v>
      </c>
      <c r="AF24" s="112" t="e">
        <v>#DIV/0!</v>
      </c>
      <c r="AG24" s="112" t="e">
        <v>#DIV/0!</v>
      </c>
      <c r="AH24" s="112" t="e">
        <v>#DIV/0!</v>
      </c>
      <c r="AI24" s="112" t="e">
        <v>#DIV/0!</v>
      </c>
      <c r="AJ24" s="112" t="e">
        <v>#DIV/0!</v>
      </c>
      <c r="AK24" s="112" t="e">
        <v>#DIV/0!</v>
      </c>
      <c r="AL24" s="112" t="e">
        <v>#DIV/0!</v>
      </c>
      <c r="AM24" s="112" t="e">
        <v>#DIV/0!</v>
      </c>
      <c r="AN24" s="112" t="e">
        <v>#DIV/0!</v>
      </c>
      <c r="AO24" s="112" t="e">
        <v>#DIV/0!</v>
      </c>
      <c r="AP24" s="112" t="e">
        <v>#DIV/0!</v>
      </c>
      <c r="AQ24" s="112" t="e">
        <v>#DIV/0!</v>
      </c>
      <c r="AR24" s="112" t="e">
        <v>#DIV/0!</v>
      </c>
      <c r="AS24" s="112" t="e">
        <v>#DIV/0!</v>
      </c>
      <c r="AT24" s="112" t="e">
        <v>#DIV/0!</v>
      </c>
      <c r="AU24" s="112" t="e">
        <v>#DIV/0!</v>
      </c>
      <c r="AV24" s="112" t="e">
        <v>#DIV/0!</v>
      </c>
      <c r="AW24" s="112" t="e">
        <v>#DIV/0!</v>
      </c>
      <c r="AX24" s="112" t="e">
        <v>#DIV/0!</v>
      </c>
      <c r="AY24" s="112" t="e">
        <v>#DIV/0!</v>
      </c>
      <c r="AZ24" s="112" t="e">
        <v>#DIV/0!</v>
      </c>
      <c r="BA24" s="112" t="e">
        <v>#DIV/0!</v>
      </c>
      <c r="BB24" s="112" t="e">
        <v>#DIV/0!</v>
      </c>
      <c r="BC24" s="112" t="e">
        <v>#DIV/0!</v>
      </c>
      <c r="BD24" s="112" t="e">
        <v>#DIV/0!</v>
      </c>
      <c r="BE24" s="112" t="e">
        <v>#DIV/0!</v>
      </c>
      <c r="BF24" s="112" t="e">
        <v>#DIV/0!</v>
      </c>
      <c r="BG24" s="112" t="e">
        <v>#DIV/0!</v>
      </c>
      <c r="BH24" s="112" t="e">
        <v>#DIV/0!</v>
      </c>
      <c r="BI24" s="112" t="e">
        <v>#DIV/0!</v>
      </c>
      <c r="BJ24" s="112" t="e">
        <v>#DIV/0!</v>
      </c>
      <c r="BK24" s="112" t="e">
        <v>#DIV/0!</v>
      </c>
    </row>
    <row r="25" spans="3:63">
      <c r="C25" s="51" t="str">
        <v>Llamadas entrantes de números no geográficos</v>
      </c>
      <c r="G25" s="51" t="str">
        <v>Minutos</v>
      </c>
      <c r="I25" s="115"/>
      <c r="N25" s="112">
        <v>0</v>
      </c>
      <c r="O25" s="112">
        <v>0</v>
      </c>
      <c r="P25" s="112">
        <v>0</v>
      </c>
      <c r="Q25" s="112">
        <v>0</v>
      </c>
      <c r="R25" s="112">
        <v>0</v>
      </c>
      <c r="S25" s="112">
        <v>0</v>
      </c>
      <c r="T25" s="112">
        <v>0</v>
      </c>
      <c r="U25" s="112">
        <v>0</v>
      </c>
      <c r="V25" s="112">
        <v>0</v>
      </c>
      <c r="W25" s="112">
        <v>0</v>
      </c>
      <c r="X25" s="112">
        <v>0</v>
      </c>
      <c r="Y25" s="112">
        <v>0</v>
      </c>
      <c r="Z25" s="112">
        <v>0</v>
      </c>
      <c r="AA25" s="112">
        <v>0</v>
      </c>
      <c r="AB25" s="112">
        <v>0</v>
      </c>
      <c r="AC25" s="112">
        <v>0</v>
      </c>
      <c r="AD25" s="112">
        <v>0</v>
      </c>
      <c r="AE25" s="112">
        <v>0</v>
      </c>
      <c r="AF25" s="112">
        <v>0</v>
      </c>
      <c r="AG25" s="112">
        <v>0</v>
      </c>
      <c r="AH25" s="112">
        <v>0</v>
      </c>
      <c r="AI25" s="112">
        <v>0</v>
      </c>
      <c r="AJ25" s="112">
        <v>0</v>
      </c>
      <c r="AK25" s="112">
        <v>0</v>
      </c>
      <c r="AL25" s="112">
        <v>0</v>
      </c>
      <c r="AM25" s="112">
        <v>0</v>
      </c>
      <c r="AN25" s="112">
        <v>0</v>
      </c>
      <c r="AO25" s="112">
        <v>0</v>
      </c>
      <c r="AP25" s="112">
        <v>0</v>
      </c>
      <c r="AQ25" s="112">
        <v>0</v>
      </c>
      <c r="AR25" s="112">
        <v>0</v>
      </c>
      <c r="AS25" s="112">
        <v>0</v>
      </c>
      <c r="AT25" s="112">
        <v>0</v>
      </c>
      <c r="AU25" s="112">
        <v>0</v>
      </c>
      <c r="AV25" s="112">
        <v>0</v>
      </c>
      <c r="AW25" s="112">
        <v>0</v>
      </c>
      <c r="AX25" s="112">
        <v>0</v>
      </c>
      <c r="AY25" s="112">
        <v>0</v>
      </c>
      <c r="AZ25" s="112">
        <v>0</v>
      </c>
      <c r="BA25" s="112">
        <v>0</v>
      </c>
      <c r="BB25" s="112">
        <v>0</v>
      </c>
      <c r="BC25" s="112">
        <v>0</v>
      </c>
      <c r="BD25" s="112">
        <v>0</v>
      </c>
      <c r="BE25" s="112">
        <v>0</v>
      </c>
      <c r="BF25" s="112">
        <v>0</v>
      </c>
      <c r="BG25" s="112">
        <v>0</v>
      </c>
      <c r="BH25" s="112">
        <v>0</v>
      </c>
      <c r="BI25" s="112">
        <v>0</v>
      </c>
      <c r="BJ25" s="112">
        <v>0</v>
      </c>
      <c r="BK25" s="112">
        <v>0</v>
      </c>
    </row>
    <row r="26" spans="3:63">
      <c r="C26" s="51" t="str">
        <v>Fixed Service14</v>
      </c>
      <c r="G26" s="51" t="str">
        <v>Fixed Unit14</v>
      </c>
      <c r="I26" s="115"/>
      <c r="N26" s="112">
        <v>0</v>
      </c>
      <c r="O26" s="112">
        <v>0</v>
      </c>
      <c r="P26" s="112">
        <v>0</v>
      </c>
      <c r="Q26" s="112">
        <v>0</v>
      </c>
      <c r="R26" s="112">
        <v>0</v>
      </c>
      <c r="S26" s="112">
        <v>0</v>
      </c>
      <c r="T26" s="112">
        <v>0</v>
      </c>
      <c r="U26" s="112">
        <v>0</v>
      </c>
      <c r="V26" s="112">
        <v>0</v>
      </c>
      <c r="W26" s="112">
        <v>0</v>
      </c>
      <c r="X26" s="112">
        <v>0</v>
      </c>
      <c r="Y26" s="112">
        <v>0</v>
      </c>
      <c r="Z26" s="112">
        <v>0</v>
      </c>
      <c r="AA26" s="112">
        <v>0</v>
      </c>
      <c r="AB26" s="112">
        <v>0</v>
      </c>
      <c r="AC26" s="112">
        <v>0</v>
      </c>
      <c r="AD26" s="112">
        <v>0</v>
      </c>
      <c r="AE26" s="112">
        <v>0</v>
      </c>
      <c r="AF26" s="112">
        <v>0</v>
      </c>
      <c r="AG26" s="112">
        <v>0</v>
      </c>
      <c r="AH26" s="112">
        <v>0</v>
      </c>
      <c r="AI26" s="112">
        <v>0</v>
      </c>
      <c r="AJ26" s="112">
        <v>0</v>
      </c>
      <c r="AK26" s="112">
        <v>0</v>
      </c>
      <c r="AL26" s="112">
        <v>0</v>
      </c>
      <c r="AM26" s="112">
        <v>0</v>
      </c>
      <c r="AN26" s="112">
        <v>0</v>
      </c>
      <c r="AO26" s="112">
        <v>0</v>
      </c>
      <c r="AP26" s="112">
        <v>0</v>
      </c>
      <c r="AQ26" s="112">
        <v>0</v>
      </c>
      <c r="AR26" s="112">
        <v>0</v>
      </c>
      <c r="AS26" s="112">
        <v>0</v>
      </c>
      <c r="AT26" s="112">
        <v>0</v>
      </c>
      <c r="AU26" s="112">
        <v>0</v>
      </c>
      <c r="AV26" s="112">
        <v>0</v>
      </c>
      <c r="AW26" s="112">
        <v>0</v>
      </c>
      <c r="AX26" s="112">
        <v>0</v>
      </c>
      <c r="AY26" s="112">
        <v>0</v>
      </c>
      <c r="AZ26" s="112">
        <v>0</v>
      </c>
      <c r="BA26" s="112">
        <v>0</v>
      </c>
      <c r="BB26" s="112">
        <v>0</v>
      </c>
      <c r="BC26" s="112">
        <v>0</v>
      </c>
      <c r="BD26" s="112">
        <v>0</v>
      </c>
      <c r="BE26" s="112">
        <v>0</v>
      </c>
      <c r="BF26" s="112">
        <v>0</v>
      </c>
      <c r="BG26" s="112">
        <v>0</v>
      </c>
      <c r="BH26" s="112">
        <v>0</v>
      </c>
      <c r="BI26" s="112">
        <v>0</v>
      </c>
      <c r="BJ26" s="112">
        <v>0</v>
      </c>
      <c r="BK26" s="112">
        <v>0</v>
      </c>
    </row>
    <row r="27" spans="3:63">
      <c r="C27" s="51" t="str">
        <v>Llamadas en tránsito Local</v>
      </c>
      <c r="G27" s="51" t="str">
        <v>Minutos</v>
      </c>
      <c r="I27" s="115"/>
      <c r="N27" s="112">
        <v>0</v>
      </c>
      <c r="O27" s="112">
        <v>0</v>
      </c>
      <c r="P27" s="112" t="e">
        <v>#DIV/0!</v>
      </c>
      <c r="Q27" s="112" t="e">
        <v>#DIV/0!</v>
      </c>
      <c r="R27" s="112" t="e">
        <v>#DIV/0!</v>
      </c>
      <c r="S27" s="112" t="e">
        <v>#DIV/0!</v>
      </c>
      <c r="T27" s="112" t="e">
        <v>#DIV/0!</v>
      </c>
      <c r="U27" s="112" t="e">
        <v>#DIV/0!</v>
      </c>
      <c r="V27" s="112" t="e">
        <v>#DIV/0!</v>
      </c>
      <c r="W27" s="112" t="e">
        <v>#DIV/0!</v>
      </c>
      <c r="X27" s="112" t="e">
        <v>#DIV/0!</v>
      </c>
      <c r="Y27" s="112" t="e">
        <v>#DIV/0!</v>
      </c>
      <c r="Z27" s="112" t="e">
        <v>#DIV/0!</v>
      </c>
      <c r="AA27" s="112" t="e">
        <v>#DIV/0!</v>
      </c>
      <c r="AB27" s="112" t="e">
        <v>#DIV/0!</v>
      </c>
      <c r="AC27" s="112" t="e">
        <v>#DIV/0!</v>
      </c>
      <c r="AD27" s="112" t="e">
        <v>#DIV/0!</v>
      </c>
      <c r="AE27" s="112" t="e">
        <v>#DIV/0!</v>
      </c>
      <c r="AF27" s="112" t="e">
        <v>#DIV/0!</v>
      </c>
      <c r="AG27" s="112" t="e">
        <v>#DIV/0!</v>
      </c>
      <c r="AH27" s="112" t="e">
        <v>#DIV/0!</v>
      </c>
      <c r="AI27" s="112" t="e">
        <v>#DIV/0!</v>
      </c>
      <c r="AJ27" s="112" t="e">
        <v>#DIV/0!</v>
      </c>
      <c r="AK27" s="112" t="e">
        <v>#DIV/0!</v>
      </c>
      <c r="AL27" s="112" t="e">
        <v>#DIV/0!</v>
      </c>
      <c r="AM27" s="112" t="e">
        <v>#DIV/0!</v>
      </c>
      <c r="AN27" s="112" t="e">
        <v>#DIV/0!</v>
      </c>
      <c r="AO27" s="112" t="e">
        <v>#DIV/0!</v>
      </c>
      <c r="AP27" s="112" t="e">
        <v>#DIV/0!</v>
      </c>
      <c r="AQ27" s="112" t="e">
        <v>#DIV/0!</v>
      </c>
      <c r="AR27" s="112" t="e">
        <v>#DIV/0!</v>
      </c>
      <c r="AS27" s="112" t="e">
        <v>#DIV/0!</v>
      </c>
      <c r="AT27" s="112" t="e">
        <v>#DIV/0!</v>
      </c>
      <c r="AU27" s="112" t="e">
        <v>#DIV/0!</v>
      </c>
      <c r="AV27" s="112" t="e">
        <v>#DIV/0!</v>
      </c>
      <c r="AW27" s="112" t="e">
        <v>#DIV/0!</v>
      </c>
      <c r="AX27" s="112" t="e">
        <v>#DIV/0!</v>
      </c>
      <c r="AY27" s="112" t="e">
        <v>#DIV/0!</v>
      </c>
      <c r="AZ27" s="112" t="e">
        <v>#DIV/0!</v>
      </c>
      <c r="BA27" s="112" t="e">
        <v>#DIV/0!</v>
      </c>
      <c r="BB27" s="112" t="e">
        <v>#DIV/0!</v>
      </c>
      <c r="BC27" s="112" t="e">
        <v>#DIV/0!</v>
      </c>
      <c r="BD27" s="112" t="e">
        <v>#DIV/0!</v>
      </c>
      <c r="BE27" s="112" t="e">
        <v>#DIV/0!</v>
      </c>
      <c r="BF27" s="112" t="e">
        <v>#DIV/0!</v>
      </c>
      <c r="BG27" s="112" t="e">
        <v>#DIV/0!</v>
      </c>
      <c r="BH27" s="112" t="e">
        <v>#DIV/0!</v>
      </c>
      <c r="BI27" s="112" t="e">
        <v>#DIV/0!</v>
      </c>
      <c r="BJ27" s="112" t="e">
        <v>#DIV/0!</v>
      </c>
      <c r="BK27" s="112" t="e">
        <v>#DIV/0!</v>
      </c>
    </row>
    <row r="28" spans="3:63">
      <c r="C28" s="51" t="str">
        <v>Llamadas en tránsito Larga Distancia</v>
      </c>
      <c r="G28" s="51" t="str">
        <v>Minutos</v>
      </c>
      <c r="I28" s="115"/>
      <c r="N28" s="112">
        <v>0</v>
      </c>
      <c r="O28" s="112">
        <v>0</v>
      </c>
      <c r="P28" s="112" t="e">
        <v>#DIV/0!</v>
      </c>
      <c r="Q28" s="112" t="e">
        <v>#DIV/0!</v>
      </c>
      <c r="R28" s="112" t="e">
        <v>#DIV/0!</v>
      </c>
      <c r="S28" s="112" t="e">
        <v>#DIV/0!</v>
      </c>
      <c r="T28" s="112" t="e">
        <v>#DIV/0!</v>
      </c>
      <c r="U28" s="112" t="e">
        <v>#DIV/0!</v>
      </c>
      <c r="V28" s="112" t="e">
        <v>#DIV/0!</v>
      </c>
      <c r="W28" s="112" t="e">
        <v>#DIV/0!</v>
      </c>
      <c r="X28" s="112" t="e">
        <v>#DIV/0!</v>
      </c>
      <c r="Y28" s="112" t="e">
        <v>#DIV/0!</v>
      </c>
      <c r="Z28" s="112" t="e">
        <v>#DIV/0!</v>
      </c>
      <c r="AA28" s="112" t="e">
        <v>#DIV/0!</v>
      </c>
      <c r="AB28" s="112" t="e">
        <v>#DIV/0!</v>
      </c>
      <c r="AC28" s="112" t="e">
        <v>#DIV/0!</v>
      </c>
      <c r="AD28" s="112" t="e">
        <v>#DIV/0!</v>
      </c>
      <c r="AE28" s="112" t="e">
        <v>#DIV/0!</v>
      </c>
      <c r="AF28" s="112" t="e">
        <v>#DIV/0!</v>
      </c>
      <c r="AG28" s="112" t="e">
        <v>#DIV/0!</v>
      </c>
      <c r="AH28" s="112" t="e">
        <v>#DIV/0!</v>
      </c>
      <c r="AI28" s="112" t="e">
        <v>#DIV/0!</v>
      </c>
      <c r="AJ28" s="112" t="e">
        <v>#DIV/0!</v>
      </c>
      <c r="AK28" s="112" t="e">
        <v>#DIV/0!</v>
      </c>
      <c r="AL28" s="112" t="e">
        <v>#DIV/0!</v>
      </c>
      <c r="AM28" s="112" t="e">
        <v>#DIV/0!</v>
      </c>
      <c r="AN28" s="112" t="e">
        <v>#DIV/0!</v>
      </c>
      <c r="AO28" s="112" t="e">
        <v>#DIV/0!</v>
      </c>
      <c r="AP28" s="112" t="e">
        <v>#DIV/0!</v>
      </c>
      <c r="AQ28" s="112" t="e">
        <v>#DIV/0!</v>
      </c>
      <c r="AR28" s="112" t="e">
        <v>#DIV/0!</v>
      </c>
      <c r="AS28" s="112" t="e">
        <v>#DIV/0!</v>
      </c>
      <c r="AT28" s="112" t="e">
        <v>#DIV/0!</v>
      </c>
      <c r="AU28" s="112" t="e">
        <v>#DIV/0!</v>
      </c>
      <c r="AV28" s="112" t="e">
        <v>#DIV/0!</v>
      </c>
      <c r="AW28" s="112" t="e">
        <v>#DIV/0!</v>
      </c>
      <c r="AX28" s="112" t="e">
        <v>#DIV/0!</v>
      </c>
      <c r="AY28" s="112" t="e">
        <v>#DIV/0!</v>
      </c>
      <c r="AZ28" s="112" t="e">
        <v>#DIV/0!</v>
      </c>
      <c r="BA28" s="112" t="e">
        <v>#DIV/0!</v>
      </c>
      <c r="BB28" s="112" t="e">
        <v>#DIV/0!</v>
      </c>
      <c r="BC28" s="112" t="e">
        <v>#DIV/0!</v>
      </c>
      <c r="BD28" s="112" t="e">
        <v>#DIV/0!</v>
      </c>
      <c r="BE28" s="112" t="e">
        <v>#DIV/0!</v>
      </c>
      <c r="BF28" s="112" t="e">
        <v>#DIV/0!</v>
      </c>
      <c r="BG28" s="112" t="e">
        <v>#DIV/0!</v>
      </c>
      <c r="BH28" s="112" t="e">
        <v>#DIV/0!</v>
      </c>
      <c r="BI28" s="112" t="e">
        <v>#DIV/0!</v>
      </c>
      <c r="BJ28" s="112" t="e">
        <v>#DIV/0!</v>
      </c>
      <c r="BK28" s="112" t="e">
        <v>#DIV/0!</v>
      </c>
    </row>
    <row r="29" spans="3:63">
      <c r="C29" s="51" t="str">
        <v>Fixed Service17</v>
      </c>
      <c r="G29" s="51" t="str">
        <v>Fixed Unit17</v>
      </c>
      <c r="I29" s="115"/>
      <c r="N29" s="112">
        <v>0</v>
      </c>
      <c r="O29" s="112">
        <v>0</v>
      </c>
      <c r="P29" s="112">
        <v>0</v>
      </c>
      <c r="Q29" s="112">
        <v>0</v>
      </c>
      <c r="R29" s="112">
        <v>0</v>
      </c>
      <c r="S29" s="112">
        <v>0</v>
      </c>
      <c r="T29" s="112">
        <v>0</v>
      </c>
      <c r="U29" s="112">
        <v>0</v>
      </c>
      <c r="V29" s="112">
        <v>0</v>
      </c>
      <c r="W29" s="112">
        <v>0</v>
      </c>
      <c r="X29" s="112">
        <v>0</v>
      </c>
      <c r="Y29" s="112">
        <v>0</v>
      </c>
      <c r="Z29" s="112">
        <v>0</v>
      </c>
      <c r="AA29" s="112">
        <v>0</v>
      </c>
      <c r="AB29" s="112">
        <v>0</v>
      </c>
      <c r="AC29" s="112">
        <v>0</v>
      </c>
      <c r="AD29" s="112">
        <v>0</v>
      </c>
      <c r="AE29" s="112">
        <v>0</v>
      </c>
      <c r="AF29" s="112">
        <v>0</v>
      </c>
      <c r="AG29" s="112">
        <v>0</v>
      </c>
      <c r="AH29" s="112">
        <v>0</v>
      </c>
      <c r="AI29" s="112">
        <v>0</v>
      </c>
      <c r="AJ29" s="112">
        <v>0</v>
      </c>
      <c r="AK29" s="112">
        <v>0</v>
      </c>
      <c r="AL29" s="112">
        <v>0</v>
      </c>
      <c r="AM29" s="112">
        <v>0</v>
      </c>
      <c r="AN29" s="112">
        <v>0</v>
      </c>
      <c r="AO29" s="112">
        <v>0</v>
      </c>
      <c r="AP29" s="112">
        <v>0</v>
      </c>
      <c r="AQ29" s="112">
        <v>0</v>
      </c>
      <c r="AR29" s="112">
        <v>0</v>
      </c>
      <c r="AS29" s="112">
        <v>0</v>
      </c>
      <c r="AT29" s="112">
        <v>0</v>
      </c>
      <c r="AU29" s="112">
        <v>0</v>
      </c>
      <c r="AV29" s="112">
        <v>0</v>
      </c>
      <c r="AW29" s="112">
        <v>0</v>
      </c>
      <c r="AX29" s="112">
        <v>0</v>
      </c>
      <c r="AY29" s="112">
        <v>0</v>
      </c>
      <c r="AZ29" s="112">
        <v>0</v>
      </c>
      <c r="BA29" s="112">
        <v>0</v>
      </c>
      <c r="BB29" s="112">
        <v>0</v>
      </c>
      <c r="BC29" s="112">
        <v>0</v>
      </c>
      <c r="BD29" s="112">
        <v>0</v>
      </c>
      <c r="BE29" s="112">
        <v>0</v>
      </c>
      <c r="BF29" s="112">
        <v>0</v>
      </c>
      <c r="BG29" s="112">
        <v>0</v>
      </c>
      <c r="BH29" s="112">
        <v>0</v>
      </c>
      <c r="BI29" s="112">
        <v>0</v>
      </c>
      <c r="BJ29" s="112">
        <v>0</v>
      </c>
      <c r="BK29" s="112">
        <v>0</v>
      </c>
    </row>
    <row r="30" spans="3:63">
      <c r="C30" s="51" t="str">
        <v>SMS on-net</v>
      </c>
      <c r="G30" s="51" t="str">
        <v>SMS</v>
      </c>
      <c r="I30" s="115"/>
      <c r="N30" s="112">
        <v>0</v>
      </c>
      <c r="O30" s="112">
        <v>0</v>
      </c>
      <c r="P30" s="112" t="e">
        <v>#DIV/0!</v>
      </c>
      <c r="Q30" s="112" t="e">
        <v>#DIV/0!</v>
      </c>
      <c r="R30" s="112" t="e">
        <v>#DIV/0!</v>
      </c>
      <c r="S30" s="112" t="e">
        <v>#DIV/0!</v>
      </c>
      <c r="T30" s="112" t="e">
        <v>#DIV/0!</v>
      </c>
      <c r="U30" s="112" t="e">
        <v>#DIV/0!</v>
      </c>
      <c r="V30" s="112" t="e">
        <v>#DIV/0!</v>
      </c>
      <c r="W30" s="112" t="e">
        <v>#DIV/0!</v>
      </c>
      <c r="X30" s="112" t="e">
        <v>#DIV/0!</v>
      </c>
      <c r="Y30" s="112" t="e">
        <v>#DIV/0!</v>
      </c>
      <c r="Z30" s="112" t="e">
        <v>#DIV/0!</v>
      </c>
      <c r="AA30" s="112" t="e">
        <v>#DIV/0!</v>
      </c>
      <c r="AB30" s="112" t="e">
        <v>#DIV/0!</v>
      </c>
      <c r="AC30" s="112" t="e">
        <v>#DIV/0!</v>
      </c>
      <c r="AD30" s="112" t="e">
        <v>#DIV/0!</v>
      </c>
      <c r="AE30" s="112" t="e">
        <v>#DIV/0!</v>
      </c>
      <c r="AF30" s="112" t="e">
        <v>#DIV/0!</v>
      </c>
      <c r="AG30" s="112" t="e">
        <v>#DIV/0!</v>
      </c>
      <c r="AH30" s="112" t="e">
        <v>#DIV/0!</v>
      </c>
      <c r="AI30" s="112" t="e">
        <v>#DIV/0!</v>
      </c>
      <c r="AJ30" s="112" t="e">
        <v>#DIV/0!</v>
      </c>
      <c r="AK30" s="112" t="e">
        <v>#DIV/0!</v>
      </c>
      <c r="AL30" s="112" t="e">
        <v>#DIV/0!</v>
      </c>
      <c r="AM30" s="112" t="e">
        <v>#DIV/0!</v>
      </c>
      <c r="AN30" s="112" t="e">
        <v>#DIV/0!</v>
      </c>
      <c r="AO30" s="112" t="e">
        <v>#DIV/0!</v>
      </c>
      <c r="AP30" s="112" t="e">
        <v>#DIV/0!</v>
      </c>
      <c r="AQ30" s="112" t="e">
        <v>#DIV/0!</v>
      </c>
      <c r="AR30" s="112" t="e">
        <v>#DIV/0!</v>
      </c>
      <c r="AS30" s="112" t="e">
        <v>#DIV/0!</v>
      </c>
      <c r="AT30" s="112" t="e">
        <v>#DIV/0!</v>
      </c>
      <c r="AU30" s="112" t="e">
        <v>#DIV/0!</v>
      </c>
      <c r="AV30" s="112" t="e">
        <v>#DIV/0!</v>
      </c>
      <c r="AW30" s="112" t="e">
        <v>#DIV/0!</v>
      </c>
      <c r="AX30" s="112" t="e">
        <v>#DIV/0!</v>
      </c>
      <c r="AY30" s="112" t="e">
        <v>#DIV/0!</v>
      </c>
      <c r="AZ30" s="112" t="e">
        <v>#DIV/0!</v>
      </c>
      <c r="BA30" s="112" t="e">
        <v>#DIV/0!</v>
      </c>
      <c r="BB30" s="112" t="e">
        <v>#DIV/0!</v>
      </c>
      <c r="BC30" s="112" t="e">
        <v>#DIV/0!</v>
      </c>
      <c r="BD30" s="112" t="e">
        <v>#DIV/0!</v>
      </c>
      <c r="BE30" s="112" t="e">
        <v>#DIV/0!</v>
      </c>
      <c r="BF30" s="112" t="e">
        <v>#DIV/0!</v>
      </c>
      <c r="BG30" s="112" t="e">
        <v>#DIV/0!</v>
      </c>
      <c r="BH30" s="112" t="e">
        <v>#DIV/0!</v>
      </c>
      <c r="BI30" s="112" t="e">
        <v>#DIV/0!</v>
      </c>
      <c r="BJ30" s="112" t="e">
        <v>#DIV/0!</v>
      </c>
      <c r="BK30" s="112" t="e">
        <v>#DIV/0!</v>
      </c>
    </row>
    <row r="31" spans="3:63">
      <c r="C31" s="51" t="str">
        <v>SMS salientes</v>
      </c>
      <c r="G31" s="51" t="str">
        <v>SMS</v>
      </c>
      <c r="I31" s="115"/>
      <c r="N31" s="112">
        <v>0</v>
      </c>
      <c r="O31" s="112">
        <v>0</v>
      </c>
      <c r="P31" s="112" t="e">
        <v>#DIV/0!</v>
      </c>
      <c r="Q31" s="112" t="e">
        <v>#DIV/0!</v>
      </c>
      <c r="R31" s="112" t="e">
        <v>#DIV/0!</v>
      </c>
      <c r="S31" s="112" t="e">
        <v>#DIV/0!</v>
      </c>
      <c r="T31" s="112" t="e">
        <v>#DIV/0!</v>
      </c>
      <c r="U31" s="112" t="e">
        <v>#DIV/0!</v>
      </c>
      <c r="V31" s="112" t="e">
        <v>#DIV/0!</v>
      </c>
      <c r="W31" s="112" t="e">
        <v>#DIV/0!</v>
      </c>
      <c r="X31" s="112" t="e">
        <v>#DIV/0!</v>
      </c>
      <c r="Y31" s="112" t="e">
        <v>#DIV/0!</v>
      </c>
      <c r="Z31" s="112" t="e">
        <v>#DIV/0!</v>
      </c>
      <c r="AA31" s="112" t="e">
        <v>#DIV/0!</v>
      </c>
      <c r="AB31" s="112" t="e">
        <v>#DIV/0!</v>
      </c>
      <c r="AC31" s="112" t="e">
        <v>#DIV/0!</v>
      </c>
      <c r="AD31" s="112" t="e">
        <v>#DIV/0!</v>
      </c>
      <c r="AE31" s="112" t="e">
        <v>#DIV/0!</v>
      </c>
      <c r="AF31" s="112" t="e">
        <v>#DIV/0!</v>
      </c>
      <c r="AG31" s="112" t="e">
        <v>#DIV/0!</v>
      </c>
      <c r="AH31" s="112" t="e">
        <v>#DIV/0!</v>
      </c>
      <c r="AI31" s="112" t="e">
        <v>#DIV/0!</v>
      </c>
      <c r="AJ31" s="112" t="e">
        <v>#DIV/0!</v>
      </c>
      <c r="AK31" s="112" t="e">
        <v>#DIV/0!</v>
      </c>
      <c r="AL31" s="112" t="e">
        <v>#DIV/0!</v>
      </c>
      <c r="AM31" s="112" t="e">
        <v>#DIV/0!</v>
      </c>
      <c r="AN31" s="112" t="e">
        <v>#DIV/0!</v>
      </c>
      <c r="AO31" s="112" t="e">
        <v>#DIV/0!</v>
      </c>
      <c r="AP31" s="112" t="e">
        <v>#DIV/0!</v>
      </c>
      <c r="AQ31" s="112" t="e">
        <v>#DIV/0!</v>
      </c>
      <c r="AR31" s="112" t="e">
        <v>#DIV/0!</v>
      </c>
      <c r="AS31" s="112" t="e">
        <v>#DIV/0!</v>
      </c>
      <c r="AT31" s="112" t="e">
        <v>#DIV/0!</v>
      </c>
      <c r="AU31" s="112" t="e">
        <v>#DIV/0!</v>
      </c>
      <c r="AV31" s="112" t="e">
        <v>#DIV/0!</v>
      </c>
      <c r="AW31" s="112" t="e">
        <v>#DIV/0!</v>
      </c>
      <c r="AX31" s="112" t="e">
        <v>#DIV/0!</v>
      </c>
      <c r="AY31" s="112" t="e">
        <v>#DIV/0!</v>
      </c>
      <c r="AZ31" s="112" t="e">
        <v>#DIV/0!</v>
      </c>
      <c r="BA31" s="112" t="e">
        <v>#DIV/0!</v>
      </c>
      <c r="BB31" s="112" t="e">
        <v>#DIV/0!</v>
      </c>
      <c r="BC31" s="112" t="e">
        <v>#DIV/0!</v>
      </c>
      <c r="BD31" s="112" t="e">
        <v>#DIV/0!</v>
      </c>
      <c r="BE31" s="112" t="e">
        <v>#DIV/0!</v>
      </c>
      <c r="BF31" s="112" t="e">
        <v>#DIV/0!</v>
      </c>
      <c r="BG31" s="112" t="e">
        <v>#DIV/0!</v>
      </c>
      <c r="BH31" s="112" t="e">
        <v>#DIV/0!</v>
      </c>
      <c r="BI31" s="112" t="e">
        <v>#DIV/0!</v>
      </c>
      <c r="BJ31" s="112" t="e">
        <v>#DIV/0!</v>
      </c>
      <c r="BK31" s="112" t="e">
        <v>#DIV/0!</v>
      </c>
    </row>
    <row r="32" spans="3:63">
      <c r="C32" s="51" t="str">
        <v>SMS entrantes</v>
      </c>
      <c r="G32" s="51" t="str">
        <v>SMS</v>
      </c>
      <c r="I32" s="115"/>
      <c r="N32" s="112">
        <v>0</v>
      </c>
      <c r="O32" s="112">
        <v>0</v>
      </c>
      <c r="P32" s="112" t="e">
        <v>#DIV/0!</v>
      </c>
      <c r="Q32" s="112" t="e">
        <v>#DIV/0!</v>
      </c>
      <c r="R32" s="112" t="e">
        <v>#DIV/0!</v>
      </c>
      <c r="S32" s="112" t="e">
        <v>#DIV/0!</v>
      </c>
      <c r="T32" s="112" t="e">
        <v>#DIV/0!</v>
      </c>
      <c r="U32" s="112" t="e">
        <v>#DIV/0!</v>
      </c>
      <c r="V32" s="112" t="e">
        <v>#DIV/0!</v>
      </c>
      <c r="W32" s="112" t="e">
        <v>#DIV/0!</v>
      </c>
      <c r="X32" s="112" t="e">
        <v>#DIV/0!</v>
      </c>
      <c r="Y32" s="112" t="e">
        <v>#DIV/0!</v>
      </c>
      <c r="Z32" s="112" t="e">
        <v>#DIV/0!</v>
      </c>
      <c r="AA32" s="112" t="e">
        <v>#DIV/0!</v>
      </c>
      <c r="AB32" s="112" t="e">
        <v>#DIV/0!</v>
      </c>
      <c r="AC32" s="112" t="e">
        <v>#DIV/0!</v>
      </c>
      <c r="AD32" s="112" t="e">
        <v>#DIV/0!</v>
      </c>
      <c r="AE32" s="112" t="e">
        <v>#DIV/0!</v>
      </c>
      <c r="AF32" s="112" t="e">
        <v>#DIV/0!</v>
      </c>
      <c r="AG32" s="112" t="e">
        <v>#DIV/0!</v>
      </c>
      <c r="AH32" s="112" t="e">
        <v>#DIV/0!</v>
      </c>
      <c r="AI32" s="112" t="e">
        <v>#DIV/0!</v>
      </c>
      <c r="AJ32" s="112" t="e">
        <v>#DIV/0!</v>
      </c>
      <c r="AK32" s="112" t="e">
        <v>#DIV/0!</v>
      </c>
      <c r="AL32" s="112" t="e">
        <v>#DIV/0!</v>
      </c>
      <c r="AM32" s="112" t="e">
        <v>#DIV/0!</v>
      </c>
      <c r="AN32" s="112" t="e">
        <v>#DIV/0!</v>
      </c>
      <c r="AO32" s="112" t="e">
        <v>#DIV/0!</v>
      </c>
      <c r="AP32" s="112" t="e">
        <v>#DIV/0!</v>
      </c>
      <c r="AQ32" s="112" t="e">
        <v>#DIV/0!</v>
      </c>
      <c r="AR32" s="112" t="e">
        <v>#DIV/0!</v>
      </c>
      <c r="AS32" s="112" t="e">
        <v>#DIV/0!</v>
      </c>
      <c r="AT32" s="112" t="e">
        <v>#DIV/0!</v>
      </c>
      <c r="AU32" s="112" t="e">
        <v>#DIV/0!</v>
      </c>
      <c r="AV32" s="112" t="e">
        <v>#DIV/0!</v>
      </c>
      <c r="AW32" s="112" t="e">
        <v>#DIV/0!</v>
      </c>
      <c r="AX32" s="112" t="e">
        <v>#DIV/0!</v>
      </c>
      <c r="AY32" s="112" t="e">
        <v>#DIV/0!</v>
      </c>
      <c r="AZ32" s="112" t="e">
        <v>#DIV/0!</v>
      </c>
      <c r="BA32" s="112" t="e">
        <v>#DIV/0!</v>
      </c>
      <c r="BB32" s="112" t="e">
        <v>#DIV/0!</v>
      </c>
      <c r="BC32" s="112" t="e">
        <v>#DIV/0!</v>
      </c>
      <c r="BD32" s="112" t="e">
        <v>#DIV/0!</v>
      </c>
      <c r="BE32" s="112" t="e">
        <v>#DIV/0!</v>
      </c>
      <c r="BF32" s="112" t="e">
        <v>#DIV/0!</v>
      </c>
      <c r="BG32" s="112" t="e">
        <v>#DIV/0!</v>
      </c>
      <c r="BH32" s="112" t="e">
        <v>#DIV/0!</v>
      </c>
      <c r="BI32" s="112" t="e">
        <v>#DIV/0!</v>
      </c>
      <c r="BJ32" s="112" t="e">
        <v>#DIV/0!</v>
      </c>
      <c r="BK32" s="112" t="e">
        <v>#DIV/0!</v>
      </c>
    </row>
    <row r="33" spans="1:70">
      <c r="C33" s="51" t="str">
        <v>Fixed Service21</v>
      </c>
      <c r="G33" s="51" t="str">
        <v>Fixed Unit21</v>
      </c>
      <c r="I33" s="115"/>
      <c r="N33" s="112">
        <v>0</v>
      </c>
      <c r="O33" s="112">
        <v>0</v>
      </c>
      <c r="P33" s="112">
        <v>0</v>
      </c>
      <c r="Q33" s="112">
        <v>0</v>
      </c>
      <c r="R33" s="112">
        <v>0</v>
      </c>
      <c r="S33" s="112">
        <v>0</v>
      </c>
      <c r="T33" s="112">
        <v>0</v>
      </c>
      <c r="U33" s="112">
        <v>0</v>
      </c>
      <c r="V33" s="112">
        <v>0</v>
      </c>
      <c r="W33" s="112">
        <v>0</v>
      </c>
      <c r="X33" s="112">
        <v>0</v>
      </c>
      <c r="Y33" s="112">
        <v>0</v>
      </c>
      <c r="Z33" s="112">
        <v>0</v>
      </c>
      <c r="AA33" s="112">
        <v>0</v>
      </c>
      <c r="AB33" s="112">
        <v>0</v>
      </c>
      <c r="AC33" s="112">
        <v>0</v>
      </c>
      <c r="AD33" s="112">
        <v>0</v>
      </c>
      <c r="AE33" s="112">
        <v>0</v>
      </c>
      <c r="AF33" s="112">
        <v>0</v>
      </c>
      <c r="AG33" s="112">
        <v>0</v>
      </c>
      <c r="AH33" s="112">
        <v>0</v>
      </c>
      <c r="AI33" s="112">
        <v>0</v>
      </c>
      <c r="AJ33" s="112">
        <v>0</v>
      </c>
      <c r="AK33" s="112">
        <v>0</v>
      </c>
      <c r="AL33" s="112">
        <v>0</v>
      </c>
      <c r="AM33" s="112">
        <v>0</v>
      </c>
      <c r="AN33" s="112">
        <v>0</v>
      </c>
      <c r="AO33" s="112">
        <v>0</v>
      </c>
      <c r="AP33" s="112">
        <v>0</v>
      </c>
      <c r="AQ33" s="112">
        <v>0</v>
      </c>
      <c r="AR33" s="112">
        <v>0</v>
      </c>
      <c r="AS33" s="112">
        <v>0</v>
      </c>
      <c r="AT33" s="112">
        <v>0</v>
      </c>
      <c r="AU33" s="112">
        <v>0</v>
      </c>
      <c r="AV33" s="112">
        <v>0</v>
      </c>
      <c r="AW33" s="112">
        <v>0</v>
      </c>
      <c r="AX33" s="112">
        <v>0</v>
      </c>
      <c r="AY33" s="112">
        <v>0</v>
      </c>
      <c r="AZ33" s="112">
        <v>0</v>
      </c>
      <c r="BA33" s="112">
        <v>0</v>
      </c>
      <c r="BB33" s="112">
        <v>0</v>
      </c>
      <c r="BC33" s="112">
        <v>0</v>
      </c>
      <c r="BD33" s="112">
        <v>0</v>
      </c>
      <c r="BE33" s="112">
        <v>0</v>
      </c>
      <c r="BF33" s="112">
        <v>0</v>
      </c>
      <c r="BG33" s="112">
        <v>0</v>
      </c>
      <c r="BH33" s="112">
        <v>0</v>
      </c>
      <c r="BI33" s="112">
        <v>0</v>
      </c>
      <c r="BJ33" s="112">
        <v>0</v>
      </c>
      <c r="BK33" s="112">
        <v>0</v>
      </c>
    </row>
    <row r="34" spans="1:70">
      <c r="C34" s="51" t="str">
        <v>Enlaces dedicados</v>
      </c>
      <c r="G34" s="51" t="str">
        <v>Mbps</v>
      </c>
      <c r="I34" s="115"/>
      <c r="N34" s="112">
        <v>0</v>
      </c>
      <c r="O34" s="112">
        <v>0</v>
      </c>
      <c r="P34" s="112">
        <v>0</v>
      </c>
      <c r="Q34" s="112" t="e">
        <f ca="1"/>
        <v>#N/A</v>
      </c>
      <c r="R34" s="112" t="e">
        <f ca="1"/>
        <v>#N/A</v>
      </c>
      <c r="S34" s="112" t="e">
        <f ca="1"/>
        <v>#N/A</v>
      </c>
      <c r="T34" s="112" t="e">
        <f ca="1"/>
        <v>#N/A</v>
      </c>
      <c r="U34" s="112" t="e">
        <f ca="1"/>
        <v>#N/A</v>
      </c>
      <c r="V34" s="112" t="e">
        <f ca="1"/>
        <v>#N/A</v>
      </c>
      <c r="W34" s="112" t="e">
        <f ca="1"/>
        <v>#N/A</v>
      </c>
      <c r="X34" s="112" t="e">
        <f ca="1"/>
        <v>#N/A</v>
      </c>
      <c r="Y34" s="112" t="e">
        <f ca="1"/>
        <v>#N/A</v>
      </c>
      <c r="Z34" s="112" t="e">
        <f ca="1"/>
        <v>#N/A</v>
      </c>
      <c r="AA34" s="112" t="e">
        <f ca="1"/>
        <v>#N/A</v>
      </c>
      <c r="AB34" s="112" t="e">
        <f ca="1"/>
        <v>#N/A</v>
      </c>
      <c r="AC34" s="112" t="e">
        <f ca="1"/>
        <v>#N/A</v>
      </c>
      <c r="AD34" s="112" t="e">
        <f ca="1"/>
        <v>#N/A</v>
      </c>
      <c r="AE34" s="112" t="e">
        <f ca="1"/>
        <v>#N/A</v>
      </c>
      <c r="AF34" s="112" t="e">
        <f ca="1"/>
        <v>#N/A</v>
      </c>
      <c r="AG34" s="112" t="e">
        <f ca="1"/>
        <v>#N/A</v>
      </c>
      <c r="AH34" s="112" t="e">
        <f ca="1"/>
        <v>#N/A</v>
      </c>
      <c r="AI34" s="112" t="e">
        <f ca="1"/>
        <v>#N/A</v>
      </c>
      <c r="AJ34" s="112" t="e">
        <f ca="1"/>
        <v>#N/A</v>
      </c>
      <c r="AK34" s="112" t="e">
        <f ca="1"/>
        <v>#N/A</v>
      </c>
      <c r="AL34" s="112" t="e">
        <f ca="1"/>
        <v>#N/A</v>
      </c>
      <c r="AM34" s="112" t="e">
        <f ca="1"/>
        <v>#N/A</v>
      </c>
      <c r="AN34" s="112" t="e">
        <f ca="1"/>
        <v>#N/A</v>
      </c>
      <c r="AO34" s="112" t="e">
        <f ca="1"/>
        <v>#N/A</v>
      </c>
      <c r="AP34" s="112" t="e">
        <f ca="1"/>
        <v>#N/A</v>
      </c>
      <c r="AQ34" s="112" t="e">
        <f ca="1"/>
        <v>#N/A</v>
      </c>
      <c r="AR34" s="112" t="e">
        <f ca="1"/>
        <v>#N/A</v>
      </c>
      <c r="AS34" s="112" t="e">
        <f ca="1"/>
        <v>#N/A</v>
      </c>
      <c r="AT34" s="112" t="e">
        <f ca="1"/>
        <v>#N/A</v>
      </c>
      <c r="AU34" s="112" t="e">
        <f ca="1"/>
        <v>#N/A</v>
      </c>
      <c r="AV34" s="112" t="e">
        <f ca="1"/>
        <v>#N/A</v>
      </c>
      <c r="AW34" s="112" t="e">
        <f ca="1"/>
        <v>#N/A</v>
      </c>
      <c r="AX34" s="112" t="e">
        <f ca="1"/>
        <v>#N/A</v>
      </c>
      <c r="AY34" s="112" t="e">
        <f ca="1"/>
        <v>#N/A</v>
      </c>
      <c r="AZ34" s="112" t="e">
        <f ca="1"/>
        <v>#N/A</v>
      </c>
      <c r="BA34" s="112" t="e">
        <f ca="1"/>
        <v>#N/A</v>
      </c>
      <c r="BB34" s="112" t="e">
        <f ca="1"/>
        <v>#N/A</v>
      </c>
      <c r="BC34" s="112" t="e">
        <f ca="1"/>
        <v>#N/A</v>
      </c>
      <c r="BD34" s="112" t="e">
        <f ca="1"/>
        <v>#N/A</v>
      </c>
      <c r="BE34" s="112" t="e">
        <f ca="1"/>
        <v>#N/A</v>
      </c>
      <c r="BF34" s="112" t="e">
        <f ca="1"/>
        <v>#N/A</v>
      </c>
      <c r="BG34" s="112" t="e">
        <f ca="1"/>
        <v>#N/A</v>
      </c>
      <c r="BH34" s="112" t="e">
        <f ca="1"/>
        <v>#N/A</v>
      </c>
      <c r="BI34" s="112" t="e">
        <f ca="1"/>
        <v>#N/A</v>
      </c>
      <c r="BJ34" s="112" t="e">
        <f ca="1"/>
        <v>#N/A</v>
      </c>
      <c r="BK34" s="112" t="e">
        <f ca="1"/>
        <v>#N/A</v>
      </c>
    </row>
    <row r="35" spans="1:70">
      <c r="C35" s="51" t="str">
        <v>xDSL propio (líneas)</v>
      </c>
      <c r="G35" s="51" t="str">
        <v># lineas</v>
      </c>
      <c r="I35" s="115"/>
      <c r="N35" s="112">
        <v>0</v>
      </c>
      <c r="O35" s="112">
        <v>0</v>
      </c>
      <c r="P35" s="112">
        <v>0</v>
      </c>
      <c r="Q35" s="112">
        <v>0</v>
      </c>
      <c r="R35" s="112">
        <v>0</v>
      </c>
      <c r="S35" s="112">
        <v>0</v>
      </c>
      <c r="T35" s="112" t="e">
        <v>#DIV/0!</v>
      </c>
      <c r="U35" s="112" t="e">
        <v>#DIV/0!</v>
      </c>
      <c r="V35" s="112" t="e">
        <v>#DIV/0!</v>
      </c>
      <c r="W35" s="112" t="e">
        <v>#DIV/0!</v>
      </c>
      <c r="X35" s="112" t="e">
        <v>#DIV/0!</v>
      </c>
      <c r="Y35" s="112" t="e">
        <v>#DIV/0!</v>
      </c>
      <c r="Z35" s="112" t="e">
        <v>#DIV/0!</v>
      </c>
      <c r="AA35" s="112" t="e">
        <v>#DIV/0!</v>
      </c>
      <c r="AB35" s="112" t="e">
        <v>#DIV/0!</v>
      </c>
      <c r="AC35" s="112" t="e">
        <v>#DIV/0!</v>
      </c>
      <c r="AD35" s="112" t="e">
        <v>#DIV/0!</v>
      </c>
      <c r="AE35" s="112" t="e">
        <v>#DIV/0!</v>
      </c>
      <c r="AF35" s="112" t="e">
        <v>#DIV/0!</v>
      </c>
      <c r="AG35" s="112" t="e">
        <v>#DIV/0!</v>
      </c>
      <c r="AH35" s="112" t="e">
        <v>#DIV/0!</v>
      </c>
      <c r="AI35" s="112" t="e">
        <v>#DIV/0!</v>
      </c>
      <c r="AJ35" s="112" t="e">
        <v>#DIV/0!</v>
      </c>
      <c r="AK35" s="112" t="e">
        <v>#DIV/0!</v>
      </c>
      <c r="AL35" s="112" t="e">
        <v>#DIV/0!</v>
      </c>
      <c r="AM35" s="112" t="e">
        <v>#DIV/0!</v>
      </c>
      <c r="AN35" s="112" t="e">
        <v>#DIV/0!</v>
      </c>
      <c r="AO35" s="112" t="e">
        <v>#DIV/0!</v>
      </c>
      <c r="AP35" s="112" t="e">
        <v>#DIV/0!</v>
      </c>
      <c r="AQ35" s="112" t="e">
        <v>#DIV/0!</v>
      </c>
      <c r="AR35" s="112" t="e">
        <v>#DIV/0!</v>
      </c>
      <c r="AS35" s="112" t="e">
        <v>#DIV/0!</v>
      </c>
      <c r="AT35" s="112" t="e">
        <v>#DIV/0!</v>
      </c>
      <c r="AU35" s="112" t="e">
        <v>#DIV/0!</v>
      </c>
      <c r="AV35" s="112" t="e">
        <v>#DIV/0!</v>
      </c>
      <c r="AW35" s="112" t="e">
        <v>#DIV/0!</v>
      </c>
      <c r="AX35" s="112" t="e">
        <v>#DIV/0!</v>
      </c>
      <c r="AY35" s="112" t="e">
        <v>#DIV/0!</v>
      </c>
      <c r="AZ35" s="112" t="e">
        <v>#DIV/0!</v>
      </c>
      <c r="BA35" s="112" t="e">
        <v>#DIV/0!</v>
      </c>
      <c r="BB35" s="112" t="e">
        <v>#DIV/0!</v>
      </c>
      <c r="BC35" s="112" t="e">
        <v>#DIV/0!</v>
      </c>
      <c r="BD35" s="112" t="e">
        <v>#DIV/0!</v>
      </c>
      <c r="BE35" s="112" t="e">
        <v>#DIV/0!</v>
      </c>
      <c r="BF35" s="112" t="e">
        <v>#DIV/0!</v>
      </c>
      <c r="BG35" s="112" t="e">
        <v>#DIV/0!</v>
      </c>
      <c r="BH35" s="112" t="e">
        <v>#DIV/0!</v>
      </c>
      <c r="BI35" s="112" t="e">
        <v>#DIV/0!</v>
      </c>
      <c r="BJ35" s="112" t="e">
        <v>#DIV/0!</v>
      </c>
      <c r="BK35" s="112" t="e">
        <v>#DIV/0!</v>
      </c>
    </row>
    <row r="36" spans="1:70">
      <c r="C36" s="51" t="str">
        <v>xDSL propio (contendido)</v>
      </c>
      <c r="G36" s="51" t="str">
        <v>Mbps</v>
      </c>
      <c r="I36" s="115"/>
      <c r="N36" s="112">
        <v>0</v>
      </c>
      <c r="O36" s="112">
        <v>0</v>
      </c>
      <c r="P36" s="112">
        <v>0</v>
      </c>
      <c r="Q36" s="112">
        <v>0</v>
      </c>
      <c r="R36" s="112">
        <v>0</v>
      </c>
      <c r="S36" s="112">
        <v>0</v>
      </c>
      <c r="T36" s="112">
        <v>0</v>
      </c>
      <c r="U36" s="112" t="e">
        <v>#DIV/0!</v>
      </c>
      <c r="V36" s="112" t="e">
        <v>#DIV/0!</v>
      </c>
      <c r="W36" s="112" t="e">
        <v>#DIV/0!</v>
      </c>
      <c r="X36" s="112" t="e">
        <v>#DIV/0!</v>
      </c>
      <c r="Y36" s="112" t="e">
        <v>#DIV/0!</v>
      </c>
      <c r="Z36" s="112" t="e">
        <v>#DIV/0!</v>
      </c>
      <c r="AA36" s="112" t="e">
        <v>#DIV/0!</v>
      </c>
      <c r="AB36" s="112" t="e">
        <v>#DIV/0!</v>
      </c>
      <c r="AC36" s="112" t="e">
        <v>#DIV/0!</v>
      </c>
      <c r="AD36" s="112" t="e">
        <v>#DIV/0!</v>
      </c>
      <c r="AE36" s="112" t="e">
        <v>#DIV/0!</v>
      </c>
      <c r="AF36" s="112" t="e">
        <v>#DIV/0!</v>
      </c>
      <c r="AG36" s="112" t="e">
        <v>#DIV/0!</v>
      </c>
      <c r="AH36" s="112" t="e">
        <v>#DIV/0!</v>
      </c>
      <c r="AI36" s="112" t="e">
        <v>#DIV/0!</v>
      </c>
      <c r="AJ36" s="112" t="e">
        <v>#DIV/0!</v>
      </c>
      <c r="AK36" s="112" t="e">
        <v>#DIV/0!</v>
      </c>
      <c r="AL36" s="112" t="e">
        <v>#DIV/0!</v>
      </c>
      <c r="AM36" s="112" t="e">
        <v>#DIV/0!</v>
      </c>
      <c r="AN36" s="112" t="e">
        <v>#DIV/0!</v>
      </c>
      <c r="AO36" s="112" t="e">
        <v>#DIV/0!</v>
      </c>
      <c r="AP36" s="112" t="e">
        <v>#DIV/0!</v>
      </c>
      <c r="AQ36" s="112" t="e">
        <v>#DIV/0!</v>
      </c>
      <c r="AR36" s="112" t="e">
        <v>#DIV/0!</v>
      </c>
      <c r="AS36" s="112" t="e">
        <v>#DIV/0!</v>
      </c>
      <c r="AT36" s="112" t="e">
        <v>#DIV/0!</v>
      </c>
      <c r="AU36" s="112" t="e">
        <v>#DIV/0!</v>
      </c>
      <c r="AV36" s="112" t="e">
        <v>#DIV/0!</v>
      </c>
      <c r="AW36" s="112" t="e">
        <v>#DIV/0!</v>
      </c>
      <c r="AX36" s="112" t="e">
        <v>#DIV/0!</v>
      </c>
      <c r="AY36" s="112" t="e">
        <v>#DIV/0!</v>
      </c>
      <c r="AZ36" s="112" t="e">
        <v>#DIV/0!</v>
      </c>
      <c r="BA36" s="112" t="e">
        <v>#DIV/0!</v>
      </c>
      <c r="BB36" s="112" t="e">
        <v>#DIV/0!</v>
      </c>
      <c r="BC36" s="112" t="e">
        <v>#DIV/0!</v>
      </c>
      <c r="BD36" s="112" t="e">
        <v>#DIV/0!</v>
      </c>
      <c r="BE36" s="112" t="e">
        <v>#DIV/0!</v>
      </c>
      <c r="BF36" s="112" t="e">
        <v>#DIV/0!</v>
      </c>
      <c r="BG36" s="112" t="e">
        <v>#DIV/0!</v>
      </c>
      <c r="BH36" s="112" t="e">
        <v>#DIV/0!</v>
      </c>
      <c r="BI36" s="112" t="e">
        <v>#DIV/0!</v>
      </c>
      <c r="BJ36" s="112" t="e">
        <v>#DIV/0!</v>
      </c>
      <c r="BK36" s="112" t="e">
        <v>#DIV/0!</v>
      </c>
    </row>
    <row r="37" spans="1:70">
      <c r="C37" s="51" t="str">
        <v>xDSL ajeno (líneas)</v>
      </c>
      <c r="G37" s="51" t="str">
        <v># lineas</v>
      </c>
      <c r="I37" s="115"/>
      <c r="N37" s="112">
        <v>0</v>
      </c>
      <c r="O37" s="112">
        <v>0</v>
      </c>
      <c r="P37" s="112">
        <v>0</v>
      </c>
      <c r="Q37" s="112">
        <v>0</v>
      </c>
      <c r="R37" s="112">
        <v>0</v>
      </c>
      <c r="S37" s="112">
        <v>0</v>
      </c>
      <c r="T37" s="112" t="e">
        <v>#DIV/0!</v>
      </c>
      <c r="U37" s="112" t="e">
        <v>#DIV/0!</v>
      </c>
      <c r="V37" s="112" t="e">
        <v>#DIV/0!</v>
      </c>
      <c r="W37" s="112" t="e">
        <v>#DIV/0!</v>
      </c>
      <c r="X37" s="112" t="e">
        <v>#DIV/0!</v>
      </c>
      <c r="Y37" s="112" t="e">
        <v>#DIV/0!</v>
      </c>
      <c r="Z37" s="112" t="e">
        <v>#DIV/0!</v>
      </c>
      <c r="AA37" s="112" t="e">
        <v>#DIV/0!</v>
      </c>
      <c r="AB37" s="112" t="e">
        <v>#DIV/0!</v>
      </c>
      <c r="AC37" s="112" t="e">
        <v>#DIV/0!</v>
      </c>
      <c r="AD37" s="112" t="e">
        <v>#DIV/0!</v>
      </c>
      <c r="AE37" s="112" t="e">
        <v>#DIV/0!</v>
      </c>
      <c r="AF37" s="112" t="e">
        <v>#DIV/0!</v>
      </c>
      <c r="AG37" s="112" t="e">
        <v>#DIV/0!</v>
      </c>
      <c r="AH37" s="112" t="e">
        <v>#DIV/0!</v>
      </c>
      <c r="AI37" s="112" t="e">
        <v>#DIV/0!</v>
      </c>
      <c r="AJ37" s="112" t="e">
        <v>#DIV/0!</v>
      </c>
      <c r="AK37" s="112" t="e">
        <v>#DIV/0!</v>
      </c>
      <c r="AL37" s="112" t="e">
        <v>#DIV/0!</v>
      </c>
      <c r="AM37" s="112" t="e">
        <v>#DIV/0!</v>
      </c>
      <c r="AN37" s="112" t="e">
        <v>#DIV/0!</v>
      </c>
      <c r="AO37" s="112" t="e">
        <v>#DIV/0!</v>
      </c>
      <c r="AP37" s="112" t="e">
        <v>#DIV/0!</v>
      </c>
      <c r="AQ37" s="112" t="e">
        <v>#DIV/0!</v>
      </c>
      <c r="AR37" s="112" t="e">
        <v>#DIV/0!</v>
      </c>
      <c r="AS37" s="112" t="e">
        <v>#DIV/0!</v>
      </c>
      <c r="AT37" s="112" t="e">
        <v>#DIV/0!</v>
      </c>
      <c r="AU37" s="112" t="e">
        <v>#DIV/0!</v>
      </c>
      <c r="AV37" s="112" t="e">
        <v>#DIV/0!</v>
      </c>
      <c r="AW37" s="112" t="e">
        <v>#DIV/0!</v>
      </c>
      <c r="AX37" s="112" t="e">
        <v>#DIV/0!</v>
      </c>
      <c r="AY37" s="112" t="e">
        <v>#DIV/0!</v>
      </c>
      <c r="AZ37" s="112" t="e">
        <v>#DIV/0!</v>
      </c>
      <c r="BA37" s="112" t="e">
        <v>#DIV/0!</v>
      </c>
      <c r="BB37" s="112" t="e">
        <v>#DIV/0!</v>
      </c>
      <c r="BC37" s="112" t="e">
        <v>#DIV/0!</v>
      </c>
      <c r="BD37" s="112" t="e">
        <v>#DIV/0!</v>
      </c>
      <c r="BE37" s="112" t="e">
        <v>#DIV/0!</v>
      </c>
      <c r="BF37" s="112" t="e">
        <v>#DIV/0!</v>
      </c>
      <c r="BG37" s="112" t="e">
        <v>#DIV/0!</v>
      </c>
      <c r="BH37" s="112" t="e">
        <v>#DIV/0!</v>
      </c>
      <c r="BI37" s="112" t="e">
        <v>#DIV/0!</v>
      </c>
      <c r="BJ37" s="112" t="e">
        <v>#DIV/0!</v>
      </c>
      <c r="BK37" s="112" t="e">
        <v>#DIV/0!</v>
      </c>
    </row>
    <row r="38" spans="1:70">
      <c r="C38" s="51" t="str">
        <v>xDSL ajeno (bitstream)</v>
      </c>
      <c r="G38" s="51" t="str">
        <v>Mbps</v>
      </c>
      <c r="I38" s="115"/>
      <c r="N38" s="112">
        <v>0</v>
      </c>
      <c r="O38" s="112">
        <v>0</v>
      </c>
      <c r="P38" s="112">
        <v>0</v>
      </c>
      <c r="Q38" s="112">
        <v>0</v>
      </c>
      <c r="R38" s="112">
        <v>0</v>
      </c>
      <c r="S38" s="112">
        <v>0</v>
      </c>
      <c r="T38" s="112">
        <v>0</v>
      </c>
      <c r="U38" s="112" t="e">
        <v>#DIV/0!</v>
      </c>
      <c r="V38" s="112" t="e">
        <v>#DIV/0!</v>
      </c>
      <c r="W38" s="112" t="e">
        <v>#DIV/0!</v>
      </c>
      <c r="X38" s="112" t="e">
        <v>#DIV/0!</v>
      </c>
      <c r="Y38" s="112" t="e">
        <v>#DIV/0!</v>
      </c>
      <c r="Z38" s="112" t="e">
        <v>#DIV/0!</v>
      </c>
      <c r="AA38" s="112" t="e">
        <v>#DIV/0!</v>
      </c>
      <c r="AB38" s="112" t="e">
        <v>#DIV/0!</v>
      </c>
      <c r="AC38" s="112" t="e">
        <v>#DIV/0!</v>
      </c>
      <c r="AD38" s="112" t="e">
        <v>#DIV/0!</v>
      </c>
      <c r="AE38" s="112" t="e">
        <v>#DIV/0!</v>
      </c>
      <c r="AF38" s="112" t="e">
        <v>#DIV/0!</v>
      </c>
      <c r="AG38" s="112" t="e">
        <v>#DIV/0!</v>
      </c>
      <c r="AH38" s="112" t="e">
        <v>#DIV/0!</v>
      </c>
      <c r="AI38" s="112" t="e">
        <v>#DIV/0!</v>
      </c>
      <c r="AJ38" s="112" t="e">
        <v>#DIV/0!</v>
      </c>
      <c r="AK38" s="112" t="e">
        <v>#DIV/0!</v>
      </c>
      <c r="AL38" s="112" t="e">
        <v>#DIV/0!</v>
      </c>
      <c r="AM38" s="112" t="e">
        <v>#DIV/0!</v>
      </c>
      <c r="AN38" s="112" t="e">
        <v>#DIV/0!</v>
      </c>
      <c r="AO38" s="112" t="e">
        <v>#DIV/0!</v>
      </c>
      <c r="AP38" s="112" t="e">
        <v>#DIV/0!</v>
      </c>
      <c r="AQ38" s="112" t="e">
        <v>#DIV/0!</v>
      </c>
      <c r="AR38" s="112" t="e">
        <v>#DIV/0!</v>
      </c>
      <c r="AS38" s="112" t="e">
        <v>#DIV/0!</v>
      </c>
      <c r="AT38" s="112" t="e">
        <v>#DIV/0!</v>
      </c>
      <c r="AU38" s="112" t="e">
        <v>#DIV/0!</v>
      </c>
      <c r="AV38" s="112" t="e">
        <v>#DIV/0!</v>
      </c>
      <c r="AW38" s="112" t="e">
        <v>#DIV/0!</v>
      </c>
      <c r="AX38" s="112" t="e">
        <v>#DIV/0!</v>
      </c>
      <c r="AY38" s="112" t="e">
        <v>#DIV/0!</v>
      </c>
      <c r="AZ38" s="112" t="e">
        <v>#DIV/0!</v>
      </c>
      <c r="BA38" s="112" t="e">
        <v>#DIV/0!</v>
      </c>
      <c r="BB38" s="112" t="e">
        <v>#DIV/0!</v>
      </c>
      <c r="BC38" s="112" t="e">
        <v>#DIV/0!</v>
      </c>
      <c r="BD38" s="112" t="e">
        <v>#DIV/0!</v>
      </c>
      <c r="BE38" s="112" t="e">
        <v>#DIV/0!</v>
      </c>
      <c r="BF38" s="112" t="e">
        <v>#DIV/0!</v>
      </c>
      <c r="BG38" s="112" t="e">
        <v>#DIV/0!</v>
      </c>
      <c r="BH38" s="112" t="e">
        <v>#DIV/0!</v>
      </c>
      <c r="BI38" s="112" t="e">
        <v>#DIV/0!</v>
      </c>
      <c r="BJ38" s="112" t="e">
        <v>#DIV/0!</v>
      </c>
      <c r="BK38" s="112" t="e">
        <v>#DIV/0!</v>
      </c>
    </row>
    <row r="39" spans="1:70">
      <c r="C39" s="51" t="str">
        <v>Fixed Service27</v>
      </c>
      <c r="G39" s="51" t="str">
        <v>Fixed Unit27</v>
      </c>
      <c r="I39" s="115"/>
      <c r="N39" s="112">
        <v>0</v>
      </c>
      <c r="O39" s="112">
        <v>0</v>
      </c>
      <c r="P39" s="112">
        <v>0</v>
      </c>
      <c r="Q39" s="112">
        <v>0</v>
      </c>
      <c r="R39" s="112">
        <v>0</v>
      </c>
      <c r="S39" s="112">
        <v>0</v>
      </c>
      <c r="T39" s="112">
        <v>0</v>
      </c>
      <c r="U39" s="112">
        <v>0</v>
      </c>
      <c r="V39" s="112">
        <v>0</v>
      </c>
      <c r="W39" s="112">
        <v>0</v>
      </c>
      <c r="X39" s="112">
        <v>0</v>
      </c>
      <c r="Y39" s="112">
        <v>0</v>
      </c>
      <c r="Z39" s="112">
        <v>0</v>
      </c>
      <c r="AA39" s="112">
        <v>0</v>
      </c>
      <c r="AB39" s="112">
        <v>0</v>
      </c>
      <c r="AC39" s="112">
        <v>0</v>
      </c>
      <c r="AD39" s="112">
        <v>0</v>
      </c>
      <c r="AE39" s="112">
        <v>0</v>
      </c>
      <c r="AF39" s="112">
        <v>0</v>
      </c>
      <c r="AG39" s="112">
        <v>0</v>
      </c>
      <c r="AH39" s="112">
        <v>0</v>
      </c>
      <c r="AI39" s="112">
        <v>0</v>
      </c>
      <c r="AJ39" s="112">
        <v>0</v>
      </c>
      <c r="AK39" s="112">
        <v>0</v>
      </c>
      <c r="AL39" s="112">
        <v>0</v>
      </c>
      <c r="AM39" s="112">
        <v>0</v>
      </c>
      <c r="AN39" s="112">
        <v>0</v>
      </c>
      <c r="AO39" s="112">
        <v>0</v>
      </c>
      <c r="AP39" s="112">
        <v>0</v>
      </c>
      <c r="AQ39" s="112">
        <v>0</v>
      </c>
      <c r="AR39" s="112">
        <v>0</v>
      </c>
      <c r="AS39" s="112">
        <v>0</v>
      </c>
      <c r="AT39" s="112">
        <v>0</v>
      </c>
      <c r="AU39" s="112">
        <v>0</v>
      </c>
      <c r="AV39" s="112">
        <v>0</v>
      </c>
      <c r="AW39" s="112">
        <v>0</v>
      </c>
      <c r="AX39" s="112">
        <v>0</v>
      </c>
      <c r="AY39" s="112">
        <v>0</v>
      </c>
      <c r="AZ39" s="112">
        <v>0</v>
      </c>
      <c r="BA39" s="112">
        <v>0</v>
      </c>
      <c r="BB39" s="112">
        <v>0</v>
      </c>
      <c r="BC39" s="112">
        <v>0</v>
      </c>
      <c r="BD39" s="112">
        <v>0</v>
      </c>
      <c r="BE39" s="112">
        <v>0</v>
      </c>
      <c r="BF39" s="112">
        <v>0</v>
      </c>
      <c r="BG39" s="112">
        <v>0</v>
      </c>
      <c r="BH39" s="112">
        <v>0</v>
      </c>
      <c r="BI39" s="112">
        <v>0</v>
      </c>
      <c r="BJ39" s="112">
        <v>0</v>
      </c>
      <c r="BK39" s="112">
        <v>0</v>
      </c>
    </row>
    <row r="40" spans="1:70">
      <c r="C40" s="51" t="str">
        <v>Fixed Service28</v>
      </c>
      <c r="G40" s="51" t="str">
        <v>Fixed Unit28</v>
      </c>
      <c r="I40" s="115"/>
      <c r="N40" s="112">
        <v>0</v>
      </c>
      <c r="O40" s="112">
        <v>0</v>
      </c>
      <c r="P40" s="112">
        <v>0</v>
      </c>
      <c r="Q40" s="112">
        <v>0</v>
      </c>
      <c r="R40" s="112">
        <v>0</v>
      </c>
      <c r="S40" s="112">
        <v>0</v>
      </c>
      <c r="T40" s="112">
        <v>0</v>
      </c>
      <c r="U40" s="112">
        <v>0</v>
      </c>
      <c r="V40" s="112">
        <v>0</v>
      </c>
      <c r="W40" s="112">
        <v>0</v>
      </c>
      <c r="X40" s="112">
        <v>0</v>
      </c>
      <c r="Y40" s="112">
        <v>0</v>
      </c>
      <c r="Z40" s="112">
        <v>0</v>
      </c>
      <c r="AA40" s="112">
        <v>0</v>
      </c>
      <c r="AB40" s="112">
        <v>0</v>
      </c>
      <c r="AC40" s="112">
        <v>0</v>
      </c>
      <c r="AD40" s="112">
        <v>0</v>
      </c>
      <c r="AE40" s="112">
        <v>0</v>
      </c>
      <c r="AF40" s="112">
        <v>0</v>
      </c>
      <c r="AG40" s="112">
        <v>0</v>
      </c>
      <c r="AH40" s="112">
        <v>0</v>
      </c>
      <c r="AI40" s="112">
        <v>0</v>
      </c>
      <c r="AJ40" s="112">
        <v>0</v>
      </c>
      <c r="AK40" s="112">
        <v>0</v>
      </c>
      <c r="AL40" s="112">
        <v>0</v>
      </c>
      <c r="AM40" s="112">
        <v>0</v>
      </c>
      <c r="AN40" s="112">
        <v>0</v>
      </c>
      <c r="AO40" s="112">
        <v>0</v>
      </c>
      <c r="AP40" s="112">
        <v>0</v>
      </c>
      <c r="AQ40" s="112">
        <v>0</v>
      </c>
      <c r="AR40" s="112">
        <v>0</v>
      </c>
      <c r="AS40" s="112">
        <v>0</v>
      </c>
      <c r="AT40" s="112">
        <v>0</v>
      </c>
      <c r="AU40" s="112">
        <v>0</v>
      </c>
      <c r="AV40" s="112">
        <v>0</v>
      </c>
      <c r="AW40" s="112">
        <v>0</v>
      </c>
      <c r="AX40" s="112">
        <v>0</v>
      </c>
      <c r="AY40" s="112">
        <v>0</v>
      </c>
      <c r="AZ40" s="112">
        <v>0</v>
      </c>
      <c r="BA40" s="112">
        <v>0</v>
      </c>
      <c r="BB40" s="112">
        <v>0</v>
      </c>
      <c r="BC40" s="112">
        <v>0</v>
      </c>
      <c r="BD40" s="112">
        <v>0</v>
      </c>
      <c r="BE40" s="112">
        <v>0</v>
      </c>
      <c r="BF40" s="112">
        <v>0</v>
      </c>
      <c r="BG40" s="112">
        <v>0</v>
      </c>
      <c r="BH40" s="112">
        <v>0</v>
      </c>
      <c r="BI40" s="112">
        <v>0</v>
      </c>
      <c r="BJ40" s="112">
        <v>0</v>
      </c>
      <c r="BK40" s="112">
        <v>0</v>
      </c>
    </row>
    <row r="41" spans="1:70">
      <c r="C41" s="51" t="str">
        <v>Fixed Service29</v>
      </c>
      <c r="G41" s="51" t="str">
        <v>Fixed Unit29</v>
      </c>
      <c r="I41" s="115"/>
      <c r="N41" s="112">
        <v>0</v>
      </c>
      <c r="O41" s="112">
        <v>0</v>
      </c>
      <c r="P41" s="112">
        <v>0</v>
      </c>
      <c r="Q41" s="112">
        <v>0</v>
      </c>
      <c r="R41" s="112">
        <v>0</v>
      </c>
      <c r="S41" s="112">
        <v>0</v>
      </c>
      <c r="T41" s="112">
        <v>0</v>
      </c>
      <c r="U41" s="112">
        <v>0</v>
      </c>
      <c r="V41" s="112">
        <v>0</v>
      </c>
      <c r="W41" s="112">
        <v>0</v>
      </c>
      <c r="X41" s="112">
        <v>0</v>
      </c>
      <c r="Y41" s="112">
        <v>0</v>
      </c>
      <c r="Z41" s="112">
        <v>0</v>
      </c>
      <c r="AA41" s="112">
        <v>0</v>
      </c>
      <c r="AB41" s="112">
        <v>0</v>
      </c>
      <c r="AC41" s="112">
        <v>0</v>
      </c>
      <c r="AD41" s="112">
        <v>0</v>
      </c>
      <c r="AE41" s="112">
        <v>0</v>
      </c>
      <c r="AF41" s="112">
        <v>0</v>
      </c>
      <c r="AG41" s="112">
        <v>0</v>
      </c>
      <c r="AH41" s="112">
        <v>0</v>
      </c>
      <c r="AI41" s="112">
        <v>0</v>
      </c>
      <c r="AJ41" s="112">
        <v>0</v>
      </c>
      <c r="AK41" s="112">
        <v>0</v>
      </c>
      <c r="AL41" s="112">
        <v>0</v>
      </c>
      <c r="AM41" s="112">
        <v>0</v>
      </c>
      <c r="AN41" s="112">
        <v>0</v>
      </c>
      <c r="AO41" s="112">
        <v>0</v>
      </c>
      <c r="AP41" s="112">
        <v>0</v>
      </c>
      <c r="AQ41" s="112">
        <v>0</v>
      </c>
      <c r="AR41" s="112">
        <v>0</v>
      </c>
      <c r="AS41" s="112">
        <v>0</v>
      </c>
      <c r="AT41" s="112">
        <v>0</v>
      </c>
      <c r="AU41" s="112">
        <v>0</v>
      </c>
      <c r="AV41" s="112">
        <v>0</v>
      </c>
      <c r="AW41" s="112">
        <v>0</v>
      </c>
      <c r="AX41" s="112">
        <v>0</v>
      </c>
      <c r="AY41" s="112">
        <v>0</v>
      </c>
      <c r="AZ41" s="112">
        <v>0</v>
      </c>
      <c r="BA41" s="112">
        <v>0</v>
      </c>
      <c r="BB41" s="112">
        <v>0</v>
      </c>
      <c r="BC41" s="112">
        <v>0</v>
      </c>
      <c r="BD41" s="112">
        <v>0</v>
      </c>
      <c r="BE41" s="112">
        <v>0</v>
      </c>
      <c r="BF41" s="112">
        <v>0</v>
      </c>
      <c r="BG41" s="112">
        <v>0</v>
      </c>
      <c r="BH41" s="112">
        <v>0</v>
      </c>
      <c r="BI41" s="112">
        <v>0</v>
      </c>
      <c r="BJ41" s="112">
        <v>0</v>
      </c>
      <c r="BK41" s="112">
        <v>0</v>
      </c>
    </row>
    <row r="42" spans="1:70">
      <c r="C42" s="51" t="str">
        <v>IPTV</v>
      </c>
      <c r="G42" s="51" t="str">
        <v>#</v>
      </c>
      <c r="I42" s="115"/>
      <c r="N42" s="112">
        <v>0</v>
      </c>
      <c r="O42" s="112">
        <v>0</v>
      </c>
      <c r="P42" s="112">
        <v>0</v>
      </c>
      <c r="Q42" s="112">
        <v>0</v>
      </c>
      <c r="R42" s="112">
        <v>0</v>
      </c>
      <c r="S42" s="112">
        <v>0</v>
      </c>
      <c r="T42" s="112">
        <v>0</v>
      </c>
      <c r="U42" s="112" t="e">
        <v>#DIV/0!</v>
      </c>
      <c r="V42" s="112" t="e">
        <v>#DIV/0!</v>
      </c>
      <c r="W42" s="112" t="e">
        <v>#DIV/0!</v>
      </c>
      <c r="X42" s="112" t="e">
        <v>#DIV/0!</v>
      </c>
      <c r="Y42" s="112" t="e">
        <v>#DIV/0!</v>
      </c>
      <c r="Z42" s="112" t="e">
        <v>#DIV/0!</v>
      </c>
      <c r="AA42" s="112" t="e">
        <v>#DIV/0!</v>
      </c>
      <c r="AB42" s="112" t="e">
        <v>#DIV/0!</v>
      </c>
      <c r="AC42" s="112" t="e">
        <v>#DIV/0!</v>
      </c>
      <c r="AD42" s="112" t="e">
        <v>#DIV/0!</v>
      </c>
      <c r="AE42" s="112" t="e">
        <v>#DIV/0!</v>
      </c>
      <c r="AF42" s="112" t="e">
        <v>#DIV/0!</v>
      </c>
      <c r="AG42" s="112" t="e">
        <v>#DIV/0!</v>
      </c>
      <c r="AH42" s="112" t="e">
        <v>#DIV/0!</v>
      </c>
      <c r="AI42" s="112" t="e">
        <v>#DIV/0!</v>
      </c>
      <c r="AJ42" s="112" t="e">
        <v>#DIV/0!</v>
      </c>
      <c r="AK42" s="112" t="e">
        <v>#DIV/0!</v>
      </c>
      <c r="AL42" s="112" t="e">
        <v>#DIV/0!</v>
      </c>
      <c r="AM42" s="112" t="e">
        <v>#DIV/0!</v>
      </c>
      <c r="AN42" s="112" t="e">
        <v>#DIV/0!</v>
      </c>
      <c r="AO42" s="112" t="e">
        <v>#DIV/0!</v>
      </c>
      <c r="AP42" s="112" t="e">
        <v>#DIV/0!</v>
      </c>
      <c r="AQ42" s="112" t="e">
        <v>#DIV/0!</v>
      </c>
      <c r="AR42" s="112" t="e">
        <v>#DIV/0!</v>
      </c>
      <c r="AS42" s="112" t="e">
        <v>#DIV/0!</v>
      </c>
      <c r="AT42" s="112" t="e">
        <v>#DIV/0!</v>
      </c>
      <c r="AU42" s="112" t="e">
        <v>#DIV/0!</v>
      </c>
      <c r="AV42" s="112" t="e">
        <v>#DIV/0!</v>
      </c>
      <c r="AW42" s="112" t="e">
        <v>#DIV/0!</v>
      </c>
      <c r="AX42" s="112" t="e">
        <v>#DIV/0!</v>
      </c>
      <c r="AY42" s="112" t="e">
        <v>#DIV/0!</v>
      </c>
      <c r="AZ42" s="112" t="e">
        <v>#DIV/0!</v>
      </c>
      <c r="BA42" s="112" t="e">
        <v>#DIV/0!</v>
      </c>
      <c r="BB42" s="112" t="e">
        <v>#DIV/0!</v>
      </c>
      <c r="BC42" s="112" t="e">
        <v>#DIV/0!</v>
      </c>
      <c r="BD42" s="112" t="e">
        <v>#DIV/0!</v>
      </c>
      <c r="BE42" s="112" t="e">
        <v>#DIV/0!</v>
      </c>
      <c r="BF42" s="112" t="e">
        <v>#DIV/0!</v>
      </c>
      <c r="BG42" s="112" t="e">
        <v>#DIV/0!</v>
      </c>
      <c r="BH42" s="112" t="e">
        <v>#DIV/0!</v>
      </c>
      <c r="BI42" s="112" t="e">
        <v>#DIV/0!</v>
      </c>
      <c r="BJ42" s="112" t="e">
        <v>#DIV/0!</v>
      </c>
      <c r="BK42" s="112" t="e">
        <v>#DIV/0!</v>
      </c>
    </row>
    <row r="43" spans="1:70">
      <c r="BL43" s="19" t="s">
        <v>594</v>
      </c>
    </row>
    <row r="44" spans="1:70" s="89" customFormat="1" ht="18" customHeight="1">
      <c r="A44" s="87">
        <v>2</v>
      </c>
      <c r="B44" s="87" t="s">
        <v>390</v>
      </c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</row>
    <row r="46" spans="1:70" ht="15.75">
      <c r="B46" s="17" t="s">
        <v>391</v>
      </c>
    </row>
    <row r="48" spans="1:70">
      <c r="C48" s="57" t="s">
        <v>394</v>
      </c>
      <c r="N48" s="59">
        <f t="array" ref="N48:BK48">Fixed.operator.market.share</f>
        <v>0</v>
      </c>
      <c r="O48" s="59">
        <v>0</v>
      </c>
      <c r="P48" s="59" t="e">
        <v>#DIV/0!</v>
      </c>
      <c r="Q48" s="59" t="e">
        <v>#DIV/0!</v>
      </c>
      <c r="R48" s="59" t="e">
        <v>#DIV/0!</v>
      </c>
      <c r="S48" s="59" t="e">
        <v>#DIV/0!</v>
      </c>
      <c r="T48" s="59" t="e">
        <v>#DIV/0!</v>
      </c>
      <c r="U48" s="59" t="e">
        <v>#DIV/0!</v>
      </c>
      <c r="V48" s="59" t="e">
        <v>#DIV/0!</v>
      </c>
      <c r="W48" s="59" t="e">
        <v>#DIV/0!</v>
      </c>
      <c r="X48" s="59" t="e">
        <v>#DIV/0!</v>
      </c>
      <c r="Y48" s="59" t="e">
        <v>#DIV/0!</v>
      </c>
      <c r="Z48" s="59" t="e">
        <v>#DIV/0!</v>
      </c>
      <c r="AA48" s="59" t="e">
        <v>#DIV/0!</v>
      </c>
      <c r="AB48" s="59" t="e">
        <v>#DIV/0!</v>
      </c>
      <c r="AC48" s="59" t="e">
        <v>#DIV/0!</v>
      </c>
      <c r="AD48" s="59" t="e">
        <v>#DIV/0!</v>
      </c>
      <c r="AE48" s="59" t="e">
        <v>#DIV/0!</v>
      </c>
      <c r="AF48" s="59" t="e">
        <v>#DIV/0!</v>
      </c>
      <c r="AG48" s="59" t="e">
        <v>#DIV/0!</v>
      </c>
      <c r="AH48" s="59" t="e">
        <v>#DIV/0!</v>
      </c>
      <c r="AI48" s="59" t="e">
        <v>#DIV/0!</v>
      </c>
      <c r="AJ48" s="59" t="e">
        <v>#DIV/0!</v>
      </c>
      <c r="AK48" s="59" t="e">
        <v>#DIV/0!</v>
      </c>
      <c r="AL48" s="59" t="e">
        <v>#DIV/0!</v>
      </c>
      <c r="AM48" s="59" t="e">
        <v>#DIV/0!</v>
      </c>
      <c r="AN48" s="59" t="e">
        <v>#DIV/0!</v>
      </c>
      <c r="AO48" s="59" t="e">
        <v>#DIV/0!</v>
      </c>
      <c r="AP48" s="59" t="e">
        <v>#DIV/0!</v>
      </c>
      <c r="AQ48" s="59" t="e">
        <v>#DIV/0!</v>
      </c>
      <c r="AR48" s="59" t="e">
        <v>#DIV/0!</v>
      </c>
      <c r="AS48" s="59" t="e">
        <v>#DIV/0!</v>
      </c>
      <c r="AT48" s="59" t="e">
        <v>#DIV/0!</v>
      </c>
      <c r="AU48" s="59" t="e">
        <v>#DIV/0!</v>
      </c>
      <c r="AV48" s="59" t="e">
        <v>#DIV/0!</v>
      </c>
      <c r="AW48" s="59" t="e">
        <v>#DIV/0!</v>
      </c>
      <c r="AX48" s="59" t="e">
        <v>#DIV/0!</v>
      </c>
      <c r="AY48" s="59" t="e">
        <v>#DIV/0!</v>
      </c>
      <c r="AZ48" s="59" t="e">
        <v>#DIV/0!</v>
      </c>
      <c r="BA48" s="59" t="e">
        <v>#DIV/0!</v>
      </c>
      <c r="BB48" s="59" t="e">
        <v>#DIV/0!</v>
      </c>
      <c r="BC48" s="59" t="e">
        <v>#DIV/0!</v>
      </c>
      <c r="BD48" s="59" t="e">
        <v>#DIV/0!</v>
      </c>
      <c r="BE48" s="59" t="e">
        <v>#DIV/0!</v>
      </c>
      <c r="BF48" s="59" t="e">
        <v>#DIV/0!</v>
      </c>
      <c r="BG48" s="59" t="e">
        <v>#DIV/0!</v>
      </c>
      <c r="BH48" s="59" t="e">
        <v>#DIV/0!</v>
      </c>
      <c r="BI48" s="59" t="e">
        <v>#DIV/0!</v>
      </c>
      <c r="BJ48" s="59" t="e">
        <v>#DIV/0!</v>
      </c>
      <c r="BK48" s="59" t="e">
        <v>#DIV/0!</v>
      </c>
      <c r="BL48" s="19" t="s">
        <v>132</v>
      </c>
    </row>
    <row r="50" spans="2:64" ht="15.75">
      <c r="B50" s="17" t="s">
        <v>388</v>
      </c>
    </row>
    <row r="51" spans="2:64">
      <c r="N51" s="111">
        <f>N9*N48</f>
        <v>0</v>
      </c>
      <c r="O51" s="111">
        <f t="shared" ref="O51:BJ51" si="0">O9*O48</f>
        <v>0</v>
      </c>
      <c r="P51" s="111" t="e">
        <f t="shared" si="0"/>
        <v>#DIV/0!</v>
      </c>
      <c r="Q51" s="111" t="e">
        <f t="shared" si="0"/>
        <v>#DIV/0!</v>
      </c>
      <c r="R51" s="111" t="e">
        <f t="shared" si="0"/>
        <v>#DIV/0!</v>
      </c>
      <c r="S51" s="111" t="e">
        <f t="shared" si="0"/>
        <v>#DIV/0!</v>
      </c>
      <c r="T51" s="111" t="e">
        <f t="shared" si="0"/>
        <v>#DIV/0!</v>
      </c>
      <c r="U51" s="111" t="e">
        <f t="shared" si="0"/>
        <v>#DIV/0!</v>
      </c>
      <c r="V51" s="111" t="e">
        <f t="shared" si="0"/>
        <v>#DIV/0!</v>
      </c>
      <c r="W51" s="111" t="e">
        <f t="shared" si="0"/>
        <v>#DIV/0!</v>
      </c>
      <c r="X51" s="111" t="e">
        <f t="shared" si="0"/>
        <v>#DIV/0!</v>
      </c>
      <c r="Y51" s="111" t="e">
        <f t="shared" si="0"/>
        <v>#DIV/0!</v>
      </c>
      <c r="Z51" s="111" t="e">
        <f t="shared" si="0"/>
        <v>#DIV/0!</v>
      </c>
      <c r="AA51" s="111" t="e">
        <f t="shared" si="0"/>
        <v>#DIV/0!</v>
      </c>
      <c r="AB51" s="111" t="e">
        <f t="shared" si="0"/>
        <v>#DIV/0!</v>
      </c>
      <c r="AC51" s="111" t="e">
        <f t="shared" si="0"/>
        <v>#DIV/0!</v>
      </c>
      <c r="AD51" s="111" t="e">
        <f t="shared" si="0"/>
        <v>#DIV/0!</v>
      </c>
      <c r="AE51" s="111" t="e">
        <f t="shared" si="0"/>
        <v>#DIV/0!</v>
      </c>
      <c r="AF51" s="111" t="e">
        <f t="shared" si="0"/>
        <v>#DIV/0!</v>
      </c>
      <c r="AG51" s="111" t="e">
        <f t="shared" si="0"/>
        <v>#DIV/0!</v>
      </c>
      <c r="AH51" s="111" t="e">
        <f t="shared" si="0"/>
        <v>#DIV/0!</v>
      </c>
      <c r="AI51" s="111" t="e">
        <f t="shared" si="0"/>
        <v>#DIV/0!</v>
      </c>
      <c r="AJ51" s="111" t="e">
        <f t="shared" si="0"/>
        <v>#DIV/0!</v>
      </c>
      <c r="AK51" s="111" t="e">
        <f t="shared" si="0"/>
        <v>#DIV/0!</v>
      </c>
      <c r="AL51" s="111" t="e">
        <f t="shared" si="0"/>
        <v>#DIV/0!</v>
      </c>
      <c r="AM51" s="111" t="e">
        <f t="shared" si="0"/>
        <v>#DIV/0!</v>
      </c>
      <c r="AN51" s="111" t="e">
        <f t="shared" si="0"/>
        <v>#DIV/0!</v>
      </c>
      <c r="AO51" s="111" t="e">
        <f t="shared" si="0"/>
        <v>#DIV/0!</v>
      </c>
      <c r="AP51" s="111" t="e">
        <f t="shared" si="0"/>
        <v>#DIV/0!</v>
      </c>
      <c r="AQ51" s="111" t="e">
        <f t="shared" si="0"/>
        <v>#DIV/0!</v>
      </c>
      <c r="AR51" s="111" t="e">
        <f t="shared" si="0"/>
        <v>#DIV/0!</v>
      </c>
      <c r="AS51" s="111" t="e">
        <f t="shared" si="0"/>
        <v>#DIV/0!</v>
      </c>
      <c r="AT51" s="111" t="e">
        <f t="shared" si="0"/>
        <v>#DIV/0!</v>
      </c>
      <c r="AU51" s="111" t="e">
        <f t="shared" si="0"/>
        <v>#DIV/0!</v>
      </c>
      <c r="AV51" s="111" t="e">
        <f t="shared" si="0"/>
        <v>#DIV/0!</v>
      </c>
      <c r="AW51" s="111" t="e">
        <f t="shared" si="0"/>
        <v>#DIV/0!</v>
      </c>
      <c r="AX51" s="111" t="e">
        <f t="shared" si="0"/>
        <v>#DIV/0!</v>
      </c>
      <c r="AY51" s="111" t="e">
        <f t="shared" si="0"/>
        <v>#DIV/0!</v>
      </c>
      <c r="AZ51" s="111" t="e">
        <f t="shared" si="0"/>
        <v>#DIV/0!</v>
      </c>
      <c r="BA51" s="111" t="e">
        <f t="shared" si="0"/>
        <v>#DIV/0!</v>
      </c>
      <c r="BB51" s="111" t="e">
        <f t="shared" si="0"/>
        <v>#DIV/0!</v>
      </c>
      <c r="BC51" s="111" t="e">
        <f t="shared" si="0"/>
        <v>#DIV/0!</v>
      </c>
      <c r="BD51" s="111" t="e">
        <f t="shared" si="0"/>
        <v>#DIV/0!</v>
      </c>
      <c r="BE51" s="111" t="e">
        <f t="shared" si="0"/>
        <v>#DIV/0!</v>
      </c>
      <c r="BF51" s="111" t="e">
        <f t="shared" si="0"/>
        <v>#DIV/0!</v>
      </c>
      <c r="BG51" s="111" t="e">
        <f t="shared" si="0"/>
        <v>#DIV/0!</v>
      </c>
      <c r="BH51" s="111" t="e">
        <f t="shared" si="0"/>
        <v>#DIV/0!</v>
      </c>
      <c r="BI51" s="111" t="e">
        <f t="shared" si="0"/>
        <v>#DIV/0!</v>
      </c>
      <c r="BJ51" s="111" t="e">
        <f t="shared" si="0"/>
        <v>#DIV/0!</v>
      </c>
      <c r="BK51" s="111" t="e">
        <f>BK9*BK48</f>
        <v>#DIV/0!</v>
      </c>
      <c r="BL51" s="114" t="s">
        <v>135</v>
      </c>
    </row>
    <row r="53" spans="2:64" ht="15.75">
      <c r="B53" s="17" t="s">
        <v>389</v>
      </c>
    </row>
    <row r="55" spans="2:64">
      <c r="C55" s="51" t="str">
        <f t="array" ref="C55:C84">Fixed.Retail.Services</f>
        <v>Llamadas salientes Local on-net</v>
      </c>
      <c r="G55" s="51" t="str">
        <f t="array" ref="G55:G84">Fixed.Retail.Services.Units</f>
        <v>Minutos</v>
      </c>
      <c r="N55" s="110">
        <f t="shared" ref="N55:BJ55" si="1">N13*N$48</f>
        <v>0</v>
      </c>
      <c r="O55" s="110">
        <f t="shared" si="1"/>
        <v>0</v>
      </c>
      <c r="P55" s="110" t="e">
        <f t="shared" si="1"/>
        <v>#DIV/0!</v>
      </c>
      <c r="Q55" s="110" t="e">
        <f t="shared" si="1"/>
        <v>#DIV/0!</v>
      </c>
      <c r="R55" s="110" t="e">
        <f t="shared" si="1"/>
        <v>#DIV/0!</v>
      </c>
      <c r="S55" s="110" t="e">
        <f t="shared" si="1"/>
        <v>#DIV/0!</v>
      </c>
      <c r="T55" s="110" t="e">
        <f t="shared" si="1"/>
        <v>#DIV/0!</v>
      </c>
      <c r="U55" s="110" t="e">
        <f t="shared" si="1"/>
        <v>#DIV/0!</v>
      </c>
      <c r="V55" s="110" t="e">
        <f t="shared" si="1"/>
        <v>#DIV/0!</v>
      </c>
      <c r="W55" s="110" t="e">
        <f t="shared" si="1"/>
        <v>#DIV/0!</v>
      </c>
      <c r="X55" s="110" t="e">
        <f t="shared" si="1"/>
        <v>#DIV/0!</v>
      </c>
      <c r="Y55" s="110" t="e">
        <f t="shared" si="1"/>
        <v>#DIV/0!</v>
      </c>
      <c r="Z55" s="110" t="e">
        <f t="shared" si="1"/>
        <v>#DIV/0!</v>
      </c>
      <c r="AA55" s="110" t="e">
        <f t="shared" si="1"/>
        <v>#DIV/0!</v>
      </c>
      <c r="AB55" s="110" t="e">
        <f t="shared" si="1"/>
        <v>#DIV/0!</v>
      </c>
      <c r="AC55" s="110" t="e">
        <f t="shared" si="1"/>
        <v>#DIV/0!</v>
      </c>
      <c r="AD55" s="110" t="e">
        <f t="shared" si="1"/>
        <v>#DIV/0!</v>
      </c>
      <c r="AE55" s="110" t="e">
        <f t="shared" si="1"/>
        <v>#DIV/0!</v>
      </c>
      <c r="AF55" s="110" t="e">
        <f t="shared" si="1"/>
        <v>#DIV/0!</v>
      </c>
      <c r="AG55" s="110" t="e">
        <f t="shared" si="1"/>
        <v>#DIV/0!</v>
      </c>
      <c r="AH55" s="110" t="e">
        <f t="shared" si="1"/>
        <v>#DIV/0!</v>
      </c>
      <c r="AI55" s="110" t="e">
        <f t="shared" si="1"/>
        <v>#DIV/0!</v>
      </c>
      <c r="AJ55" s="110" t="e">
        <f t="shared" si="1"/>
        <v>#DIV/0!</v>
      </c>
      <c r="AK55" s="110" t="e">
        <f t="shared" si="1"/>
        <v>#DIV/0!</v>
      </c>
      <c r="AL55" s="110" t="e">
        <f t="shared" si="1"/>
        <v>#DIV/0!</v>
      </c>
      <c r="AM55" s="110" t="e">
        <f t="shared" si="1"/>
        <v>#DIV/0!</v>
      </c>
      <c r="AN55" s="110" t="e">
        <f t="shared" si="1"/>
        <v>#DIV/0!</v>
      </c>
      <c r="AO55" s="110" t="e">
        <f t="shared" si="1"/>
        <v>#DIV/0!</v>
      </c>
      <c r="AP55" s="110" t="e">
        <f t="shared" si="1"/>
        <v>#DIV/0!</v>
      </c>
      <c r="AQ55" s="110" t="e">
        <f t="shared" si="1"/>
        <v>#DIV/0!</v>
      </c>
      <c r="AR55" s="110" t="e">
        <f t="shared" si="1"/>
        <v>#DIV/0!</v>
      </c>
      <c r="AS55" s="110" t="e">
        <f t="shared" si="1"/>
        <v>#DIV/0!</v>
      </c>
      <c r="AT55" s="110" t="e">
        <f t="shared" si="1"/>
        <v>#DIV/0!</v>
      </c>
      <c r="AU55" s="110" t="e">
        <f t="shared" si="1"/>
        <v>#DIV/0!</v>
      </c>
      <c r="AV55" s="110" t="e">
        <f t="shared" si="1"/>
        <v>#DIV/0!</v>
      </c>
      <c r="AW55" s="110" t="e">
        <f t="shared" si="1"/>
        <v>#DIV/0!</v>
      </c>
      <c r="AX55" s="110" t="e">
        <f t="shared" si="1"/>
        <v>#DIV/0!</v>
      </c>
      <c r="AY55" s="110" t="e">
        <f t="shared" si="1"/>
        <v>#DIV/0!</v>
      </c>
      <c r="AZ55" s="110" t="e">
        <f t="shared" si="1"/>
        <v>#DIV/0!</v>
      </c>
      <c r="BA55" s="110" t="e">
        <f t="shared" si="1"/>
        <v>#DIV/0!</v>
      </c>
      <c r="BB55" s="110" t="e">
        <f t="shared" si="1"/>
        <v>#DIV/0!</v>
      </c>
      <c r="BC55" s="110" t="e">
        <f t="shared" si="1"/>
        <v>#DIV/0!</v>
      </c>
      <c r="BD55" s="110" t="e">
        <f t="shared" si="1"/>
        <v>#DIV/0!</v>
      </c>
      <c r="BE55" s="110" t="e">
        <f t="shared" si="1"/>
        <v>#DIV/0!</v>
      </c>
      <c r="BF55" s="110" t="e">
        <f t="shared" si="1"/>
        <v>#DIV/0!</v>
      </c>
      <c r="BG55" s="110" t="e">
        <f t="shared" si="1"/>
        <v>#DIV/0!</v>
      </c>
      <c r="BH55" s="110" t="e">
        <f t="shared" si="1"/>
        <v>#DIV/0!</v>
      </c>
      <c r="BI55" s="110" t="e">
        <f t="shared" si="1"/>
        <v>#DIV/0!</v>
      </c>
      <c r="BJ55" s="110" t="e">
        <f t="shared" si="1"/>
        <v>#DIV/0!</v>
      </c>
      <c r="BK55" s="110" t="e">
        <f t="shared" ref="BK55:BK60" si="2">BK13*BK$48</f>
        <v>#DIV/0!</v>
      </c>
    </row>
    <row r="56" spans="2:64">
      <c r="C56" s="51" t="str">
        <v>Llamadas salientes Larga Distancia on-net</v>
      </c>
      <c r="G56" s="51" t="str">
        <v>Minutos</v>
      </c>
      <c r="N56" s="110">
        <f t="shared" ref="N56:BJ61" si="3">N14*N$48</f>
        <v>0</v>
      </c>
      <c r="O56" s="110">
        <f t="shared" si="3"/>
        <v>0</v>
      </c>
      <c r="P56" s="110" t="e">
        <f t="shared" si="3"/>
        <v>#DIV/0!</v>
      </c>
      <c r="Q56" s="110" t="e">
        <f t="shared" si="3"/>
        <v>#DIV/0!</v>
      </c>
      <c r="R56" s="110" t="e">
        <f t="shared" si="3"/>
        <v>#DIV/0!</v>
      </c>
      <c r="S56" s="110" t="e">
        <f t="shared" si="3"/>
        <v>#DIV/0!</v>
      </c>
      <c r="T56" s="110" t="e">
        <f t="shared" si="3"/>
        <v>#DIV/0!</v>
      </c>
      <c r="U56" s="110" t="e">
        <f t="shared" si="3"/>
        <v>#DIV/0!</v>
      </c>
      <c r="V56" s="110" t="e">
        <f t="shared" si="3"/>
        <v>#DIV/0!</v>
      </c>
      <c r="W56" s="110" t="e">
        <f t="shared" si="3"/>
        <v>#DIV/0!</v>
      </c>
      <c r="X56" s="110" t="e">
        <f t="shared" si="3"/>
        <v>#DIV/0!</v>
      </c>
      <c r="Y56" s="110" t="e">
        <f t="shared" si="3"/>
        <v>#DIV/0!</v>
      </c>
      <c r="Z56" s="110" t="e">
        <f t="shared" si="3"/>
        <v>#DIV/0!</v>
      </c>
      <c r="AA56" s="110" t="e">
        <f t="shared" si="3"/>
        <v>#DIV/0!</v>
      </c>
      <c r="AB56" s="110" t="e">
        <f t="shared" si="3"/>
        <v>#DIV/0!</v>
      </c>
      <c r="AC56" s="110" t="e">
        <f t="shared" si="3"/>
        <v>#DIV/0!</v>
      </c>
      <c r="AD56" s="110" t="e">
        <f t="shared" si="3"/>
        <v>#DIV/0!</v>
      </c>
      <c r="AE56" s="110" t="e">
        <f t="shared" si="3"/>
        <v>#DIV/0!</v>
      </c>
      <c r="AF56" s="110" t="e">
        <f t="shared" si="3"/>
        <v>#DIV/0!</v>
      </c>
      <c r="AG56" s="110" t="e">
        <f t="shared" si="3"/>
        <v>#DIV/0!</v>
      </c>
      <c r="AH56" s="110" t="e">
        <f t="shared" si="3"/>
        <v>#DIV/0!</v>
      </c>
      <c r="AI56" s="110" t="e">
        <f t="shared" si="3"/>
        <v>#DIV/0!</v>
      </c>
      <c r="AJ56" s="110" t="e">
        <f t="shared" si="3"/>
        <v>#DIV/0!</v>
      </c>
      <c r="AK56" s="110" t="e">
        <f t="shared" si="3"/>
        <v>#DIV/0!</v>
      </c>
      <c r="AL56" s="110" t="e">
        <f t="shared" si="3"/>
        <v>#DIV/0!</v>
      </c>
      <c r="AM56" s="110" t="e">
        <f t="shared" si="3"/>
        <v>#DIV/0!</v>
      </c>
      <c r="AN56" s="110" t="e">
        <f t="shared" si="3"/>
        <v>#DIV/0!</v>
      </c>
      <c r="AO56" s="110" t="e">
        <f t="shared" si="3"/>
        <v>#DIV/0!</v>
      </c>
      <c r="AP56" s="110" t="e">
        <f t="shared" si="3"/>
        <v>#DIV/0!</v>
      </c>
      <c r="AQ56" s="110" t="e">
        <f t="shared" si="3"/>
        <v>#DIV/0!</v>
      </c>
      <c r="AR56" s="110" t="e">
        <f t="shared" si="3"/>
        <v>#DIV/0!</v>
      </c>
      <c r="AS56" s="110" t="e">
        <f t="shared" si="3"/>
        <v>#DIV/0!</v>
      </c>
      <c r="AT56" s="110" t="e">
        <f t="shared" si="3"/>
        <v>#DIV/0!</v>
      </c>
      <c r="AU56" s="110" t="e">
        <f t="shared" si="3"/>
        <v>#DIV/0!</v>
      </c>
      <c r="AV56" s="110" t="e">
        <f t="shared" si="3"/>
        <v>#DIV/0!</v>
      </c>
      <c r="AW56" s="110" t="e">
        <f t="shared" si="3"/>
        <v>#DIV/0!</v>
      </c>
      <c r="AX56" s="110" t="e">
        <f t="shared" si="3"/>
        <v>#DIV/0!</v>
      </c>
      <c r="AY56" s="110" t="e">
        <f t="shared" si="3"/>
        <v>#DIV/0!</v>
      </c>
      <c r="AZ56" s="110" t="e">
        <f t="shared" si="3"/>
        <v>#DIV/0!</v>
      </c>
      <c r="BA56" s="110" t="e">
        <f t="shared" si="3"/>
        <v>#DIV/0!</v>
      </c>
      <c r="BB56" s="110" t="e">
        <f t="shared" si="3"/>
        <v>#DIV/0!</v>
      </c>
      <c r="BC56" s="110" t="e">
        <f t="shared" si="3"/>
        <v>#DIV/0!</v>
      </c>
      <c r="BD56" s="110" t="e">
        <f t="shared" si="3"/>
        <v>#DIV/0!</v>
      </c>
      <c r="BE56" s="110" t="e">
        <f t="shared" si="3"/>
        <v>#DIV/0!</v>
      </c>
      <c r="BF56" s="110" t="e">
        <f t="shared" si="3"/>
        <v>#DIV/0!</v>
      </c>
      <c r="BG56" s="110" t="e">
        <f t="shared" si="3"/>
        <v>#DIV/0!</v>
      </c>
      <c r="BH56" s="110" t="e">
        <f t="shared" si="3"/>
        <v>#DIV/0!</v>
      </c>
      <c r="BI56" s="110" t="e">
        <f t="shared" si="3"/>
        <v>#DIV/0!</v>
      </c>
      <c r="BJ56" s="110" t="e">
        <f t="shared" si="3"/>
        <v>#DIV/0!</v>
      </c>
      <c r="BK56" s="110" t="e">
        <f t="shared" si="2"/>
        <v>#DIV/0!</v>
      </c>
    </row>
    <row r="57" spans="2:64">
      <c r="C57" s="51" t="str">
        <v>Llamadas salientes Local a otros operadores fijos</v>
      </c>
      <c r="G57" s="51" t="str">
        <v>Minutos</v>
      </c>
      <c r="N57" s="110">
        <f t="shared" si="3"/>
        <v>0</v>
      </c>
      <c r="O57" s="110">
        <f t="shared" si="3"/>
        <v>0</v>
      </c>
      <c r="P57" s="110" t="e">
        <f t="shared" si="3"/>
        <v>#DIV/0!</v>
      </c>
      <c r="Q57" s="110" t="e">
        <f t="shared" si="3"/>
        <v>#DIV/0!</v>
      </c>
      <c r="R57" s="110" t="e">
        <f t="shared" si="3"/>
        <v>#DIV/0!</v>
      </c>
      <c r="S57" s="110" t="e">
        <f t="shared" si="3"/>
        <v>#DIV/0!</v>
      </c>
      <c r="T57" s="110" t="e">
        <f t="shared" si="3"/>
        <v>#DIV/0!</v>
      </c>
      <c r="U57" s="110" t="e">
        <f t="shared" si="3"/>
        <v>#DIV/0!</v>
      </c>
      <c r="V57" s="110" t="e">
        <f t="shared" si="3"/>
        <v>#DIV/0!</v>
      </c>
      <c r="W57" s="110" t="e">
        <f t="shared" si="3"/>
        <v>#DIV/0!</v>
      </c>
      <c r="X57" s="110" t="e">
        <f t="shared" si="3"/>
        <v>#DIV/0!</v>
      </c>
      <c r="Y57" s="110" t="e">
        <f t="shared" si="3"/>
        <v>#DIV/0!</v>
      </c>
      <c r="Z57" s="110" t="e">
        <f t="shared" si="3"/>
        <v>#DIV/0!</v>
      </c>
      <c r="AA57" s="110" t="e">
        <f t="shared" si="3"/>
        <v>#DIV/0!</v>
      </c>
      <c r="AB57" s="110" t="e">
        <f t="shared" si="3"/>
        <v>#DIV/0!</v>
      </c>
      <c r="AC57" s="110" t="e">
        <f t="shared" si="3"/>
        <v>#DIV/0!</v>
      </c>
      <c r="AD57" s="110" t="e">
        <f t="shared" si="3"/>
        <v>#DIV/0!</v>
      </c>
      <c r="AE57" s="110" t="e">
        <f t="shared" si="3"/>
        <v>#DIV/0!</v>
      </c>
      <c r="AF57" s="110" t="e">
        <f t="shared" si="3"/>
        <v>#DIV/0!</v>
      </c>
      <c r="AG57" s="110" t="e">
        <f t="shared" si="3"/>
        <v>#DIV/0!</v>
      </c>
      <c r="AH57" s="110" t="e">
        <f t="shared" si="3"/>
        <v>#DIV/0!</v>
      </c>
      <c r="AI57" s="110" t="e">
        <f t="shared" si="3"/>
        <v>#DIV/0!</v>
      </c>
      <c r="AJ57" s="110" t="e">
        <f t="shared" si="3"/>
        <v>#DIV/0!</v>
      </c>
      <c r="AK57" s="110" t="e">
        <f t="shared" si="3"/>
        <v>#DIV/0!</v>
      </c>
      <c r="AL57" s="110" t="e">
        <f t="shared" si="3"/>
        <v>#DIV/0!</v>
      </c>
      <c r="AM57" s="110" t="e">
        <f t="shared" si="3"/>
        <v>#DIV/0!</v>
      </c>
      <c r="AN57" s="110" t="e">
        <f t="shared" si="3"/>
        <v>#DIV/0!</v>
      </c>
      <c r="AO57" s="110" t="e">
        <f t="shared" si="3"/>
        <v>#DIV/0!</v>
      </c>
      <c r="AP57" s="110" t="e">
        <f t="shared" si="3"/>
        <v>#DIV/0!</v>
      </c>
      <c r="AQ57" s="110" t="e">
        <f t="shared" si="3"/>
        <v>#DIV/0!</v>
      </c>
      <c r="AR57" s="110" t="e">
        <f t="shared" si="3"/>
        <v>#DIV/0!</v>
      </c>
      <c r="AS57" s="110" t="e">
        <f t="shared" si="3"/>
        <v>#DIV/0!</v>
      </c>
      <c r="AT57" s="110" t="e">
        <f t="shared" si="3"/>
        <v>#DIV/0!</v>
      </c>
      <c r="AU57" s="110" t="e">
        <f t="shared" si="3"/>
        <v>#DIV/0!</v>
      </c>
      <c r="AV57" s="110" t="e">
        <f t="shared" si="3"/>
        <v>#DIV/0!</v>
      </c>
      <c r="AW57" s="110" t="e">
        <f t="shared" si="3"/>
        <v>#DIV/0!</v>
      </c>
      <c r="AX57" s="110" t="e">
        <f t="shared" si="3"/>
        <v>#DIV/0!</v>
      </c>
      <c r="AY57" s="110" t="e">
        <f t="shared" si="3"/>
        <v>#DIV/0!</v>
      </c>
      <c r="AZ57" s="110" t="e">
        <f t="shared" si="3"/>
        <v>#DIV/0!</v>
      </c>
      <c r="BA57" s="110" t="e">
        <f t="shared" si="3"/>
        <v>#DIV/0!</v>
      </c>
      <c r="BB57" s="110" t="e">
        <f t="shared" si="3"/>
        <v>#DIV/0!</v>
      </c>
      <c r="BC57" s="110" t="e">
        <f t="shared" si="3"/>
        <v>#DIV/0!</v>
      </c>
      <c r="BD57" s="110" t="e">
        <f t="shared" si="3"/>
        <v>#DIV/0!</v>
      </c>
      <c r="BE57" s="110" t="e">
        <f t="shared" si="3"/>
        <v>#DIV/0!</v>
      </c>
      <c r="BF57" s="110" t="e">
        <f t="shared" si="3"/>
        <v>#DIV/0!</v>
      </c>
      <c r="BG57" s="110" t="e">
        <f t="shared" si="3"/>
        <v>#DIV/0!</v>
      </c>
      <c r="BH57" s="110" t="e">
        <f t="shared" si="3"/>
        <v>#DIV/0!</v>
      </c>
      <c r="BI57" s="110" t="e">
        <f t="shared" si="3"/>
        <v>#DIV/0!</v>
      </c>
      <c r="BJ57" s="110" t="e">
        <f t="shared" si="3"/>
        <v>#DIV/0!</v>
      </c>
      <c r="BK57" s="110" t="e">
        <f t="shared" si="2"/>
        <v>#DIV/0!</v>
      </c>
    </row>
    <row r="58" spans="2:64">
      <c r="C58" s="51" t="str">
        <v>Llamadas salientes larga Distancia a otros operadores fijos</v>
      </c>
      <c r="G58" s="51" t="str">
        <v>Minutos</v>
      </c>
      <c r="N58" s="110">
        <f t="shared" si="3"/>
        <v>0</v>
      </c>
      <c r="O58" s="110">
        <f t="shared" si="3"/>
        <v>0</v>
      </c>
      <c r="P58" s="110" t="e">
        <f t="shared" si="3"/>
        <v>#DIV/0!</v>
      </c>
      <c r="Q58" s="110" t="e">
        <f t="shared" si="3"/>
        <v>#DIV/0!</v>
      </c>
      <c r="R58" s="110" t="e">
        <f t="shared" si="3"/>
        <v>#DIV/0!</v>
      </c>
      <c r="S58" s="110" t="e">
        <f t="shared" si="3"/>
        <v>#DIV/0!</v>
      </c>
      <c r="T58" s="110" t="e">
        <f t="shared" si="3"/>
        <v>#DIV/0!</v>
      </c>
      <c r="U58" s="110" t="e">
        <f t="shared" si="3"/>
        <v>#DIV/0!</v>
      </c>
      <c r="V58" s="110" t="e">
        <f t="shared" si="3"/>
        <v>#DIV/0!</v>
      </c>
      <c r="W58" s="110" t="e">
        <f t="shared" si="3"/>
        <v>#DIV/0!</v>
      </c>
      <c r="X58" s="110" t="e">
        <f t="shared" si="3"/>
        <v>#DIV/0!</v>
      </c>
      <c r="Y58" s="110" t="e">
        <f t="shared" si="3"/>
        <v>#DIV/0!</v>
      </c>
      <c r="Z58" s="110" t="e">
        <f t="shared" si="3"/>
        <v>#DIV/0!</v>
      </c>
      <c r="AA58" s="110" t="e">
        <f t="shared" si="3"/>
        <v>#DIV/0!</v>
      </c>
      <c r="AB58" s="110" t="e">
        <f t="shared" si="3"/>
        <v>#DIV/0!</v>
      </c>
      <c r="AC58" s="110" t="e">
        <f t="shared" si="3"/>
        <v>#DIV/0!</v>
      </c>
      <c r="AD58" s="110" t="e">
        <f t="shared" si="3"/>
        <v>#DIV/0!</v>
      </c>
      <c r="AE58" s="110" t="e">
        <f t="shared" si="3"/>
        <v>#DIV/0!</v>
      </c>
      <c r="AF58" s="110" t="e">
        <f t="shared" si="3"/>
        <v>#DIV/0!</v>
      </c>
      <c r="AG58" s="110" t="e">
        <f t="shared" si="3"/>
        <v>#DIV/0!</v>
      </c>
      <c r="AH58" s="110" t="e">
        <f t="shared" si="3"/>
        <v>#DIV/0!</v>
      </c>
      <c r="AI58" s="110" t="e">
        <f t="shared" si="3"/>
        <v>#DIV/0!</v>
      </c>
      <c r="AJ58" s="110" t="e">
        <f t="shared" si="3"/>
        <v>#DIV/0!</v>
      </c>
      <c r="AK58" s="110" t="e">
        <f t="shared" si="3"/>
        <v>#DIV/0!</v>
      </c>
      <c r="AL58" s="110" t="e">
        <f t="shared" si="3"/>
        <v>#DIV/0!</v>
      </c>
      <c r="AM58" s="110" t="e">
        <f t="shared" si="3"/>
        <v>#DIV/0!</v>
      </c>
      <c r="AN58" s="110" t="e">
        <f t="shared" si="3"/>
        <v>#DIV/0!</v>
      </c>
      <c r="AO58" s="110" t="e">
        <f t="shared" si="3"/>
        <v>#DIV/0!</v>
      </c>
      <c r="AP58" s="110" t="e">
        <f t="shared" si="3"/>
        <v>#DIV/0!</v>
      </c>
      <c r="AQ58" s="110" t="e">
        <f t="shared" si="3"/>
        <v>#DIV/0!</v>
      </c>
      <c r="AR58" s="110" t="e">
        <f t="shared" si="3"/>
        <v>#DIV/0!</v>
      </c>
      <c r="AS58" s="110" t="e">
        <f t="shared" si="3"/>
        <v>#DIV/0!</v>
      </c>
      <c r="AT58" s="110" t="e">
        <f t="shared" si="3"/>
        <v>#DIV/0!</v>
      </c>
      <c r="AU58" s="110" t="e">
        <f t="shared" si="3"/>
        <v>#DIV/0!</v>
      </c>
      <c r="AV58" s="110" t="e">
        <f t="shared" si="3"/>
        <v>#DIV/0!</v>
      </c>
      <c r="AW58" s="110" t="e">
        <f t="shared" si="3"/>
        <v>#DIV/0!</v>
      </c>
      <c r="AX58" s="110" t="e">
        <f t="shared" si="3"/>
        <v>#DIV/0!</v>
      </c>
      <c r="AY58" s="110" t="e">
        <f t="shared" si="3"/>
        <v>#DIV/0!</v>
      </c>
      <c r="AZ58" s="110" t="e">
        <f t="shared" si="3"/>
        <v>#DIV/0!</v>
      </c>
      <c r="BA58" s="110" t="e">
        <f t="shared" si="3"/>
        <v>#DIV/0!</v>
      </c>
      <c r="BB58" s="110" t="e">
        <f t="shared" si="3"/>
        <v>#DIV/0!</v>
      </c>
      <c r="BC58" s="110" t="e">
        <f t="shared" si="3"/>
        <v>#DIV/0!</v>
      </c>
      <c r="BD58" s="110" t="e">
        <f t="shared" si="3"/>
        <v>#DIV/0!</v>
      </c>
      <c r="BE58" s="110" t="e">
        <f t="shared" si="3"/>
        <v>#DIV/0!</v>
      </c>
      <c r="BF58" s="110" t="e">
        <f t="shared" si="3"/>
        <v>#DIV/0!</v>
      </c>
      <c r="BG58" s="110" t="e">
        <f t="shared" si="3"/>
        <v>#DIV/0!</v>
      </c>
      <c r="BH58" s="110" t="e">
        <f t="shared" si="3"/>
        <v>#DIV/0!</v>
      </c>
      <c r="BI58" s="110" t="e">
        <f t="shared" si="3"/>
        <v>#DIV/0!</v>
      </c>
      <c r="BJ58" s="110" t="e">
        <f t="shared" si="3"/>
        <v>#DIV/0!</v>
      </c>
      <c r="BK58" s="110" t="e">
        <f t="shared" si="2"/>
        <v>#DIV/0!</v>
      </c>
    </row>
    <row r="59" spans="2:64">
      <c r="C59" s="51" t="str">
        <v>Llamadas salientes a móvil</v>
      </c>
      <c r="G59" s="51" t="str">
        <v>Minutos</v>
      </c>
      <c r="N59" s="110">
        <f t="shared" si="3"/>
        <v>0</v>
      </c>
      <c r="O59" s="110">
        <f t="shared" si="3"/>
        <v>0</v>
      </c>
      <c r="P59" s="110" t="e">
        <f t="shared" si="3"/>
        <v>#DIV/0!</v>
      </c>
      <c r="Q59" s="110" t="e">
        <f t="shared" si="3"/>
        <v>#DIV/0!</v>
      </c>
      <c r="R59" s="110" t="e">
        <f t="shared" si="3"/>
        <v>#DIV/0!</v>
      </c>
      <c r="S59" s="110" t="e">
        <f t="shared" si="3"/>
        <v>#DIV/0!</v>
      </c>
      <c r="T59" s="110" t="e">
        <f t="shared" si="3"/>
        <v>#DIV/0!</v>
      </c>
      <c r="U59" s="110" t="e">
        <f t="shared" si="3"/>
        <v>#DIV/0!</v>
      </c>
      <c r="V59" s="110" t="e">
        <f t="shared" si="3"/>
        <v>#DIV/0!</v>
      </c>
      <c r="W59" s="110" t="e">
        <f t="shared" si="3"/>
        <v>#DIV/0!</v>
      </c>
      <c r="X59" s="110" t="e">
        <f t="shared" si="3"/>
        <v>#DIV/0!</v>
      </c>
      <c r="Y59" s="110" t="e">
        <f t="shared" si="3"/>
        <v>#DIV/0!</v>
      </c>
      <c r="Z59" s="110" t="e">
        <f t="shared" si="3"/>
        <v>#DIV/0!</v>
      </c>
      <c r="AA59" s="110" t="e">
        <f t="shared" si="3"/>
        <v>#DIV/0!</v>
      </c>
      <c r="AB59" s="110" t="e">
        <f t="shared" si="3"/>
        <v>#DIV/0!</v>
      </c>
      <c r="AC59" s="110" t="e">
        <f t="shared" si="3"/>
        <v>#DIV/0!</v>
      </c>
      <c r="AD59" s="110" t="e">
        <f t="shared" si="3"/>
        <v>#DIV/0!</v>
      </c>
      <c r="AE59" s="110" t="e">
        <f t="shared" si="3"/>
        <v>#DIV/0!</v>
      </c>
      <c r="AF59" s="110" t="e">
        <f t="shared" si="3"/>
        <v>#DIV/0!</v>
      </c>
      <c r="AG59" s="110" t="e">
        <f t="shared" si="3"/>
        <v>#DIV/0!</v>
      </c>
      <c r="AH59" s="110" t="e">
        <f t="shared" si="3"/>
        <v>#DIV/0!</v>
      </c>
      <c r="AI59" s="110" t="e">
        <f t="shared" si="3"/>
        <v>#DIV/0!</v>
      </c>
      <c r="AJ59" s="110" t="e">
        <f t="shared" si="3"/>
        <v>#DIV/0!</v>
      </c>
      <c r="AK59" s="110" t="e">
        <f t="shared" si="3"/>
        <v>#DIV/0!</v>
      </c>
      <c r="AL59" s="110" t="e">
        <f t="shared" si="3"/>
        <v>#DIV/0!</v>
      </c>
      <c r="AM59" s="110" t="e">
        <f t="shared" si="3"/>
        <v>#DIV/0!</v>
      </c>
      <c r="AN59" s="110" t="e">
        <f t="shared" si="3"/>
        <v>#DIV/0!</v>
      </c>
      <c r="AO59" s="110" t="e">
        <f t="shared" si="3"/>
        <v>#DIV/0!</v>
      </c>
      <c r="AP59" s="110" t="e">
        <f t="shared" si="3"/>
        <v>#DIV/0!</v>
      </c>
      <c r="AQ59" s="110" t="e">
        <f t="shared" si="3"/>
        <v>#DIV/0!</v>
      </c>
      <c r="AR59" s="110" t="e">
        <f t="shared" si="3"/>
        <v>#DIV/0!</v>
      </c>
      <c r="AS59" s="110" t="e">
        <f t="shared" si="3"/>
        <v>#DIV/0!</v>
      </c>
      <c r="AT59" s="110" t="e">
        <f t="shared" si="3"/>
        <v>#DIV/0!</v>
      </c>
      <c r="AU59" s="110" t="e">
        <f t="shared" si="3"/>
        <v>#DIV/0!</v>
      </c>
      <c r="AV59" s="110" t="e">
        <f t="shared" si="3"/>
        <v>#DIV/0!</v>
      </c>
      <c r="AW59" s="110" t="e">
        <f t="shared" si="3"/>
        <v>#DIV/0!</v>
      </c>
      <c r="AX59" s="110" t="e">
        <f t="shared" si="3"/>
        <v>#DIV/0!</v>
      </c>
      <c r="AY59" s="110" t="e">
        <f t="shared" si="3"/>
        <v>#DIV/0!</v>
      </c>
      <c r="AZ59" s="110" t="e">
        <f t="shared" si="3"/>
        <v>#DIV/0!</v>
      </c>
      <c r="BA59" s="110" t="e">
        <f t="shared" si="3"/>
        <v>#DIV/0!</v>
      </c>
      <c r="BB59" s="110" t="e">
        <f t="shared" si="3"/>
        <v>#DIV/0!</v>
      </c>
      <c r="BC59" s="110" t="e">
        <f t="shared" si="3"/>
        <v>#DIV/0!</v>
      </c>
      <c r="BD59" s="110" t="e">
        <f t="shared" si="3"/>
        <v>#DIV/0!</v>
      </c>
      <c r="BE59" s="110" t="e">
        <f t="shared" si="3"/>
        <v>#DIV/0!</v>
      </c>
      <c r="BF59" s="110" t="e">
        <f t="shared" si="3"/>
        <v>#DIV/0!</v>
      </c>
      <c r="BG59" s="110" t="e">
        <f t="shared" si="3"/>
        <v>#DIV/0!</v>
      </c>
      <c r="BH59" s="110" t="e">
        <f t="shared" si="3"/>
        <v>#DIV/0!</v>
      </c>
      <c r="BI59" s="110" t="e">
        <f t="shared" si="3"/>
        <v>#DIV/0!</v>
      </c>
      <c r="BJ59" s="110" t="e">
        <f t="shared" si="3"/>
        <v>#DIV/0!</v>
      </c>
      <c r="BK59" s="110" t="e">
        <f t="shared" si="2"/>
        <v>#DIV/0!</v>
      </c>
    </row>
    <row r="60" spans="2:64">
      <c r="C60" s="51" t="str">
        <v>Llamadas salientes a internacional</v>
      </c>
      <c r="G60" s="51" t="str">
        <v>Minutos</v>
      </c>
      <c r="N60" s="110">
        <f t="shared" si="3"/>
        <v>0</v>
      </c>
      <c r="O60" s="110">
        <f t="shared" si="3"/>
        <v>0</v>
      </c>
      <c r="P60" s="110" t="e">
        <f t="shared" si="3"/>
        <v>#DIV/0!</v>
      </c>
      <c r="Q60" s="110" t="e">
        <f t="shared" si="3"/>
        <v>#DIV/0!</v>
      </c>
      <c r="R60" s="110" t="e">
        <f t="shared" si="3"/>
        <v>#DIV/0!</v>
      </c>
      <c r="S60" s="110" t="e">
        <f t="shared" si="3"/>
        <v>#DIV/0!</v>
      </c>
      <c r="T60" s="110" t="e">
        <f t="shared" si="3"/>
        <v>#DIV/0!</v>
      </c>
      <c r="U60" s="110" t="e">
        <f t="shared" si="3"/>
        <v>#DIV/0!</v>
      </c>
      <c r="V60" s="110" t="e">
        <f t="shared" si="3"/>
        <v>#DIV/0!</v>
      </c>
      <c r="W60" s="110" t="e">
        <f t="shared" si="3"/>
        <v>#DIV/0!</v>
      </c>
      <c r="X60" s="110" t="e">
        <f t="shared" si="3"/>
        <v>#DIV/0!</v>
      </c>
      <c r="Y60" s="110" t="e">
        <f t="shared" si="3"/>
        <v>#DIV/0!</v>
      </c>
      <c r="Z60" s="110" t="e">
        <f t="shared" si="3"/>
        <v>#DIV/0!</v>
      </c>
      <c r="AA60" s="110" t="e">
        <f t="shared" si="3"/>
        <v>#DIV/0!</v>
      </c>
      <c r="AB60" s="110" t="e">
        <f t="shared" si="3"/>
        <v>#DIV/0!</v>
      </c>
      <c r="AC60" s="110" t="e">
        <f t="shared" si="3"/>
        <v>#DIV/0!</v>
      </c>
      <c r="AD60" s="110" t="e">
        <f t="shared" si="3"/>
        <v>#DIV/0!</v>
      </c>
      <c r="AE60" s="110" t="e">
        <f t="shared" si="3"/>
        <v>#DIV/0!</v>
      </c>
      <c r="AF60" s="110" t="e">
        <f t="shared" si="3"/>
        <v>#DIV/0!</v>
      </c>
      <c r="AG60" s="110" t="e">
        <f t="shared" si="3"/>
        <v>#DIV/0!</v>
      </c>
      <c r="AH60" s="110" t="e">
        <f t="shared" si="3"/>
        <v>#DIV/0!</v>
      </c>
      <c r="AI60" s="110" t="e">
        <f t="shared" si="3"/>
        <v>#DIV/0!</v>
      </c>
      <c r="AJ60" s="110" t="e">
        <f t="shared" si="3"/>
        <v>#DIV/0!</v>
      </c>
      <c r="AK60" s="110" t="e">
        <f t="shared" si="3"/>
        <v>#DIV/0!</v>
      </c>
      <c r="AL60" s="110" t="e">
        <f t="shared" si="3"/>
        <v>#DIV/0!</v>
      </c>
      <c r="AM60" s="110" t="e">
        <f t="shared" si="3"/>
        <v>#DIV/0!</v>
      </c>
      <c r="AN60" s="110" t="e">
        <f t="shared" si="3"/>
        <v>#DIV/0!</v>
      </c>
      <c r="AO60" s="110" t="e">
        <f t="shared" si="3"/>
        <v>#DIV/0!</v>
      </c>
      <c r="AP60" s="110" t="e">
        <f t="shared" si="3"/>
        <v>#DIV/0!</v>
      </c>
      <c r="AQ60" s="110" t="e">
        <f t="shared" si="3"/>
        <v>#DIV/0!</v>
      </c>
      <c r="AR60" s="110" t="e">
        <f t="shared" si="3"/>
        <v>#DIV/0!</v>
      </c>
      <c r="AS60" s="110" t="e">
        <f t="shared" si="3"/>
        <v>#DIV/0!</v>
      </c>
      <c r="AT60" s="110" t="e">
        <f t="shared" si="3"/>
        <v>#DIV/0!</v>
      </c>
      <c r="AU60" s="110" t="e">
        <f t="shared" si="3"/>
        <v>#DIV/0!</v>
      </c>
      <c r="AV60" s="110" t="e">
        <f t="shared" si="3"/>
        <v>#DIV/0!</v>
      </c>
      <c r="AW60" s="110" t="e">
        <f t="shared" si="3"/>
        <v>#DIV/0!</v>
      </c>
      <c r="AX60" s="110" t="e">
        <f t="shared" si="3"/>
        <v>#DIV/0!</v>
      </c>
      <c r="AY60" s="110" t="e">
        <f t="shared" si="3"/>
        <v>#DIV/0!</v>
      </c>
      <c r="AZ60" s="110" t="e">
        <f t="shared" si="3"/>
        <v>#DIV/0!</v>
      </c>
      <c r="BA60" s="110" t="e">
        <f t="shared" si="3"/>
        <v>#DIV/0!</v>
      </c>
      <c r="BB60" s="110" t="e">
        <f t="shared" si="3"/>
        <v>#DIV/0!</v>
      </c>
      <c r="BC60" s="110" t="e">
        <f t="shared" si="3"/>
        <v>#DIV/0!</v>
      </c>
      <c r="BD60" s="110" t="e">
        <f t="shared" si="3"/>
        <v>#DIV/0!</v>
      </c>
      <c r="BE60" s="110" t="e">
        <f t="shared" si="3"/>
        <v>#DIV/0!</v>
      </c>
      <c r="BF60" s="110" t="e">
        <f t="shared" si="3"/>
        <v>#DIV/0!</v>
      </c>
      <c r="BG60" s="110" t="e">
        <f t="shared" si="3"/>
        <v>#DIV/0!</v>
      </c>
      <c r="BH60" s="110" t="e">
        <f t="shared" si="3"/>
        <v>#DIV/0!</v>
      </c>
      <c r="BI60" s="110" t="e">
        <f t="shared" si="3"/>
        <v>#DIV/0!</v>
      </c>
      <c r="BJ60" s="110" t="e">
        <f t="shared" si="3"/>
        <v>#DIV/0!</v>
      </c>
      <c r="BK60" s="110" t="e">
        <f t="shared" si="2"/>
        <v>#DIV/0!</v>
      </c>
    </row>
    <row r="61" spans="2:64">
      <c r="C61" s="51" t="str">
        <v>Llamadas salientes a números no geográficos</v>
      </c>
      <c r="G61" s="51" t="str">
        <v>Minutos</v>
      </c>
      <c r="N61" s="110">
        <f t="shared" si="3"/>
        <v>0</v>
      </c>
      <c r="O61" s="110">
        <f t="shared" si="3"/>
        <v>0</v>
      </c>
      <c r="P61" s="110" t="e">
        <f t="shared" si="3"/>
        <v>#DIV/0!</v>
      </c>
      <c r="Q61" s="110" t="e">
        <f t="shared" si="3"/>
        <v>#DIV/0!</v>
      </c>
      <c r="R61" s="110" t="e">
        <f t="shared" ref="R61:BJ61" si="4">R19*R$48</f>
        <v>#DIV/0!</v>
      </c>
      <c r="S61" s="110" t="e">
        <f t="shared" si="4"/>
        <v>#DIV/0!</v>
      </c>
      <c r="T61" s="110" t="e">
        <f t="shared" si="4"/>
        <v>#DIV/0!</v>
      </c>
      <c r="U61" s="110" t="e">
        <f t="shared" si="4"/>
        <v>#DIV/0!</v>
      </c>
      <c r="V61" s="110" t="e">
        <f t="shared" si="4"/>
        <v>#DIV/0!</v>
      </c>
      <c r="W61" s="110" t="e">
        <f t="shared" si="4"/>
        <v>#DIV/0!</v>
      </c>
      <c r="X61" s="110" t="e">
        <f t="shared" si="4"/>
        <v>#DIV/0!</v>
      </c>
      <c r="Y61" s="110" t="e">
        <f t="shared" si="4"/>
        <v>#DIV/0!</v>
      </c>
      <c r="Z61" s="110" t="e">
        <f t="shared" si="4"/>
        <v>#DIV/0!</v>
      </c>
      <c r="AA61" s="110" t="e">
        <f t="shared" si="4"/>
        <v>#DIV/0!</v>
      </c>
      <c r="AB61" s="110" t="e">
        <f t="shared" si="4"/>
        <v>#DIV/0!</v>
      </c>
      <c r="AC61" s="110" t="e">
        <f t="shared" si="4"/>
        <v>#DIV/0!</v>
      </c>
      <c r="AD61" s="110" t="e">
        <f t="shared" si="4"/>
        <v>#DIV/0!</v>
      </c>
      <c r="AE61" s="110" t="e">
        <f t="shared" si="4"/>
        <v>#DIV/0!</v>
      </c>
      <c r="AF61" s="110" t="e">
        <f t="shared" si="4"/>
        <v>#DIV/0!</v>
      </c>
      <c r="AG61" s="110" t="e">
        <f t="shared" si="4"/>
        <v>#DIV/0!</v>
      </c>
      <c r="AH61" s="110" t="e">
        <f t="shared" si="4"/>
        <v>#DIV/0!</v>
      </c>
      <c r="AI61" s="110" t="e">
        <f t="shared" si="4"/>
        <v>#DIV/0!</v>
      </c>
      <c r="AJ61" s="110" t="e">
        <f t="shared" si="4"/>
        <v>#DIV/0!</v>
      </c>
      <c r="AK61" s="110" t="e">
        <f t="shared" si="4"/>
        <v>#DIV/0!</v>
      </c>
      <c r="AL61" s="110" t="e">
        <f t="shared" si="4"/>
        <v>#DIV/0!</v>
      </c>
      <c r="AM61" s="110" t="e">
        <f t="shared" si="4"/>
        <v>#DIV/0!</v>
      </c>
      <c r="AN61" s="110" t="e">
        <f t="shared" si="4"/>
        <v>#DIV/0!</v>
      </c>
      <c r="AO61" s="110" t="e">
        <f t="shared" si="4"/>
        <v>#DIV/0!</v>
      </c>
      <c r="AP61" s="110" t="e">
        <f t="shared" si="4"/>
        <v>#DIV/0!</v>
      </c>
      <c r="AQ61" s="110" t="e">
        <f t="shared" si="4"/>
        <v>#DIV/0!</v>
      </c>
      <c r="AR61" s="110" t="e">
        <f t="shared" si="4"/>
        <v>#DIV/0!</v>
      </c>
      <c r="AS61" s="110" t="e">
        <f t="shared" si="4"/>
        <v>#DIV/0!</v>
      </c>
      <c r="AT61" s="110" t="e">
        <f t="shared" si="4"/>
        <v>#DIV/0!</v>
      </c>
      <c r="AU61" s="110" t="e">
        <f t="shared" si="4"/>
        <v>#DIV/0!</v>
      </c>
      <c r="AV61" s="110" t="e">
        <f t="shared" si="4"/>
        <v>#DIV/0!</v>
      </c>
      <c r="AW61" s="110" t="e">
        <f t="shared" si="4"/>
        <v>#DIV/0!</v>
      </c>
      <c r="AX61" s="110" t="e">
        <f t="shared" si="4"/>
        <v>#DIV/0!</v>
      </c>
      <c r="AY61" s="110" t="e">
        <f t="shared" si="4"/>
        <v>#DIV/0!</v>
      </c>
      <c r="AZ61" s="110" t="e">
        <f t="shared" si="4"/>
        <v>#DIV/0!</v>
      </c>
      <c r="BA61" s="110" t="e">
        <f t="shared" si="4"/>
        <v>#DIV/0!</v>
      </c>
      <c r="BB61" s="110" t="e">
        <f t="shared" si="4"/>
        <v>#DIV/0!</v>
      </c>
      <c r="BC61" s="110" t="e">
        <f t="shared" si="4"/>
        <v>#DIV/0!</v>
      </c>
      <c r="BD61" s="110" t="e">
        <f t="shared" si="4"/>
        <v>#DIV/0!</v>
      </c>
      <c r="BE61" s="110" t="e">
        <f t="shared" si="4"/>
        <v>#DIV/0!</v>
      </c>
      <c r="BF61" s="110" t="e">
        <f t="shared" si="4"/>
        <v>#DIV/0!</v>
      </c>
      <c r="BG61" s="110" t="e">
        <f t="shared" si="4"/>
        <v>#DIV/0!</v>
      </c>
      <c r="BH61" s="110" t="e">
        <f t="shared" si="4"/>
        <v>#DIV/0!</v>
      </c>
      <c r="BI61" s="110" t="e">
        <f t="shared" si="4"/>
        <v>#DIV/0!</v>
      </c>
      <c r="BJ61" s="110" t="e">
        <f t="shared" si="4"/>
        <v>#DIV/0!</v>
      </c>
      <c r="BK61" s="110" t="e">
        <f t="shared" ref="BK61:BK66" si="5">BK19*BK$48</f>
        <v>#DIV/0!</v>
      </c>
    </row>
    <row r="62" spans="2:64">
      <c r="C62" s="51" t="str">
        <v>Fixed Service8</v>
      </c>
      <c r="G62" s="51" t="str">
        <v>Fixed Unit8</v>
      </c>
      <c r="N62" s="110">
        <f t="shared" ref="N62:BJ67" si="6">N20*N$48</f>
        <v>0</v>
      </c>
      <c r="O62" s="110">
        <f t="shared" si="6"/>
        <v>0</v>
      </c>
      <c r="P62" s="110" t="e">
        <f t="shared" si="6"/>
        <v>#DIV/0!</v>
      </c>
      <c r="Q62" s="110" t="e">
        <f t="shared" si="6"/>
        <v>#DIV/0!</v>
      </c>
      <c r="R62" s="110" t="e">
        <f t="shared" si="6"/>
        <v>#DIV/0!</v>
      </c>
      <c r="S62" s="110" t="e">
        <f t="shared" si="6"/>
        <v>#DIV/0!</v>
      </c>
      <c r="T62" s="110" t="e">
        <f t="shared" si="6"/>
        <v>#DIV/0!</v>
      </c>
      <c r="U62" s="110" t="e">
        <f t="shared" si="6"/>
        <v>#DIV/0!</v>
      </c>
      <c r="V62" s="110" t="e">
        <f t="shared" si="6"/>
        <v>#DIV/0!</v>
      </c>
      <c r="W62" s="110" t="e">
        <f t="shared" si="6"/>
        <v>#DIV/0!</v>
      </c>
      <c r="X62" s="110" t="e">
        <f t="shared" si="6"/>
        <v>#DIV/0!</v>
      </c>
      <c r="Y62" s="110" t="e">
        <f t="shared" si="6"/>
        <v>#DIV/0!</v>
      </c>
      <c r="Z62" s="110" t="e">
        <f t="shared" si="6"/>
        <v>#DIV/0!</v>
      </c>
      <c r="AA62" s="110" t="e">
        <f t="shared" si="6"/>
        <v>#DIV/0!</v>
      </c>
      <c r="AB62" s="110" t="e">
        <f t="shared" si="6"/>
        <v>#DIV/0!</v>
      </c>
      <c r="AC62" s="110" t="e">
        <f t="shared" si="6"/>
        <v>#DIV/0!</v>
      </c>
      <c r="AD62" s="110" t="e">
        <f t="shared" si="6"/>
        <v>#DIV/0!</v>
      </c>
      <c r="AE62" s="110" t="e">
        <f t="shared" si="6"/>
        <v>#DIV/0!</v>
      </c>
      <c r="AF62" s="110" t="e">
        <f t="shared" si="6"/>
        <v>#DIV/0!</v>
      </c>
      <c r="AG62" s="110" t="e">
        <f t="shared" si="6"/>
        <v>#DIV/0!</v>
      </c>
      <c r="AH62" s="110" t="e">
        <f t="shared" si="6"/>
        <v>#DIV/0!</v>
      </c>
      <c r="AI62" s="110" t="e">
        <f t="shared" si="6"/>
        <v>#DIV/0!</v>
      </c>
      <c r="AJ62" s="110" t="e">
        <f t="shared" si="6"/>
        <v>#DIV/0!</v>
      </c>
      <c r="AK62" s="110" t="e">
        <f t="shared" si="6"/>
        <v>#DIV/0!</v>
      </c>
      <c r="AL62" s="110" t="e">
        <f t="shared" si="6"/>
        <v>#DIV/0!</v>
      </c>
      <c r="AM62" s="110" t="e">
        <f t="shared" si="6"/>
        <v>#DIV/0!</v>
      </c>
      <c r="AN62" s="110" t="e">
        <f t="shared" si="6"/>
        <v>#DIV/0!</v>
      </c>
      <c r="AO62" s="110" t="e">
        <f t="shared" si="6"/>
        <v>#DIV/0!</v>
      </c>
      <c r="AP62" s="110" t="e">
        <f t="shared" si="6"/>
        <v>#DIV/0!</v>
      </c>
      <c r="AQ62" s="110" t="e">
        <f t="shared" si="6"/>
        <v>#DIV/0!</v>
      </c>
      <c r="AR62" s="110" t="e">
        <f t="shared" si="6"/>
        <v>#DIV/0!</v>
      </c>
      <c r="AS62" s="110" t="e">
        <f t="shared" si="6"/>
        <v>#DIV/0!</v>
      </c>
      <c r="AT62" s="110" t="e">
        <f t="shared" si="6"/>
        <v>#DIV/0!</v>
      </c>
      <c r="AU62" s="110" t="e">
        <f t="shared" si="6"/>
        <v>#DIV/0!</v>
      </c>
      <c r="AV62" s="110" t="e">
        <f t="shared" si="6"/>
        <v>#DIV/0!</v>
      </c>
      <c r="AW62" s="110" t="e">
        <f t="shared" si="6"/>
        <v>#DIV/0!</v>
      </c>
      <c r="AX62" s="110" t="e">
        <f t="shared" si="6"/>
        <v>#DIV/0!</v>
      </c>
      <c r="AY62" s="110" t="e">
        <f t="shared" si="6"/>
        <v>#DIV/0!</v>
      </c>
      <c r="AZ62" s="110" t="e">
        <f t="shared" si="6"/>
        <v>#DIV/0!</v>
      </c>
      <c r="BA62" s="110" t="e">
        <f t="shared" si="6"/>
        <v>#DIV/0!</v>
      </c>
      <c r="BB62" s="110" t="e">
        <f t="shared" si="6"/>
        <v>#DIV/0!</v>
      </c>
      <c r="BC62" s="110" t="e">
        <f t="shared" si="6"/>
        <v>#DIV/0!</v>
      </c>
      <c r="BD62" s="110" t="e">
        <f t="shared" si="6"/>
        <v>#DIV/0!</v>
      </c>
      <c r="BE62" s="110" t="e">
        <f t="shared" si="6"/>
        <v>#DIV/0!</v>
      </c>
      <c r="BF62" s="110" t="e">
        <f t="shared" si="6"/>
        <v>#DIV/0!</v>
      </c>
      <c r="BG62" s="110" t="e">
        <f t="shared" si="6"/>
        <v>#DIV/0!</v>
      </c>
      <c r="BH62" s="110" t="e">
        <f t="shared" si="6"/>
        <v>#DIV/0!</v>
      </c>
      <c r="BI62" s="110" t="e">
        <f t="shared" si="6"/>
        <v>#DIV/0!</v>
      </c>
      <c r="BJ62" s="110" t="e">
        <f t="shared" si="6"/>
        <v>#DIV/0!</v>
      </c>
      <c r="BK62" s="110" t="e">
        <f t="shared" si="5"/>
        <v>#DIV/0!</v>
      </c>
    </row>
    <row r="63" spans="2:64">
      <c r="C63" s="51" t="str">
        <v>Llamadas entrantes Local de otros operadores fijos</v>
      </c>
      <c r="G63" s="51" t="str">
        <v>Minutos</v>
      </c>
      <c r="N63" s="110">
        <f t="shared" si="6"/>
        <v>0</v>
      </c>
      <c r="O63" s="110">
        <f t="shared" si="6"/>
        <v>0</v>
      </c>
      <c r="P63" s="110" t="e">
        <f t="shared" si="6"/>
        <v>#DIV/0!</v>
      </c>
      <c r="Q63" s="110" t="e">
        <f t="shared" si="6"/>
        <v>#DIV/0!</v>
      </c>
      <c r="R63" s="110" t="e">
        <f t="shared" si="6"/>
        <v>#DIV/0!</v>
      </c>
      <c r="S63" s="110" t="e">
        <f t="shared" si="6"/>
        <v>#DIV/0!</v>
      </c>
      <c r="T63" s="110" t="e">
        <f t="shared" si="6"/>
        <v>#DIV/0!</v>
      </c>
      <c r="U63" s="110" t="e">
        <f t="shared" si="6"/>
        <v>#DIV/0!</v>
      </c>
      <c r="V63" s="110" t="e">
        <f t="shared" si="6"/>
        <v>#DIV/0!</v>
      </c>
      <c r="W63" s="110" t="e">
        <f t="shared" si="6"/>
        <v>#DIV/0!</v>
      </c>
      <c r="X63" s="110" t="e">
        <f t="shared" si="6"/>
        <v>#DIV/0!</v>
      </c>
      <c r="Y63" s="110" t="e">
        <f t="shared" si="6"/>
        <v>#DIV/0!</v>
      </c>
      <c r="Z63" s="110" t="e">
        <f t="shared" si="6"/>
        <v>#DIV/0!</v>
      </c>
      <c r="AA63" s="110" t="e">
        <f t="shared" si="6"/>
        <v>#DIV/0!</v>
      </c>
      <c r="AB63" s="110" t="e">
        <f t="shared" si="6"/>
        <v>#DIV/0!</v>
      </c>
      <c r="AC63" s="110" t="e">
        <f t="shared" si="6"/>
        <v>#DIV/0!</v>
      </c>
      <c r="AD63" s="110" t="e">
        <f t="shared" si="6"/>
        <v>#DIV/0!</v>
      </c>
      <c r="AE63" s="110" t="e">
        <f t="shared" si="6"/>
        <v>#DIV/0!</v>
      </c>
      <c r="AF63" s="110" t="e">
        <f t="shared" si="6"/>
        <v>#DIV/0!</v>
      </c>
      <c r="AG63" s="110" t="e">
        <f t="shared" si="6"/>
        <v>#DIV/0!</v>
      </c>
      <c r="AH63" s="110" t="e">
        <f t="shared" si="6"/>
        <v>#DIV/0!</v>
      </c>
      <c r="AI63" s="110" t="e">
        <f t="shared" si="6"/>
        <v>#DIV/0!</v>
      </c>
      <c r="AJ63" s="110" t="e">
        <f t="shared" si="6"/>
        <v>#DIV/0!</v>
      </c>
      <c r="AK63" s="110" t="e">
        <f t="shared" si="6"/>
        <v>#DIV/0!</v>
      </c>
      <c r="AL63" s="110" t="e">
        <f t="shared" si="6"/>
        <v>#DIV/0!</v>
      </c>
      <c r="AM63" s="110" t="e">
        <f t="shared" si="6"/>
        <v>#DIV/0!</v>
      </c>
      <c r="AN63" s="110" t="e">
        <f t="shared" si="6"/>
        <v>#DIV/0!</v>
      </c>
      <c r="AO63" s="110" t="e">
        <f t="shared" si="6"/>
        <v>#DIV/0!</v>
      </c>
      <c r="AP63" s="110" t="e">
        <f t="shared" si="6"/>
        <v>#DIV/0!</v>
      </c>
      <c r="AQ63" s="110" t="e">
        <f t="shared" si="6"/>
        <v>#DIV/0!</v>
      </c>
      <c r="AR63" s="110" t="e">
        <f t="shared" si="6"/>
        <v>#DIV/0!</v>
      </c>
      <c r="AS63" s="110" t="e">
        <f t="shared" si="6"/>
        <v>#DIV/0!</v>
      </c>
      <c r="AT63" s="110" t="e">
        <f t="shared" si="6"/>
        <v>#DIV/0!</v>
      </c>
      <c r="AU63" s="110" t="e">
        <f t="shared" si="6"/>
        <v>#DIV/0!</v>
      </c>
      <c r="AV63" s="110" t="e">
        <f t="shared" si="6"/>
        <v>#DIV/0!</v>
      </c>
      <c r="AW63" s="110" t="e">
        <f t="shared" si="6"/>
        <v>#DIV/0!</v>
      </c>
      <c r="AX63" s="110" t="e">
        <f t="shared" si="6"/>
        <v>#DIV/0!</v>
      </c>
      <c r="AY63" s="110" t="e">
        <f t="shared" si="6"/>
        <v>#DIV/0!</v>
      </c>
      <c r="AZ63" s="110" t="e">
        <f t="shared" si="6"/>
        <v>#DIV/0!</v>
      </c>
      <c r="BA63" s="110" t="e">
        <f t="shared" si="6"/>
        <v>#DIV/0!</v>
      </c>
      <c r="BB63" s="110" t="e">
        <f t="shared" si="6"/>
        <v>#DIV/0!</v>
      </c>
      <c r="BC63" s="110" t="e">
        <f t="shared" si="6"/>
        <v>#DIV/0!</v>
      </c>
      <c r="BD63" s="110" t="e">
        <f t="shared" si="6"/>
        <v>#DIV/0!</v>
      </c>
      <c r="BE63" s="110" t="e">
        <f t="shared" si="6"/>
        <v>#DIV/0!</v>
      </c>
      <c r="BF63" s="110" t="e">
        <f t="shared" si="6"/>
        <v>#DIV/0!</v>
      </c>
      <c r="BG63" s="110" t="e">
        <f t="shared" si="6"/>
        <v>#DIV/0!</v>
      </c>
      <c r="BH63" s="110" t="e">
        <f t="shared" si="6"/>
        <v>#DIV/0!</v>
      </c>
      <c r="BI63" s="110" t="e">
        <f t="shared" si="6"/>
        <v>#DIV/0!</v>
      </c>
      <c r="BJ63" s="110" t="e">
        <f t="shared" si="6"/>
        <v>#DIV/0!</v>
      </c>
      <c r="BK63" s="110" t="e">
        <f t="shared" si="5"/>
        <v>#DIV/0!</v>
      </c>
    </row>
    <row r="64" spans="2:64">
      <c r="C64" s="51" t="str">
        <v>Llamadas entrantes Larga Distancia de otros operadores fijos</v>
      </c>
      <c r="G64" s="51" t="str">
        <v>Minutos</v>
      </c>
      <c r="N64" s="110">
        <f t="shared" si="6"/>
        <v>0</v>
      </c>
      <c r="O64" s="110">
        <f t="shared" si="6"/>
        <v>0</v>
      </c>
      <c r="P64" s="110" t="e">
        <f t="shared" si="6"/>
        <v>#DIV/0!</v>
      </c>
      <c r="Q64" s="110" t="e">
        <f t="shared" si="6"/>
        <v>#DIV/0!</v>
      </c>
      <c r="R64" s="110" t="e">
        <f t="shared" si="6"/>
        <v>#DIV/0!</v>
      </c>
      <c r="S64" s="110" t="e">
        <f t="shared" si="6"/>
        <v>#DIV/0!</v>
      </c>
      <c r="T64" s="110" t="e">
        <f t="shared" si="6"/>
        <v>#DIV/0!</v>
      </c>
      <c r="U64" s="110" t="e">
        <f t="shared" si="6"/>
        <v>#DIV/0!</v>
      </c>
      <c r="V64" s="110" t="e">
        <f t="shared" si="6"/>
        <v>#DIV/0!</v>
      </c>
      <c r="W64" s="110" t="e">
        <f t="shared" si="6"/>
        <v>#DIV/0!</v>
      </c>
      <c r="X64" s="110" t="e">
        <f t="shared" si="6"/>
        <v>#DIV/0!</v>
      </c>
      <c r="Y64" s="110" t="e">
        <f t="shared" si="6"/>
        <v>#DIV/0!</v>
      </c>
      <c r="Z64" s="110" t="e">
        <f t="shared" si="6"/>
        <v>#DIV/0!</v>
      </c>
      <c r="AA64" s="110" t="e">
        <f t="shared" si="6"/>
        <v>#DIV/0!</v>
      </c>
      <c r="AB64" s="110" t="e">
        <f t="shared" si="6"/>
        <v>#DIV/0!</v>
      </c>
      <c r="AC64" s="110" t="e">
        <f t="shared" si="6"/>
        <v>#DIV/0!</v>
      </c>
      <c r="AD64" s="110" t="e">
        <f t="shared" si="6"/>
        <v>#DIV/0!</v>
      </c>
      <c r="AE64" s="110" t="e">
        <f t="shared" si="6"/>
        <v>#DIV/0!</v>
      </c>
      <c r="AF64" s="110" t="e">
        <f t="shared" si="6"/>
        <v>#DIV/0!</v>
      </c>
      <c r="AG64" s="110" t="e">
        <f t="shared" si="6"/>
        <v>#DIV/0!</v>
      </c>
      <c r="AH64" s="110" t="e">
        <f t="shared" si="6"/>
        <v>#DIV/0!</v>
      </c>
      <c r="AI64" s="110" t="e">
        <f t="shared" si="6"/>
        <v>#DIV/0!</v>
      </c>
      <c r="AJ64" s="110" t="e">
        <f t="shared" si="6"/>
        <v>#DIV/0!</v>
      </c>
      <c r="AK64" s="110" t="e">
        <f t="shared" si="6"/>
        <v>#DIV/0!</v>
      </c>
      <c r="AL64" s="110" t="e">
        <f t="shared" si="6"/>
        <v>#DIV/0!</v>
      </c>
      <c r="AM64" s="110" t="e">
        <f t="shared" si="6"/>
        <v>#DIV/0!</v>
      </c>
      <c r="AN64" s="110" t="e">
        <f t="shared" si="6"/>
        <v>#DIV/0!</v>
      </c>
      <c r="AO64" s="110" t="e">
        <f t="shared" si="6"/>
        <v>#DIV/0!</v>
      </c>
      <c r="AP64" s="110" t="e">
        <f t="shared" si="6"/>
        <v>#DIV/0!</v>
      </c>
      <c r="AQ64" s="110" t="e">
        <f t="shared" si="6"/>
        <v>#DIV/0!</v>
      </c>
      <c r="AR64" s="110" t="e">
        <f t="shared" si="6"/>
        <v>#DIV/0!</v>
      </c>
      <c r="AS64" s="110" t="e">
        <f t="shared" si="6"/>
        <v>#DIV/0!</v>
      </c>
      <c r="AT64" s="110" t="e">
        <f t="shared" si="6"/>
        <v>#DIV/0!</v>
      </c>
      <c r="AU64" s="110" t="e">
        <f t="shared" si="6"/>
        <v>#DIV/0!</v>
      </c>
      <c r="AV64" s="110" t="e">
        <f t="shared" si="6"/>
        <v>#DIV/0!</v>
      </c>
      <c r="AW64" s="110" t="e">
        <f t="shared" si="6"/>
        <v>#DIV/0!</v>
      </c>
      <c r="AX64" s="110" t="e">
        <f t="shared" si="6"/>
        <v>#DIV/0!</v>
      </c>
      <c r="AY64" s="110" t="e">
        <f t="shared" si="6"/>
        <v>#DIV/0!</v>
      </c>
      <c r="AZ64" s="110" t="e">
        <f t="shared" si="6"/>
        <v>#DIV/0!</v>
      </c>
      <c r="BA64" s="110" t="e">
        <f t="shared" si="6"/>
        <v>#DIV/0!</v>
      </c>
      <c r="BB64" s="110" t="e">
        <f t="shared" si="6"/>
        <v>#DIV/0!</v>
      </c>
      <c r="BC64" s="110" t="e">
        <f t="shared" si="6"/>
        <v>#DIV/0!</v>
      </c>
      <c r="BD64" s="110" t="e">
        <f t="shared" si="6"/>
        <v>#DIV/0!</v>
      </c>
      <c r="BE64" s="110" t="e">
        <f t="shared" si="6"/>
        <v>#DIV/0!</v>
      </c>
      <c r="BF64" s="110" t="e">
        <f t="shared" si="6"/>
        <v>#DIV/0!</v>
      </c>
      <c r="BG64" s="110" t="e">
        <f t="shared" si="6"/>
        <v>#DIV/0!</v>
      </c>
      <c r="BH64" s="110" t="e">
        <f t="shared" si="6"/>
        <v>#DIV/0!</v>
      </c>
      <c r="BI64" s="110" t="e">
        <f t="shared" si="6"/>
        <v>#DIV/0!</v>
      </c>
      <c r="BJ64" s="110" t="e">
        <f t="shared" si="6"/>
        <v>#DIV/0!</v>
      </c>
      <c r="BK64" s="110" t="e">
        <f t="shared" si="5"/>
        <v>#DIV/0!</v>
      </c>
    </row>
    <row r="65" spans="3:63">
      <c r="C65" s="51" t="str">
        <v>Llamadas entrantes de móvil</v>
      </c>
      <c r="G65" s="51" t="str">
        <v>Minutos</v>
      </c>
      <c r="N65" s="110">
        <f t="shared" si="6"/>
        <v>0</v>
      </c>
      <c r="O65" s="110">
        <f t="shared" si="6"/>
        <v>0</v>
      </c>
      <c r="P65" s="110" t="e">
        <f t="shared" si="6"/>
        <v>#DIV/0!</v>
      </c>
      <c r="Q65" s="110" t="e">
        <f t="shared" si="6"/>
        <v>#DIV/0!</v>
      </c>
      <c r="R65" s="110" t="e">
        <f t="shared" si="6"/>
        <v>#DIV/0!</v>
      </c>
      <c r="S65" s="110" t="e">
        <f t="shared" si="6"/>
        <v>#DIV/0!</v>
      </c>
      <c r="T65" s="110" t="e">
        <f t="shared" si="6"/>
        <v>#DIV/0!</v>
      </c>
      <c r="U65" s="110" t="e">
        <f t="shared" si="6"/>
        <v>#DIV/0!</v>
      </c>
      <c r="V65" s="110" t="e">
        <f t="shared" si="6"/>
        <v>#DIV/0!</v>
      </c>
      <c r="W65" s="110" t="e">
        <f t="shared" si="6"/>
        <v>#DIV/0!</v>
      </c>
      <c r="X65" s="110" t="e">
        <f t="shared" si="6"/>
        <v>#DIV/0!</v>
      </c>
      <c r="Y65" s="110" t="e">
        <f t="shared" si="6"/>
        <v>#DIV/0!</v>
      </c>
      <c r="Z65" s="110" t="e">
        <f t="shared" si="6"/>
        <v>#DIV/0!</v>
      </c>
      <c r="AA65" s="110" t="e">
        <f t="shared" si="6"/>
        <v>#DIV/0!</v>
      </c>
      <c r="AB65" s="110" t="e">
        <f t="shared" si="6"/>
        <v>#DIV/0!</v>
      </c>
      <c r="AC65" s="110" t="e">
        <f t="shared" si="6"/>
        <v>#DIV/0!</v>
      </c>
      <c r="AD65" s="110" t="e">
        <f t="shared" si="6"/>
        <v>#DIV/0!</v>
      </c>
      <c r="AE65" s="110" t="e">
        <f t="shared" si="6"/>
        <v>#DIV/0!</v>
      </c>
      <c r="AF65" s="110" t="e">
        <f t="shared" si="6"/>
        <v>#DIV/0!</v>
      </c>
      <c r="AG65" s="110" t="e">
        <f t="shared" si="6"/>
        <v>#DIV/0!</v>
      </c>
      <c r="AH65" s="110" t="e">
        <f t="shared" si="6"/>
        <v>#DIV/0!</v>
      </c>
      <c r="AI65" s="110" t="e">
        <f t="shared" si="6"/>
        <v>#DIV/0!</v>
      </c>
      <c r="AJ65" s="110" t="e">
        <f t="shared" si="6"/>
        <v>#DIV/0!</v>
      </c>
      <c r="AK65" s="110" t="e">
        <f t="shared" si="6"/>
        <v>#DIV/0!</v>
      </c>
      <c r="AL65" s="110" t="e">
        <f t="shared" si="6"/>
        <v>#DIV/0!</v>
      </c>
      <c r="AM65" s="110" t="e">
        <f t="shared" si="6"/>
        <v>#DIV/0!</v>
      </c>
      <c r="AN65" s="110" t="e">
        <f t="shared" si="6"/>
        <v>#DIV/0!</v>
      </c>
      <c r="AO65" s="110" t="e">
        <f t="shared" si="6"/>
        <v>#DIV/0!</v>
      </c>
      <c r="AP65" s="110" t="e">
        <f t="shared" si="6"/>
        <v>#DIV/0!</v>
      </c>
      <c r="AQ65" s="110" t="e">
        <f t="shared" si="6"/>
        <v>#DIV/0!</v>
      </c>
      <c r="AR65" s="110" t="e">
        <f t="shared" si="6"/>
        <v>#DIV/0!</v>
      </c>
      <c r="AS65" s="110" t="e">
        <f t="shared" si="6"/>
        <v>#DIV/0!</v>
      </c>
      <c r="AT65" s="110" t="e">
        <f t="shared" si="6"/>
        <v>#DIV/0!</v>
      </c>
      <c r="AU65" s="110" t="e">
        <f t="shared" si="6"/>
        <v>#DIV/0!</v>
      </c>
      <c r="AV65" s="110" t="e">
        <f t="shared" si="6"/>
        <v>#DIV/0!</v>
      </c>
      <c r="AW65" s="110" t="e">
        <f t="shared" si="6"/>
        <v>#DIV/0!</v>
      </c>
      <c r="AX65" s="110" t="e">
        <f t="shared" si="6"/>
        <v>#DIV/0!</v>
      </c>
      <c r="AY65" s="110" t="e">
        <f t="shared" si="6"/>
        <v>#DIV/0!</v>
      </c>
      <c r="AZ65" s="110" t="e">
        <f t="shared" si="6"/>
        <v>#DIV/0!</v>
      </c>
      <c r="BA65" s="110" t="e">
        <f t="shared" si="6"/>
        <v>#DIV/0!</v>
      </c>
      <c r="BB65" s="110" t="e">
        <f t="shared" si="6"/>
        <v>#DIV/0!</v>
      </c>
      <c r="BC65" s="110" t="e">
        <f t="shared" si="6"/>
        <v>#DIV/0!</v>
      </c>
      <c r="BD65" s="110" t="e">
        <f t="shared" si="6"/>
        <v>#DIV/0!</v>
      </c>
      <c r="BE65" s="110" t="e">
        <f t="shared" si="6"/>
        <v>#DIV/0!</v>
      </c>
      <c r="BF65" s="110" t="e">
        <f t="shared" si="6"/>
        <v>#DIV/0!</v>
      </c>
      <c r="BG65" s="110" t="e">
        <f t="shared" si="6"/>
        <v>#DIV/0!</v>
      </c>
      <c r="BH65" s="110" t="e">
        <f t="shared" si="6"/>
        <v>#DIV/0!</v>
      </c>
      <c r="BI65" s="110" t="e">
        <f t="shared" si="6"/>
        <v>#DIV/0!</v>
      </c>
      <c r="BJ65" s="110" t="e">
        <f t="shared" si="6"/>
        <v>#DIV/0!</v>
      </c>
      <c r="BK65" s="110" t="e">
        <f t="shared" si="5"/>
        <v>#DIV/0!</v>
      </c>
    </row>
    <row r="66" spans="3:63">
      <c r="C66" s="51" t="str">
        <v>Llamadas entrantes de internacional</v>
      </c>
      <c r="G66" s="51" t="str">
        <v>Minutos</v>
      </c>
      <c r="N66" s="110">
        <f t="shared" si="6"/>
        <v>0</v>
      </c>
      <c r="O66" s="110">
        <f t="shared" si="6"/>
        <v>0</v>
      </c>
      <c r="P66" s="110" t="e">
        <f t="shared" si="6"/>
        <v>#DIV/0!</v>
      </c>
      <c r="Q66" s="110" t="e">
        <f t="shared" si="6"/>
        <v>#DIV/0!</v>
      </c>
      <c r="R66" s="110" t="e">
        <f t="shared" si="6"/>
        <v>#DIV/0!</v>
      </c>
      <c r="S66" s="110" t="e">
        <f t="shared" si="6"/>
        <v>#DIV/0!</v>
      </c>
      <c r="T66" s="110" t="e">
        <f t="shared" si="6"/>
        <v>#DIV/0!</v>
      </c>
      <c r="U66" s="110" t="e">
        <f t="shared" si="6"/>
        <v>#DIV/0!</v>
      </c>
      <c r="V66" s="110" t="e">
        <f t="shared" si="6"/>
        <v>#DIV/0!</v>
      </c>
      <c r="W66" s="110" t="e">
        <f t="shared" si="6"/>
        <v>#DIV/0!</v>
      </c>
      <c r="X66" s="110" t="e">
        <f t="shared" si="6"/>
        <v>#DIV/0!</v>
      </c>
      <c r="Y66" s="110" t="e">
        <f t="shared" si="6"/>
        <v>#DIV/0!</v>
      </c>
      <c r="Z66" s="110" t="e">
        <f t="shared" si="6"/>
        <v>#DIV/0!</v>
      </c>
      <c r="AA66" s="110" t="e">
        <f t="shared" si="6"/>
        <v>#DIV/0!</v>
      </c>
      <c r="AB66" s="110" t="e">
        <f t="shared" si="6"/>
        <v>#DIV/0!</v>
      </c>
      <c r="AC66" s="110" t="e">
        <f t="shared" si="6"/>
        <v>#DIV/0!</v>
      </c>
      <c r="AD66" s="110" t="e">
        <f t="shared" si="6"/>
        <v>#DIV/0!</v>
      </c>
      <c r="AE66" s="110" t="e">
        <f t="shared" si="6"/>
        <v>#DIV/0!</v>
      </c>
      <c r="AF66" s="110" t="e">
        <f t="shared" si="6"/>
        <v>#DIV/0!</v>
      </c>
      <c r="AG66" s="110" t="e">
        <f t="shared" si="6"/>
        <v>#DIV/0!</v>
      </c>
      <c r="AH66" s="110" t="e">
        <f t="shared" si="6"/>
        <v>#DIV/0!</v>
      </c>
      <c r="AI66" s="110" t="e">
        <f t="shared" si="6"/>
        <v>#DIV/0!</v>
      </c>
      <c r="AJ66" s="110" t="e">
        <f t="shared" si="6"/>
        <v>#DIV/0!</v>
      </c>
      <c r="AK66" s="110" t="e">
        <f t="shared" si="6"/>
        <v>#DIV/0!</v>
      </c>
      <c r="AL66" s="110" t="e">
        <f t="shared" si="6"/>
        <v>#DIV/0!</v>
      </c>
      <c r="AM66" s="110" t="e">
        <f t="shared" si="6"/>
        <v>#DIV/0!</v>
      </c>
      <c r="AN66" s="110" t="e">
        <f t="shared" si="6"/>
        <v>#DIV/0!</v>
      </c>
      <c r="AO66" s="110" t="e">
        <f t="shared" si="6"/>
        <v>#DIV/0!</v>
      </c>
      <c r="AP66" s="110" t="e">
        <f t="shared" si="6"/>
        <v>#DIV/0!</v>
      </c>
      <c r="AQ66" s="110" t="e">
        <f t="shared" si="6"/>
        <v>#DIV/0!</v>
      </c>
      <c r="AR66" s="110" t="e">
        <f t="shared" si="6"/>
        <v>#DIV/0!</v>
      </c>
      <c r="AS66" s="110" t="e">
        <f t="shared" si="6"/>
        <v>#DIV/0!</v>
      </c>
      <c r="AT66" s="110" t="e">
        <f t="shared" si="6"/>
        <v>#DIV/0!</v>
      </c>
      <c r="AU66" s="110" t="e">
        <f t="shared" si="6"/>
        <v>#DIV/0!</v>
      </c>
      <c r="AV66" s="110" t="e">
        <f t="shared" si="6"/>
        <v>#DIV/0!</v>
      </c>
      <c r="AW66" s="110" t="e">
        <f t="shared" si="6"/>
        <v>#DIV/0!</v>
      </c>
      <c r="AX66" s="110" t="e">
        <f t="shared" si="6"/>
        <v>#DIV/0!</v>
      </c>
      <c r="AY66" s="110" t="e">
        <f t="shared" si="6"/>
        <v>#DIV/0!</v>
      </c>
      <c r="AZ66" s="110" t="e">
        <f t="shared" si="6"/>
        <v>#DIV/0!</v>
      </c>
      <c r="BA66" s="110" t="e">
        <f t="shared" si="6"/>
        <v>#DIV/0!</v>
      </c>
      <c r="BB66" s="110" t="e">
        <f t="shared" si="6"/>
        <v>#DIV/0!</v>
      </c>
      <c r="BC66" s="110" t="e">
        <f t="shared" si="6"/>
        <v>#DIV/0!</v>
      </c>
      <c r="BD66" s="110" t="e">
        <f t="shared" si="6"/>
        <v>#DIV/0!</v>
      </c>
      <c r="BE66" s="110" t="e">
        <f t="shared" si="6"/>
        <v>#DIV/0!</v>
      </c>
      <c r="BF66" s="110" t="e">
        <f t="shared" si="6"/>
        <v>#DIV/0!</v>
      </c>
      <c r="BG66" s="110" t="e">
        <f t="shared" si="6"/>
        <v>#DIV/0!</v>
      </c>
      <c r="BH66" s="110" t="e">
        <f t="shared" si="6"/>
        <v>#DIV/0!</v>
      </c>
      <c r="BI66" s="110" t="e">
        <f t="shared" si="6"/>
        <v>#DIV/0!</v>
      </c>
      <c r="BJ66" s="110" t="e">
        <f t="shared" si="6"/>
        <v>#DIV/0!</v>
      </c>
      <c r="BK66" s="110" t="e">
        <f t="shared" si="5"/>
        <v>#DIV/0!</v>
      </c>
    </row>
    <row r="67" spans="3:63">
      <c r="C67" s="51" t="str">
        <v>Llamadas entrantes de números no geográficos</v>
      </c>
      <c r="G67" s="51" t="str">
        <v>Minutos</v>
      </c>
      <c r="N67" s="110">
        <f t="shared" si="6"/>
        <v>0</v>
      </c>
      <c r="O67" s="110">
        <f t="shared" si="6"/>
        <v>0</v>
      </c>
      <c r="P67" s="110" t="e">
        <f t="shared" si="6"/>
        <v>#DIV/0!</v>
      </c>
      <c r="Q67" s="110" t="e">
        <f t="shared" si="6"/>
        <v>#DIV/0!</v>
      </c>
      <c r="R67" s="110" t="e">
        <f t="shared" ref="R67:BJ67" si="7">R25*R$48</f>
        <v>#DIV/0!</v>
      </c>
      <c r="S67" s="110" t="e">
        <f t="shared" si="7"/>
        <v>#DIV/0!</v>
      </c>
      <c r="T67" s="110" t="e">
        <f t="shared" si="7"/>
        <v>#DIV/0!</v>
      </c>
      <c r="U67" s="110" t="e">
        <f t="shared" si="7"/>
        <v>#DIV/0!</v>
      </c>
      <c r="V67" s="110" t="e">
        <f t="shared" si="7"/>
        <v>#DIV/0!</v>
      </c>
      <c r="W67" s="110" t="e">
        <f t="shared" si="7"/>
        <v>#DIV/0!</v>
      </c>
      <c r="X67" s="110" t="e">
        <f t="shared" si="7"/>
        <v>#DIV/0!</v>
      </c>
      <c r="Y67" s="110" t="e">
        <f t="shared" si="7"/>
        <v>#DIV/0!</v>
      </c>
      <c r="Z67" s="110" t="e">
        <f t="shared" si="7"/>
        <v>#DIV/0!</v>
      </c>
      <c r="AA67" s="110" t="e">
        <f t="shared" si="7"/>
        <v>#DIV/0!</v>
      </c>
      <c r="AB67" s="110" t="e">
        <f t="shared" si="7"/>
        <v>#DIV/0!</v>
      </c>
      <c r="AC67" s="110" t="e">
        <f t="shared" si="7"/>
        <v>#DIV/0!</v>
      </c>
      <c r="AD67" s="110" t="e">
        <f t="shared" si="7"/>
        <v>#DIV/0!</v>
      </c>
      <c r="AE67" s="110" t="e">
        <f t="shared" si="7"/>
        <v>#DIV/0!</v>
      </c>
      <c r="AF67" s="110" t="e">
        <f t="shared" si="7"/>
        <v>#DIV/0!</v>
      </c>
      <c r="AG67" s="110" t="e">
        <f t="shared" si="7"/>
        <v>#DIV/0!</v>
      </c>
      <c r="AH67" s="110" t="e">
        <f t="shared" si="7"/>
        <v>#DIV/0!</v>
      </c>
      <c r="AI67" s="110" t="e">
        <f t="shared" si="7"/>
        <v>#DIV/0!</v>
      </c>
      <c r="AJ67" s="110" t="e">
        <f t="shared" si="7"/>
        <v>#DIV/0!</v>
      </c>
      <c r="AK67" s="110" t="e">
        <f t="shared" si="7"/>
        <v>#DIV/0!</v>
      </c>
      <c r="AL67" s="110" t="e">
        <f t="shared" si="7"/>
        <v>#DIV/0!</v>
      </c>
      <c r="AM67" s="110" t="e">
        <f t="shared" si="7"/>
        <v>#DIV/0!</v>
      </c>
      <c r="AN67" s="110" t="e">
        <f t="shared" si="7"/>
        <v>#DIV/0!</v>
      </c>
      <c r="AO67" s="110" t="e">
        <f t="shared" si="7"/>
        <v>#DIV/0!</v>
      </c>
      <c r="AP67" s="110" t="e">
        <f t="shared" si="7"/>
        <v>#DIV/0!</v>
      </c>
      <c r="AQ67" s="110" t="e">
        <f t="shared" si="7"/>
        <v>#DIV/0!</v>
      </c>
      <c r="AR67" s="110" t="e">
        <f t="shared" si="7"/>
        <v>#DIV/0!</v>
      </c>
      <c r="AS67" s="110" t="e">
        <f t="shared" si="7"/>
        <v>#DIV/0!</v>
      </c>
      <c r="AT67" s="110" t="e">
        <f t="shared" si="7"/>
        <v>#DIV/0!</v>
      </c>
      <c r="AU67" s="110" t="e">
        <f t="shared" si="7"/>
        <v>#DIV/0!</v>
      </c>
      <c r="AV67" s="110" t="e">
        <f t="shared" si="7"/>
        <v>#DIV/0!</v>
      </c>
      <c r="AW67" s="110" t="e">
        <f t="shared" si="7"/>
        <v>#DIV/0!</v>
      </c>
      <c r="AX67" s="110" t="e">
        <f t="shared" si="7"/>
        <v>#DIV/0!</v>
      </c>
      <c r="AY67" s="110" t="e">
        <f t="shared" si="7"/>
        <v>#DIV/0!</v>
      </c>
      <c r="AZ67" s="110" t="e">
        <f t="shared" si="7"/>
        <v>#DIV/0!</v>
      </c>
      <c r="BA67" s="110" t="e">
        <f t="shared" si="7"/>
        <v>#DIV/0!</v>
      </c>
      <c r="BB67" s="110" t="e">
        <f t="shared" si="7"/>
        <v>#DIV/0!</v>
      </c>
      <c r="BC67" s="110" t="e">
        <f t="shared" si="7"/>
        <v>#DIV/0!</v>
      </c>
      <c r="BD67" s="110" t="e">
        <f t="shared" si="7"/>
        <v>#DIV/0!</v>
      </c>
      <c r="BE67" s="110" t="e">
        <f t="shared" si="7"/>
        <v>#DIV/0!</v>
      </c>
      <c r="BF67" s="110" t="e">
        <f t="shared" si="7"/>
        <v>#DIV/0!</v>
      </c>
      <c r="BG67" s="110" t="e">
        <f t="shared" si="7"/>
        <v>#DIV/0!</v>
      </c>
      <c r="BH67" s="110" t="e">
        <f t="shared" si="7"/>
        <v>#DIV/0!</v>
      </c>
      <c r="BI67" s="110" t="e">
        <f t="shared" si="7"/>
        <v>#DIV/0!</v>
      </c>
      <c r="BJ67" s="110" t="e">
        <f t="shared" si="7"/>
        <v>#DIV/0!</v>
      </c>
      <c r="BK67" s="110" t="e">
        <f t="shared" ref="BK67:BK72" si="8">BK25*BK$48</f>
        <v>#DIV/0!</v>
      </c>
    </row>
    <row r="68" spans="3:63">
      <c r="C68" s="51" t="str">
        <v>Fixed Service14</v>
      </c>
      <c r="G68" s="51" t="str">
        <v>Fixed Unit14</v>
      </c>
      <c r="N68" s="110">
        <f t="shared" ref="N68:BJ73" si="9">N26*N$48</f>
        <v>0</v>
      </c>
      <c r="O68" s="110">
        <f t="shared" si="9"/>
        <v>0</v>
      </c>
      <c r="P68" s="110" t="e">
        <f t="shared" si="9"/>
        <v>#DIV/0!</v>
      </c>
      <c r="Q68" s="110" t="e">
        <f t="shared" si="9"/>
        <v>#DIV/0!</v>
      </c>
      <c r="R68" s="110" t="e">
        <f t="shared" si="9"/>
        <v>#DIV/0!</v>
      </c>
      <c r="S68" s="110" t="e">
        <f t="shared" si="9"/>
        <v>#DIV/0!</v>
      </c>
      <c r="T68" s="110" t="e">
        <f t="shared" si="9"/>
        <v>#DIV/0!</v>
      </c>
      <c r="U68" s="110" t="e">
        <f t="shared" si="9"/>
        <v>#DIV/0!</v>
      </c>
      <c r="V68" s="110" t="e">
        <f t="shared" si="9"/>
        <v>#DIV/0!</v>
      </c>
      <c r="W68" s="110" t="e">
        <f t="shared" si="9"/>
        <v>#DIV/0!</v>
      </c>
      <c r="X68" s="110" t="e">
        <f t="shared" si="9"/>
        <v>#DIV/0!</v>
      </c>
      <c r="Y68" s="110" t="e">
        <f t="shared" si="9"/>
        <v>#DIV/0!</v>
      </c>
      <c r="Z68" s="110" t="e">
        <f t="shared" si="9"/>
        <v>#DIV/0!</v>
      </c>
      <c r="AA68" s="110" t="e">
        <f t="shared" si="9"/>
        <v>#DIV/0!</v>
      </c>
      <c r="AB68" s="110" t="e">
        <f t="shared" si="9"/>
        <v>#DIV/0!</v>
      </c>
      <c r="AC68" s="110" t="e">
        <f t="shared" si="9"/>
        <v>#DIV/0!</v>
      </c>
      <c r="AD68" s="110" t="e">
        <f t="shared" si="9"/>
        <v>#DIV/0!</v>
      </c>
      <c r="AE68" s="110" t="e">
        <f t="shared" si="9"/>
        <v>#DIV/0!</v>
      </c>
      <c r="AF68" s="110" t="e">
        <f t="shared" si="9"/>
        <v>#DIV/0!</v>
      </c>
      <c r="AG68" s="110" t="e">
        <f t="shared" si="9"/>
        <v>#DIV/0!</v>
      </c>
      <c r="AH68" s="110" t="e">
        <f t="shared" si="9"/>
        <v>#DIV/0!</v>
      </c>
      <c r="AI68" s="110" t="e">
        <f t="shared" si="9"/>
        <v>#DIV/0!</v>
      </c>
      <c r="AJ68" s="110" t="e">
        <f t="shared" si="9"/>
        <v>#DIV/0!</v>
      </c>
      <c r="AK68" s="110" t="e">
        <f t="shared" si="9"/>
        <v>#DIV/0!</v>
      </c>
      <c r="AL68" s="110" t="e">
        <f t="shared" si="9"/>
        <v>#DIV/0!</v>
      </c>
      <c r="AM68" s="110" t="e">
        <f t="shared" si="9"/>
        <v>#DIV/0!</v>
      </c>
      <c r="AN68" s="110" t="e">
        <f t="shared" si="9"/>
        <v>#DIV/0!</v>
      </c>
      <c r="AO68" s="110" t="e">
        <f t="shared" si="9"/>
        <v>#DIV/0!</v>
      </c>
      <c r="AP68" s="110" t="e">
        <f t="shared" si="9"/>
        <v>#DIV/0!</v>
      </c>
      <c r="AQ68" s="110" t="e">
        <f t="shared" si="9"/>
        <v>#DIV/0!</v>
      </c>
      <c r="AR68" s="110" t="e">
        <f t="shared" si="9"/>
        <v>#DIV/0!</v>
      </c>
      <c r="AS68" s="110" t="e">
        <f t="shared" si="9"/>
        <v>#DIV/0!</v>
      </c>
      <c r="AT68" s="110" t="e">
        <f t="shared" si="9"/>
        <v>#DIV/0!</v>
      </c>
      <c r="AU68" s="110" t="e">
        <f t="shared" si="9"/>
        <v>#DIV/0!</v>
      </c>
      <c r="AV68" s="110" t="e">
        <f t="shared" si="9"/>
        <v>#DIV/0!</v>
      </c>
      <c r="AW68" s="110" t="e">
        <f t="shared" si="9"/>
        <v>#DIV/0!</v>
      </c>
      <c r="AX68" s="110" t="e">
        <f t="shared" si="9"/>
        <v>#DIV/0!</v>
      </c>
      <c r="AY68" s="110" t="e">
        <f t="shared" si="9"/>
        <v>#DIV/0!</v>
      </c>
      <c r="AZ68" s="110" t="e">
        <f t="shared" si="9"/>
        <v>#DIV/0!</v>
      </c>
      <c r="BA68" s="110" t="e">
        <f t="shared" si="9"/>
        <v>#DIV/0!</v>
      </c>
      <c r="BB68" s="110" t="e">
        <f t="shared" si="9"/>
        <v>#DIV/0!</v>
      </c>
      <c r="BC68" s="110" t="e">
        <f t="shared" si="9"/>
        <v>#DIV/0!</v>
      </c>
      <c r="BD68" s="110" t="e">
        <f t="shared" si="9"/>
        <v>#DIV/0!</v>
      </c>
      <c r="BE68" s="110" t="e">
        <f t="shared" si="9"/>
        <v>#DIV/0!</v>
      </c>
      <c r="BF68" s="110" t="e">
        <f t="shared" si="9"/>
        <v>#DIV/0!</v>
      </c>
      <c r="BG68" s="110" t="e">
        <f t="shared" si="9"/>
        <v>#DIV/0!</v>
      </c>
      <c r="BH68" s="110" t="e">
        <f t="shared" si="9"/>
        <v>#DIV/0!</v>
      </c>
      <c r="BI68" s="110" t="e">
        <f t="shared" si="9"/>
        <v>#DIV/0!</v>
      </c>
      <c r="BJ68" s="110" t="e">
        <f t="shared" si="9"/>
        <v>#DIV/0!</v>
      </c>
      <c r="BK68" s="110" t="e">
        <f t="shared" si="8"/>
        <v>#DIV/0!</v>
      </c>
    </row>
    <row r="69" spans="3:63">
      <c r="C69" s="51" t="str">
        <v>Llamadas en tránsito Local</v>
      </c>
      <c r="G69" s="51" t="str">
        <v>Minutos</v>
      </c>
      <c r="N69" s="110">
        <f t="shared" si="9"/>
        <v>0</v>
      </c>
      <c r="O69" s="110">
        <f t="shared" si="9"/>
        <v>0</v>
      </c>
      <c r="P69" s="110" t="e">
        <f t="shared" si="9"/>
        <v>#DIV/0!</v>
      </c>
      <c r="Q69" s="110" t="e">
        <f t="shared" si="9"/>
        <v>#DIV/0!</v>
      </c>
      <c r="R69" s="110" t="e">
        <f t="shared" si="9"/>
        <v>#DIV/0!</v>
      </c>
      <c r="S69" s="110" t="e">
        <f t="shared" si="9"/>
        <v>#DIV/0!</v>
      </c>
      <c r="T69" s="110" t="e">
        <f t="shared" si="9"/>
        <v>#DIV/0!</v>
      </c>
      <c r="U69" s="110" t="e">
        <f t="shared" si="9"/>
        <v>#DIV/0!</v>
      </c>
      <c r="V69" s="110" t="e">
        <f t="shared" si="9"/>
        <v>#DIV/0!</v>
      </c>
      <c r="W69" s="110" t="e">
        <f t="shared" si="9"/>
        <v>#DIV/0!</v>
      </c>
      <c r="X69" s="110" t="e">
        <f t="shared" si="9"/>
        <v>#DIV/0!</v>
      </c>
      <c r="Y69" s="110" t="e">
        <f t="shared" si="9"/>
        <v>#DIV/0!</v>
      </c>
      <c r="Z69" s="110" t="e">
        <f t="shared" si="9"/>
        <v>#DIV/0!</v>
      </c>
      <c r="AA69" s="110" t="e">
        <f t="shared" si="9"/>
        <v>#DIV/0!</v>
      </c>
      <c r="AB69" s="110" t="e">
        <f t="shared" si="9"/>
        <v>#DIV/0!</v>
      </c>
      <c r="AC69" s="110" t="e">
        <f t="shared" si="9"/>
        <v>#DIV/0!</v>
      </c>
      <c r="AD69" s="110" t="e">
        <f t="shared" si="9"/>
        <v>#DIV/0!</v>
      </c>
      <c r="AE69" s="110" t="e">
        <f t="shared" si="9"/>
        <v>#DIV/0!</v>
      </c>
      <c r="AF69" s="110" t="e">
        <f t="shared" si="9"/>
        <v>#DIV/0!</v>
      </c>
      <c r="AG69" s="110" t="e">
        <f t="shared" si="9"/>
        <v>#DIV/0!</v>
      </c>
      <c r="AH69" s="110" t="e">
        <f t="shared" si="9"/>
        <v>#DIV/0!</v>
      </c>
      <c r="AI69" s="110" t="e">
        <f t="shared" si="9"/>
        <v>#DIV/0!</v>
      </c>
      <c r="AJ69" s="110" t="e">
        <f t="shared" si="9"/>
        <v>#DIV/0!</v>
      </c>
      <c r="AK69" s="110" t="e">
        <f t="shared" si="9"/>
        <v>#DIV/0!</v>
      </c>
      <c r="AL69" s="110" t="e">
        <f t="shared" si="9"/>
        <v>#DIV/0!</v>
      </c>
      <c r="AM69" s="110" t="e">
        <f t="shared" si="9"/>
        <v>#DIV/0!</v>
      </c>
      <c r="AN69" s="110" t="e">
        <f t="shared" si="9"/>
        <v>#DIV/0!</v>
      </c>
      <c r="AO69" s="110" t="e">
        <f t="shared" si="9"/>
        <v>#DIV/0!</v>
      </c>
      <c r="AP69" s="110" t="e">
        <f t="shared" si="9"/>
        <v>#DIV/0!</v>
      </c>
      <c r="AQ69" s="110" t="e">
        <f t="shared" si="9"/>
        <v>#DIV/0!</v>
      </c>
      <c r="AR69" s="110" t="e">
        <f t="shared" si="9"/>
        <v>#DIV/0!</v>
      </c>
      <c r="AS69" s="110" t="e">
        <f t="shared" si="9"/>
        <v>#DIV/0!</v>
      </c>
      <c r="AT69" s="110" t="e">
        <f t="shared" si="9"/>
        <v>#DIV/0!</v>
      </c>
      <c r="AU69" s="110" t="e">
        <f t="shared" si="9"/>
        <v>#DIV/0!</v>
      </c>
      <c r="AV69" s="110" t="e">
        <f t="shared" si="9"/>
        <v>#DIV/0!</v>
      </c>
      <c r="AW69" s="110" t="e">
        <f t="shared" si="9"/>
        <v>#DIV/0!</v>
      </c>
      <c r="AX69" s="110" t="e">
        <f t="shared" si="9"/>
        <v>#DIV/0!</v>
      </c>
      <c r="AY69" s="110" t="e">
        <f t="shared" si="9"/>
        <v>#DIV/0!</v>
      </c>
      <c r="AZ69" s="110" t="e">
        <f t="shared" si="9"/>
        <v>#DIV/0!</v>
      </c>
      <c r="BA69" s="110" t="e">
        <f t="shared" si="9"/>
        <v>#DIV/0!</v>
      </c>
      <c r="BB69" s="110" t="e">
        <f t="shared" si="9"/>
        <v>#DIV/0!</v>
      </c>
      <c r="BC69" s="110" t="e">
        <f t="shared" si="9"/>
        <v>#DIV/0!</v>
      </c>
      <c r="BD69" s="110" t="e">
        <f t="shared" si="9"/>
        <v>#DIV/0!</v>
      </c>
      <c r="BE69" s="110" t="e">
        <f t="shared" si="9"/>
        <v>#DIV/0!</v>
      </c>
      <c r="BF69" s="110" t="e">
        <f t="shared" si="9"/>
        <v>#DIV/0!</v>
      </c>
      <c r="BG69" s="110" t="e">
        <f t="shared" si="9"/>
        <v>#DIV/0!</v>
      </c>
      <c r="BH69" s="110" t="e">
        <f t="shared" si="9"/>
        <v>#DIV/0!</v>
      </c>
      <c r="BI69" s="110" t="e">
        <f t="shared" si="9"/>
        <v>#DIV/0!</v>
      </c>
      <c r="BJ69" s="110" t="e">
        <f t="shared" si="9"/>
        <v>#DIV/0!</v>
      </c>
      <c r="BK69" s="110" t="e">
        <f t="shared" si="8"/>
        <v>#DIV/0!</v>
      </c>
    </row>
    <row r="70" spans="3:63">
      <c r="C70" s="51" t="str">
        <v>Llamadas en tránsito Larga Distancia</v>
      </c>
      <c r="G70" s="51" t="str">
        <v>Minutos</v>
      </c>
      <c r="N70" s="110">
        <f t="shared" si="9"/>
        <v>0</v>
      </c>
      <c r="O70" s="110">
        <f t="shared" si="9"/>
        <v>0</v>
      </c>
      <c r="P70" s="110" t="e">
        <f t="shared" si="9"/>
        <v>#DIV/0!</v>
      </c>
      <c r="Q70" s="110" t="e">
        <f t="shared" si="9"/>
        <v>#DIV/0!</v>
      </c>
      <c r="R70" s="110" t="e">
        <f t="shared" si="9"/>
        <v>#DIV/0!</v>
      </c>
      <c r="S70" s="110" t="e">
        <f t="shared" si="9"/>
        <v>#DIV/0!</v>
      </c>
      <c r="T70" s="110" t="e">
        <f t="shared" si="9"/>
        <v>#DIV/0!</v>
      </c>
      <c r="U70" s="110" t="e">
        <f t="shared" si="9"/>
        <v>#DIV/0!</v>
      </c>
      <c r="V70" s="110" t="e">
        <f t="shared" si="9"/>
        <v>#DIV/0!</v>
      </c>
      <c r="W70" s="110" t="e">
        <f t="shared" si="9"/>
        <v>#DIV/0!</v>
      </c>
      <c r="X70" s="110" t="e">
        <f t="shared" si="9"/>
        <v>#DIV/0!</v>
      </c>
      <c r="Y70" s="110" t="e">
        <f t="shared" si="9"/>
        <v>#DIV/0!</v>
      </c>
      <c r="Z70" s="110" t="e">
        <f t="shared" si="9"/>
        <v>#DIV/0!</v>
      </c>
      <c r="AA70" s="110" t="e">
        <f t="shared" si="9"/>
        <v>#DIV/0!</v>
      </c>
      <c r="AB70" s="110" t="e">
        <f t="shared" si="9"/>
        <v>#DIV/0!</v>
      </c>
      <c r="AC70" s="110" t="e">
        <f t="shared" si="9"/>
        <v>#DIV/0!</v>
      </c>
      <c r="AD70" s="110" t="e">
        <f t="shared" si="9"/>
        <v>#DIV/0!</v>
      </c>
      <c r="AE70" s="110" t="e">
        <f t="shared" si="9"/>
        <v>#DIV/0!</v>
      </c>
      <c r="AF70" s="110" t="e">
        <f t="shared" si="9"/>
        <v>#DIV/0!</v>
      </c>
      <c r="AG70" s="110" t="e">
        <f t="shared" si="9"/>
        <v>#DIV/0!</v>
      </c>
      <c r="AH70" s="110" t="e">
        <f t="shared" si="9"/>
        <v>#DIV/0!</v>
      </c>
      <c r="AI70" s="110" t="e">
        <f t="shared" si="9"/>
        <v>#DIV/0!</v>
      </c>
      <c r="AJ70" s="110" t="e">
        <f t="shared" si="9"/>
        <v>#DIV/0!</v>
      </c>
      <c r="AK70" s="110" t="e">
        <f t="shared" si="9"/>
        <v>#DIV/0!</v>
      </c>
      <c r="AL70" s="110" t="e">
        <f t="shared" si="9"/>
        <v>#DIV/0!</v>
      </c>
      <c r="AM70" s="110" t="e">
        <f t="shared" si="9"/>
        <v>#DIV/0!</v>
      </c>
      <c r="AN70" s="110" t="e">
        <f t="shared" si="9"/>
        <v>#DIV/0!</v>
      </c>
      <c r="AO70" s="110" t="e">
        <f t="shared" si="9"/>
        <v>#DIV/0!</v>
      </c>
      <c r="AP70" s="110" t="e">
        <f t="shared" si="9"/>
        <v>#DIV/0!</v>
      </c>
      <c r="AQ70" s="110" t="e">
        <f t="shared" si="9"/>
        <v>#DIV/0!</v>
      </c>
      <c r="AR70" s="110" t="e">
        <f t="shared" si="9"/>
        <v>#DIV/0!</v>
      </c>
      <c r="AS70" s="110" t="e">
        <f t="shared" si="9"/>
        <v>#DIV/0!</v>
      </c>
      <c r="AT70" s="110" t="e">
        <f t="shared" si="9"/>
        <v>#DIV/0!</v>
      </c>
      <c r="AU70" s="110" t="e">
        <f t="shared" si="9"/>
        <v>#DIV/0!</v>
      </c>
      <c r="AV70" s="110" t="e">
        <f t="shared" si="9"/>
        <v>#DIV/0!</v>
      </c>
      <c r="AW70" s="110" t="e">
        <f t="shared" si="9"/>
        <v>#DIV/0!</v>
      </c>
      <c r="AX70" s="110" t="e">
        <f t="shared" si="9"/>
        <v>#DIV/0!</v>
      </c>
      <c r="AY70" s="110" t="e">
        <f t="shared" si="9"/>
        <v>#DIV/0!</v>
      </c>
      <c r="AZ70" s="110" t="e">
        <f t="shared" si="9"/>
        <v>#DIV/0!</v>
      </c>
      <c r="BA70" s="110" t="e">
        <f t="shared" si="9"/>
        <v>#DIV/0!</v>
      </c>
      <c r="BB70" s="110" t="e">
        <f t="shared" si="9"/>
        <v>#DIV/0!</v>
      </c>
      <c r="BC70" s="110" t="e">
        <f t="shared" si="9"/>
        <v>#DIV/0!</v>
      </c>
      <c r="BD70" s="110" t="e">
        <f t="shared" si="9"/>
        <v>#DIV/0!</v>
      </c>
      <c r="BE70" s="110" t="e">
        <f t="shared" si="9"/>
        <v>#DIV/0!</v>
      </c>
      <c r="BF70" s="110" t="e">
        <f t="shared" si="9"/>
        <v>#DIV/0!</v>
      </c>
      <c r="BG70" s="110" t="e">
        <f t="shared" si="9"/>
        <v>#DIV/0!</v>
      </c>
      <c r="BH70" s="110" t="e">
        <f t="shared" si="9"/>
        <v>#DIV/0!</v>
      </c>
      <c r="BI70" s="110" t="e">
        <f t="shared" si="9"/>
        <v>#DIV/0!</v>
      </c>
      <c r="BJ70" s="110" t="e">
        <f t="shared" si="9"/>
        <v>#DIV/0!</v>
      </c>
      <c r="BK70" s="110" t="e">
        <f t="shared" si="8"/>
        <v>#DIV/0!</v>
      </c>
    </row>
    <row r="71" spans="3:63">
      <c r="C71" s="51" t="str">
        <v>Fixed Service17</v>
      </c>
      <c r="G71" s="51" t="str">
        <v>Fixed Unit17</v>
      </c>
      <c r="N71" s="110">
        <f t="shared" si="9"/>
        <v>0</v>
      </c>
      <c r="O71" s="110">
        <f t="shared" si="9"/>
        <v>0</v>
      </c>
      <c r="P71" s="110" t="e">
        <f t="shared" si="9"/>
        <v>#DIV/0!</v>
      </c>
      <c r="Q71" s="110" t="e">
        <f t="shared" si="9"/>
        <v>#DIV/0!</v>
      </c>
      <c r="R71" s="110" t="e">
        <f t="shared" si="9"/>
        <v>#DIV/0!</v>
      </c>
      <c r="S71" s="110" t="e">
        <f t="shared" si="9"/>
        <v>#DIV/0!</v>
      </c>
      <c r="T71" s="110" t="e">
        <f t="shared" si="9"/>
        <v>#DIV/0!</v>
      </c>
      <c r="U71" s="110" t="e">
        <f t="shared" si="9"/>
        <v>#DIV/0!</v>
      </c>
      <c r="V71" s="110" t="e">
        <f t="shared" si="9"/>
        <v>#DIV/0!</v>
      </c>
      <c r="W71" s="110" t="e">
        <f t="shared" si="9"/>
        <v>#DIV/0!</v>
      </c>
      <c r="X71" s="110" t="e">
        <f t="shared" si="9"/>
        <v>#DIV/0!</v>
      </c>
      <c r="Y71" s="110" t="e">
        <f t="shared" si="9"/>
        <v>#DIV/0!</v>
      </c>
      <c r="Z71" s="110" t="e">
        <f t="shared" si="9"/>
        <v>#DIV/0!</v>
      </c>
      <c r="AA71" s="110" t="e">
        <f t="shared" si="9"/>
        <v>#DIV/0!</v>
      </c>
      <c r="AB71" s="110" t="e">
        <f t="shared" si="9"/>
        <v>#DIV/0!</v>
      </c>
      <c r="AC71" s="110" t="e">
        <f t="shared" si="9"/>
        <v>#DIV/0!</v>
      </c>
      <c r="AD71" s="110" t="e">
        <f t="shared" si="9"/>
        <v>#DIV/0!</v>
      </c>
      <c r="AE71" s="110" t="e">
        <f t="shared" si="9"/>
        <v>#DIV/0!</v>
      </c>
      <c r="AF71" s="110" t="e">
        <f t="shared" si="9"/>
        <v>#DIV/0!</v>
      </c>
      <c r="AG71" s="110" t="e">
        <f t="shared" si="9"/>
        <v>#DIV/0!</v>
      </c>
      <c r="AH71" s="110" t="e">
        <f t="shared" si="9"/>
        <v>#DIV/0!</v>
      </c>
      <c r="AI71" s="110" t="e">
        <f t="shared" si="9"/>
        <v>#DIV/0!</v>
      </c>
      <c r="AJ71" s="110" t="e">
        <f t="shared" si="9"/>
        <v>#DIV/0!</v>
      </c>
      <c r="AK71" s="110" t="e">
        <f t="shared" si="9"/>
        <v>#DIV/0!</v>
      </c>
      <c r="AL71" s="110" t="e">
        <f t="shared" si="9"/>
        <v>#DIV/0!</v>
      </c>
      <c r="AM71" s="110" t="e">
        <f t="shared" si="9"/>
        <v>#DIV/0!</v>
      </c>
      <c r="AN71" s="110" t="e">
        <f t="shared" si="9"/>
        <v>#DIV/0!</v>
      </c>
      <c r="AO71" s="110" t="e">
        <f t="shared" si="9"/>
        <v>#DIV/0!</v>
      </c>
      <c r="AP71" s="110" t="e">
        <f t="shared" si="9"/>
        <v>#DIV/0!</v>
      </c>
      <c r="AQ71" s="110" t="e">
        <f t="shared" si="9"/>
        <v>#DIV/0!</v>
      </c>
      <c r="AR71" s="110" t="e">
        <f t="shared" si="9"/>
        <v>#DIV/0!</v>
      </c>
      <c r="AS71" s="110" t="e">
        <f t="shared" si="9"/>
        <v>#DIV/0!</v>
      </c>
      <c r="AT71" s="110" t="e">
        <f t="shared" si="9"/>
        <v>#DIV/0!</v>
      </c>
      <c r="AU71" s="110" t="e">
        <f t="shared" si="9"/>
        <v>#DIV/0!</v>
      </c>
      <c r="AV71" s="110" t="e">
        <f t="shared" si="9"/>
        <v>#DIV/0!</v>
      </c>
      <c r="AW71" s="110" t="e">
        <f t="shared" si="9"/>
        <v>#DIV/0!</v>
      </c>
      <c r="AX71" s="110" t="e">
        <f t="shared" si="9"/>
        <v>#DIV/0!</v>
      </c>
      <c r="AY71" s="110" t="e">
        <f t="shared" si="9"/>
        <v>#DIV/0!</v>
      </c>
      <c r="AZ71" s="110" t="e">
        <f t="shared" si="9"/>
        <v>#DIV/0!</v>
      </c>
      <c r="BA71" s="110" t="e">
        <f t="shared" si="9"/>
        <v>#DIV/0!</v>
      </c>
      <c r="BB71" s="110" t="e">
        <f t="shared" si="9"/>
        <v>#DIV/0!</v>
      </c>
      <c r="BC71" s="110" t="e">
        <f t="shared" si="9"/>
        <v>#DIV/0!</v>
      </c>
      <c r="BD71" s="110" t="e">
        <f t="shared" si="9"/>
        <v>#DIV/0!</v>
      </c>
      <c r="BE71" s="110" t="e">
        <f t="shared" si="9"/>
        <v>#DIV/0!</v>
      </c>
      <c r="BF71" s="110" t="e">
        <f t="shared" si="9"/>
        <v>#DIV/0!</v>
      </c>
      <c r="BG71" s="110" t="e">
        <f t="shared" si="9"/>
        <v>#DIV/0!</v>
      </c>
      <c r="BH71" s="110" t="e">
        <f t="shared" si="9"/>
        <v>#DIV/0!</v>
      </c>
      <c r="BI71" s="110" t="e">
        <f t="shared" si="9"/>
        <v>#DIV/0!</v>
      </c>
      <c r="BJ71" s="110" t="e">
        <f t="shared" si="9"/>
        <v>#DIV/0!</v>
      </c>
      <c r="BK71" s="110" t="e">
        <f t="shared" si="8"/>
        <v>#DIV/0!</v>
      </c>
    </row>
    <row r="72" spans="3:63">
      <c r="C72" s="51" t="str">
        <v>SMS on-net</v>
      </c>
      <c r="G72" s="51" t="str">
        <v>SMS</v>
      </c>
      <c r="N72" s="110">
        <f t="shared" si="9"/>
        <v>0</v>
      </c>
      <c r="O72" s="110">
        <f t="shared" si="9"/>
        <v>0</v>
      </c>
      <c r="P72" s="110" t="e">
        <f t="shared" si="9"/>
        <v>#DIV/0!</v>
      </c>
      <c r="Q72" s="110" t="e">
        <f t="shared" si="9"/>
        <v>#DIV/0!</v>
      </c>
      <c r="R72" s="110" t="e">
        <f t="shared" si="9"/>
        <v>#DIV/0!</v>
      </c>
      <c r="S72" s="110" t="e">
        <f t="shared" si="9"/>
        <v>#DIV/0!</v>
      </c>
      <c r="T72" s="110" t="e">
        <f t="shared" si="9"/>
        <v>#DIV/0!</v>
      </c>
      <c r="U72" s="110" t="e">
        <f t="shared" si="9"/>
        <v>#DIV/0!</v>
      </c>
      <c r="V72" s="110" t="e">
        <f t="shared" si="9"/>
        <v>#DIV/0!</v>
      </c>
      <c r="W72" s="110" t="e">
        <f t="shared" si="9"/>
        <v>#DIV/0!</v>
      </c>
      <c r="X72" s="110" t="e">
        <f t="shared" si="9"/>
        <v>#DIV/0!</v>
      </c>
      <c r="Y72" s="110" t="e">
        <f t="shared" si="9"/>
        <v>#DIV/0!</v>
      </c>
      <c r="Z72" s="110" t="e">
        <f t="shared" si="9"/>
        <v>#DIV/0!</v>
      </c>
      <c r="AA72" s="110" t="e">
        <f t="shared" si="9"/>
        <v>#DIV/0!</v>
      </c>
      <c r="AB72" s="110" t="e">
        <f t="shared" si="9"/>
        <v>#DIV/0!</v>
      </c>
      <c r="AC72" s="110" t="e">
        <f t="shared" si="9"/>
        <v>#DIV/0!</v>
      </c>
      <c r="AD72" s="110" t="e">
        <f t="shared" si="9"/>
        <v>#DIV/0!</v>
      </c>
      <c r="AE72" s="110" t="e">
        <f t="shared" si="9"/>
        <v>#DIV/0!</v>
      </c>
      <c r="AF72" s="110" t="e">
        <f t="shared" si="9"/>
        <v>#DIV/0!</v>
      </c>
      <c r="AG72" s="110" t="e">
        <f t="shared" si="9"/>
        <v>#DIV/0!</v>
      </c>
      <c r="AH72" s="110" t="e">
        <f t="shared" si="9"/>
        <v>#DIV/0!</v>
      </c>
      <c r="AI72" s="110" t="e">
        <f t="shared" si="9"/>
        <v>#DIV/0!</v>
      </c>
      <c r="AJ72" s="110" t="e">
        <f t="shared" si="9"/>
        <v>#DIV/0!</v>
      </c>
      <c r="AK72" s="110" t="e">
        <f t="shared" si="9"/>
        <v>#DIV/0!</v>
      </c>
      <c r="AL72" s="110" t="e">
        <f t="shared" si="9"/>
        <v>#DIV/0!</v>
      </c>
      <c r="AM72" s="110" t="e">
        <f t="shared" si="9"/>
        <v>#DIV/0!</v>
      </c>
      <c r="AN72" s="110" t="e">
        <f t="shared" si="9"/>
        <v>#DIV/0!</v>
      </c>
      <c r="AO72" s="110" t="e">
        <f t="shared" si="9"/>
        <v>#DIV/0!</v>
      </c>
      <c r="AP72" s="110" t="e">
        <f t="shared" si="9"/>
        <v>#DIV/0!</v>
      </c>
      <c r="AQ72" s="110" t="e">
        <f t="shared" si="9"/>
        <v>#DIV/0!</v>
      </c>
      <c r="AR72" s="110" t="e">
        <f t="shared" si="9"/>
        <v>#DIV/0!</v>
      </c>
      <c r="AS72" s="110" t="e">
        <f t="shared" si="9"/>
        <v>#DIV/0!</v>
      </c>
      <c r="AT72" s="110" t="e">
        <f t="shared" si="9"/>
        <v>#DIV/0!</v>
      </c>
      <c r="AU72" s="110" t="e">
        <f t="shared" si="9"/>
        <v>#DIV/0!</v>
      </c>
      <c r="AV72" s="110" t="e">
        <f t="shared" si="9"/>
        <v>#DIV/0!</v>
      </c>
      <c r="AW72" s="110" t="e">
        <f t="shared" si="9"/>
        <v>#DIV/0!</v>
      </c>
      <c r="AX72" s="110" t="e">
        <f t="shared" si="9"/>
        <v>#DIV/0!</v>
      </c>
      <c r="AY72" s="110" t="e">
        <f t="shared" si="9"/>
        <v>#DIV/0!</v>
      </c>
      <c r="AZ72" s="110" t="e">
        <f t="shared" si="9"/>
        <v>#DIV/0!</v>
      </c>
      <c r="BA72" s="110" t="e">
        <f t="shared" si="9"/>
        <v>#DIV/0!</v>
      </c>
      <c r="BB72" s="110" t="e">
        <f t="shared" si="9"/>
        <v>#DIV/0!</v>
      </c>
      <c r="BC72" s="110" t="e">
        <f t="shared" si="9"/>
        <v>#DIV/0!</v>
      </c>
      <c r="BD72" s="110" t="e">
        <f t="shared" si="9"/>
        <v>#DIV/0!</v>
      </c>
      <c r="BE72" s="110" t="e">
        <f t="shared" si="9"/>
        <v>#DIV/0!</v>
      </c>
      <c r="BF72" s="110" t="e">
        <f t="shared" si="9"/>
        <v>#DIV/0!</v>
      </c>
      <c r="BG72" s="110" t="e">
        <f t="shared" si="9"/>
        <v>#DIV/0!</v>
      </c>
      <c r="BH72" s="110" t="e">
        <f t="shared" si="9"/>
        <v>#DIV/0!</v>
      </c>
      <c r="BI72" s="110" t="e">
        <f t="shared" si="9"/>
        <v>#DIV/0!</v>
      </c>
      <c r="BJ72" s="110" t="e">
        <f t="shared" si="9"/>
        <v>#DIV/0!</v>
      </c>
      <c r="BK72" s="110" t="e">
        <f t="shared" si="8"/>
        <v>#DIV/0!</v>
      </c>
    </row>
    <row r="73" spans="3:63">
      <c r="C73" s="51" t="str">
        <v>SMS salientes</v>
      </c>
      <c r="G73" s="51" t="str">
        <v>SMS</v>
      </c>
      <c r="N73" s="110">
        <f t="shared" si="9"/>
        <v>0</v>
      </c>
      <c r="O73" s="110">
        <f t="shared" si="9"/>
        <v>0</v>
      </c>
      <c r="P73" s="110" t="e">
        <f t="shared" si="9"/>
        <v>#DIV/0!</v>
      </c>
      <c r="Q73" s="110" t="e">
        <f t="shared" si="9"/>
        <v>#DIV/0!</v>
      </c>
      <c r="R73" s="110" t="e">
        <f t="shared" ref="R73:BJ73" si="10">R31*R$48</f>
        <v>#DIV/0!</v>
      </c>
      <c r="S73" s="110" t="e">
        <f t="shared" si="10"/>
        <v>#DIV/0!</v>
      </c>
      <c r="T73" s="110" t="e">
        <f t="shared" si="10"/>
        <v>#DIV/0!</v>
      </c>
      <c r="U73" s="110" t="e">
        <f t="shared" si="10"/>
        <v>#DIV/0!</v>
      </c>
      <c r="V73" s="110" t="e">
        <f t="shared" si="10"/>
        <v>#DIV/0!</v>
      </c>
      <c r="W73" s="110" t="e">
        <f t="shared" si="10"/>
        <v>#DIV/0!</v>
      </c>
      <c r="X73" s="110" t="e">
        <f t="shared" si="10"/>
        <v>#DIV/0!</v>
      </c>
      <c r="Y73" s="110" t="e">
        <f t="shared" si="10"/>
        <v>#DIV/0!</v>
      </c>
      <c r="Z73" s="110" t="e">
        <f t="shared" si="10"/>
        <v>#DIV/0!</v>
      </c>
      <c r="AA73" s="110" t="e">
        <f t="shared" si="10"/>
        <v>#DIV/0!</v>
      </c>
      <c r="AB73" s="110" t="e">
        <f t="shared" si="10"/>
        <v>#DIV/0!</v>
      </c>
      <c r="AC73" s="110" t="e">
        <f t="shared" si="10"/>
        <v>#DIV/0!</v>
      </c>
      <c r="AD73" s="110" t="e">
        <f t="shared" si="10"/>
        <v>#DIV/0!</v>
      </c>
      <c r="AE73" s="110" t="e">
        <f t="shared" si="10"/>
        <v>#DIV/0!</v>
      </c>
      <c r="AF73" s="110" t="e">
        <f t="shared" si="10"/>
        <v>#DIV/0!</v>
      </c>
      <c r="AG73" s="110" t="e">
        <f t="shared" si="10"/>
        <v>#DIV/0!</v>
      </c>
      <c r="AH73" s="110" t="e">
        <f t="shared" si="10"/>
        <v>#DIV/0!</v>
      </c>
      <c r="AI73" s="110" t="e">
        <f t="shared" si="10"/>
        <v>#DIV/0!</v>
      </c>
      <c r="AJ73" s="110" t="e">
        <f t="shared" si="10"/>
        <v>#DIV/0!</v>
      </c>
      <c r="AK73" s="110" t="e">
        <f t="shared" si="10"/>
        <v>#DIV/0!</v>
      </c>
      <c r="AL73" s="110" t="e">
        <f t="shared" si="10"/>
        <v>#DIV/0!</v>
      </c>
      <c r="AM73" s="110" t="e">
        <f t="shared" si="10"/>
        <v>#DIV/0!</v>
      </c>
      <c r="AN73" s="110" t="e">
        <f t="shared" si="10"/>
        <v>#DIV/0!</v>
      </c>
      <c r="AO73" s="110" t="e">
        <f t="shared" si="10"/>
        <v>#DIV/0!</v>
      </c>
      <c r="AP73" s="110" t="e">
        <f t="shared" si="10"/>
        <v>#DIV/0!</v>
      </c>
      <c r="AQ73" s="110" t="e">
        <f t="shared" si="10"/>
        <v>#DIV/0!</v>
      </c>
      <c r="AR73" s="110" t="e">
        <f t="shared" si="10"/>
        <v>#DIV/0!</v>
      </c>
      <c r="AS73" s="110" t="e">
        <f t="shared" si="10"/>
        <v>#DIV/0!</v>
      </c>
      <c r="AT73" s="110" t="e">
        <f t="shared" si="10"/>
        <v>#DIV/0!</v>
      </c>
      <c r="AU73" s="110" t="e">
        <f t="shared" si="10"/>
        <v>#DIV/0!</v>
      </c>
      <c r="AV73" s="110" t="e">
        <f t="shared" si="10"/>
        <v>#DIV/0!</v>
      </c>
      <c r="AW73" s="110" t="e">
        <f t="shared" si="10"/>
        <v>#DIV/0!</v>
      </c>
      <c r="AX73" s="110" t="e">
        <f t="shared" si="10"/>
        <v>#DIV/0!</v>
      </c>
      <c r="AY73" s="110" t="e">
        <f t="shared" si="10"/>
        <v>#DIV/0!</v>
      </c>
      <c r="AZ73" s="110" t="e">
        <f t="shared" si="10"/>
        <v>#DIV/0!</v>
      </c>
      <c r="BA73" s="110" t="e">
        <f t="shared" si="10"/>
        <v>#DIV/0!</v>
      </c>
      <c r="BB73" s="110" t="e">
        <f t="shared" si="10"/>
        <v>#DIV/0!</v>
      </c>
      <c r="BC73" s="110" t="e">
        <f t="shared" si="10"/>
        <v>#DIV/0!</v>
      </c>
      <c r="BD73" s="110" t="e">
        <f t="shared" si="10"/>
        <v>#DIV/0!</v>
      </c>
      <c r="BE73" s="110" t="e">
        <f t="shared" si="10"/>
        <v>#DIV/0!</v>
      </c>
      <c r="BF73" s="110" t="e">
        <f t="shared" si="10"/>
        <v>#DIV/0!</v>
      </c>
      <c r="BG73" s="110" t="e">
        <f t="shared" si="10"/>
        <v>#DIV/0!</v>
      </c>
      <c r="BH73" s="110" t="e">
        <f t="shared" si="10"/>
        <v>#DIV/0!</v>
      </c>
      <c r="BI73" s="110" t="e">
        <f t="shared" si="10"/>
        <v>#DIV/0!</v>
      </c>
      <c r="BJ73" s="110" t="e">
        <f t="shared" si="10"/>
        <v>#DIV/0!</v>
      </c>
      <c r="BK73" s="110" t="e">
        <f t="shared" ref="BK73:BK78" si="11">BK31*BK$48</f>
        <v>#DIV/0!</v>
      </c>
    </row>
    <row r="74" spans="3:63">
      <c r="C74" s="51" t="str">
        <v>SMS entrantes</v>
      </c>
      <c r="G74" s="51" t="str">
        <v>SMS</v>
      </c>
      <c r="N74" s="110">
        <f t="shared" ref="N74:BJ79" si="12">N32*N$48</f>
        <v>0</v>
      </c>
      <c r="O74" s="110">
        <f t="shared" si="12"/>
        <v>0</v>
      </c>
      <c r="P74" s="110" t="e">
        <f t="shared" si="12"/>
        <v>#DIV/0!</v>
      </c>
      <c r="Q74" s="110" t="e">
        <f t="shared" si="12"/>
        <v>#DIV/0!</v>
      </c>
      <c r="R74" s="110" t="e">
        <f t="shared" si="12"/>
        <v>#DIV/0!</v>
      </c>
      <c r="S74" s="110" t="e">
        <f t="shared" si="12"/>
        <v>#DIV/0!</v>
      </c>
      <c r="T74" s="110" t="e">
        <f t="shared" si="12"/>
        <v>#DIV/0!</v>
      </c>
      <c r="U74" s="110" t="e">
        <f t="shared" si="12"/>
        <v>#DIV/0!</v>
      </c>
      <c r="V74" s="110" t="e">
        <f t="shared" si="12"/>
        <v>#DIV/0!</v>
      </c>
      <c r="W74" s="110" t="e">
        <f t="shared" si="12"/>
        <v>#DIV/0!</v>
      </c>
      <c r="X74" s="110" t="e">
        <f t="shared" si="12"/>
        <v>#DIV/0!</v>
      </c>
      <c r="Y74" s="110" t="e">
        <f t="shared" si="12"/>
        <v>#DIV/0!</v>
      </c>
      <c r="Z74" s="110" t="e">
        <f t="shared" si="12"/>
        <v>#DIV/0!</v>
      </c>
      <c r="AA74" s="110" t="e">
        <f t="shared" si="12"/>
        <v>#DIV/0!</v>
      </c>
      <c r="AB74" s="110" t="e">
        <f t="shared" si="12"/>
        <v>#DIV/0!</v>
      </c>
      <c r="AC74" s="110" t="e">
        <f t="shared" si="12"/>
        <v>#DIV/0!</v>
      </c>
      <c r="AD74" s="110" t="e">
        <f t="shared" si="12"/>
        <v>#DIV/0!</v>
      </c>
      <c r="AE74" s="110" t="e">
        <f t="shared" si="12"/>
        <v>#DIV/0!</v>
      </c>
      <c r="AF74" s="110" t="e">
        <f t="shared" si="12"/>
        <v>#DIV/0!</v>
      </c>
      <c r="AG74" s="110" t="e">
        <f t="shared" si="12"/>
        <v>#DIV/0!</v>
      </c>
      <c r="AH74" s="110" t="e">
        <f t="shared" si="12"/>
        <v>#DIV/0!</v>
      </c>
      <c r="AI74" s="110" t="e">
        <f t="shared" si="12"/>
        <v>#DIV/0!</v>
      </c>
      <c r="AJ74" s="110" t="e">
        <f t="shared" si="12"/>
        <v>#DIV/0!</v>
      </c>
      <c r="AK74" s="110" t="e">
        <f t="shared" si="12"/>
        <v>#DIV/0!</v>
      </c>
      <c r="AL74" s="110" t="e">
        <f t="shared" si="12"/>
        <v>#DIV/0!</v>
      </c>
      <c r="AM74" s="110" t="e">
        <f t="shared" si="12"/>
        <v>#DIV/0!</v>
      </c>
      <c r="AN74" s="110" t="e">
        <f t="shared" si="12"/>
        <v>#DIV/0!</v>
      </c>
      <c r="AO74" s="110" t="e">
        <f t="shared" si="12"/>
        <v>#DIV/0!</v>
      </c>
      <c r="AP74" s="110" t="e">
        <f t="shared" si="12"/>
        <v>#DIV/0!</v>
      </c>
      <c r="AQ74" s="110" t="e">
        <f t="shared" si="12"/>
        <v>#DIV/0!</v>
      </c>
      <c r="AR74" s="110" t="e">
        <f t="shared" si="12"/>
        <v>#DIV/0!</v>
      </c>
      <c r="AS74" s="110" t="e">
        <f t="shared" si="12"/>
        <v>#DIV/0!</v>
      </c>
      <c r="AT74" s="110" t="e">
        <f t="shared" si="12"/>
        <v>#DIV/0!</v>
      </c>
      <c r="AU74" s="110" t="e">
        <f t="shared" si="12"/>
        <v>#DIV/0!</v>
      </c>
      <c r="AV74" s="110" t="e">
        <f t="shared" si="12"/>
        <v>#DIV/0!</v>
      </c>
      <c r="AW74" s="110" t="e">
        <f t="shared" si="12"/>
        <v>#DIV/0!</v>
      </c>
      <c r="AX74" s="110" t="e">
        <f t="shared" si="12"/>
        <v>#DIV/0!</v>
      </c>
      <c r="AY74" s="110" t="e">
        <f t="shared" si="12"/>
        <v>#DIV/0!</v>
      </c>
      <c r="AZ74" s="110" t="e">
        <f t="shared" si="12"/>
        <v>#DIV/0!</v>
      </c>
      <c r="BA74" s="110" t="e">
        <f t="shared" si="12"/>
        <v>#DIV/0!</v>
      </c>
      <c r="BB74" s="110" t="e">
        <f t="shared" si="12"/>
        <v>#DIV/0!</v>
      </c>
      <c r="BC74" s="110" t="e">
        <f t="shared" si="12"/>
        <v>#DIV/0!</v>
      </c>
      <c r="BD74" s="110" t="e">
        <f t="shared" si="12"/>
        <v>#DIV/0!</v>
      </c>
      <c r="BE74" s="110" t="e">
        <f t="shared" si="12"/>
        <v>#DIV/0!</v>
      </c>
      <c r="BF74" s="110" t="e">
        <f t="shared" si="12"/>
        <v>#DIV/0!</v>
      </c>
      <c r="BG74" s="110" t="e">
        <f t="shared" si="12"/>
        <v>#DIV/0!</v>
      </c>
      <c r="BH74" s="110" t="e">
        <f t="shared" si="12"/>
        <v>#DIV/0!</v>
      </c>
      <c r="BI74" s="110" t="e">
        <f t="shared" si="12"/>
        <v>#DIV/0!</v>
      </c>
      <c r="BJ74" s="110" t="e">
        <f t="shared" si="12"/>
        <v>#DIV/0!</v>
      </c>
      <c r="BK74" s="110" t="e">
        <f t="shared" si="11"/>
        <v>#DIV/0!</v>
      </c>
    </row>
    <row r="75" spans="3:63">
      <c r="C75" s="51" t="str">
        <v>Fixed Service21</v>
      </c>
      <c r="G75" s="51" t="str">
        <v>Fixed Unit21</v>
      </c>
      <c r="N75" s="110">
        <f t="shared" si="12"/>
        <v>0</v>
      </c>
      <c r="O75" s="110">
        <f t="shared" si="12"/>
        <v>0</v>
      </c>
      <c r="P75" s="110" t="e">
        <f t="shared" si="12"/>
        <v>#DIV/0!</v>
      </c>
      <c r="Q75" s="110" t="e">
        <f t="shared" si="12"/>
        <v>#DIV/0!</v>
      </c>
      <c r="R75" s="110" t="e">
        <f t="shared" si="12"/>
        <v>#DIV/0!</v>
      </c>
      <c r="S75" s="110" t="e">
        <f t="shared" si="12"/>
        <v>#DIV/0!</v>
      </c>
      <c r="T75" s="110" t="e">
        <f t="shared" si="12"/>
        <v>#DIV/0!</v>
      </c>
      <c r="U75" s="110" t="e">
        <f t="shared" si="12"/>
        <v>#DIV/0!</v>
      </c>
      <c r="V75" s="110" t="e">
        <f t="shared" si="12"/>
        <v>#DIV/0!</v>
      </c>
      <c r="W75" s="110" t="e">
        <f t="shared" si="12"/>
        <v>#DIV/0!</v>
      </c>
      <c r="X75" s="110" t="e">
        <f t="shared" si="12"/>
        <v>#DIV/0!</v>
      </c>
      <c r="Y75" s="110" t="e">
        <f t="shared" si="12"/>
        <v>#DIV/0!</v>
      </c>
      <c r="Z75" s="110" t="e">
        <f t="shared" si="12"/>
        <v>#DIV/0!</v>
      </c>
      <c r="AA75" s="110" t="e">
        <f t="shared" si="12"/>
        <v>#DIV/0!</v>
      </c>
      <c r="AB75" s="110" t="e">
        <f t="shared" si="12"/>
        <v>#DIV/0!</v>
      </c>
      <c r="AC75" s="110" t="e">
        <f t="shared" si="12"/>
        <v>#DIV/0!</v>
      </c>
      <c r="AD75" s="110" t="e">
        <f t="shared" si="12"/>
        <v>#DIV/0!</v>
      </c>
      <c r="AE75" s="110" t="e">
        <f t="shared" si="12"/>
        <v>#DIV/0!</v>
      </c>
      <c r="AF75" s="110" t="e">
        <f t="shared" si="12"/>
        <v>#DIV/0!</v>
      </c>
      <c r="AG75" s="110" t="e">
        <f t="shared" si="12"/>
        <v>#DIV/0!</v>
      </c>
      <c r="AH75" s="110" t="e">
        <f t="shared" si="12"/>
        <v>#DIV/0!</v>
      </c>
      <c r="AI75" s="110" t="e">
        <f t="shared" si="12"/>
        <v>#DIV/0!</v>
      </c>
      <c r="AJ75" s="110" t="e">
        <f t="shared" si="12"/>
        <v>#DIV/0!</v>
      </c>
      <c r="AK75" s="110" t="e">
        <f t="shared" si="12"/>
        <v>#DIV/0!</v>
      </c>
      <c r="AL75" s="110" t="e">
        <f t="shared" si="12"/>
        <v>#DIV/0!</v>
      </c>
      <c r="AM75" s="110" t="e">
        <f t="shared" si="12"/>
        <v>#DIV/0!</v>
      </c>
      <c r="AN75" s="110" t="e">
        <f t="shared" si="12"/>
        <v>#DIV/0!</v>
      </c>
      <c r="AO75" s="110" t="e">
        <f t="shared" si="12"/>
        <v>#DIV/0!</v>
      </c>
      <c r="AP75" s="110" t="e">
        <f t="shared" si="12"/>
        <v>#DIV/0!</v>
      </c>
      <c r="AQ75" s="110" t="e">
        <f t="shared" si="12"/>
        <v>#DIV/0!</v>
      </c>
      <c r="AR75" s="110" t="e">
        <f t="shared" si="12"/>
        <v>#DIV/0!</v>
      </c>
      <c r="AS75" s="110" t="e">
        <f t="shared" si="12"/>
        <v>#DIV/0!</v>
      </c>
      <c r="AT75" s="110" t="e">
        <f t="shared" si="12"/>
        <v>#DIV/0!</v>
      </c>
      <c r="AU75" s="110" t="e">
        <f t="shared" si="12"/>
        <v>#DIV/0!</v>
      </c>
      <c r="AV75" s="110" t="e">
        <f t="shared" si="12"/>
        <v>#DIV/0!</v>
      </c>
      <c r="AW75" s="110" t="e">
        <f t="shared" si="12"/>
        <v>#DIV/0!</v>
      </c>
      <c r="AX75" s="110" t="e">
        <f t="shared" si="12"/>
        <v>#DIV/0!</v>
      </c>
      <c r="AY75" s="110" t="e">
        <f t="shared" si="12"/>
        <v>#DIV/0!</v>
      </c>
      <c r="AZ75" s="110" t="e">
        <f t="shared" si="12"/>
        <v>#DIV/0!</v>
      </c>
      <c r="BA75" s="110" t="e">
        <f t="shared" si="12"/>
        <v>#DIV/0!</v>
      </c>
      <c r="BB75" s="110" t="e">
        <f t="shared" si="12"/>
        <v>#DIV/0!</v>
      </c>
      <c r="BC75" s="110" t="e">
        <f t="shared" si="12"/>
        <v>#DIV/0!</v>
      </c>
      <c r="BD75" s="110" t="e">
        <f t="shared" si="12"/>
        <v>#DIV/0!</v>
      </c>
      <c r="BE75" s="110" t="e">
        <f t="shared" si="12"/>
        <v>#DIV/0!</v>
      </c>
      <c r="BF75" s="110" t="e">
        <f t="shared" si="12"/>
        <v>#DIV/0!</v>
      </c>
      <c r="BG75" s="110" t="e">
        <f t="shared" si="12"/>
        <v>#DIV/0!</v>
      </c>
      <c r="BH75" s="110" t="e">
        <f t="shared" si="12"/>
        <v>#DIV/0!</v>
      </c>
      <c r="BI75" s="110" t="e">
        <f t="shared" si="12"/>
        <v>#DIV/0!</v>
      </c>
      <c r="BJ75" s="110" t="e">
        <f t="shared" si="12"/>
        <v>#DIV/0!</v>
      </c>
      <c r="BK75" s="110" t="e">
        <f t="shared" si="11"/>
        <v>#DIV/0!</v>
      </c>
    </row>
    <row r="76" spans="3:63">
      <c r="C76" s="51" t="str">
        <v>Enlaces dedicados</v>
      </c>
      <c r="G76" s="51" t="str">
        <v>Mbps</v>
      </c>
      <c r="N76" s="110">
        <f t="shared" si="12"/>
        <v>0</v>
      </c>
      <c r="O76" s="110">
        <f t="shared" si="12"/>
        <v>0</v>
      </c>
      <c r="P76" s="110" t="e">
        <f t="shared" si="12"/>
        <v>#DIV/0!</v>
      </c>
      <c r="Q76" s="110" t="e">
        <f t="shared" ca="1" si="12"/>
        <v>#N/A</v>
      </c>
      <c r="R76" s="110" t="e">
        <f t="shared" ca="1" si="12"/>
        <v>#N/A</v>
      </c>
      <c r="S76" s="110" t="e">
        <f t="shared" ca="1" si="12"/>
        <v>#N/A</v>
      </c>
      <c r="T76" s="110" t="e">
        <f t="shared" ca="1" si="12"/>
        <v>#N/A</v>
      </c>
      <c r="U76" s="110" t="e">
        <f t="shared" ca="1" si="12"/>
        <v>#N/A</v>
      </c>
      <c r="V76" s="110" t="e">
        <f t="shared" ca="1" si="12"/>
        <v>#N/A</v>
      </c>
      <c r="W76" s="110" t="e">
        <f t="shared" ca="1" si="12"/>
        <v>#N/A</v>
      </c>
      <c r="X76" s="110" t="e">
        <f t="shared" ca="1" si="12"/>
        <v>#N/A</v>
      </c>
      <c r="Y76" s="110" t="e">
        <f t="shared" ca="1" si="12"/>
        <v>#N/A</v>
      </c>
      <c r="Z76" s="110" t="e">
        <f t="shared" ca="1" si="12"/>
        <v>#N/A</v>
      </c>
      <c r="AA76" s="110" t="e">
        <f t="shared" ca="1" si="12"/>
        <v>#N/A</v>
      </c>
      <c r="AB76" s="110" t="e">
        <f t="shared" ca="1" si="12"/>
        <v>#N/A</v>
      </c>
      <c r="AC76" s="110" t="e">
        <f t="shared" ca="1" si="12"/>
        <v>#N/A</v>
      </c>
      <c r="AD76" s="110" t="e">
        <f t="shared" ca="1" si="12"/>
        <v>#N/A</v>
      </c>
      <c r="AE76" s="110" t="e">
        <f t="shared" ca="1" si="12"/>
        <v>#N/A</v>
      </c>
      <c r="AF76" s="110" t="e">
        <f t="shared" ca="1" si="12"/>
        <v>#N/A</v>
      </c>
      <c r="AG76" s="110" t="e">
        <f t="shared" ca="1" si="12"/>
        <v>#N/A</v>
      </c>
      <c r="AH76" s="110" t="e">
        <f t="shared" ca="1" si="12"/>
        <v>#N/A</v>
      </c>
      <c r="AI76" s="110" t="e">
        <f t="shared" ca="1" si="12"/>
        <v>#N/A</v>
      </c>
      <c r="AJ76" s="110" t="e">
        <f t="shared" ca="1" si="12"/>
        <v>#N/A</v>
      </c>
      <c r="AK76" s="110" t="e">
        <f t="shared" ca="1" si="12"/>
        <v>#N/A</v>
      </c>
      <c r="AL76" s="110" t="e">
        <f t="shared" ca="1" si="12"/>
        <v>#N/A</v>
      </c>
      <c r="AM76" s="110" t="e">
        <f t="shared" ca="1" si="12"/>
        <v>#N/A</v>
      </c>
      <c r="AN76" s="110" t="e">
        <f t="shared" ca="1" si="12"/>
        <v>#N/A</v>
      </c>
      <c r="AO76" s="110" t="e">
        <f t="shared" ca="1" si="12"/>
        <v>#N/A</v>
      </c>
      <c r="AP76" s="110" t="e">
        <f t="shared" ca="1" si="12"/>
        <v>#N/A</v>
      </c>
      <c r="AQ76" s="110" t="e">
        <f t="shared" ca="1" si="12"/>
        <v>#N/A</v>
      </c>
      <c r="AR76" s="110" t="e">
        <f t="shared" ca="1" si="12"/>
        <v>#N/A</v>
      </c>
      <c r="AS76" s="110" t="e">
        <f t="shared" ca="1" si="12"/>
        <v>#N/A</v>
      </c>
      <c r="AT76" s="110" t="e">
        <f t="shared" ca="1" si="12"/>
        <v>#N/A</v>
      </c>
      <c r="AU76" s="110" t="e">
        <f t="shared" ca="1" si="12"/>
        <v>#N/A</v>
      </c>
      <c r="AV76" s="110" t="e">
        <f t="shared" ca="1" si="12"/>
        <v>#N/A</v>
      </c>
      <c r="AW76" s="110" t="e">
        <f t="shared" ca="1" si="12"/>
        <v>#N/A</v>
      </c>
      <c r="AX76" s="110" t="e">
        <f t="shared" ca="1" si="12"/>
        <v>#N/A</v>
      </c>
      <c r="AY76" s="110" t="e">
        <f t="shared" ca="1" si="12"/>
        <v>#N/A</v>
      </c>
      <c r="AZ76" s="110" t="e">
        <f t="shared" ca="1" si="12"/>
        <v>#N/A</v>
      </c>
      <c r="BA76" s="110" t="e">
        <f t="shared" ca="1" si="12"/>
        <v>#N/A</v>
      </c>
      <c r="BB76" s="110" t="e">
        <f t="shared" ca="1" si="12"/>
        <v>#N/A</v>
      </c>
      <c r="BC76" s="110" t="e">
        <f t="shared" ca="1" si="12"/>
        <v>#N/A</v>
      </c>
      <c r="BD76" s="110" t="e">
        <f t="shared" ca="1" si="12"/>
        <v>#N/A</v>
      </c>
      <c r="BE76" s="110" t="e">
        <f t="shared" ca="1" si="12"/>
        <v>#N/A</v>
      </c>
      <c r="BF76" s="110" t="e">
        <f t="shared" ca="1" si="12"/>
        <v>#N/A</v>
      </c>
      <c r="BG76" s="110" t="e">
        <f t="shared" ca="1" si="12"/>
        <v>#N/A</v>
      </c>
      <c r="BH76" s="110" t="e">
        <f t="shared" ca="1" si="12"/>
        <v>#N/A</v>
      </c>
      <c r="BI76" s="110" t="e">
        <f t="shared" ca="1" si="12"/>
        <v>#N/A</v>
      </c>
      <c r="BJ76" s="110" t="e">
        <f t="shared" ca="1" si="12"/>
        <v>#N/A</v>
      </c>
      <c r="BK76" s="110" t="e">
        <f t="shared" ca="1" si="11"/>
        <v>#N/A</v>
      </c>
    </row>
    <row r="77" spans="3:63">
      <c r="C77" s="51" t="str">
        <v>xDSL propio (líneas)</v>
      </c>
      <c r="G77" s="51" t="str">
        <v># lineas</v>
      </c>
      <c r="N77" s="110">
        <f t="shared" si="12"/>
        <v>0</v>
      </c>
      <c r="O77" s="110">
        <f t="shared" si="12"/>
        <v>0</v>
      </c>
      <c r="P77" s="110" t="e">
        <f t="shared" si="12"/>
        <v>#DIV/0!</v>
      </c>
      <c r="Q77" s="110" t="e">
        <f t="shared" si="12"/>
        <v>#DIV/0!</v>
      </c>
      <c r="R77" s="110" t="e">
        <f t="shared" si="12"/>
        <v>#DIV/0!</v>
      </c>
      <c r="S77" s="110" t="e">
        <f t="shared" si="12"/>
        <v>#DIV/0!</v>
      </c>
      <c r="T77" s="110" t="e">
        <f t="shared" si="12"/>
        <v>#DIV/0!</v>
      </c>
      <c r="U77" s="110" t="e">
        <f t="shared" si="12"/>
        <v>#DIV/0!</v>
      </c>
      <c r="V77" s="110" t="e">
        <f t="shared" si="12"/>
        <v>#DIV/0!</v>
      </c>
      <c r="W77" s="110" t="e">
        <f t="shared" si="12"/>
        <v>#DIV/0!</v>
      </c>
      <c r="X77" s="110" t="e">
        <f t="shared" si="12"/>
        <v>#DIV/0!</v>
      </c>
      <c r="Y77" s="110" t="e">
        <f t="shared" si="12"/>
        <v>#DIV/0!</v>
      </c>
      <c r="Z77" s="110" t="e">
        <f t="shared" si="12"/>
        <v>#DIV/0!</v>
      </c>
      <c r="AA77" s="110" t="e">
        <f t="shared" si="12"/>
        <v>#DIV/0!</v>
      </c>
      <c r="AB77" s="110" t="e">
        <f t="shared" si="12"/>
        <v>#DIV/0!</v>
      </c>
      <c r="AC77" s="110" t="e">
        <f t="shared" si="12"/>
        <v>#DIV/0!</v>
      </c>
      <c r="AD77" s="110" t="e">
        <f t="shared" si="12"/>
        <v>#DIV/0!</v>
      </c>
      <c r="AE77" s="110" t="e">
        <f t="shared" si="12"/>
        <v>#DIV/0!</v>
      </c>
      <c r="AF77" s="110" t="e">
        <f t="shared" si="12"/>
        <v>#DIV/0!</v>
      </c>
      <c r="AG77" s="110" t="e">
        <f t="shared" si="12"/>
        <v>#DIV/0!</v>
      </c>
      <c r="AH77" s="110" t="e">
        <f t="shared" si="12"/>
        <v>#DIV/0!</v>
      </c>
      <c r="AI77" s="110" t="e">
        <f t="shared" si="12"/>
        <v>#DIV/0!</v>
      </c>
      <c r="AJ77" s="110" t="e">
        <f t="shared" si="12"/>
        <v>#DIV/0!</v>
      </c>
      <c r="AK77" s="110" t="e">
        <f t="shared" si="12"/>
        <v>#DIV/0!</v>
      </c>
      <c r="AL77" s="110" t="e">
        <f t="shared" si="12"/>
        <v>#DIV/0!</v>
      </c>
      <c r="AM77" s="110" t="e">
        <f t="shared" si="12"/>
        <v>#DIV/0!</v>
      </c>
      <c r="AN77" s="110" t="e">
        <f t="shared" si="12"/>
        <v>#DIV/0!</v>
      </c>
      <c r="AO77" s="110" t="e">
        <f t="shared" si="12"/>
        <v>#DIV/0!</v>
      </c>
      <c r="AP77" s="110" t="e">
        <f t="shared" si="12"/>
        <v>#DIV/0!</v>
      </c>
      <c r="AQ77" s="110" t="e">
        <f t="shared" si="12"/>
        <v>#DIV/0!</v>
      </c>
      <c r="AR77" s="110" t="e">
        <f t="shared" si="12"/>
        <v>#DIV/0!</v>
      </c>
      <c r="AS77" s="110" t="e">
        <f t="shared" si="12"/>
        <v>#DIV/0!</v>
      </c>
      <c r="AT77" s="110" t="e">
        <f t="shared" si="12"/>
        <v>#DIV/0!</v>
      </c>
      <c r="AU77" s="110" t="e">
        <f t="shared" si="12"/>
        <v>#DIV/0!</v>
      </c>
      <c r="AV77" s="110" t="e">
        <f t="shared" si="12"/>
        <v>#DIV/0!</v>
      </c>
      <c r="AW77" s="110" t="e">
        <f t="shared" si="12"/>
        <v>#DIV/0!</v>
      </c>
      <c r="AX77" s="110" t="e">
        <f t="shared" si="12"/>
        <v>#DIV/0!</v>
      </c>
      <c r="AY77" s="110" t="e">
        <f t="shared" si="12"/>
        <v>#DIV/0!</v>
      </c>
      <c r="AZ77" s="110" t="e">
        <f t="shared" si="12"/>
        <v>#DIV/0!</v>
      </c>
      <c r="BA77" s="110" t="e">
        <f t="shared" si="12"/>
        <v>#DIV/0!</v>
      </c>
      <c r="BB77" s="110" t="e">
        <f t="shared" si="12"/>
        <v>#DIV/0!</v>
      </c>
      <c r="BC77" s="110" t="e">
        <f t="shared" si="12"/>
        <v>#DIV/0!</v>
      </c>
      <c r="BD77" s="110" t="e">
        <f t="shared" si="12"/>
        <v>#DIV/0!</v>
      </c>
      <c r="BE77" s="110" t="e">
        <f t="shared" si="12"/>
        <v>#DIV/0!</v>
      </c>
      <c r="BF77" s="110" t="e">
        <f t="shared" si="12"/>
        <v>#DIV/0!</v>
      </c>
      <c r="BG77" s="110" t="e">
        <f t="shared" si="12"/>
        <v>#DIV/0!</v>
      </c>
      <c r="BH77" s="110" t="e">
        <f t="shared" si="12"/>
        <v>#DIV/0!</v>
      </c>
      <c r="BI77" s="110" t="e">
        <f t="shared" si="12"/>
        <v>#DIV/0!</v>
      </c>
      <c r="BJ77" s="110" t="e">
        <f t="shared" si="12"/>
        <v>#DIV/0!</v>
      </c>
      <c r="BK77" s="110" t="e">
        <f t="shared" si="11"/>
        <v>#DIV/0!</v>
      </c>
    </row>
    <row r="78" spans="3:63">
      <c r="C78" s="51" t="str">
        <v>xDSL propio (contendido)</v>
      </c>
      <c r="G78" s="51" t="str">
        <v>Mbps</v>
      </c>
      <c r="N78" s="110">
        <f t="shared" si="12"/>
        <v>0</v>
      </c>
      <c r="O78" s="110">
        <f t="shared" si="12"/>
        <v>0</v>
      </c>
      <c r="P78" s="110" t="e">
        <f t="shared" si="12"/>
        <v>#DIV/0!</v>
      </c>
      <c r="Q78" s="110" t="e">
        <f t="shared" si="12"/>
        <v>#DIV/0!</v>
      </c>
      <c r="R78" s="110" t="e">
        <f t="shared" si="12"/>
        <v>#DIV/0!</v>
      </c>
      <c r="S78" s="110" t="e">
        <f t="shared" si="12"/>
        <v>#DIV/0!</v>
      </c>
      <c r="T78" s="110" t="e">
        <f t="shared" si="12"/>
        <v>#DIV/0!</v>
      </c>
      <c r="U78" s="110" t="e">
        <f t="shared" si="12"/>
        <v>#DIV/0!</v>
      </c>
      <c r="V78" s="110" t="e">
        <f t="shared" si="12"/>
        <v>#DIV/0!</v>
      </c>
      <c r="W78" s="110" t="e">
        <f t="shared" si="12"/>
        <v>#DIV/0!</v>
      </c>
      <c r="X78" s="110" t="e">
        <f t="shared" si="12"/>
        <v>#DIV/0!</v>
      </c>
      <c r="Y78" s="110" t="e">
        <f t="shared" si="12"/>
        <v>#DIV/0!</v>
      </c>
      <c r="Z78" s="110" t="e">
        <f t="shared" si="12"/>
        <v>#DIV/0!</v>
      </c>
      <c r="AA78" s="110" t="e">
        <f t="shared" si="12"/>
        <v>#DIV/0!</v>
      </c>
      <c r="AB78" s="110" t="e">
        <f t="shared" si="12"/>
        <v>#DIV/0!</v>
      </c>
      <c r="AC78" s="110" t="e">
        <f t="shared" si="12"/>
        <v>#DIV/0!</v>
      </c>
      <c r="AD78" s="110" t="e">
        <f t="shared" si="12"/>
        <v>#DIV/0!</v>
      </c>
      <c r="AE78" s="110" t="e">
        <f t="shared" si="12"/>
        <v>#DIV/0!</v>
      </c>
      <c r="AF78" s="110" t="e">
        <f t="shared" si="12"/>
        <v>#DIV/0!</v>
      </c>
      <c r="AG78" s="110" t="e">
        <f t="shared" si="12"/>
        <v>#DIV/0!</v>
      </c>
      <c r="AH78" s="110" t="e">
        <f t="shared" si="12"/>
        <v>#DIV/0!</v>
      </c>
      <c r="AI78" s="110" t="e">
        <f t="shared" si="12"/>
        <v>#DIV/0!</v>
      </c>
      <c r="AJ78" s="110" t="e">
        <f t="shared" si="12"/>
        <v>#DIV/0!</v>
      </c>
      <c r="AK78" s="110" t="e">
        <f t="shared" si="12"/>
        <v>#DIV/0!</v>
      </c>
      <c r="AL78" s="110" t="e">
        <f t="shared" si="12"/>
        <v>#DIV/0!</v>
      </c>
      <c r="AM78" s="110" t="e">
        <f t="shared" si="12"/>
        <v>#DIV/0!</v>
      </c>
      <c r="AN78" s="110" t="e">
        <f t="shared" si="12"/>
        <v>#DIV/0!</v>
      </c>
      <c r="AO78" s="110" t="e">
        <f t="shared" si="12"/>
        <v>#DIV/0!</v>
      </c>
      <c r="AP78" s="110" t="e">
        <f t="shared" si="12"/>
        <v>#DIV/0!</v>
      </c>
      <c r="AQ78" s="110" t="e">
        <f t="shared" si="12"/>
        <v>#DIV/0!</v>
      </c>
      <c r="AR78" s="110" t="e">
        <f t="shared" si="12"/>
        <v>#DIV/0!</v>
      </c>
      <c r="AS78" s="110" t="e">
        <f t="shared" si="12"/>
        <v>#DIV/0!</v>
      </c>
      <c r="AT78" s="110" t="e">
        <f t="shared" si="12"/>
        <v>#DIV/0!</v>
      </c>
      <c r="AU78" s="110" t="e">
        <f t="shared" si="12"/>
        <v>#DIV/0!</v>
      </c>
      <c r="AV78" s="110" t="e">
        <f t="shared" si="12"/>
        <v>#DIV/0!</v>
      </c>
      <c r="AW78" s="110" t="e">
        <f t="shared" si="12"/>
        <v>#DIV/0!</v>
      </c>
      <c r="AX78" s="110" t="e">
        <f t="shared" si="12"/>
        <v>#DIV/0!</v>
      </c>
      <c r="AY78" s="110" t="e">
        <f t="shared" si="12"/>
        <v>#DIV/0!</v>
      </c>
      <c r="AZ78" s="110" t="e">
        <f t="shared" si="12"/>
        <v>#DIV/0!</v>
      </c>
      <c r="BA78" s="110" t="e">
        <f t="shared" si="12"/>
        <v>#DIV/0!</v>
      </c>
      <c r="BB78" s="110" t="e">
        <f t="shared" si="12"/>
        <v>#DIV/0!</v>
      </c>
      <c r="BC78" s="110" t="e">
        <f t="shared" si="12"/>
        <v>#DIV/0!</v>
      </c>
      <c r="BD78" s="110" t="e">
        <f t="shared" si="12"/>
        <v>#DIV/0!</v>
      </c>
      <c r="BE78" s="110" t="e">
        <f t="shared" si="12"/>
        <v>#DIV/0!</v>
      </c>
      <c r="BF78" s="110" t="e">
        <f t="shared" si="12"/>
        <v>#DIV/0!</v>
      </c>
      <c r="BG78" s="110" t="e">
        <f t="shared" si="12"/>
        <v>#DIV/0!</v>
      </c>
      <c r="BH78" s="110" t="e">
        <f t="shared" si="12"/>
        <v>#DIV/0!</v>
      </c>
      <c r="BI78" s="110" t="e">
        <f t="shared" si="12"/>
        <v>#DIV/0!</v>
      </c>
      <c r="BJ78" s="110" t="e">
        <f t="shared" si="12"/>
        <v>#DIV/0!</v>
      </c>
      <c r="BK78" s="110" t="e">
        <f t="shared" si="11"/>
        <v>#DIV/0!</v>
      </c>
    </row>
    <row r="79" spans="3:63">
      <c r="C79" s="51" t="str">
        <v>xDSL ajeno (líneas)</v>
      </c>
      <c r="G79" s="51" t="str">
        <v># lineas</v>
      </c>
      <c r="N79" s="110">
        <f t="shared" si="12"/>
        <v>0</v>
      </c>
      <c r="O79" s="110">
        <f t="shared" si="12"/>
        <v>0</v>
      </c>
      <c r="P79" s="110" t="e">
        <f t="shared" si="12"/>
        <v>#DIV/0!</v>
      </c>
      <c r="Q79" s="110" t="e">
        <f t="shared" si="12"/>
        <v>#DIV/0!</v>
      </c>
      <c r="R79" s="110" t="e">
        <f t="shared" ref="R79:BJ79" si="13">R37*R$48</f>
        <v>#DIV/0!</v>
      </c>
      <c r="S79" s="110" t="e">
        <f t="shared" si="13"/>
        <v>#DIV/0!</v>
      </c>
      <c r="T79" s="110" t="e">
        <f t="shared" si="13"/>
        <v>#DIV/0!</v>
      </c>
      <c r="U79" s="110" t="e">
        <f t="shared" si="13"/>
        <v>#DIV/0!</v>
      </c>
      <c r="V79" s="110" t="e">
        <f t="shared" si="13"/>
        <v>#DIV/0!</v>
      </c>
      <c r="W79" s="110" t="e">
        <f t="shared" si="13"/>
        <v>#DIV/0!</v>
      </c>
      <c r="X79" s="110" t="e">
        <f t="shared" si="13"/>
        <v>#DIV/0!</v>
      </c>
      <c r="Y79" s="110" t="e">
        <f t="shared" si="13"/>
        <v>#DIV/0!</v>
      </c>
      <c r="Z79" s="110" t="e">
        <f t="shared" si="13"/>
        <v>#DIV/0!</v>
      </c>
      <c r="AA79" s="110" t="e">
        <f t="shared" si="13"/>
        <v>#DIV/0!</v>
      </c>
      <c r="AB79" s="110" t="e">
        <f t="shared" si="13"/>
        <v>#DIV/0!</v>
      </c>
      <c r="AC79" s="110" t="e">
        <f t="shared" si="13"/>
        <v>#DIV/0!</v>
      </c>
      <c r="AD79" s="110" t="e">
        <f t="shared" si="13"/>
        <v>#DIV/0!</v>
      </c>
      <c r="AE79" s="110" t="e">
        <f t="shared" si="13"/>
        <v>#DIV/0!</v>
      </c>
      <c r="AF79" s="110" t="e">
        <f t="shared" si="13"/>
        <v>#DIV/0!</v>
      </c>
      <c r="AG79" s="110" t="e">
        <f t="shared" si="13"/>
        <v>#DIV/0!</v>
      </c>
      <c r="AH79" s="110" t="e">
        <f t="shared" si="13"/>
        <v>#DIV/0!</v>
      </c>
      <c r="AI79" s="110" t="e">
        <f t="shared" si="13"/>
        <v>#DIV/0!</v>
      </c>
      <c r="AJ79" s="110" t="e">
        <f t="shared" si="13"/>
        <v>#DIV/0!</v>
      </c>
      <c r="AK79" s="110" t="e">
        <f t="shared" si="13"/>
        <v>#DIV/0!</v>
      </c>
      <c r="AL79" s="110" t="e">
        <f t="shared" si="13"/>
        <v>#DIV/0!</v>
      </c>
      <c r="AM79" s="110" t="e">
        <f t="shared" si="13"/>
        <v>#DIV/0!</v>
      </c>
      <c r="AN79" s="110" t="e">
        <f t="shared" si="13"/>
        <v>#DIV/0!</v>
      </c>
      <c r="AO79" s="110" t="e">
        <f t="shared" si="13"/>
        <v>#DIV/0!</v>
      </c>
      <c r="AP79" s="110" t="e">
        <f t="shared" si="13"/>
        <v>#DIV/0!</v>
      </c>
      <c r="AQ79" s="110" t="e">
        <f t="shared" si="13"/>
        <v>#DIV/0!</v>
      </c>
      <c r="AR79" s="110" t="e">
        <f t="shared" si="13"/>
        <v>#DIV/0!</v>
      </c>
      <c r="AS79" s="110" t="e">
        <f t="shared" si="13"/>
        <v>#DIV/0!</v>
      </c>
      <c r="AT79" s="110" t="e">
        <f t="shared" si="13"/>
        <v>#DIV/0!</v>
      </c>
      <c r="AU79" s="110" t="e">
        <f t="shared" si="13"/>
        <v>#DIV/0!</v>
      </c>
      <c r="AV79" s="110" t="e">
        <f t="shared" si="13"/>
        <v>#DIV/0!</v>
      </c>
      <c r="AW79" s="110" t="e">
        <f t="shared" si="13"/>
        <v>#DIV/0!</v>
      </c>
      <c r="AX79" s="110" t="e">
        <f t="shared" si="13"/>
        <v>#DIV/0!</v>
      </c>
      <c r="AY79" s="110" t="e">
        <f t="shared" si="13"/>
        <v>#DIV/0!</v>
      </c>
      <c r="AZ79" s="110" t="e">
        <f t="shared" si="13"/>
        <v>#DIV/0!</v>
      </c>
      <c r="BA79" s="110" t="e">
        <f t="shared" si="13"/>
        <v>#DIV/0!</v>
      </c>
      <c r="BB79" s="110" t="e">
        <f t="shared" si="13"/>
        <v>#DIV/0!</v>
      </c>
      <c r="BC79" s="110" t="e">
        <f t="shared" si="13"/>
        <v>#DIV/0!</v>
      </c>
      <c r="BD79" s="110" t="e">
        <f t="shared" si="13"/>
        <v>#DIV/0!</v>
      </c>
      <c r="BE79" s="110" t="e">
        <f t="shared" si="13"/>
        <v>#DIV/0!</v>
      </c>
      <c r="BF79" s="110" t="e">
        <f t="shared" si="13"/>
        <v>#DIV/0!</v>
      </c>
      <c r="BG79" s="110" t="e">
        <f t="shared" si="13"/>
        <v>#DIV/0!</v>
      </c>
      <c r="BH79" s="110" t="e">
        <f t="shared" si="13"/>
        <v>#DIV/0!</v>
      </c>
      <c r="BI79" s="110" t="e">
        <f t="shared" si="13"/>
        <v>#DIV/0!</v>
      </c>
      <c r="BJ79" s="110" t="e">
        <f t="shared" si="13"/>
        <v>#DIV/0!</v>
      </c>
      <c r="BK79" s="110" t="e">
        <f t="shared" ref="BK79:BK84" si="14">BK37*BK$48</f>
        <v>#DIV/0!</v>
      </c>
    </row>
    <row r="80" spans="3:63">
      <c r="C80" s="51" t="str">
        <v>xDSL ajeno (bitstream)</v>
      </c>
      <c r="G80" s="51" t="str">
        <v>Mbps</v>
      </c>
      <c r="N80" s="110">
        <f t="shared" ref="N80:BJ84" si="15">N38*N$48</f>
        <v>0</v>
      </c>
      <c r="O80" s="110">
        <f t="shared" si="15"/>
        <v>0</v>
      </c>
      <c r="P80" s="110" t="e">
        <f t="shared" si="15"/>
        <v>#DIV/0!</v>
      </c>
      <c r="Q80" s="110" t="e">
        <f t="shared" si="15"/>
        <v>#DIV/0!</v>
      </c>
      <c r="R80" s="110" t="e">
        <f t="shared" si="15"/>
        <v>#DIV/0!</v>
      </c>
      <c r="S80" s="110" t="e">
        <f t="shared" si="15"/>
        <v>#DIV/0!</v>
      </c>
      <c r="T80" s="110" t="e">
        <f t="shared" si="15"/>
        <v>#DIV/0!</v>
      </c>
      <c r="U80" s="110" t="e">
        <f t="shared" si="15"/>
        <v>#DIV/0!</v>
      </c>
      <c r="V80" s="110" t="e">
        <f t="shared" si="15"/>
        <v>#DIV/0!</v>
      </c>
      <c r="W80" s="110" t="e">
        <f t="shared" si="15"/>
        <v>#DIV/0!</v>
      </c>
      <c r="X80" s="110" t="e">
        <f t="shared" si="15"/>
        <v>#DIV/0!</v>
      </c>
      <c r="Y80" s="110" t="e">
        <f t="shared" si="15"/>
        <v>#DIV/0!</v>
      </c>
      <c r="Z80" s="110" t="e">
        <f t="shared" si="15"/>
        <v>#DIV/0!</v>
      </c>
      <c r="AA80" s="110" t="e">
        <f t="shared" si="15"/>
        <v>#DIV/0!</v>
      </c>
      <c r="AB80" s="110" t="e">
        <f t="shared" si="15"/>
        <v>#DIV/0!</v>
      </c>
      <c r="AC80" s="110" t="e">
        <f t="shared" si="15"/>
        <v>#DIV/0!</v>
      </c>
      <c r="AD80" s="110" t="e">
        <f t="shared" si="15"/>
        <v>#DIV/0!</v>
      </c>
      <c r="AE80" s="110" t="e">
        <f t="shared" si="15"/>
        <v>#DIV/0!</v>
      </c>
      <c r="AF80" s="110" t="e">
        <f t="shared" si="15"/>
        <v>#DIV/0!</v>
      </c>
      <c r="AG80" s="110" t="e">
        <f t="shared" si="15"/>
        <v>#DIV/0!</v>
      </c>
      <c r="AH80" s="110" t="e">
        <f t="shared" si="15"/>
        <v>#DIV/0!</v>
      </c>
      <c r="AI80" s="110" t="e">
        <f t="shared" si="15"/>
        <v>#DIV/0!</v>
      </c>
      <c r="AJ80" s="110" t="e">
        <f t="shared" si="15"/>
        <v>#DIV/0!</v>
      </c>
      <c r="AK80" s="110" t="e">
        <f t="shared" si="15"/>
        <v>#DIV/0!</v>
      </c>
      <c r="AL80" s="110" t="e">
        <f t="shared" si="15"/>
        <v>#DIV/0!</v>
      </c>
      <c r="AM80" s="110" t="e">
        <f t="shared" si="15"/>
        <v>#DIV/0!</v>
      </c>
      <c r="AN80" s="110" t="e">
        <f t="shared" si="15"/>
        <v>#DIV/0!</v>
      </c>
      <c r="AO80" s="110" t="e">
        <f t="shared" si="15"/>
        <v>#DIV/0!</v>
      </c>
      <c r="AP80" s="110" t="e">
        <f t="shared" si="15"/>
        <v>#DIV/0!</v>
      </c>
      <c r="AQ80" s="110" t="e">
        <f t="shared" si="15"/>
        <v>#DIV/0!</v>
      </c>
      <c r="AR80" s="110" t="e">
        <f t="shared" si="15"/>
        <v>#DIV/0!</v>
      </c>
      <c r="AS80" s="110" t="e">
        <f t="shared" si="15"/>
        <v>#DIV/0!</v>
      </c>
      <c r="AT80" s="110" t="e">
        <f t="shared" si="15"/>
        <v>#DIV/0!</v>
      </c>
      <c r="AU80" s="110" t="e">
        <f t="shared" si="15"/>
        <v>#DIV/0!</v>
      </c>
      <c r="AV80" s="110" t="e">
        <f t="shared" si="15"/>
        <v>#DIV/0!</v>
      </c>
      <c r="AW80" s="110" t="e">
        <f t="shared" si="15"/>
        <v>#DIV/0!</v>
      </c>
      <c r="AX80" s="110" t="e">
        <f t="shared" si="15"/>
        <v>#DIV/0!</v>
      </c>
      <c r="AY80" s="110" t="e">
        <f t="shared" si="15"/>
        <v>#DIV/0!</v>
      </c>
      <c r="AZ80" s="110" t="e">
        <f t="shared" si="15"/>
        <v>#DIV/0!</v>
      </c>
      <c r="BA80" s="110" t="e">
        <f t="shared" si="15"/>
        <v>#DIV/0!</v>
      </c>
      <c r="BB80" s="110" t="e">
        <f t="shared" si="15"/>
        <v>#DIV/0!</v>
      </c>
      <c r="BC80" s="110" t="e">
        <f t="shared" si="15"/>
        <v>#DIV/0!</v>
      </c>
      <c r="BD80" s="110" t="e">
        <f t="shared" si="15"/>
        <v>#DIV/0!</v>
      </c>
      <c r="BE80" s="110" t="e">
        <f t="shared" si="15"/>
        <v>#DIV/0!</v>
      </c>
      <c r="BF80" s="110" t="e">
        <f t="shared" si="15"/>
        <v>#DIV/0!</v>
      </c>
      <c r="BG80" s="110" t="e">
        <f t="shared" si="15"/>
        <v>#DIV/0!</v>
      </c>
      <c r="BH80" s="110" t="e">
        <f t="shared" si="15"/>
        <v>#DIV/0!</v>
      </c>
      <c r="BI80" s="110" t="e">
        <f t="shared" si="15"/>
        <v>#DIV/0!</v>
      </c>
      <c r="BJ80" s="110" t="e">
        <f t="shared" si="15"/>
        <v>#DIV/0!</v>
      </c>
      <c r="BK80" s="110" t="e">
        <f t="shared" si="14"/>
        <v>#DIV/0!</v>
      </c>
    </row>
    <row r="81" spans="1:70">
      <c r="C81" s="51" t="str">
        <v>Fixed Service27</v>
      </c>
      <c r="G81" s="51" t="str">
        <v>Fixed Unit27</v>
      </c>
      <c r="N81" s="110">
        <f t="shared" si="15"/>
        <v>0</v>
      </c>
      <c r="O81" s="110">
        <f t="shared" si="15"/>
        <v>0</v>
      </c>
      <c r="P81" s="110" t="e">
        <f t="shared" si="15"/>
        <v>#DIV/0!</v>
      </c>
      <c r="Q81" s="110" t="e">
        <f t="shared" si="15"/>
        <v>#DIV/0!</v>
      </c>
      <c r="R81" s="110" t="e">
        <f t="shared" si="15"/>
        <v>#DIV/0!</v>
      </c>
      <c r="S81" s="110" t="e">
        <f t="shared" si="15"/>
        <v>#DIV/0!</v>
      </c>
      <c r="T81" s="110" t="e">
        <f t="shared" si="15"/>
        <v>#DIV/0!</v>
      </c>
      <c r="U81" s="110" t="e">
        <f t="shared" si="15"/>
        <v>#DIV/0!</v>
      </c>
      <c r="V81" s="110" t="e">
        <f t="shared" si="15"/>
        <v>#DIV/0!</v>
      </c>
      <c r="W81" s="110" t="e">
        <f t="shared" si="15"/>
        <v>#DIV/0!</v>
      </c>
      <c r="X81" s="110" t="e">
        <f t="shared" si="15"/>
        <v>#DIV/0!</v>
      </c>
      <c r="Y81" s="110" t="e">
        <f t="shared" si="15"/>
        <v>#DIV/0!</v>
      </c>
      <c r="Z81" s="110" t="e">
        <f t="shared" si="15"/>
        <v>#DIV/0!</v>
      </c>
      <c r="AA81" s="110" t="e">
        <f t="shared" si="15"/>
        <v>#DIV/0!</v>
      </c>
      <c r="AB81" s="110" t="e">
        <f t="shared" si="15"/>
        <v>#DIV/0!</v>
      </c>
      <c r="AC81" s="110" t="e">
        <f t="shared" si="15"/>
        <v>#DIV/0!</v>
      </c>
      <c r="AD81" s="110" t="e">
        <f t="shared" si="15"/>
        <v>#DIV/0!</v>
      </c>
      <c r="AE81" s="110" t="e">
        <f t="shared" si="15"/>
        <v>#DIV/0!</v>
      </c>
      <c r="AF81" s="110" t="e">
        <f t="shared" si="15"/>
        <v>#DIV/0!</v>
      </c>
      <c r="AG81" s="110" t="e">
        <f t="shared" si="15"/>
        <v>#DIV/0!</v>
      </c>
      <c r="AH81" s="110" t="e">
        <f t="shared" si="15"/>
        <v>#DIV/0!</v>
      </c>
      <c r="AI81" s="110" t="e">
        <f t="shared" si="15"/>
        <v>#DIV/0!</v>
      </c>
      <c r="AJ81" s="110" t="e">
        <f t="shared" si="15"/>
        <v>#DIV/0!</v>
      </c>
      <c r="AK81" s="110" t="e">
        <f t="shared" si="15"/>
        <v>#DIV/0!</v>
      </c>
      <c r="AL81" s="110" t="e">
        <f t="shared" si="15"/>
        <v>#DIV/0!</v>
      </c>
      <c r="AM81" s="110" t="e">
        <f t="shared" si="15"/>
        <v>#DIV/0!</v>
      </c>
      <c r="AN81" s="110" t="e">
        <f t="shared" si="15"/>
        <v>#DIV/0!</v>
      </c>
      <c r="AO81" s="110" t="e">
        <f t="shared" si="15"/>
        <v>#DIV/0!</v>
      </c>
      <c r="AP81" s="110" t="e">
        <f t="shared" si="15"/>
        <v>#DIV/0!</v>
      </c>
      <c r="AQ81" s="110" t="e">
        <f t="shared" si="15"/>
        <v>#DIV/0!</v>
      </c>
      <c r="AR81" s="110" t="e">
        <f t="shared" si="15"/>
        <v>#DIV/0!</v>
      </c>
      <c r="AS81" s="110" t="e">
        <f t="shared" si="15"/>
        <v>#DIV/0!</v>
      </c>
      <c r="AT81" s="110" t="e">
        <f t="shared" si="15"/>
        <v>#DIV/0!</v>
      </c>
      <c r="AU81" s="110" t="e">
        <f t="shared" si="15"/>
        <v>#DIV/0!</v>
      </c>
      <c r="AV81" s="110" t="e">
        <f t="shared" si="15"/>
        <v>#DIV/0!</v>
      </c>
      <c r="AW81" s="110" t="e">
        <f t="shared" si="15"/>
        <v>#DIV/0!</v>
      </c>
      <c r="AX81" s="110" t="e">
        <f t="shared" si="15"/>
        <v>#DIV/0!</v>
      </c>
      <c r="AY81" s="110" t="e">
        <f t="shared" si="15"/>
        <v>#DIV/0!</v>
      </c>
      <c r="AZ81" s="110" t="e">
        <f t="shared" si="15"/>
        <v>#DIV/0!</v>
      </c>
      <c r="BA81" s="110" t="e">
        <f t="shared" si="15"/>
        <v>#DIV/0!</v>
      </c>
      <c r="BB81" s="110" t="e">
        <f t="shared" si="15"/>
        <v>#DIV/0!</v>
      </c>
      <c r="BC81" s="110" t="e">
        <f t="shared" si="15"/>
        <v>#DIV/0!</v>
      </c>
      <c r="BD81" s="110" t="e">
        <f t="shared" si="15"/>
        <v>#DIV/0!</v>
      </c>
      <c r="BE81" s="110" t="e">
        <f t="shared" si="15"/>
        <v>#DIV/0!</v>
      </c>
      <c r="BF81" s="110" t="e">
        <f t="shared" si="15"/>
        <v>#DIV/0!</v>
      </c>
      <c r="BG81" s="110" t="e">
        <f t="shared" si="15"/>
        <v>#DIV/0!</v>
      </c>
      <c r="BH81" s="110" t="e">
        <f t="shared" si="15"/>
        <v>#DIV/0!</v>
      </c>
      <c r="BI81" s="110" t="e">
        <f t="shared" si="15"/>
        <v>#DIV/0!</v>
      </c>
      <c r="BJ81" s="110" t="e">
        <f t="shared" si="15"/>
        <v>#DIV/0!</v>
      </c>
      <c r="BK81" s="110" t="e">
        <f t="shared" si="14"/>
        <v>#DIV/0!</v>
      </c>
    </row>
    <row r="82" spans="1:70">
      <c r="C82" s="51" t="str">
        <v>Fixed Service28</v>
      </c>
      <c r="G82" s="51" t="str">
        <v>Fixed Unit28</v>
      </c>
      <c r="N82" s="110">
        <f t="shared" si="15"/>
        <v>0</v>
      </c>
      <c r="O82" s="110">
        <f t="shared" si="15"/>
        <v>0</v>
      </c>
      <c r="P82" s="110" t="e">
        <f t="shared" si="15"/>
        <v>#DIV/0!</v>
      </c>
      <c r="Q82" s="110" t="e">
        <f t="shared" si="15"/>
        <v>#DIV/0!</v>
      </c>
      <c r="R82" s="110" t="e">
        <f t="shared" si="15"/>
        <v>#DIV/0!</v>
      </c>
      <c r="S82" s="110" t="e">
        <f t="shared" si="15"/>
        <v>#DIV/0!</v>
      </c>
      <c r="T82" s="110" t="e">
        <f t="shared" si="15"/>
        <v>#DIV/0!</v>
      </c>
      <c r="U82" s="110" t="e">
        <f t="shared" si="15"/>
        <v>#DIV/0!</v>
      </c>
      <c r="V82" s="110" t="e">
        <f t="shared" si="15"/>
        <v>#DIV/0!</v>
      </c>
      <c r="W82" s="110" t="e">
        <f t="shared" si="15"/>
        <v>#DIV/0!</v>
      </c>
      <c r="X82" s="110" t="e">
        <f t="shared" si="15"/>
        <v>#DIV/0!</v>
      </c>
      <c r="Y82" s="110" t="e">
        <f t="shared" si="15"/>
        <v>#DIV/0!</v>
      </c>
      <c r="Z82" s="110" t="e">
        <f t="shared" si="15"/>
        <v>#DIV/0!</v>
      </c>
      <c r="AA82" s="110" t="e">
        <f t="shared" si="15"/>
        <v>#DIV/0!</v>
      </c>
      <c r="AB82" s="110" t="e">
        <f t="shared" si="15"/>
        <v>#DIV/0!</v>
      </c>
      <c r="AC82" s="110" t="e">
        <f t="shared" si="15"/>
        <v>#DIV/0!</v>
      </c>
      <c r="AD82" s="110" t="e">
        <f t="shared" si="15"/>
        <v>#DIV/0!</v>
      </c>
      <c r="AE82" s="110" t="e">
        <f t="shared" si="15"/>
        <v>#DIV/0!</v>
      </c>
      <c r="AF82" s="110" t="e">
        <f t="shared" si="15"/>
        <v>#DIV/0!</v>
      </c>
      <c r="AG82" s="110" t="e">
        <f t="shared" si="15"/>
        <v>#DIV/0!</v>
      </c>
      <c r="AH82" s="110" t="e">
        <f t="shared" si="15"/>
        <v>#DIV/0!</v>
      </c>
      <c r="AI82" s="110" t="e">
        <f t="shared" si="15"/>
        <v>#DIV/0!</v>
      </c>
      <c r="AJ82" s="110" t="e">
        <f t="shared" si="15"/>
        <v>#DIV/0!</v>
      </c>
      <c r="AK82" s="110" t="e">
        <f t="shared" si="15"/>
        <v>#DIV/0!</v>
      </c>
      <c r="AL82" s="110" t="e">
        <f t="shared" si="15"/>
        <v>#DIV/0!</v>
      </c>
      <c r="AM82" s="110" t="e">
        <f t="shared" si="15"/>
        <v>#DIV/0!</v>
      </c>
      <c r="AN82" s="110" t="e">
        <f t="shared" si="15"/>
        <v>#DIV/0!</v>
      </c>
      <c r="AO82" s="110" t="e">
        <f t="shared" si="15"/>
        <v>#DIV/0!</v>
      </c>
      <c r="AP82" s="110" t="e">
        <f t="shared" si="15"/>
        <v>#DIV/0!</v>
      </c>
      <c r="AQ82" s="110" t="e">
        <f t="shared" si="15"/>
        <v>#DIV/0!</v>
      </c>
      <c r="AR82" s="110" t="e">
        <f t="shared" si="15"/>
        <v>#DIV/0!</v>
      </c>
      <c r="AS82" s="110" t="e">
        <f t="shared" si="15"/>
        <v>#DIV/0!</v>
      </c>
      <c r="AT82" s="110" t="e">
        <f t="shared" si="15"/>
        <v>#DIV/0!</v>
      </c>
      <c r="AU82" s="110" t="e">
        <f t="shared" si="15"/>
        <v>#DIV/0!</v>
      </c>
      <c r="AV82" s="110" t="e">
        <f t="shared" si="15"/>
        <v>#DIV/0!</v>
      </c>
      <c r="AW82" s="110" t="e">
        <f t="shared" si="15"/>
        <v>#DIV/0!</v>
      </c>
      <c r="AX82" s="110" t="e">
        <f t="shared" si="15"/>
        <v>#DIV/0!</v>
      </c>
      <c r="AY82" s="110" t="e">
        <f t="shared" si="15"/>
        <v>#DIV/0!</v>
      </c>
      <c r="AZ82" s="110" t="e">
        <f t="shared" si="15"/>
        <v>#DIV/0!</v>
      </c>
      <c r="BA82" s="110" t="e">
        <f t="shared" si="15"/>
        <v>#DIV/0!</v>
      </c>
      <c r="BB82" s="110" t="e">
        <f t="shared" si="15"/>
        <v>#DIV/0!</v>
      </c>
      <c r="BC82" s="110" t="e">
        <f t="shared" si="15"/>
        <v>#DIV/0!</v>
      </c>
      <c r="BD82" s="110" t="e">
        <f t="shared" si="15"/>
        <v>#DIV/0!</v>
      </c>
      <c r="BE82" s="110" t="e">
        <f t="shared" si="15"/>
        <v>#DIV/0!</v>
      </c>
      <c r="BF82" s="110" t="e">
        <f t="shared" si="15"/>
        <v>#DIV/0!</v>
      </c>
      <c r="BG82" s="110" t="e">
        <f t="shared" si="15"/>
        <v>#DIV/0!</v>
      </c>
      <c r="BH82" s="110" t="e">
        <f t="shared" si="15"/>
        <v>#DIV/0!</v>
      </c>
      <c r="BI82" s="110" t="e">
        <f t="shared" si="15"/>
        <v>#DIV/0!</v>
      </c>
      <c r="BJ82" s="110" t="e">
        <f t="shared" si="15"/>
        <v>#DIV/0!</v>
      </c>
      <c r="BK82" s="110" t="e">
        <f t="shared" si="14"/>
        <v>#DIV/0!</v>
      </c>
    </row>
    <row r="83" spans="1:70">
      <c r="C83" s="51" t="str">
        <v>Fixed Service29</v>
      </c>
      <c r="G83" s="51" t="str">
        <v>Fixed Unit29</v>
      </c>
      <c r="N83" s="110">
        <f t="shared" si="15"/>
        <v>0</v>
      </c>
      <c r="O83" s="110">
        <f t="shared" si="15"/>
        <v>0</v>
      </c>
      <c r="P83" s="110" t="e">
        <f t="shared" si="15"/>
        <v>#DIV/0!</v>
      </c>
      <c r="Q83" s="110" t="e">
        <f t="shared" si="15"/>
        <v>#DIV/0!</v>
      </c>
      <c r="R83" s="110" t="e">
        <f t="shared" si="15"/>
        <v>#DIV/0!</v>
      </c>
      <c r="S83" s="110" t="e">
        <f t="shared" si="15"/>
        <v>#DIV/0!</v>
      </c>
      <c r="T83" s="110" t="e">
        <f t="shared" si="15"/>
        <v>#DIV/0!</v>
      </c>
      <c r="U83" s="110" t="e">
        <f t="shared" si="15"/>
        <v>#DIV/0!</v>
      </c>
      <c r="V83" s="110" t="e">
        <f t="shared" si="15"/>
        <v>#DIV/0!</v>
      </c>
      <c r="W83" s="110" t="e">
        <f t="shared" si="15"/>
        <v>#DIV/0!</v>
      </c>
      <c r="X83" s="110" t="e">
        <f t="shared" si="15"/>
        <v>#DIV/0!</v>
      </c>
      <c r="Y83" s="110" t="e">
        <f t="shared" si="15"/>
        <v>#DIV/0!</v>
      </c>
      <c r="Z83" s="110" t="e">
        <f t="shared" si="15"/>
        <v>#DIV/0!</v>
      </c>
      <c r="AA83" s="110" t="e">
        <f t="shared" si="15"/>
        <v>#DIV/0!</v>
      </c>
      <c r="AB83" s="110" t="e">
        <f t="shared" si="15"/>
        <v>#DIV/0!</v>
      </c>
      <c r="AC83" s="110" t="e">
        <f t="shared" si="15"/>
        <v>#DIV/0!</v>
      </c>
      <c r="AD83" s="110" t="e">
        <f t="shared" si="15"/>
        <v>#DIV/0!</v>
      </c>
      <c r="AE83" s="110" t="e">
        <f t="shared" si="15"/>
        <v>#DIV/0!</v>
      </c>
      <c r="AF83" s="110" t="e">
        <f t="shared" si="15"/>
        <v>#DIV/0!</v>
      </c>
      <c r="AG83" s="110" t="e">
        <f t="shared" si="15"/>
        <v>#DIV/0!</v>
      </c>
      <c r="AH83" s="110" t="e">
        <f t="shared" si="15"/>
        <v>#DIV/0!</v>
      </c>
      <c r="AI83" s="110" t="e">
        <f t="shared" si="15"/>
        <v>#DIV/0!</v>
      </c>
      <c r="AJ83" s="110" t="e">
        <f t="shared" si="15"/>
        <v>#DIV/0!</v>
      </c>
      <c r="AK83" s="110" t="e">
        <f t="shared" si="15"/>
        <v>#DIV/0!</v>
      </c>
      <c r="AL83" s="110" t="e">
        <f t="shared" si="15"/>
        <v>#DIV/0!</v>
      </c>
      <c r="AM83" s="110" t="e">
        <f t="shared" si="15"/>
        <v>#DIV/0!</v>
      </c>
      <c r="AN83" s="110" t="e">
        <f t="shared" si="15"/>
        <v>#DIV/0!</v>
      </c>
      <c r="AO83" s="110" t="e">
        <f t="shared" si="15"/>
        <v>#DIV/0!</v>
      </c>
      <c r="AP83" s="110" t="e">
        <f t="shared" si="15"/>
        <v>#DIV/0!</v>
      </c>
      <c r="AQ83" s="110" t="e">
        <f t="shared" si="15"/>
        <v>#DIV/0!</v>
      </c>
      <c r="AR83" s="110" t="e">
        <f t="shared" si="15"/>
        <v>#DIV/0!</v>
      </c>
      <c r="AS83" s="110" t="e">
        <f t="shared" si="15"/>
        <v>#DIV/0!</v>
      </c>
      <c r="AT83" s="110" t="e">
        <f t="shared" si="15"/>
        <v>#DIV/0!</v>
      </c>
      <c r="AU83" s="110" t="e">
        <f t="shared" si="15"/>
        <v>#DIV/0!</v>
      </c>
      <c r="AV83" s="110" t="e">
        <f t="shared" si="15"/>
        <v>#DIV/0!</v>
      </c>
      <c r="AW83" s="110" t="e">
        <f t="shared" si="15"/>
        <v>#DIV/0!</v>
      </c>
      <c r="AX83" s="110" t="e">
        <f t="shared" si="15"/>
        <v>#DIV/0!</v>
      </c>
      <c r="AY83" s="110" t="e">
        <f t="shared" si="15"/>
        <v>#DIV/0!</v>
      </c>
      <c r="AZ83" s="110" t="e">
        <f t="shared" si="15"/>
        <v>#DIV/0!</v>
      </c>
      <c r="BA83" s="110" t="e">
        <f t="shared" si="15"/>
        <v>#DIV/0!</v>
      </c>
      <c r="BB83" s="110" t="e">
        <f t="shared" si="15"/>
        <v>#DIV/0!</v>
      </c>
      <c r="BC83" s="110" t="e">
        <f t="shared" si="15"/>
        <v>#DIV/0!</v>
      </c>
      <c r="BD83" s="110" t="e">
        <f t="shared" si="15"/>
        <v>#DIV/0!</v>
      </c>
      <c r="BE83" s="110" t="e">
        <f t="shared" si="15"/>
        <v>#DIV/0!</v>
      </c>
      <c r="BF83" s="110" t="e">
        <f t="shared" si="15"/>
        <v>#DIV/0!</v>
      </c>
      <c r="BG83" s="110" t="e">
        <f t="shared" si="15"/>
        <v>#DIV/0!</v>
      </c>
      <c r="BH83" s="110" t="e">
        <f t="shared" si="15"/>
        <v>#DIV/0!</v>
      </c>
      <c r="BI83" s="110" t="e">
        <f t="shared" si="15"/>
        <v>#DIV/0!</v>
      </c>
      <c r="BJ83" s="110" t="e">
        <f t="shared" si="15"/>
        <v>#DIV/0!</v>
      </c>
      <c r="BK83" s="110" t="e">
        <f t="shared" si="14"/>
        <v>#DIV/0!</v>
      </c>
    </row>
    <row r="84" spans="1:70">
      <c r="C84" s="51" t="str">
        <v>IPTV</v>
      </c>
      <c r="G84" s="51" t="str">
        <v>#</v>
      </c>
      <c r="N84" s="110">
        <f t="shared" si="15"/>
        <v>0</v>
      </c>
      <c r="O84" s="110">
        <f t="shared" si="15"/>
        <v>0</v>
      </c>
      <c r="P84" s="110" t="e">
        <f t="shared" si="15"/>
        <v>#DIV/0!</v>
      </c>
      <c r="Q84" s="110" t="e">
        <f t="shared" si="15"/>
        <v>#DIV/0!</v>
      </c>
      <c r="R84" s="110" t="e">
        <f t="shared" si="15"/>
        <v>#DIV/0!</v>
      </c>
      <c r="S84" s="110" t="e">
        <f t="shared" si="15"/>
        <v>#DIV/0!</v>
      </c>
      <c r="T84" s="110" t="e">
        <f t="shared" si="15"/>
        <v>#DIV/0!</v>
      </c>
      <c r="U84" s="110" t="e">
        <f t="shared" si="15"/>
        <v>#DIV/0!</v>
      </c>
      <c r="V84" s="110" t="e">
        <f t="shared" si="15"/>
        <v>#DIV/0!</v>
      </c>
      <c r="W84" s="110" t="e">
        <f t="shared" si="15"/>
        <v>#DIV/0!</v>
      </c>
      <c r="X84" s="110" t="e">
        <f t="shared" si="15"/>
        <v>#DIV/0!</v>
      </c>
      <c r="Y84" s="110" t="e">
        <f t="shared" si="15"/>
        <v>#DIV/0!</v>
      </c>
      <c r="Z84" s="110" t="e">
        <f t="shared" si="15"/>
        <v>#DIV/0!</v>
      </c>
      <c r="AA84" s="110" t="e">
        <f t="shared" si="15"/>
        <v>#DIV/0!</v>
      </c>
      <c r="AB84" s="110" t="e">
        <f t="shared" si="15"/>
        <v>#DIV/0!</v>
      </c>
      <c r="AC84" s="110" t="e">
        <f t="shared" si="15"/>
        <v>#DIV/0!</v>
      </c>
      <c r="AD84" s="110" t="e">
        <f t="shared" si="15"/>
        <v>#DIV/0!</v>
      </c>
      <c r="AE84" s="110" t="e">
        <f t="shared" si="15"/>
        <v>#DIV/0!</v>
      </c>
      <c r="AF84" s="110" t="e">
        <f t="shared" si="15"/>
        <v>#DIV/0!</v>
      </c>
      <c r="AG84" s="110" t="e">
        <f t="shared" si="15"/>
        <v>#DIV/0!</v>
      </c>
      <c r="AH84" s="110" t="e">
        <f t="shared" si="15"/>
        <v>#DIV/0!</v>
      </c>
      <c r="AI84" s="110" t="e">
        <f t="shared" si="15"/>
        <v>#DIV/0!</v>
      </c>
      <c r="AJ84" s="110" t="e">
        <f t="shared" si="15"/>
        <v>#DIV/0!</v>
      </c>
      <c r="AK84" s="110" t="e">
        <f t="shared" si="15"/>
        <v>#DIV/0!</v>
      </c>
      <c r="AL84" s="110" t="e">
        <f t="shared" si="15"/>
        <v>#DIV/0!</v>
      </c>
      <c r="AM84" s="110" t="e">
        <f t="shared" si="15"/>
        <v>#DIV/0!</v>
      </c>
      <c r="AN84" s="110" t="e">
        <f t="shared" si="15"/>
        <v>#DIV/0!</v>
      </c>
      <c r="AO84" s="110" t="e">
        <f t="shared" si="15"/>
        <v>#DIV/0!</v>
      </c>
      <c r="AP84" s="110" t="e">
        <f t="shared" si="15"/>
        <v>#DIV/0!</v>
      </c>
      <c r="AQ84" s="110" t="e">
        <f t="shared" si="15"/>
        <v>#DIV/0!</v>
      </c>
      <c r="AR84" s="110" t="e">
        <f t="shared" si="15"/>
        <v>#DIV/0!</v>
      </c>
      <c r="AS84" s="110" t="e">
        <f t="shared" si="15"/>
        <v>#DIV/0!</v>
      </c>
      <c r="AT84" s="110" t="e">
        <f t="shared" si="15"/>
        <v>#DIV/0!</v>
      </c>
      <c r="AU84" s="110" t="e">
        <f t="shared" si="15"/>
        <v>#DIV/0!</v>
      </c>
      <c r="AV84" s="110" t="e">
        <f t="shared" si="15"/>
        <v>#DIV/0!</v>
      </c>
      <c r="AW84" s="110" t="e">
        <f t="shared" si="15"/>
        <v>#DIV/0!</v>
      </c>
      <c r="AX84" s="110" t="e">
        <f t="shared" si="15"/>
        <v>#DIV/0!</v>
      </c>
      <c r="AY84" s="110" t="e">
        <f t="shared" si="15"/>
        <v>#DIV/0!</v>
      </c>
      <c r="AZ84" s="110" t="e">
        <f t="shared" si="15"/>
        <v>#DIV/0!</v>
      </c>
      <c r="BA84" s="110" t="e">
        <f t="shared" si="15"/>
        <v>#DIV/0!</v>
      </c>
      <c r="BB84" s="110" t="e">
        <f t="shared" si="15"/>
        <v>#DIV/0!</v>
      </c>
      <c r="BC84" s="110" t="e">
        <f t="shared" si="15"/>
        <v>#DIV/0!</v>
      </c>
      <c r="BD84" s="110" t="e">
        <f t="shared" si="15"/>
        <v>#DIV/0!</v>
      </c>
      <c r="BE84" s="110" t="e">
        <f t="shared" si="15"/>
        <v>#DIV/0!</v>
      </c>
      <c r="BF84" s="110" t="e">
        <f t="shared" si="15"/>
        <v>#DIV/0!</v>
      </c>
      <c r="BG84" s="110" t="e">
        <f t="shared" si="15"/>
        <v>#DIV/0!</v>
      </c>
      <c r="BH84" s="110" t="e">
        <f t="shared" si="15"/>
        <v>#DIV/0!</v>
      </c>
      <c r="BI84" s="110" t="e">
        <f t="shared" si="15"/>
        <v>#DIV/0!</v>
      </c>
      <c r="BJ84" s="110" t="e">
        <f t="shared" si="15"/>
        <v>#DIV/0!</v>
      </c>
      <c r="BK84" s="110" t="e">
        <f t="shared" si="14"/>
        <v>#DIV/0!</v>
      </c>
    </row>
    <row r="85" spans="1:70">
      <c r="BL85" s="19" t="s">
        <v>136</v>
      </c>
    </row>
    <row r="88" spans="1:70" s="89" customFormat="1" ht="18" customHeight="1">
      <c r="A88" s="87">
        <v>3</v>
      </c>
      <c r="B88" s="87" t="s">
        <v>390</v>
      </c>
      <c r="C88" s="88"/>
      <c r="D88" s="88"/>
      <c r="E88" s="88"/>
      <c r="F88" s="88"/>
      <c r="G88" s="88"/>
      <c r="H88" s="88"/>
      <c r="I88" s="87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</row>
    <row r="90" spans="1:70" ht="15.75">
      <c r="A90" s="264"/>
      <c r="B90" s="17" t="s">
        <v>598</v>
      </c>
    </row>
    <row r="91" spans="1:70">
      <c r="A91" s="264"/>
    </row>
    <row r="92" spans="1:70">
      <c r="A92" s="264"/>
      <c r="C92" s="51" t="str">
        <f t="array" ref="C92:C121">Fixed.Retail.Services</f>
        <v>Llamadas salientes Local on-net</v>
      </c>
      <c r="G92" t="s">
        <v>119</v>
      </c>
      <c r="M92" s="261"/>
      <c r="N92" s="281">
        <f t="array" ref="N92:BK121">Market.Retail.Services.Proporcion.Urbano</f>
        <v>0</v>
      </c>
      <c r="O92" s="281">
        <v>0</v>
      </c>
      <c r="P92" s="281">
        <v>0</v>
      </c>
      <c r="Q92" s="281">
        <v>0</v>
      </c>
      <c r="R92" s="281">
        <v>0</v>
      </c>
      <c r="S92" s="281">
        <v>0</v>
      </c>
      <c r="T92" s="281">
        <v>0</v>
      </c>
      <c r="U92" s="281">
        <v>0</v>
      </c>
      <c r="V92" s="281">
        <v>0</v>
      </c>
      <c r="W92" s="281">
        <v>0</v>
      </c>
      <c r="X92" s="281">
        <v>0</v>
      </c>
      <c r="Y92" s="281">
        <v>0</v>
      </c>
      <c r="Z92" s="281">
        <v>0</v>
      </c>
      <c r="AA92" s="281">
        <v>0</v>
      </c>
      <c r="AB92" s="281">
        <v>0</v>
      </c>
      <c r="AC92" s="281">
        <v>0</v>
      </c>
      <c r="AD92" s="281">
        <v>0</v>
      </c>
      <c r="AE92" s="281">
        <v>0</v>
      </c>
      <c r="AF92" s="281">
        <v>0</v>
      </c>
      <c r="AG92" s="281">
        <v>0</v>
      </c>
      <c r="AH92" s="281">
        <v>0</v>
      </c>
      <c r="AI92" s="281">
        <v>0</v>
      </c>
      <c r="AJ92" s="281">
        <v>0</v>
      </c>
      <c r="AK92" s="281">
        <v>0</v>
      </c>
      <c r="AL92" s="281">
        <v>0</v>
      </c>
      <c r="AM92" s="281">
        <v>0</v>
      </c>
      <c r="AN92" s="281">
        <v>0</v>
      </c>
      <c r="AO92" s="281">
        <v>0</v>
      </c>
      <c r="AP92" s="281">
        <v>0</v>
      </c>
      <c r="AQ92" s="281">
        <v>0</v>
      </c>
      <c r="AR92" s="281">
        <v>0</v>
      </c>
      <c r="AS92" s="281">
        <v>0</v>
      </c>
      <c r="AT92" s="281">
        <v>0</v>
      </c>
      <c r="AU92" s="281">
        <v>0</v>
      </c>
      <c r="AV92" s="281">
        <v>0</v>
      </c>
      <c r="AW92" s="281">
        <v>0</v>
      </c>
      <c r="AX92" s="281">
        <v>0</v>
      </c>
      <c r="AY92" s="281">
        <v>0</v>
      </c>
      <c r="AZ92" s="281">
        <v>0</v>
      </c>
      <c r="BA92" s="281">
        <v>0</v>
      </c>
      <c r="BB92" s="281">
        <v>0</v>
      </c>
      <c r="BC92" s="281">
        <v>0</v>
      </c>
      <c r="BD92" s="281">
        <v>0</v>
      </c>
      <c r="BE92" s="281">
        <v>0</v>
      </c>
      <c r="BF92" s="281">
        <v>0</v>
      </c>
      <c r="BG92" s="281">
        <v>0</v>
      </c>
      <c r="BH92" s="281">
        <v>0</v>
      </c>
      <c r="BI92" s="281">
        <v>0</v>
      </c>
      <c r="BJ92" s="281">
        <v>0</v>
      </c>
      <c r="BK92" s="281">
        <v>0</v>
      </c>
    </row>
    <row r="93" spans="1:70">
      <c r="A93" s="264"/>
      <c r="C93" s="51" t="str">
        <v>Llamadas salientes Larga Distancia on-net</v>
      </c>
      <c r="G93" t="s">
        <v>119</v>
      </c>
      <c r="N93" s="282">
        <v>0</v>
      </c>
      <c r="O93" s="282">
        <v>0</v>
      </c>
      <c r="P93" s="282">
        <v>0</v>
      </c>
      <c r="Q93" s="282">
        <v>0</v>
      </c>
      <c r="R93" s="282">
        <v>0</v>
      </c>
      <c r="S93" s="282">
        <v>0</v>
      </c>
      <c r="T93" s="282">
        <v>0</v>
      </c>
      <c r="U93" s="282">
        <v>0</v>
      </c>
      <c r="V93" s="282">
        <v>0</v>
      </c>
      <c r="W93" s="282">
        <v>0</v>
      </c>
      <c r="X93" s="282">
        <v>0</v>
      </c>
      <c r="Y93" s="282">
        <v>0</v>
      </c>
      <c r="Z93" s="282">
        <v>0</v>
      </c>
      <c r="AA93" s="282">
        <v>0</v>
      </c>
      <c r="AB93" s="282">
        <v>0</v>
      </c>
      <c r="AC93" s="282">
        <v>0</v>
      </c>
      <c r="AD93" s="282">
        <v>0</v>
      </c>
      <c r="AE93" s="282">
        <v>0</v>
      </c>
      <c r="AF93" s="282">
        <v>0</v>
      </c>
      <c r="AG93" s="282">
        <v>0</v>
      </c>
      <c r="AH93" s="282">
        <v>0</v>
      </c>
      <c r="AI93" s="282">
        <v>0</v>
      </c>
      <c r="AJ93" s="282">
        <v>0</v>
      </c>
      <c r="AK93" s="282">
        <v>0</v>
      </c>
      <c r="AL93" s="282">
        <v>0</v>
      </c>
      <c r="AM93" s="282">
        <v>0</v>
      </c>
      <c r="AN93" s="282">
        <v>0</v>
      </c>
      <c r="AO93" s="282">
        <v>0</v>
      </c>
      <c r="AP93" s="282">
        <v>0</v>
      </c>
      <c r="AQ93" s="282">
        <v>0</v>
      </c>
      <c r="AR93" s="282">
        <v>0</v>
      </c>
      <c r="AS93" s="282">
        <v>0</v>
      </c>
      <c r="AT93" s="282">
        <v>0</v>
      </c>
      <c r="AU93" s="282">
        <v>0</v>
      </c>
      <c r="AV93" s="282">
        <v>0</v>
      </c>
      <c r="AW93" s="282">
        <v>0</v>
      </c>
      <c r="AX93" s="282">
        <v>0</v>
      </c>
      <c r="AY93" s="282">
        <v>0</v>
      </c>
      <c r="AZ93" s="282">
        <v>0</v>
      </c>
      <c r="BA93" s="282">
        <v>0</v>
      </c>
      <c r="BB93" s="282">
        <v>0</v>
      </c>
      <c r="BC93" s="282">
        <v>0</v>
      </c>
      <c r="BD93" s="282">
        <v>0</v>
      </c>
      <c r="BE93" s="282">
        <v>0</v>
      </c>
      <c r="BF93" s="282">
        <v>0</v>
      </c>
      <c r="BG93" s="282">
        <v>0</v>
      </c>
      <c r="BH93" s="282">
        <v>0</v>
      </c>
      <c r="BI93" s="282">
        <v>0</v>
      </c>
      <c r="BJ93" s="282">
        <v>0</v>
      </c>
      <c r="BK93" s="282">
        <v>0</v>
      </c>
    </row>
    <row r="94" spans="1:70">
      <c r="A94" s="264"/>
      <c r="C94" s="51" t="str">
        <v>Llamadas salientes Local a otros operadores fijos</v>
      </c>
      <c r="G94" t="s">
        <v>119</v>
      </c>
      <c r="N94" s="282">
        <v>0</v>
      </c>
      <c r="O94" s="282">
        <v>0</v>
      </c>
      <c r="P94" s="282">
        <v>0</v>
      </c>
      <c r="Q94" s="282">
        <v>0</v>
      </c>
      <c r="R94" s="282">
        <v>0</v>
      </c>
      <c r="S94" s="282">
        <v>0</v>
      </c>
      <c r="T94" s="282">
        <v>0</v>
      </c>
      <c r="U94" s="282">
        <v>0</v>
      </c>
      <c r="V94" s="282">
        <v>0</v>
      </c>
      <c r="W94" s="282">
        <v>0</v>
      </c>
      <c r="X94" s="282">
        <v>0</v>
      </c>
      <c r="Y94" s="282">
        <v>0</v>
      </c>
      <c r="Z94" s="282">
        <v>0</v>
      </c>
      <c r="AA94" s="282">
        <v>0</v>
      </c>
      <c r="AB94" s="282">
        <v>0</v>
      </c>
      <c r="AC94" s="282">
        <v>0</v>
      </c>
      <c r="AD94" s="282">
        <v>0</v>
      </c>
      <c r="AE94" s="282">
        <v>0</v>
      </c>
      <c r="AF94" s="282">
        <v>0</v>
      </c>
      <c r="AG94" s="282">
        <v>0</v>
      </c>
      <c r="AH94" s="282">
        <v>0</v>
      </c>
      <c r="AI94" s="282">
        <v>0</v>
      </c>
      <c r="AJ94" s="282">
        <v>0</v>
      </c>
      <c r="AK94" s="282">
        <v>0</v>
      </c>
      <c r="AL94" s="282">
        <v>0</v>
      </c>
      <c r="AM94" s="282">
        <v>0</v>
      </c>
      <c r="AN94" s="282">
        <v>0</v>
      </c>
      <c r="AO94" s="282">
        <v>0</v>
      </c>
      <c r="AP94" s="282">
        <v>0</v>
      </c>
      <c r="AQ94" s="282">
        <v>0</v>
      </c>
      <c r="AR94" s="282">
        <v>0</v>
      </c>
      <c r="AS94" s="282">
        <v>0</v>
      </c>
      <c r="AT94" s="282">
        <v>0</v>
      </c>
      <c r="AU94" s="282">
        <v>0</v>
      </c>
      <c r="AV94" s="282">
        <v>0</v>
      </c>
      <c r="AW94" s="282">
        <v>0</v>
      </c>
      <c r="AX94" s="282">
        <v>0</v>
      </c>
      <c r="AY94" s="282">
        <v>0</v>
      </c>
      <c r="AZ94" s="282">
        <v>0</v>
      </c>
      <c r="BA94" s="282">
        <v>0</v>
      </c>
      <c r="BB94" s="282">
        <v>0</v>
      </c>
      <c r="BC94" s="282">
        <v>0</v>
      </c>
      <c r="BD94" s="282">
        <v>0</v>
      </c>
      <c r="BE94" s="282">
        <v>0</v>
      </c>
      <c r="BF94" s="282">
        <v>0</v>
      </c>
      <c r="BG94" s="282">
        <v>0</v>
      </c>
      <c r="BH94" s="282">
        <v>0</v>
      </c>
      <c r="BI94" s="282">
        <v>0</v>
      </c>
      <c r="BJ94" s="282">
        <v>0</v>
      </c>
      <c r="BK94" s="282">
        <v>0</v>
      </c>
    </row>
    <row r="95" spans="1:70">
      <c r="A95" s="264"/>
      <c r="C95" s="51" t="str">
        <v>Llamadas salientes larga Distancia a otros operadores fijos</v>
      </c>
      <c r="G95" t="s">
        <v>119</v>
      </c>
      <c r="N95" s="282">
        <v>0</v>
      </c>
      <c r="O95" s="282">
        <v>0</v>
      </c>
      <c r="P95" s="282">
        <v>0</v>
      </c>
      <c r="Q95" s="282">
        <v>0</v>
      </c>
      <c r="R95" s="282">
        <v>0</v>
      </c>
      <c r="S95" s="282">
        <v>0</v>
      </c>
      <c r="T95" s="282">
        <v>0</v>
      </c>
      <c r="U95" s="282">
        <v>0</v>
      </c>
      <c r="V95" s="282">
        <v>0</v>
      </c>
      <c r="W95" s="282">
        <v>0</v>
      </c>
      <c r="X95" s="282">
        <v>0</v>
      </c>
      <c r="Y95" s="282">
        <v>0</v>
      </c>
      <c r="Z95" s="282">
        <v>0</v>
      </c>
      <c r="AA95" s="282">
        <v>0</v>
      </c>
      <c r="AB95" s="282">
        <v>0</v>
      </c>
      <c r="AC95" s="282">
        <v>0</v>
      </c>
      <c r="AD95" s="282">
        <v>0</v>
      </c>
      <c r="AE95" s="282">
        <v>0</v>
      </c>
      <c r="AF95" s="282">
        <v>0</v>
      </c>
      <c r="AG95" s="282">
        <v>0</v>
      </c>
      <c r="AH95" s="282">
        <v>0</v>
      </c>
      <c r="AI95" s="282">
        <v>0</v>
      </c>
      <c r="AJ95" s="282">
        <v>0</v>
      </c>
      <c r="AK95" s="282">
        <v>0</v>
      </c>
      <c r="AL95" s="282">
        <v>0</v>
      </c>
      <c r="AM95" s="282">
        <v>0</v>
      </c>
      <c r="AN95" s="282">
        <v>0</v>
      </c>
      <c r="AO95" s="282">
        <v>0</v>
      </c>
      <c r="AP95" s="282">
        <v>0</v>
      </c>
      <c r="AQ95" s="282">
        <v>0</v>
      </c>
      <c r="AR95" s="282">
        <v>0</v>
      </c>
      <c r="AS95" s="282">
        <v>0</v>
      </c>
      <c r="AT95" s="282">
        <v>0</v>
      </c>
      <c r="AU95" s="282">
        <v>0</v>
      </c>
      <c r="AV95" s="282">
        <v>0</v>
      </c>
      <c r="AW95" s="282">
        <v>0</v>
      </c>
      <c r="AX95" s="282">
        <v>0</v>
      </c>
      <c r="AY95" s="282">
        <v>0</v>
      </c>
      <c r="AZ95" s="282">
        <v>0</v>
      </c>
      <c r="BA95" s="282">
        <v>0</v>
      </c>
      <c r="BB95" s="282">
        <v>0</v>
      </c>
      <c r="BC95" s="282">
        <v>0</v>
      </c>
      <c r="BD95" s="282">
        <v>0</v>
      </c>
      <c r="BE95" s="282">
        <v>0</v>
      </c>
      <c r="BF95" s="282">
        <v>0</v>
      </c>
      <c r="BG95" s="282">
        <v>0</v>
      </c>
      <c r="BH95" s="282">
        <v>0</v>
      </c>
      <c r="BI95" s="282">
        <v>0</v>
      </c>
      <c r="BJ95" s="282">
        <v>0</v>
      </c>
      <c r="BK95" s="282">
        <v>0</v>
      </c>
    </row>
    <row r="96" spans="1:70">
      <c r="A96" s="264"/>
      <c r="C96" s="51" t="str">
        <v>Llamadas salientes a móvil</v>
      </c>
      <c r="G96" t="s">
        <v>119</v>
      </c>
      <c r="N96" s="282">
        <v>0</v>
      </c>
      <c r="O96" s="282">
        <v>0</v>
      </c>
      <c r="P96" s="282">
        <v>0</v>
      </c>
      <c r="Q96" s="282">
        <v>0</v>
      </c>
      <c r="R96" s="282">
        <v>0</v>
      </c>
      <c r="S96" s="282">
        <v>0</v>
      </c>
      <c r="T96" s="282">
        <v>0</v>
      </c>
      <c r="U96" s="282">
        <v>0</v>
      </c>
      <c r="V96" s="282">
        <v>0</v>
      </c>
      <c r="W96" s="282">
        <v>0</v>
      </c>
      <c r="X96" s="282">
        <v>0</v>
      </c>
      <c r="Y96" s="282">
        <v>0</v>
      </c>
      <c r="Z96" s="282">
        <v>0</v>
      </c>
      <c r="AA96" s="282">
        <v>0</v>
      </c>
      <c r="AB96" s="282">
        <v>0</v>
      </c>
      <c r="AC96" s="282">
        <v>0</v>
      </c>
      <c r="AD96" s="282">
        <v>0</v>
      </c>
      <c r="AE96" s="282">
        <v>0</v>
      </c>
      <c r="AF96" s="282">
        <v>0</v>
      </c>
      <c r="AG96" s="282">
        <v>0</v>
      </c>
      <c r="AH96" s="282">
        <v>0</v>
      </c>
      <c r="AI96" s="282">
        <v>0</v>
      </c>
      <c r="AJ96" s="282">
        <v>0</v>
      </c>
      <c r="AK96" s="282">
        <v>0</v>
      </c>
      <c r="AL96" s="282">
        <v>0</v>
      </c>
      <c r="AM96" s="282">
        <v>0</v>
      </c>
      <c r="AN96" s="282">
        <v>0</v>
      </c>
      <c r="AO96" s="282">
        <v>0</v>
      </c>
      <c r="AP96" s="282">
        <v>0</v>
      </c>
      <c r="AQ96" s="282">
        <v>0</v>
      </c>
      <c r="AR96" s="282">
        <v>0</v>
      </c>
      <c r="AS96" s="282">
        <v>0</v>
      </c>
      <c r="AT96" s="282">
        <v>0</v>
      </c>
      <c r="AU96" s="282">
        <v>0</v>
      </c>
      <c r="AV96" s="282">
        <v>0</v>
      </c>
      <c r="AW96" s="282">
        <v>0</v>
      </c>
      <c r="AX96" s="282">
        <v>0</v>
      </c>
      <c r="AY96" s="282">
        <v>0</v>
      </c>
      <c r="AZ96" s="282">
        <v>0</v>
      </c>
      <c r="BA96" s="282">
        <v>0</v>
      </c>
      <c r="BB96" s="282">
        <v>0</v>
      </c>
      <c r="BC96" s="282">
        <v>0</v>
      </c>
      <c r="BD96" s="282">
        <v>0</v>
      </c>
      <c r="BE96" s="282">
        <v>0</v>
      </c>
      <c r="BF96" s="282">
        <v>0</v>
      </c>
      <c r="BG96" s="282">
        <v>0</v>
      </c>
      <c r="BH96" s="282">
        <v>0</v>
      </c>
      <c r="BI96" s="282">
        <v>0</v>
      </c>
      <c r="BJ96" s="282">
        <v>0</v>
      </c>
      <c r="BK96" s="282">
        <v>0</v>
      </c>
    </row>
    <row r="97" spans="1:63">
      <c r="A97" s="264"/>
      <c r="C97" s="51" t="str">
        <v>Llamadas salientes a internacional</v>
      </c>
      <c r="G97" t="s">
        <v>119</v>
      </c>
      <c r="N97" s="282">
        <v>0</v>
      </c>
      <c r="O97" s="282">
        <v>0</v>
      </c>
      <c r="P97" s="282">
        <v>0</v>
      </c>
      <c r="Q97" s="282">
        <v>0</v>
      </c>
      <c r="R97" s="282">
        <v>0</v>
      </c>
      <c r="S97" s="282">
        <v>0</v>
      </c>
      <c r="T97" s="282">
        <v>0</v>
      </c>
      <c r="U97" s="282">
        <v>0</v>
      </c>
      <c r="V97" s="282">
        <v>0</v>
      </c>
      <c r="W97" s="282">
        <v>0</v>
      </c>
      <c r="X97" s="282">
        <v>0</v>
      </c>
      <c r="Y97" s="282">
        <v>0</v>
      </c>
      <c r="Z97" s="282">
        <v>0</v>
      </c>
      <c r="AA97" s="282">
        <v>0</v>
      </c>
      <c r="AB97" s="282">
        <v>0</v>
      </c>
      <c r="AC97" s="282">
        <v>0</v>
      </c>
      <c r="AD97" s="282">
        <v>0</v>
      </c>
      <c r="AE97" s="282">
        <v>0</v>
      </c>
      <c r="AF97" s="282">
        <v>0</v>
      </c>
      <c r="AG97" s="282">
        <v>0</v>
      </c>
      <c r="AH97" s="282">
        <v>0</v>
      </c>
      <c r="AI97" s="282">
        <v>0</v>
      </c>
      <c r="AJ97" s="282">
        <v>0</v>
      </c>
      <c r="AK97" s="282">
        <v>0</v>
      </c>
      <c r="AL97" s="282">
        <v>0</v>
      </c>
      <c r="AM97" s="282">
        <v>0</v>
      </c>
      <c r="AN97" s="282">
        <v>0</v>
      </c>
      <c r="AO97" s="282">
        <v>0</v>
      </c>
      <c r="AP97" s="282">
        <v>0</v>
      </c>
      <c r="AQ97" s="282">
        <v>0</v>
      </c>
      <c r="AR97" s="282">
        <v>0</v>
      </c>
      <c r="AS97" s="282">
        <v>0</v>
      </c>
      <c r="AT97" s="282">
        <v>0</v>
      </c>
      <c r="AU97" s="282">
        <v>0</v>
      </c>
      <c r="AV97" s="282">
        <v>0</v>
      </c>
      <c r="AW97" s="282">
        <v>0</v>
      </c>
      <c r="AX97" s="282">
        <v>0</v>
      </c>
      <c r="AY97" s="282">
        <v>0</v>
      </c>
      <c r="AZ97" s="282">
        <v>0</v>
      </c>
      <c r="BA97" s="282">
        <v>0</v>
      </c>
      <c r="BB97" s="282">
        <v>0</v>
      </c>
      <c r="BC97" s="282">
        <v>0</v>
      </c>
      <c r="BD97" s="282">
        <v>0</v>
      </c>
      <c r="BE97" s="282">
        <v>0</v>
      </c>
      <c r="BF97" s="282">
        <v>0</v>
      </c>
      <c r="BG97" s="282">
        <v>0</v>
      </c>
      <c r="BH97" s="282">
        <v>0</v>
      </c>
      <c r="BI97" s="282">
        <v>0</v>
      </c>
      <c r="BJ97" s="282">
        <v>0</v>
      </c>
      <c r="BK97" s="282">
        <v>0</v>
      </c>
    </row>
    <row r="98" spans="1:63">
      <c r="A98" s="264"/>
      <c r="C98" s="51" t="str">
        <v>Llamadas salientes a números no geográficos</v>
      </c>
      <c r="G98" t="s">
        <v>119</v>
      </c>
      <c r="N98" s="282">
        <v>0</v>
      </c>
      <c r="O98" s="282">
        <v>0</v>
      </c>
      <c r="P98" s="282">
        <v>0</v>
      </c>
      <c r="Q98" s="282">
        <v>0</v>
      </c>
      <c r="R98" s="282">
        <v>0</v>
      </c>
      <c r="S98" s="282">
        <v>0</v>
      </c>
      <c r="T98" s="282">
        <v>0</v>
      </c>
      <c r="U98" s="282">
        <v>0</v>
      </c>
      <c r="V98" s="282">
        <v>0</v>
      </c>
      <c r="W98" s="282">
        <v>0</v>
      </c>
      <c r="X98" s="282">
        <v>0</v>
      </c>
      <c r="Y98" s="282">
        <v>0</v>
      </c>
      <c r="Z98" s="282">
        <v>0</v>
      </c>
      <c r="AA98" s="282">
        <v>0</v>
      </c>
      <c r="AB98" s="282">
        <v>0</v>
      </c>
      <c r="AC98" s="282">
        <v>0</v>
      </c>
      <c r="AD98" s="282">
        <v>0</v>
      </c>
      <c r="AE98" s="282">
        <v>0</v>
      </c>
      <c r="AF98" s="282">
        <v>0</v>
      </c>
      <c r="AG98" s="282">
        <v>0</v>
      </c>
      <c r="AH98" s="282">
        <v>0</v>
      </c>
      <c r="AI98" s="282">
        <v>0</v>
      </c>
      <c r="AJ98" s="282">
        <v>0</v>
      </c>
      <c r="AK98" s="282">
        <v>0</v>
      </c>
      <c r="AL98" s="282">
        <v>0</v>
      </c>
      <c r="AM98" s="282">
        <v>0</v>
      </c>
      <c r="AN98" s="282">
        <v>0</v>
      </c>
      <c r="AO98" s="282">
        <v>0</v>
      </c>
      <c r="AP98" s="282">
        <v>0</v>
      </c>
      <c r="AQ98" s="282">
        <v>0</v>
      </c>
      <c r="AR98" s="282">
        <v>0</v>
      </c>
      <c r="AS98" s="282">
        <v>0</v>
      </c>
      <c r="AT98" s="282">
        <v>0</v>
      </c>
      <c r="AU98" s="282">
        <v>0</v>
      </c>
      <c r="AV98" s="282">
        <v>0</v>
      </c>
      <c r="AW98" s="282">
        <v>0</v>
      </c>
      <c r="AX98" s="282">
        <v>0</v>
      </c>
      <c r="AY98" s="282">
        <v>0</v>
      </c>
      <c r="AZ98" s="282">
        <v>0</v>
      </c>
      <c r="BA98" s="282">
        <v>0</v>
      </c>
      <c r="BB98" s="282">
        <v>0</v>
      </c>
      <c r="BC98" s="282">
        <v>0</v>
      </c>
      <c r="BD98" s="282">
        <v>0</v>
      </c>
      <c r="BE98" s="282">
        <v>0</v>
      </c>
      <c r="BF98" s="282">
        <v>0</v>
      </c>
      <c r="BG98" s="282">
        <v>0</v>
      </c>
      <c r="BH98" s="282">
        <v>0</v>
      </c>
      <c r="BI98" s="282">
        <v>0</v>
      </c>
      <c r="BJ98" s="282">
        <v>0</v>
      </c>
      <c r="BK98" s="282">
        <v>0</v>
      </c>
    </row>
    <row r="99" spans="1:63">
      <c r="A99" s="264"/>
      <c r="C99" s="51" t="str">
        <v>Fixed Service8</v>
      </c>
      <c r="G99" t="s">
        <v>119</v>
      </c>
      <c r="N99" s="283">
        <v>0</v>
      </c>
      <c r="O99" s="283">
        <v>0</v>
      </c>
      <c r="P99" s="283">
        <v>0</v>
      </c>
      <c r="Q99" s="283">
        <v>0</v>
      </c>
      <c r="R99" s="283">
        <v>0</v>
      </c>
      <c r="S99" s="283">
        <v>0</v>
      </c>
      <c r="T99" s="283">
        <v>0</v>
      </c>
      <c r="U99" s="283">
        <v>0</v>
      </c>
      <c r="V99" s="283">
        <v>0</v>
      </c>
      <c r="W99" s="283">
        <v>0</v>
      </c>
      <c r="X99" s="283">
        <v>0</v>
      </c>
      <c r="Y99" s="283">
        <v>0</v>
      </c>
      <c r="Z99" s="283">
        <v>0</v>
      </c>
      <c r="AA99" s="283">
        <v>0</v>
      </c>
      <c r="AB99" s="283">
        <v>0</v>
      </c>
      <c r="AC99" s="283">
        <v>0</v>
      </c>
      <c r="AD99" s="283">
        <v>0</v>
      </c>
      <c r="AE99" s="283">
        <v>0</v>
      </c>
      <c r="AF99" s="283">
        <v>0</v>
      </c>
      <c r="AG99" s="283">
        <v>0</v>
      </c>
      <c r="AH99" s="283">
        <v>0</v>
      </c>
      <c r="AI99" s="283">
        <v>0</v>
      </c>
      <c r="AJ99" s="283">
        <v>0</v>
      </c>
      <c r="AK99" s="283">
        <v>0</v>
      </c>
      <c r="AL99" s="283">
        <v>0</v>
      </c>
      <c r="AM99" s="283">
        <v>0</v>
      </c>
      <c r="AN99" s="283">
        <v>0</v>
      </c>
      <c r="AO99" s="283">
        <v>0</v>
      </c>
      <c r="AP99" s="283">
        <v>0</v>
      </c>
      <c r="AQ99" s="283">
        <v>0</v>
      </c>
      <c r="AR99" s="283">
        <v>0</v>
      </c>
      <c r="AS99" s="283">
        <v>0</v>
      </c>
      <c r="AT99" s="283">
        <v>0</v>
      </c>
      <c r="AU99" s="283">
        <v>0</v>
      </c>
      <c r="AV99" s="283">
        <v>0</v>
      </c>
      <c r="AW99" s="283">
        <v>0</v>
      </c>
      <c r="AX99" s="283">
        <v>0</v>
      </c>
      <c r="AY99" s="283">
        <v>0</v>
      </c>
      <c r="AZ99" s="283">
        <v>0</v>
      </c>
      <c r="BA99" s="283">
        <v>0</v>
      </c>
      <c r="BB99" s="283">
        <v>0</v>
      </c>
      <c r="BC99" s="283">
        <v>0</v>
      </c>
      <c r="BD99" s="283">
        <v>0</v>
      </c>
      <c r="BE99" s="283">
        <v>0</v>
      </c>
      <c r="BF99" s="283">
        <v>0</v>
      </c>
      <c r="BG99" s="283">
        <v>0</v>
      </c>
      <c r="BH99" s="283">
        <v>0</v>
      </c>
      <c r="BI99" s="283">
        <v>0</v>
      </c>
      <c r="BJ99" s="283">
        <v>0</v>
      </c>
      <c r="BK99" s="283">
        <v>0</v>
      </c>
    </row>
    <row r="100" spans="1:63">
      <c r="A100" s="264"/>
      <c r="C100" s="51" t="str">
        <v>Llamadas entrantes Local de otros operadores fijos</v>
      </c>
      <c r="G100" t="s">
        <v>119</v>
      </c>
      <c r="N100" s="281">
        <v>0</v>
      </c>
      <c r="O100" s="281">
        <v>0</v>
      </c>
      <c r="P100" s="281">
        <v>0</v>
      </c>
      <c r="Q100" s="281">
        <v>0</v>
      </c>
      <c r="R100" s="281">
        <v>0</v>
      </c>
      <c r="S100" s="281">
        <v>0</v>
      </c>
      <c r="T100" s="281">
        <v>0</v>
      </c>
      <c r="U100" s="281">
        <v>0</v>
      </c>
      <c r="V100" s="281">
        <v>0</v>
      </c>
      <c r="W100" s="281">
        <v>0</v>
      </c>
      <c r="X100" s="281">
        <v>0</v>
      </c>
      <c r="Y100" s="281">
        <v>0</v>
      </c>
      <c r="Z100" s="281">
        <v>0</v>
      </c>
      <c r="AA100" s="281">
        <v>0</v>
      </c>
      <c r="AB100" s="281">
        <v>0</v>
      </c>
      <c r="AC100" s="281">
        <v>0</v>
      </c>
      <c r="AD100" s="281">
        <v>0</v>
      </c>
      <c r="AE100" s="281">
        <v>0</v>
      </c>
      <c r="AF100" s="281">
        <v>0</v>
      </c>
      <c r="AG100" s="281">
        <v>0</v>
      </c>
      <c r="AH100" s="281">
        <v>0</v>
      </c>
      <c r="AI100" s="281">
        <v>0</v>
      </c>
      <c r="AJ100" s="281">
        <v>0</v>
      </c>
      <c r="AK100" s="281">
        <v>0</v>
      </c>
      <c r="AL100" s="281">
        <v>0</v>
      </c>
      <c r="AM100" s="281">
        <v>0</v>
      </c>
      <c r="AN100" s="281">
        <v>0</v>
      </c>
      <c r="AO100" s="281">
        <v>0</v>
      </c>
      <c r="AP100" s="281">
        <v>0</v>
      </c>
      <c r="AQ100" s="281">
        <v>0</v>
      </c>
      <c r="AR100" s="281">
        <v>0</v>
      </c>
      <c r="AS100" s="281">
        <v>0</v>
      </c>
      <c r="AT100" s="281">
        <v>0</v>
      </c>
      <c r="AU100" s="281">
        <v>0</v>
      </c>
      <c r="AV100" s="281">
        <v>0</v>
      </c>
      <c r="AW100" s="281">
        <v>0</v>
      </c>
      <c r="AX100" s="281">
        <v>0</v>
      </c>
      <c r="AY100" s="281">
        <v>0</v>
      </c>
      <c r="AZ100" s="281">
        <v>0</v>
      </c>
      <c r="BA100" s="281">
        <v>0</v>
      </c>
      <c r="BB100" s="281">
        <v>0</v>
      </c>
      <c r="BC100" s="281">
        <v>0</v>
      </c>
      <c r="BD100" s="281">
        <v>0</v>
      </c>
      <c r="BE100" s="281">
        <v>0</v>
      </c>
      <c r="BF100" s="281">
        <v>0</v>
      </c>
      <c r="BG100" s="281">
        <v>0</v>
      </c>
      <c r="BH100" s="281">
        <v>0</v>
      </c>
      <c r="BI100" s="281">
        <v>0</v>
      </c>
      <c r="BJ100" s="281">
        <v>0</v>
      </c>
      <c r="BK100" s="281">
        <v>0</v>
      </c>
    </row>
    <row r="101" spans="1:63">
      <c r="A101" s="264"/>
      <c r="C101" s="51" t="str">
        <v>Llamadas entrantes Larga Distancia de otros operadores fijos</v>
      </c>
      <c r="G101" t="s">
        <v>119</v>
      </c>
      <c r="N101" s="282">
        <v>0</v>
      </c>
      <c r="O101" s="282">
        <v>0</v>
      </c>
      <c r="P101" s="282">
        <v>0</v>
      </c>
      <c r="Q101" s="282">
        <v>0</v>
      </c>
      <c r="R101" s="282">
        <v>0</v>
      </c>
      <c r="S101" s="282">
        <v>0</v>
      </c>
      <c r="T101" s="282">
        <v>0</v>
      </c>
      <c r="U101" s="282">
        <v>0</v>
      </c>
      <c r="V101" s="282">
        <v>0</v>
      </c>
      <c r="W101" s="282">
        <v>0</v>
      </c>
      <c r="X101" s="282">
        <v>0</v>
      </c>
      <c r="Y101" s="282">
        <v>0</v>
      </c>
      <c r="Z101" s="282">
        <v>0</v>
      </c>
      <c r="AA101" s="282">
        <v>0</v>
      </c>
      <c r="AB101" s="282">
        <v>0</v>
      </c>
      <c r="AC101" s="282">
        <v>0</v>
      </c>
      <c r="AD101" s="282">
        <v>0</v>
      </c>
      <c r="AE101" s="282">
        <v>0</v>
      </c>
      <c r="AF101" s="282">
        <v>0</v>
      </c>
      <c r="AG101" s="282">
        <v>0</v>
      </c>
      <c r="AH101" s="282">
        <v>0</v>
      </c>
      <c r="AI101" s="282">
        <v>0</v>
      </c>
      <c r="AJ101" s="282">
        <v>0</v>
      </c>
      <c r="AK101" s="282">
        <v>0</v>
      </c>
      <c r="AL101" s="282">
        <v>0</v>
      </c>
      <c r="AM101" s="282">
        <v>0</v>
      </c>
      <c r="AN101" s="282">
        <v>0</v>
      </c>
      <c r="AO101" s="282">
        <v>0</v>
      </c>
      <c r="AP101" s="282">
        <v>0</v>
      </c>
      <c r="AQ101" s="282">
        <v>0</v>
      </c>
      <c r="AR101" s="282">
        <v>0</v>
      </c>
      <c r="AS101" s="282">
        <v>0</v>
      </c>
      <c r="AT101" s="282">
        <v>0</v>
      </c>
      <c r="AU101" s="282">
        <v>0</v>
      </c>
      <c r="AV101" s="282">
        <v>0</v>
      </c>
      <c r="AW101" s="282">
        <v>0</v>
      </c>
      <c r="AX101" s="282">
        <v>0</v>
      </c>
      <c r="AY101" s="282">
        <v>0</v>
      </c>
      <c r="AZ101" s="282">
        <v>0</v>
      </c>
      <c r="BA101" s="282">
        <v>0</v>
      </c>
      <c r="BB101" s="282">
        <v>0</v>
      </c>
      <c r="BC101" s="282">
        <v>0</v>
      </c>
      <c r="BD101" s="282">
        <v>0</v>
      </c>
      <c r="BE101" s="282">
        <v>0</v>
      </c>
      <c r="BF101" s="282">
        <v>0</v>
      </c>
      <c r="BG101" s="282">
        <v>0</v>
      </c>
      <c r="BH101" s="282">
        <v>0</v>
      </c>
      <c r="BI101" s="282">
        <v>0</v>
      </c>
      <c r="BJ101" s="282">
        <v>0</v>
      </c>
      <c r="BK101" s="282">
        <v>0</v>
      </c>
    </row>
    <row r="102" spans="1:63">
      <c r="A102" s="264"/>
      <c r="C102" s="51" t="str">
        <v>Llamadas entrantes de móvil</v>
      </c>
      <c r="G102" t="s">
        <v>119</v>
      </c>
      <c r="N102" s="282">
        <v>0</v>
      </c>
      <c r="O102" s="282">
        <v>0</v>
      </c>
      <c r="P102" s="282">
        <v>0</v>
      </c>
      <c r="Q102" s="282">
        <v>0</v>
      </c>
      <c r="R102" s="282">
        <v>0</v>
      </c>
      <c r="S102" s="282">
        <v>0</v>
      </c>
      <c r="T102" s="282">
        <v>0</v>
      </c>
      <c r="U102" s="282">
        <v>0</v>
      </c>
      <c r="V102" s="282">
        <v>0</v>
      </c>
      <c r="W102" s="282">
        <v>0</v>
      </c>
      <c r="X102" s="282">
        <v>0</v>
      </c>
      <c r="Y102" s="282">
        <v>0</v>
      </c>
      <c r="Z102" s="282">
        <v>0</v>
      </c>
      <c r="AA102" s="282">
        <v>0</v>
      </c>
      <c r="AB102" s="282">
        <v>0</v>
      </c>
      <c r="AC102" s="282">
        <v>0</v>
      </c>
      <c r="AD102" s="282">
        <v>0</v>
      </c>
      <c r="AE102" s="282">
        <v>0</v>
      </c>
      <c r="AF102" s="282">
        <v>0</v>
      </c>
      <c r="AG102" s="282">
        <v>0</v>
      </c>
      <c r="AH102" s="282">
        <v>0</v>
      </c>
      <c r="AI102" s="282">
        <v>0</v>
      </c>
      <c r="AJ102" s="282">
        <v>0</v>
      </c>
      <c r="AK102" s="282">
        <v>0</v>
      </c>
      <c r="AL102" s="282">
        <v>0</v>
      </c>
      <c r="AM102" s="282">
        <v>0</v>
      </c>
      <c r="AN102" s="282">
        <v>0</v>
      </c>
      <c r="AO102" s="282">
        <v>0</v>
      </c>
      <c r="AP102" s="282">
        <v>0</v>
      </c>
      <c r="AQ102" s="282">
        <v>0</v>
      </c>
      <c r="AR102" s="282">
        <v>0</v>
      </c>
      <c r="AS102" s="282">
        <v>0</v>
      </c>
      <c r="AT102" s="282">
        <v>0</v>
      </c>
      <c r="AU102" s="282">
        <v>0</v>
      </c>
      <c r="AV102" s="282">
        <v>0</v>
      </c>
      <c r="AW102" s="282">
        <v>0</v>
      </c>
      <c r="AX102" s="282">
        <v>0</v>
      </c>
      <c r="AY102" s="282">
        <v>0</v>
      </c>
      <c r="AZ102" s="282">
        <v>0</v>
      </c>
      <c r="BA102" s="282">
        <v>0</v>
      </c>
      <c r="BB102" s="282">
        <v>0</v>
      </c>
      <c r="BC102" s="282">
        <v>0</v>
      </c>
      <c r="BD102" s="282">
        <v>0</v>
      </c>
      <c r="BE102" s="282">
        <v>0</v>
      </c>
      <c r="BF102" s="282">
        <v>0</v>
      </c>
      <c r="BG102" s="282">
        <v>0</v>
      </c>
      <c r="BH102" s="282">
        <v>0</v>
      </c>
      <c r="BI102" s="282">
        <v>0</v>
      </c>
      <c r="BJ102" s="282">
        <v>0</v>
      </c>
      <c r="BK102" s="282">
        <v>0</v>
      </c>
    </row>
    <row r="103" spans="1:63">
      <c r="A103" s="264"/>
      <c r="C103" s="51" t="str">
        <v>Llamadas entrantes de internacional</v>
      </c>
      <c r="G103" t="s">
        <v>119</v>
      </c>
      <c r="N103" s="282">
        <v>0</v>
      </c>
      <c r="O103" s="282">
        <v>0</v>
      </c>
      <c r="P103" s="282">
        <v>0</v>
      </c>
      <c r="Q103" s="282">
        <v>0</v>
      </c>
      <c r="R103" s="282">
        <v>0</v>
      </c>
      <c r="S103" s="282">
        <v>0</v>
      </c>
      <c r="T103" s="282">
        <v>0</v>
      </c>
      <c r="U103" s="282">
        <v>0</v>
      </c>
      <c r="V103" s="282">
        <v>0</v>
      </c>
      <c r="W103" s="282">
        <v>0</v>
      </c>
      <c r="X103" s="282">
        <v>0</v>
      </c>
      <c r="Y103" s="282">
        <v>0</v>
      </c>
      <c r="Z103" s="282">
        <v>0</v>
      </c>
      <c r="AA103" s="282">
        <v>0</v>
      </c>
      <c r="AB103" s="282">
        <v>0</v>
      </c>
      <c r="AC103" s="282">
        <v>0</v>
      </c>
      <c r="AD103" s="282">
        <v>0</v>
      </c>
      <c r="AE103" s="282">
        <v>0</v>
      </c>
      <c r="AF103" s="282">
        <v>0</v>
      </c>
      <c r="AG103" s="282">
        <v>0</v>
      </c>
      <c r="AH103" s="282">
        <v>0</v>
      </c>
      <c r="AI103" s="282">
        <v>0</v>
      </c>
      <c r="AJ103" s="282">
        <v>0</v>
      </c>
      <c r="AK103" s="282">
        <v>0</v>
      </c>
      <c r="AL103" s="282">
        <v>0</v>
      </c>
      <c r="AM103" s="282">
        <v>0</v>
      </c>
      <c r="AN103" s="282">
        <v>0</v>
      </c>
      <c r="AO103" s="282">
        <v>0</v>
      </c>
      <c r="AP103" s="282">
        <v>0</v>
      </c>
      <c r="AQ103" s="282">
        <v>0</v>
      </c>
      <c r="AR103" s="282">
        <v>0</v>
      </c>
      <c r="AS103" s="282">
        <v>0</v>
      </c>
      <c r="AT103" s="282">
        <v>0</v>
      </c>
      <c r="AU103" s="282">
        <v>0</v>
      </c>
      <c r="AV103" s="282">
        <v>0</v>
      </c>
      <c r="AW103" s="282">
        <v>0</v>
      </c>
      <c r="AX103" s="282">
        <v>0</v>
      </c>
      <c r="AY103" s="282">
        <v>0</v>
      </c>
      <c r="AZ103" s="282">
        <v>0</v>
      </c>
      <c r="BA103" s="282">
        <v>0</v>
      </c>
      <c r="BB103" s="282">
        <v>0</v>
      </c>
      <c r="BC103" s="282">
        <v>0</v>
      </c>
      <c r="BD103" s="282">
        <v>0</v>
      </c>
      <c r="BE103" s="282">
        <v>0</v>
      </c>
      <c r="BF103" s="282">
        <v>0</v>
      </c>
      <c r="BG103" s="282">
        <v>0</v>
      </c>
      <c r="BH103" s="282">
        <v>0</v>
      </c>
      <c r="BI103" s="282">
        <v>0</v>
      </c>
      <c r="BJ103" s="282">
        <v>0</v>
      </c>
      <c r="BK103" s="282">
        <v>0</v>
      </c>
    </row>
    <row r="104" spans="1:63">
      <c r="A104" s="264"/>
      <c r="C104" s="51" t="str">
        <v>Llamadas entrantes de números no geográficos</v>
      </c>
      <c r="G104" t="s">
        <v>119</v>
      </c>
      <c r="N104" s="282">
        <v>0</v>
      </c>
      <c r="O104" s="282">
        <v>0</v>
      </c>
      <c r="P104" s="282">
        <v>0</v>
      </c>
      <c r="Q104" s="282">
        <v>0</v>
      </c>
      <c r="R104" s="282">
        <v>0</v>
      </c>
      <c r="S104" s="282">
        <v>0</v>
      </c>
      <c r="T104" s="282">
        <v>0</v>
      </c>
      <c r="U104" s="282">
        <v>0</v>
      </c>
      <c r="V104" s="282">
        <v>0</v>
      </c>
      <c r="W104" s="282">
        <v>0</v>
      </c>
      <c r="X104" s="282">
        <v>0</v>
      </c>
      <c r="Y104" s="282">
        <v>0</v>
      </c>
      <c r="Z104" s="282">
        <v>0</v>
      </c>
      <c r="AA104" s="282">
        <v>0</v>
      </c>
      <c r="AB104" s="282">
        <v>0</v>
      </c>
      <c r="AC104" s="282">
        <v>0</v>
      </c>
      <c r="AD104" s="282">
        <v>0</v>
      </c>
      <c r="AE104" s="282">
        <v>0</v>
      </c>
      <c r="AF104" s="282">
        <v>0</v>
      </c>
      <c r="AG104" s="282">
        <v>0</v>
      </c>
      <c r="AH104" s="282">
        <v>0</v>
      </c>
      <c r="AI104" s="282">
        <v>0</v>
      </c>
      <c r="AJ104" s="282">
        <v>0</v>
      </c>
      <c r="AK104" s="282">
        <v>0</v>
      </c>
      <c r="AL104" s="282">
        <v>0</v>
      </c>
      <c r="AM104" s="282">
        <v>0</v>
      </c>
      <c r="AN104" s="282">
        <v>0</v>
      </c>
      <c r="AO104" s="282">
        <v>0</v>
      </c>
      <c r="AP104" s="282">
        <v>0</v>
      </c>
      <c r="AQ104" s="282">
        <v>0</v>
      </c>
      <c r="AR104" s="282">
        <v>0</v>
      </c>
      <c r="AS104" s="282">
        <v>0</v>
      </c>
      <c r="AT104" s="282">
        <v>0</v>
      </c>
      <c r="AU104" s="282">
        <v>0</v>
      </c>
      <c r="AV104" s="282">
        <v>0</v>
      </c>
      <c r="AW104" s="282">
        <v>0</v>
      </c>
      <c r="AX104" s="282">
        <v>0</v>
      </c>
      <c r="AY104" s="282">
        <v>0</v>
      </c>
      <c r="AZ104" s="282">
        <v>0</v>
      </c>
      <c r="BA104" s="282">
        <v>0</v>
      </c>
      <c r="BB104" s="282">
        <v>0</v>
      </c>
      <c r="BC104" s="282">
        <v>0</v>
      </c>
      <c r="BD104" s="282">
        <v>0</v>
      </c>
      <c r="BE104" s="282">
        <v>0</v>
      </c>
      <c r="BF104" s="282">
        <v>0</v>
      </c>
      <c r="BG104" s="282">
        <v>0</v>
      </c>
      <c r="BH104" s="282">
        <v>0</v>
      </c>
      <c r="BI104" s="282">
        <v>0</v>
      </c>
      <c r="BJ104" s="282">
        <v>0</v>
      </c>
      <c r="BK104" s="282">
        <v>0</v>
      </c>
    </row>
    <row r="105" spans="1:63">
      <c r="A105" s="264"/>
      <c r="C105" s="51" t="str">
        <v>Fixed Service14</v>
      </c>
      <c r="G105" t="s">
        <v>119</v>
      </c>
      <c r="N105" s="283">
        <v>0</v>
      </c>
      <c r="O105" s="283">
        <v>0</v>
      </c>
      <c r="P105" s="283">
        <v>0</v>
      </c>
      <c r="Q105" s="283">
        <v>0</v>
      </c>
      <c r="R105" s="283">
        <v>0</v>
      </c>
      <c r="S105" s="283">
        <v>0</v>
      </c>
      <c r="T105" s="283">
        <v>0</v>
      </c>
      <c r="U105" s="283">
        <v>0</v>
      </c>
      <c r="V105" s="283">
        <v>0</v>
      </c>
      <c r="W105" s="283">
        <v>0</v>
      </c>
      <c r="X105" s="283">
        <v>0</v>
      </c>
      <c r="Y105" s="283">
        <v>0</v>
      </c>
      <c r="Z105" s="283">
        <v>0</v>
      </c>
      <c r="AA105" s="283">
        <v>0</v>
      </c>
      <c r="AB105" s="283">
        <v>0</v>
      </c>
      <c r="AC105" s="283">
        <v>0</v>
      </c>
      <c r="AD105" s="283">
        <v>0</v>
      </c>
      <c r="AE105" s="283">
        <v>0</v>
      </c>
      <c r="AF105" s="283">
        <v>0</v>
      </c>
      <c r="AG105" s="283">
        <v>0</v>
      </c>
      <c r="AH105" s="283">
        <v>0</v>
      </c>
      <c r="AI105" s="283">
        <v>0</v>
      </c>
      <c r="AJ105" s="283">
        <v>0</v>
      </c>
      <c r="AK105" s="283">
        <v>0</v>
      </c>
      <c r="AL105" s="283">
        <v>0</v>
      </c>
      <c r="AM105" s="283">
        <v>0</v>
      </c>
      <c r="AN105" s="283">
        <v>0</v>
      </c>
      <c r="AO105" s="283">
        <v>0</v>
      </c>
      <c r="AP105" s="283">
        <v>0</v>
      </c>
      <c r="AQ105" s="283">
        <v>0</v>
      </c>
      <c r="AR105" s="283">
        <v>0</v>
      </c>
      <c r="AS105" s="283">
        <v>0</v>
      </c>
      <c r="AT105" s="283">
        <v>0</v>
      </c>
      <c r="AU105" s="283">
        <v>0</v>
      </c>
      <c r="AV105" s="283">
        <v>0</v>
      </c>
      <c r="AW105" s="283">
        <v>0</v>
      </c>
      <c r="AX105" s="283">
        <v>0</v>
      </c>
      <c r="AY105" s="283">
        <v>0</v>
      </c>
      <c r="AZ105" s="283">
        <v>0</v>
      </c>
      <c r="BA105" s="283">
        <v>0</v>
      </c>
      <c r="BB105" s="283">
        <v>0</v>
      </c>
      <c r="BC105" s="283">
        <v>0</v>
      </c>
      <c r="BD105" s="283">
        <v>0</v>
      </c>
      <c r="BE105" s="283">
        <v>0</v>
      </c>
      <c r="BF105" s="283">
        <v>0</v>
      </c>
      <c r="BG105" s="283">
        <v>0</v>
      </c>
      <c r="BH105" s="283">
        <v>0</v>
      </c>
      <c r="BI105" s="283">
        <v>0</v>
      </c>
      <c r="BJ105" s="283">
        <v>0</v>
      </c>
      <c r="BK105" s="283">
        <v>0</v>
      </c>
    </row>
    <row r="106" spans="1:63">
      <c r="A106" s="264"/>
      <c r="C106" s="51" t="str">
        <v>Llamadas en tránsito Local</v>
      </c>
      <c r="G106" t="s">
        <v>119</v>
      </c>
      <c r="N106" s="281">
        <v>0</v>
      </c>
      <c r="O106" s="281">
        <v>0</v>
      </c>
      <c r="P106" s="281">
        <v>0</v>
      </c>
      <c r="Q106" s="281">
        <v>0</v>
      </c>
      <c r="R106" s="281">
        <v>0</v>
      </c>
      <c r="S106" s="281">
        <v>0</v>
      </c>
      <c r="T106" s="281">
        <v>0</v>
      </c>
      <c r="U106" s="281">
        <v>0</v>
      </c>
      <c r="V106" s="281">
        <v>0</v>
      </c>
      <c r="W106" s="281">
        <v>0</v>
      </c>
      <c r="X106" s="281">
        <v>0</v>
      </c>
      <c r="Y106" s="281">
        <v>0</v>
      </c>
      <c r="Z106" s="281">
        <v>0</v>
      </c>
      <c r="AA106" s="281">
        <v>0</v>
      </c>
      <c r="AB106" s="281">
        <v>0</v>
      </c>
      <c r="AC106" s="281">
        <v>0</v>
      </c>
      <c r="AD106" s="281">
        <v>0</v>
      </c>
      <c r="AE106" s="281">
        <v>0</v>
      </c>
      <c r="AF106" s="281">
        <v>0</v>
      </c>
      <c r="AG106" s="281">
        <v>0</v>
      </c>
      <c r="AH106" s="281">
        <v>0</v>
      </c>
      <c r="AI106" s="281">
        <v>0</v>
      </c>
      <c r="AJ106" s="281">
        <v>0</v>
      </c>
      <c r="AK106" s="281">
        <v>0</v>
      </c>
      <c r="AL106" s="281">
        <v>0</v>
      </c>
      <c r="AM106" s="281">
        <v>0</v>
      </c>
      <c r="AN106" s="281">
        <v>0</v>
      </c>
      <c r="AO106" s="281">
        <v>0</v>
      </c>
      <c r="AP106" s="281">
        <v>0</v>
      </c>
      <c r="AQ106" s="281">
        <v>0</v>
      </c>
      <c r="AR106" s="281">
        <v>0</v>
      </c>
      <c r="AS106" s="281">
        <v>0</v>
      </c>
      <c r="AT106" s="281">
        <v>0</v>
      </c>
      <c r="AU106" s="281">
        <v>0</v>
      </c>
      <c r="AV106" s="281">
        <v>0</v>
      </c>
      <c r="AW106" s="281">
        <v>0</v>
      </c>
      <c r="AX106" s="281">
        <v>0</v>
      </c>
      <c r="AY106" s="281">
        <v>0</v>
      </c>
      <c r="AZ106" s="281">
        <v>0</v>
      </c>
      <c r="BA106" s="281">
        <v>0</v>
      </c>
      <c r="BB106" s="281">
        <v>0</v>
      </c>
      <c r="BC106" s="281">
        <v>0</v>
      </c>
      <c r="BD106" s="281">
        <v>0</v>
      </c>
      <c r="BE106" s="281">
        <v>0</v>
      </c>
      <c r="BF106" s="281">
        <v>0</v>
      </c>
      <c r="BG106" s="281">
        <v>0</v>
      </c>
      <c r="BH106" s="281">
        <v>0</v>
      </c>
      <c r="BI106" s="281">
        <v>0</v>
      </c>
      <c r="BJ106" s="281">
        <v>0</v>
      </c>
      <c r="BK106" s="281">
        <v>0</v>
      </c>
    </row>
    <row r="107" spans="1:63">
      <c r="A107" s="264"/>
      <c r="C107" s="51" t="str">
        <v>Llamadas en tránsito Larga Distancia</v>
      </c>
      <c r="G107" t="s">
        <v>119</v>
      </c>
      <c r="N107" s="282">
        <v>0</v>
      </c>
      <c r="O107" s="282">
        <v>0</v>
      </c>
      <c r="P107" s="282">
        <v>0</v>
      </c>
      <c r="Q107" s="282">
        <v>0</v>
      </c>
      <c r="R107" s="282">
        <v>0</v>
      </c>
      <c r="S107" s="282">
        <v>0</v>
      </c>
      <c r="T107" s="282">
        <v>0</v>
      </c>
      <c r="U107" s="282">
        <v>0</v>
      </c>
      <c r="V107" s="282">
        <v>0</v>
      </c>
      <c r="W107" s="282">
        <v>0</v>
      </c>
      <c r="X107" s="282">
        <v>0</v>
      </c>
      <c r="Y107" s="282">
        <v>0</v>
      </c>
      <c r="Z107" s="282">
        <v>0</v>
      </c>
      <c r="AA107" s="282">
        <v>0</v>
      </c>
      <c r="AB107" s="282">
        <v>0</v>
      </c>
      <c r="AC107" s="282">
        <v>0</v>
      </c>
      <c r="AD107" s="282">
        <v>0</v>
      </c>
      <c r="AE107" s="282">
        <v>0</v>
      </c>
      <c r="AF107" s="282">
        <v>0</v>
      </c>
      <c r="AG107" s="282">
        <v>0</v>
      </c>
      <c r="AH107" s="282">
        <v>0</v>
      </c>
      <c r="AI107" s="282">
        <v>0</v>
      </c>
      <c r="AJ107" s="282">
        <v>0</v>
      </c>
      <c r="AK107" s="282">
        <v>0</v>
      </c>
      <c r="AL107" s="282">
        <v>0</v>
      </c>
      <c r="AM107" s="282">
        <v>0</v>
      </c>
      <c r="AN107" s="282">
        <v>0</v>
      </c>
      <c r="AO107" s="282">
        <v>0</v>
      </c>
      <c r="AP107" s="282">
        <v>0</v>
      </c>
      <c r="AQ107" s="282">
        <v>0</v>
      </c>
      <c r="AR107" s="282">
        <v>0</v>
      </c>
      <c r="AS107" s="282">
        <v>0</v>
      </c>
      <c r="AT107" s="282">
        <v>0</v>
      </c>
      <c r="AU107" s="282">
        <v>0</v>
      </c>
      <c r="AV107" s="282">
        <v>0</v>
      </c>
      <c r="AW107" s="282">
        <v>0</v>
      </c>
      <c r="AX107" s="282">
        <v>0</v>
      </c>
      <c r="AY107" s="282">
        <v>0</v>
      </c>
      <c r="AZ107" s="282">
        <v>0</v>
      </c>
      <c r="BA107" s="282">
        <v>0</v>
      </c>
      <c r="BB107" s="282">
        <v>0</v>
      </c>
      <c r="BC107" s="282">
        <v>0</v>
      </c>
      <c r="BD107" s="282">
        <v>0</v>
      </c>
      <c r="BE107" s="282">
        <v>0</v>
      </c>
      <c r="BF107" s="282">
        <v>0</v>
      </c>
      <c r="BG107" s="282">
        <v>0</v>
      </c>
      <c r="BH107" s="282">
        <v>0</v>
      </c>
      <c r="BI107" s="282">
        <v>0</v>
      </c>
      <c r="BJ107" s="282">
        <v>0</v>
      </c>
      <c r="BK107" s="282">
        <v>0</v>
      </c>
    </row>
    <row r="108" spans="1:63">
      <c r="A108" s="264"/>
      <c r="C108" s="51" t="str">
        <v>Fixed Service17</v>
      </c>
      <c r="G108" t="s">
        <v>119</v>
      </c>
      <c r="N108" s="283">
        <v>0</v>
      </c>
      <c r="O108" s="283">
        <v>0</v>
      </c>
      <c r="P108" s="283">
        <v>0</v>
      </c>
      <c r="Q108" s="283">
        <v>0</v>
      </c>
      <c r="R108" s="283">
        <v>0</v>
      </c>
      <c r="S108" s="283">
        <v>0</v>
      </c>
      <c r="T108" s="283">
        <v>0</v>
      </c>
      <c r="U108" s="283">
        <v>0</v>
      </c>
      <c r="V108" s="283">
        <v>0</v>
      </c>
      <c r="W108" s="283">
        <v>0</v>
      </c>
      <c r="X108" s="283">
        <v>0</v>
      </c>
      <c r="Y108" s="283">
        <v>0</v>
      </c>
      <c r="Z108" s="283">
        <v>0</v>
      </c>
      <c r="AA108" s="283">
        <v>0</v>
      </c>
      <c r="AB108" s="283">
        <v>0</v>
      </c>
      <c r="AC108" s="283">
        <v>0</v>
      </c>
      <c r="AD108" s="283">
        <v>0</v>
      </c>
      <c r="AE108" s="283">
        <v>0</v>
      </c>
      <c r="AF108" s="283">
        <v>0</v>
      </c>
      <c r="AG108" s="283">
        <v>0</v>
      </c>
      <c r="AH108" s="283">
        <v>0</v>
      </c>
      <c r="AI108" s="283">
        <v>0</v>
      </c>
      <c r="AJ108" s="283">
        <v>0</v>
      </c>
      <c r="AK108" s="283">
        <v>0</v>
      </c>
      <c r="AL108" s="283">
        <v>0</v>
      </c>
      <c r="AM108" s="283">
        <v>0</v>
      </c>
      <c r="AN108" s="283">
        <v>0</v>
      </c>
      <c r="AO108" s="283">
        <v>0</v>
      </c>
      <c r="AP108" s="283">
        <v>0</v>
      </c>
      <c r="AQ108" s="283">
        <v>0</v>
      </c>
      <c r="AR108" s="283">
        <v>0</v>
      </c>
      <c r="AS108" s="283">
        <v>0</v>
      </c>
      <c r="AT108" s="283">
        <v>0</v>
      </c>
      <c r="AU108" s="283">
        <v>0</v>
      </c>
      <c r="AV108" s="283">
        <v>0</v>
      </c>
      <c r="AW108" s="283">
        <v>0</v>
      </c>
      <c r="AX108" s="283">
        <v>0</v>
      </c>
      <c r="AY108" s="283">
        <v>0</v>
      </c>
      <c r="AZ108" s="283">
        <v>0</v>
      </c>
      <c r="BA108" s="283">
        <v>0</v>
      </c>
      <c r="BB108" s="283">
        <v>0</v>
      </c>
      <c r="BC108" s="283">
        <v>0</v>
      </c>
      <c r="BD108" s="283">
        <v>0</v>
      </c>
      <c r="BE108" s="283">
        <v>0</v>
      </c>
      <c r="BF108" s="283">
        <v>0</v>
      </c>
      <c r="BG108" s="283">
        <v>0</v>
      </c>
      <c r="BH108" s="283">
        <v>0</v>
      </c>
      <c r="BI108" s="283">
        <v>0</v>
      </c>
      <c r="BJ108" s="283">
        <v>0</v>
      </c>
      <c r="BK108" s="283">
        <v>0</v>
      </c>
    </row>
    <row r="109" spans="1:63">
      <c r="A109" s="264"/>
      <c r="C109" s="51" t="str">
        <v>SMS on-net</v>
      </c>
      <c r="G109" t="s">
        <v>119</v>
      </c>
      <c r="N109" s="281">
        <v>0</v>
      </c>
      <c r="O109" s="281">
        <v>0</v>
      </c>
      <c r="P109" s="281">
        <v>0</v>
      </c>
      <c r="Q109" s="281">
        <v>0</v>
      </c>
      <c r="R109" s="281">
        <v>0</v>
      </c>
      <c r="S109" s="281">
        <v>0</v>
      </c>
      <c r="T109" s="281">
        <v>0</v>
      </c>
      <c r="U109" s="281">
        <v>0</v>
      </c>
      <c r="V109" s="281">
        <v>0</v>
      </c>
      <c r="W109" s="281">
        <v>0</v>
      </c>
      <c r="X109" s="281">
        <v>0</v>
      </c>
      <c r="Y109" s="281">
        <v>0</v>
      </c>
      <c r="Z109" s="281">
        <v>0</v>
      </c>
      <c r="AA109" s="281">
        <v>0</v>
      </c>
      <c r="AB109" s="281">
        <v>0</v>
      </c>
      <c r="AC109" s="281">
        <v>0</v>
      </c>
      <c r="AD109" s="281">
        <v>0</v>
      </c>
      <c r="AE109" s="281">
        <v>0</v>
      </c>
      <c r="AF109" s="281">
        <v>0</v>
      </c>
      <c r="AG109" s="281">
        <v>0</v>
      </c>
      <c r="AH109" s="281">
        <v>0</v>
      </c>
      <c r="AI109" s="281">
        <v>0</v>
      </c>
      <c r="AJ109" s="281">
        <v>0</v>
      </c>
      <c r="AK109" s="281">
        <v>0</v>
      </c>
      <c r="AL109" s="281">
        <v>0</v>
      </c>
      <c r="AM109" s="281">
        <v>0</v>
      </c>
      <c r="AN109" s="281">
        <v>0</v>
      </c>
      <c r="AO109" s="281">
        <v>0</v>
      </c>
      <c r="AP109" s="281">
        <v>0</v>
      </c>
      <c r="AQ109" s="281">
        <v>0</v>
      </c>
      <c r="AR109" s="281">
        <v>0</v>
      </c>
      <c r="AS109" s="281">
        <v>0</v>
      </c>
      <c r="AT109" s="281">
        <v>0</v>
      </c>
      <c r="AU109" s="281">
        <v>0</v>
      </c>
      <c r="AV109" s="281">
        <v>0</v>
      </c>
      <c r="AW109" s="281">
        <v>0</v>
      </c>
      <c r="AX109" s="281">
        <v>0</v>
      </c>
      <c r="AY109" s="281">
        <v>0</v>
      </c>
      <c r="AZ109" s="281">
        <v>0</v>
      </c>
      <c r="BA109" s="281">
        <v>0</v>
      </c>
      <c r="BB109" s="281">
        <v>0</v>
      </c>
      <c r="BC109" s="281">
        <v>0</v>
      </c>
      <c r="BD109" s="281">
        <v>0</v>
      </c>
      <c r="BE109" s="281">
        <v>0</v>
      </c>
      <c r="BF109" s="281">
        <v>0</v>
      </c>
      <c r="BG109" s="281">
        <v>0</v>
      </c>
      <c r="BH109" s="281">
        <v>0</v>
      </c>
      <c r="BI109" s="281">
        <v>0</v>
      </c>
      <c r="BJ109" s="281">
        <v>0</v>
      </c>
      <c r="BK109" s="281">
        <v>0</v>
      </c>
    </row>
    <row r="110" spans="1:63">
      <c r="A110" s="264"/>
      <c r="C110" s="51" t="str">
        <v>SMS salientes</v>
      </c>
      <c r="G110" t="s">
        <v>119</v>
      </c>
      <c r="N110" s="281">
        <v>0</v>
      </c>
      <c r="O110" s="281">
        <v>0</v>
      </c>
      <c r="P110" s="281">
        <v>0</v>
      </c>
      <c r="Q110" s="281">
        <v>0</v>
      </c>
      <c r="R110" s="281">
        <v>0</v>
      </c>
      <c r="S110" s="281">
        <v>0</v>
      </c>
      <c r="T110" s="281">
        <v>0</v>
      </c>
      <c r="U110" s="281">
        <v>0</v>
      </c>
      <c r="V110" s="281">
        <v>0</v>
      </c>
      <c r="W110" s="281">
        <v>0</v>
      </c>
      <c r="X110" s="281">
        <v>0</v>
      </c>
      <c r="Y110" s="281">
        <v>0</v>
      </c>
      <c r="Z110" s="281">
        <v>0</v>
      </c>
      <c r="AA110" s="281">
        <v>0</v>
      </c>
      <c r="AB110" s="281">
        <v>0</v>
      </c>
      <c r="AC110" s="281">
        <v>0</v>
      </c>
      <c r="AD110" s="281">
        <v>0</v>
      </c>
      <c r="AE110" s="281">
        <v>0</v>
      </c>
      <c r="AF110" s="281">
        <v>0</v>
      </c>
      <c r="AG110" s="281">
        <v>0</v>
      </c>
      <c r="AH110" s="281">
        <v>0</v>
      </c>
      <c r="AI110" s="281">
        <v>0</v>
      </c>
      <c r="AJ110" s="281">
        <v>0</v>
      </c>
      <c r="AK110" s="281">
        <v>0</v>
      </c>
      <c r="AL110" s="281">
        <v>0</v>
      </c>
      <c r="AM110" s="281">
        <v>0</v>
      </c>
      <c r="AN110" s="281">
        <v>0</v>
      </c>
      <c r="AO110" s="281">
        <v>0</v>
      </c>
      <c r="AP110" s="281">
        <v>0</v>
      </c>
      <c r="AQ110" s="281">
        <v>0</v>
      </c>
      <c r="AR110" s="281">
        <v>0</v>
      </c>
      <c r="AS110" s="281">
        <v>0</v>
      </c>
      <c r="AT110" s="281">
        <v>0</v>
      </c>
      <c r="AU110" s="281">
        <v>0</v>
      </c>
      <c r="AV110" s="281">
        <v>0</v>
      </c>
      <c r="AW110" s="281">
        <v>0</v>
      </c>
      <c r="AX110" s="281">
        <v>0</v>
      </c>
      <c r="AY110" s="281">
        <v>0</v>
      </c>
      <c r="AZ110" s="281">
        <v>0</v>
      </c>
      <c r="BA110" s="281">
        <v>0</v>
      </c>
      <c r="BB110" s="281">
        <v>0</v>
      </c>
      <c r="BC110" s="281">
        <v>0</v>
      </c>
      <c r="BD110" s="281">
        <v>0</v>
      </c>
      <c r="BE110" s="281">
        <v>0</v>
      </c>
      <c r="BF110" s="281">
        <v>0</v>
      </c>
      <c r="BG110" s="281">
        <v>0</v>
      </c>
      <c r="BH110" s="281">
        <v>0</v>
      </c>
      <c r="BI110" s="281">
        <v>0</v>
      </c>
      <c r="BJ110" s="281">
        <v>0</v>
      </c>
      <c r="BK110" s="281">
        <v>0</v>
      </c>
    </row>
    <row r="111" spans="1:63">
      <c r="A111" s="264"/>
      <c r="C111" s="51" t="str">
        <v>SMS entrantes</v>
      </c>
      <c r="G111" t="s">
        <v>119</v>
      </c>
      <c r="N111" s="281">
        <v>0</v>
      </c>
      <c r="O111" s="281">
        <v>0</v>
      </c>
      <c r="P111" s="281">
        <v>0</v>
      </c>
      <c r="Q111" s="281">
        <v>0</v>
      </c>
      <c r="R111" s="281">
        <v>0</v>
      </c>
      <c r="S111" s="281">
        <v>0</v>
      </c>
      <c r="T111" s="281">
        <v>0</v>
      </c>
      <c r="U111" s="281">
        <v>0</v>
      </c>
      <c r="V111" s="281">
        <v>0</v>
      </c>
      <c r="W111" s="281">
        <v>0</v>
      </c>
      <c r="X111" s="281">
        <v>0</v>
      </c>
      <c r="Y111" s="281">
        <v>0</v>
      </c>
      <c r="Z111" s="281">
        <v>0</v>
      </c>
      <c r="AA111" s="281">
        <v>0</v>
      </c>
      <c r="AB111" s="281">
        <v>0</v>
      </c>
      <c r="AC111" s="281">
        <v>0</v>
      </c>
      <c r="AD111" s="281">
        <v>0</v>
      </c>
      <c r="AE111" s="281">
        <v>0</v>
      </c>
      <c r="AF111" s="281">
        <v>0</v>
      </c>
      <c r="AG111" s="281">
        <v>0</v>
      </c>
      <c r="AH111" s="281">
        <v>0</v>
      </c>
      <c r="AI111" s="281">
        <v>0</v>
      </c>
      <c r="AJ111" s="281">
        <v>0</v>
      </c>
      <c r="AK111" s="281">
        <v>0</v>
      </c>
      <c r="AL111" s="281">
        <v>0</v>
      </c>
      <c r="AM111" s="281">
        <v>0</v>
      </c>
      <c r="AN111" s="281">
        <v>0</v>
      </c>
      <c r="AO111" s="281">
        <v>0</v>
      </c>
      <c r="AP111" s="281">
        <v>0</v>
      </c>
      <c r="AQ111" s="281">
        <v>0</v>
      </c>
      <c r="AR111" s="281">
        <v>0</v>
      </c>
      <c r="AS111" s="281">
        <v>0</v>
      </c>
      <c r="AT111" s="281">
        <v>0</v>
      </c>
      <c r="AU111" s="281">
        <v>0</v>
      </c>
      <c r="AV111" s="281">
        <v>0</v>
      </c>
      <c r="AW111" s="281">
        <v>0</v>
      </c>
      <c r="AX111" s="281">
        <v>0</v>
      </c>
      <c r="AY111" s="281">
        <v>0</v>
      </c>
      <c r="AZ111" s="281">
        <v>0</v>
      </c>
      <c r="BA111" s="281">
        <v>0</v>
      </c>
      <c r="BB111" s="281">
        <v>0</v>
      </c>
      <c r="BC111" s="281">
        <v>0</v>
      </c>
      <c r="BD111" s="281">
        <v>0</v>
      </c>
      <c r="BE111" s="281">
        <v>0</v>
      </c>
      <c r="BF111" s="281">
        <v>0</v>
      </c>
      <c r="BG111" s="281">
        <v>0</v>
      </c>
      <c r="BH111" s="281">
        <v>0</v>
      </c>
      <c r="BI111" s="281">
        <v>0</v>
      </c>
      <c r="BJ111" s="281">
        <v>0</v>
      </c>
      <c r="BK111" s="281">
        <v>0</v>
      </c>
    </row>
    <row r="112" spans="1:63">
      <c r="A112" s="264"/>
      <c r="C112" s="51" t="str">
        <v>Fixed Service21</v>
      </c>
      <c r="G112" t="s">
        <v>119</v>
      </c>
      <c r="N112" s="283">
        <v>0</v>
      </c>
      <c r="O112" s="283">
        <v>0</v>
      </c>
      <c r="P112" s="283">
        <v>0</v>
      </c>
      <c r="Q112" s="283">
        <v>0</v>
      </c>
      <c r="R112" s="283">
        <v>0</v>
      </c>
      <c r="S112" s="283">
        <v>0</v>
      </c>
      <c r="T112" s="283">
        <v>0</v>
      </c>
      <c r="U112" s="283">
        <v>0</v>
      </c>
      <c r="V112" s="283">
        <v>0</v>
      </c>
      <c r="W112" s="283">
        <v>0</v>
      </c>
      <c r="X112" s="283">
        <v>0</v>
      </c>
      <c r="Y112" s="283">
        <v>0</v>
      </c>
      <c r="Z112" s="283">
        <v>0</v>
      </c>
      <c r="AA112" s="283">
        <v>0</v>
      </c>
      <c r="AB112" s="283">
        <v>0</v>
      </c>
      <c r="AC112" s="283">
        <v>0</v>
      </c>
      <c r="AD112" s="283">
        <v>0</v>
      </c>
      <c r="AE112" s="283">
        <v>0</v>
      </c>
      <c r="AF112" s="283">
        <v>0</v>
      </c>
      <c r="AG112" s="283">
        <v>0</v>
      </c>
      <c r="AH112" s="283">
        <v>0</v>
      </c>
      <c r="AI112" s="283">
        <v>0</v>
      </c>
      <c r="AJ112" s="283">
        <v>0</v>
      </c>
      <c r="AK112" s="283">
        <v>0</v>
      </c>
      <c r="AL112" s="283">
        <v>0</v>
      </c>
      <c r="AM112" s="283">
        <v>0</v>
      </c>
      <c r="AN112" s="283">
        <v>0</v>
      </c>
      <c r="AO112" s="283">
        <v>0</v>
      </c>
      <c r="AP112" s="283">
        <v>0</v>
      </c>
      <c r="AQ112" s="283">
        <v>0</v>
      </c>
      <c r="AR112" s="283">
        <v>0</v>
      </c>
      <c r="AS112" s="283">
        <v>0</v>
      </c>
      <c r="AT112" s="283">
        <v>0</v>
      </c>
      <c r="AU112" s="283">
        <v>0</v>
      </c>
      <c r="AV112" s="283">
        <v>0</v>
      </c>
      <c r="AW112" s="283">
        <v>0</v>
      </c>
      <c r="AX112" s="283">
        <v>0</v>
      </c>
      <c r="AY112" s="283">
        <v>0</v>
      </c>
      <c r="AZ112" s="283">
        <v>0</v>
      </c>
      <c r="BA112" s="283">
        <v>0</v>
      </c>
      <c r="BB112" s="283">
        <v>0</v>
      </c>
      <c r="BC112" s="283">
        <v>0</v>
      </c>
      <c r="BD112" s="283">
        <v>0</v>
      </c>
      <c r="BE112" s="283">
        <v>0</v>
      </c>
      <c r="BF112" s="283">
        <v>0</v>
      </c>
      <c r="BG112" s="283">
        <v>0</v>
      </c>
      <c r="BH112" s="283">
        <v>0</v>
      </c>
      <c r="BI112" s="283">
        <v>0</v>
      </c>
      <c r="BJ112" s="283">
        <v>0</v>
      </c>
      <c r="BK112" s="283">
        <v>0</v>
      </c>
    </row>
    <row r="113" spans="1:64">
      <c r="A113" s="264"/>
      <c r="C113" s="51" t="str">
        <v>Enlaces dedicados</v>
      </c>
      <c r="G113" t="s">
        <v>119</v>
      </c>
      <c r="N113" s="281">
        <v>0</v>
      </c>
      <c r="O113" s="281">
        <v>0</v>
      </c>
      <c r="P113" s="281">
        <v>0</v>
      </c>
      <c r="Q113" s="281">
        <v>0</v>
      </c>
      <c r="R113" s="281">
        <v>0</v>
      </c>
      <c r="S113" s="281">
        <v>0</v>
      </c>
      <c r="T113" s="281">
        <v>0</v>
      </c>
      <c r="U113" s="281">
        <v>0</v>
      </c>
      <c r="V113" s="281">
        <v>0</v>
      </c>
      <c r="W113" s="281">
        <v>0</v>
      </c>
      <c r="X113" s="281">
        <v>0</v>
      </c>
      <c r="Y113" s="281">
        <v>0</v>
      </c>
      <c r="Z113" s="281">
        <v>0</v>
      </c>
      <c r="AA113" s="281">
        <v>0</v>
      </c>
      <c r="AB113" s="281">
        <v>0</v>
      </c>
      <c r="AC113" s="281">
        <v>0</v>
      </c>
      <c r="AD113" s="281">
        <v>0</v>
      </c>
      <c r="AE113" s="281">
        <v>0</v>
      </c>
      <c r="AF113" s="281">
        <v>0</v>
      </c>
      <c r="AG113" s="281">
        <v>0</v>
      </c>
      <c r="AH113" s="281">
        <v>0</v>
      </c>
      <c r="AI113" s="281">
        <v>0</v>
      </c>
      <c r="AJ113" s="281">
        <v>0</v>
      </c>
      <c r="AK113" s="281">
        <v>0</v>
      </c>
      <c r="AL113" s="281">
        <v>0</v>
      </c>
      <c r="AM113" s="281">
        <v>0</v>
      </c>
      <c r="AN113" s="281">
        <v>0</v>
      </c>
      <c r="AO113" s="281">
        <v>0</v>
      </c>
      <c r="AP113" s="281">
        <v>0</v>
      </c>
      <c r="AQ113" s="281">
        <v>0</v>
      </c>
      <c r="AR113" s="281">
        <v>0</v>
      </c>
      <c r="AS113" s="281">
        <v>0</v>
      </c>
      <c r="AT113" s="281">
        <v>0</v>
      </c>
      <c r="AU113" s="281">
        <v>0</v>
      </c>
      <c r="AV113" s="281">
        <v>0</v>
      </c>
      <c r="AW113" s="281">
        <v>0</v>
      </c>
      <c r="AX113" s="281">
        <v>0</v>
      </c>
      <c r="AY113" s="281">
        <v>0</v>
      </c>
      <c r="AZ113" s="281">
        <v>0</v>
      </c>
      <c r="BA113" s="281">
        <v>0</v>
      </c>
      <c r="BB113" s="281">
        <v>0</v>
      </c>
      <c r="BC113" s="281">
        <v>0</v>
      </c>
      <c r="BD113" s="281">
        <v>0</v>
      </c>
      <c r="BE113" s="281">
        <v>0</v>
      </c>
      <c r="BF113" s="281">
        <v>0</v>
      </c>
      <c r="BG113" s="281">
        <v>0</v>
      </c>
      <c r="BH113" s="281">
        <v>0</v>
      </c>
      <c r="BI113" s="281">
        <v>0</v>
      </c>
      <c r="BJ113" s="281">
        <v>0</v>
      </c>
      <c r="BK113" s="281">
        <v>0</v>
      </c>
    </row>
    <row r="114" spans="1:64">
      <c r="A114" s="264"/>
      <c r="C114" s="51" t="str">
        <v>xDSL propio (líneas)</v>
      </c>
      <c r="G114" t="s">
        <v>119</v>
      </c>
      <c r="N114" s="281">
        <v>0</v>
      </c>
      <c r="O114" s="281">
        <v>0</v>
      </c>
      <c r="P114" s="281">
        <v>0</v>
      </c>
      <c r="Q114" s="281">
        <v>0</v>
      </c>
      <c r="R114" s="281">
        <v>0</v>
      </c>
      <c r="S114" s="281">
        <v>0</v>
      </c>
      <c r="T114" s="281">
        <v>0</v>
      </c>
      <c r="U114" s="281">
        <v>0</v>
      </c>
      <c r="V114" s="281">
        <v>0</v>
      </c>
      <c r="W114" s="281">
        <v>0</v>
      </c>
      <c r="X114" s="281">
        <v>0</v>
      </c>
      <c r="Y114" s="281">
        <v>0</v>
      </c>
      <c r="Z114" s="281">
        <v>0</v>
      </c>
      <c r="AA114" s="281">
        <v>0</v>
      </c>
      <c r="AB114" s="281">
        <v>0</v>
      </c>
      <c r="AC114" s="281">
        <v>0</v>
      </c>
      <c r="AD114" s="281">
        <v>0</v>
      </c>
      <c r="AE114" s="281">
        <v>0</v>
      </c>
      <c r="AF114" s="281">
        <v>0</v>
      </c>
      <c r="AG114" s="281">
        <v>0</v>
      </c>
      <c r="AH114" s="281">
        <v>0</v>
      </c>
      <c r="AI114" s="281">
        <v>0</v>
      </c>
      <c r="AJ114" s="281">
        <v>0</v>
      </c>
      <c r="AK114" s="281">
        <v>0</v>
      </c>
      <c r="AL114" s="281">
        <v>0</v>
      </c>
      <c r="AM114" s="281">
        <v>0</v>
      </c>
      <c r="AN114" s="281">
        <v>0</v>
      </c>
      <c r="AO114" s="281">
        <v>0</v>
      </c>
      <c r="AP114" s="281">
        <v>0</v>
      </c>
      <c r="AQ114" s="281">
        <v>0</v>
      </c>
      <c r="AR114" s="281">
        <v>0</v>
      </c>
      <c r="AS114" s="281">
        <v>0</v>
      </c>
      <c r="AT114" s="281">
        <v>0</v>
      </c>
      <c r="AU114" s="281">
        <v>0</v>
      </c>
      <c r="AV114" s="281">
        <v>0</v>
      </c>
      <c r="AW114" s="281">
        <v>0</v>
      </c>
      <c r="AX114" s="281">
        <v>0</v>
      </c>
      <c r="AY114" s="281">
        <v>0</v>
      </c>
      <c r="AZ114" s="281">
        <v>0</v>
      </c>
      <c r="BA114" s="281">
        <v>0</v>
      </c>
      <c r="BB114" s="281">
        <v>0</v>
      </c>
      <c r="BC114" s="281">
        <v>0</v>
      </c>
      <c r="BD114" s="281">
        <v>0</v>
      </c>
      <c r="BE114" s="281">
        <v>0</v>
      </c>
      <c r="BF114" s="281">
        <v>0</v>
      </c>
      <c r="BG114" s="281">
        <v>0</v>
      </c>
      <c r="BH114" s="281">
        <v>0</v>
      </c>
      <c r="BI114" s="281">
        <v>0</v>
      </c>
      <c r="BJ114" s="281">
        <v>0</v>
      </c>
      <c r="BK114" s="281">
        <v>0</v>
      </c>
    </row>
    <row r="115" spans="1:64">
      <c r="A115" s="264"/>
      <c r="C115" s="51" t="str">
        <v>xDSL propio (contendido)</v>
      </c>
      <c r="G115" t="s">
        <v>119</v>
      </c>
      <c r="N115" s="282">
        <v>0</v>
      </c>
      <c r="O115" s="282">
        <v>0</v>
      </c>
      <c r="P115" s="282">
        <v>0</v>
      </c>
      <c r="Q115" s="282">
        <v>0</v>
      </c>
      <c r="R115" s="282">
        <v>0</v>
      </c>
      <c r="S115" s="282">
        <v>0</v>
      </c>
      <c r="T115" s="282">
        <v>0</v>
      </c>
      <c r="U115" s="282">
        <v>0</v>
      </c>
      <c r="V115" s="282">
        <v>0</v>
      </c>
      <c r="W115" s="282">
        <v>0</v>
      </c>
      <c r="X115" s="282">
        <v>0</v>
      </c>
      <c r="Y115" s="282">
        <v>0</v>
      </c>
      <c r="Z115" s="282">
        <v>0</v>
      </c>
      <c r="AA115" s="282">
        <v>0</v>
      </c>
      <c r="AB115" s="282">
        <v>0</v>
      </c>
      <c r="AC115" s="282">
        <v>0</v>
      </c>
      <c r="AD115" s="282">
        <v>0</v>
      </c>
      <c r="AE115" s="282">
        <v>0</v>
      </c>
      <c r="AF115" s="282">
        <v>0</v>
      </c>
      <c r="AG115" s="282">
        <v>0</v>
      </c>
      <c r="AH115" s="282">
        <v>0</v>
      </c>
      <c r="AI115" s="282">
        <v>0</v>
      </c>
      <c r="AJ115" s="282">
        <v>0</v>
      </c>
      <c r="AK115" s="282">
        <v>0</v>
      </c>
      <c r="AL115" s="282">
        <v>0</v>
      </c>
      <c r="AM115" s="282">
        <v>0</v>
      </c>
      <c r="AN115" s="282">
        <v>0</v>
      </c>
      <c r="AO115" s="282">
        <v>0</v>
      </c>
      <c r="AP115" s="282">
        <v>0</v>
      </c>
      <c r="AQ115" s="282">
        <v>0</v>
      </c>
      <c r="AR115" s="282">
        <v>0</v>
      </c>
      <c r="AS115" s="282">
        <v>0</v>
      </c>
      <c r="AT115" s="282">
        <v>0</v>
      </c>
      <c r="AU115" s="282">
        <v>0</v>
      </c>
      <c r="AV115" s="282">
        <v>0</v>
      </c>
      <c r="AW115" s="282">
        <v>0</v>
      </c>
      <c r="AX115" s="282">
        <v>0</v>
      </c>
      <c r="AY115" s="282">
        <v>0</v>
      </c>
      <c r="AZ115" s="282">
        <v>0</v>
      </c>
      <c r="BA115" s="282">
        <v>0</v>
      </c>
      <c r="BB115" s="282">
        <v>0</v>
      </c>
      <c r="BC115" s="282">
        <v>0</v>
      </c>
      <c r="BD115" s="282">
        <v>0</v>
      </c>
      <c r="BE115" s="282">
        <v>0</v>
      </c>
      <c r="BF115" s="282">
        <v>0</v>
      </c>
      <c r="BG115" s="282">
        <v>0</v>
      </c>
      <c r="BH115" s="282">
        <v>0</v>
      </c>
      <c r="BI115" s="282">
        <v>0</v>
      </c>
      <c r="BJ115" s="282">
        <v>0</v>
      </c>
      <c r="BK115" s="282">
        <v>0</v>
      </c>
    </row>
    <row r="116" spans="1:64">
      <c r="A116" s="264"/>
      <c r="C116" s="51" t="str">
        <v>xDSL ajeno (líneas)</v>
      </c>
      <c r="G116" t="s">
        <v>119</v>
      </c>
      <c r="N116" s="282">
        <v>0</v>
      </c>
      <c r="O116" s="282">
        <v>0</v>
      </c>
      <c r="P116" s="282">
        <v>0</v>
      </c>
      <c r="Q116" s="282">
        <v>0</v>
      </c>
      <c r="R116" s="282">
        <v>0</v>
      </c>
      <c r="S116" s="282">
        <v>0</v>
      </c>
      <c r="T116" s="282">
        <v>0</v>
      </c>
      <c r="U116" s="282">
        <v>0</v>
      </c>
      <c r="V116" s="282">
        <v>0</v>
      </c>
      <c r="W116" s="282">
        <v>0</v>
      </c>
      <c r="X116" s="282">
        <v>0</v>
      </c>
      <c r="Y116" s="282">
        <v>0</v>
      </c>
      <c r="Z116" s="282">
        <v>0</v>
      </c>
      <c r="AA116" s="282">
        <v>0</v>
      </c>
      <c r="AB116" s="282">
        <v>0</v>
      </c>
      <c r="AC116" s="282">
        <v>0</v>
      </c>
      <c r="AD116" s="282">
        <v>0</v>
      </c>
      <c r="AE116" s="282">
        <v>0</v>
      </c>
      <c r="AF116" s="282">
        <v>0</v>
      </c>
      <c r="AG116" s="282">
        <v>0</v>
      </c>
      <c r="AH116" s="282">
        <v>0</v>
      </c>
      <c r="AI116" s="282">
        <v>0</v>
      </c>
      <c r="AJ116" s="282">
        <v>0</v>
      </c>
      <c r="AK116" s="282">
        <v>0</v>
      </c>
      <c r="AL116" s="282">
        <v>0</v>
      </c>
      <c r="AM116" s="282">
        <v>0</v>
      </c>
      <c r="AN116" s="282">
        <v>0</v>
      </c>
      <c r="AO116" s="282">
        <v>0</v>
      </c>
      <c r="AP116" s="282">
        <v>0</v>
      </c>
      <c r="AQ116" s="282">
        <v>0</v>
      </c>
      <c r="AR116" s="282">
        <v>0</v>
      </c>
      <c r="AS116" s="282">
        <v>0</v>
      </c>
      <c r="AT116" s="282">
        <v>0</v>
      </c>
      <c r="AU116" s="282">
        <v>0</v>
      </c>
      <c r="AV116" s="282">
        <v>0</v>
      </c>
      <c r="AW116" s="282">
        <v>0</v>
      </c>
      <c r="AX116" s="282">
        <v>0</v>
      </c>
      <c r="AY116" s="282">
        <v>0</v>
      </c>
      <c r="AZ116" s="282">
        <v>0</v>
      </c>
      <c r="BA116" s="282">
        <v>0</v>
      </c>
      <c r="BB116" s="282">
        <v>0</v>
      </c>
      <c r="BC116" s="282">
        <v>0</v>
      </c>
      <c r="BD116" s="282">
        <v>0</v>
      </c>
      <c r="BE116" s="282">
        <v>0</v>
      </c>
      <c r="BF116" s="282">
        <v>0</v>
      </c>
      <c r="BG116" s="282">
        <v>0</v>
      </c>
      <c r="BH116" s="282">
        <v>0</v>
      </c>
      <c r="BI116" s="282">
        <v>0</v>
      </c>
      <c r="BJ116" s="282">
        <v>0</v>
      </c>
      <c r="BK116" s="282">
        <v>0</v>
      </c>
    </row>
    <row r="117" spans="1:64">
      <c r="A117" s="264"/>
      <c r="C117" s="51" t="str">
        <v>xDSL ajeno (bitstream)</v>
      </c>
      <c r="G117" t="s">
        <v>119</v>
      </c>
      <c r="N117" s="282">
        <v>0</v>
      </c>
      <c r="O117" s="282">
        <v>0</v>
      </c>
      <c r="P117" s="282">
        <v>0</v>
      </c>
      <c r="Q117" s="282">
        <v>0</v>
      </c>
      <c r="R117" s="282">
        <v>0</v>
      </c>
      <c r="S117" s="282">
        <v>0</v>
      </c>
      <c r="T117" s="282">
        <v>0</v>
      </c>
      <c r="U117" s="282">
        <v>0</v>
      </c>
      <c r="V117" s="282">
        <v>0</v>
      </c>
      <c r="W117" s="282">
        <v>0</v>
      </c>
      <c r="X117" s="282">
        <v>0</v>
      </c>
      <c r="Y117" s="282">
        <v>0</v>
      </c>
      <c r="Z117" s="282">
        <v>0</v>
      </c>
      <c r="AA117" s="282">
        <v>0</v>
      </c>
      <c r="AB117" s="282">
        <v>0</v>
      </c>
      <c r="AC117" s="282">
        <v>0</v>
      </c>
      <c r="AD117" s="282">
        <v>0</v>
      </c>
      <c r="AE117" s="282">
        <v>0</v>
      </c>
      <c r="AF117" s="282">
        <v>0</v>
      </c>
      <c r="AG117" s="282">
        <v>0</v>
      </c>
      <c r="AH117" s="282">
        <v>0</v>
      </c>
      <c r="AI117" s="282">
        <v>0</v>
      </c>
      <c r="AJ117" s="282">
        <v>0</v>
      </c>
      <c r="AK117" s="282">
        <v>0</v>
      </c>
      <c r="AL117" s="282">
        <v>0</v>
      </c>
      <c r="AM117" s="282">
        <v>0</v>
      </c>
      <c r="AN117" s="282">
        <v>0</v>
      </c>
      <c r="AO117" s="282">
        <v>0</v>
      </c>
      <c r="AP117" s="282">
        <v>0</v>
      </c>
      <c r="AQ117" s="282">
        <v>0</v>
      </c>
      <c r="AR117" s="282">
        <v>0</v>
      </c>
      <c r="AS117" s="282">
        <v>0</v>
      </c>
      <c r="AT117" s="282">
        <v>0</v>
      </c>
      <c r="AU117" s="282">
        <v>0</v>
      </c>
      <c r="AV117" s="282">
        <v>0</v>
      </c>
      <c r="AW117" s="282">
        <v>0</v>
      </c>
      <c r="AX117" s="282">
        <v>0</v>
      </c>
      <c r="AY117" s="282">
        <v>0</v>
      </c>
      <c r="AZ117" s="282">
        <v>0</v>
      </c>
      <c r="BA117" s="282">
        <v>0</v>
      </c>
      <c r="BB117" s="282">
        <v>0</v>
      </c>
      <c r="BC117" s="282">
        <v>0</v>
      </c>
      <c r="BD117" s="282">
        <v>0</v>
      </c>
      <c r="BE117" s="282">
        <v>0</v>
      </c>
      <c r="BF117" s="282">
        <v>0</v>
      </c>
      <c r="BG117" s="282">
        <v>0</v>
      </c>
      <c r="BH117" s="282">
        <v>0</v>
      </c>
      <c r="BI117" s="282">
        <v>0</v>
      </c>
      <c r="BJ117" s="282">
        <v>0</v>
      </c>
      <c r="BK117" s="282">
        <v>0</v>
      </c>
    </row>
    <row r="118" spans="1:64">
      <c r="A118" s="264"/>
      <c r="C118" s="51" t="str">
        <v>Fixed Service27</v>
      </c>
      <c r="G118" t="s">
        <v>119</v>
      </c>
      <c r="N118" s="283">
        <v>0</v>
      </c>
      <c r="O118" s="283">
        <v>0</v>
      </c>
      <c r="P118" s="283">
        <v>0</v>
      </c>
      <c r="Q118" s="283">
        <v>0</v>
      </c>
      <c r="R118" s="283">
        <v>0</v>
      </c>
      <c r="S118" s="283">
        <v>0</v>
      </c>
      <c r="T118" s="283">
        <v>0</v>
      </c>
      <c r="U118" s="283">
        <v>0</v>
      </c>
      <c r="V118" s="283">
        <v>0</v>
      </c>
      <c r="W118" s="283">
        <v>0</v>
      </c>
      <c r="X118" s="283">
        <v>0</v>
      </c>
      <c r="Y118" s="283">
        <v>0</v>
      </c>
      <c r="Z118" s="283">
        <v>0</v>
      </c>
      <c r="AA118" s="283">
        <v>0</v>
      </c>
      <c r="AB118" s="283">
        <v>0</v>
      </c>
      <c r="AC118" s="283">
        <v>0</v>
      </c>
      <c r="AD118" s="283">
        <v>0</v>
      </c>
      <c r="AE118" s="283">
        <v>0</v>
      </c>
      <c r="AF118" s="283">
        <v>0</v>
      </c>
      <c r="AG118" s="283">
        <v>0</v>
      </c>
      <c r="AH118" s="283">
        <v>0</v>
      </c>
      <c r="AI118" s="283">
        <v>0</v>
      </c>
      <c r="AJ118" s="283">
        <v>0</v>
      </c>
      <c r="AK118" s="283">
        <v>0</v>
      </c>
      <c r="AL118" s="283">
        <v>0</v>
      </c>
      <c r="AM118" s="283">
        <v>0</v>
      </c>
      <c r="AN118" s="283">
        <v>0</v>
      </c>
      <c r="AO118" s="283">
        <v>0</v>
      </c>
      <c r="AP118" s="283">
        <v>0</v>
      </c>
      <c r="AQ118" s="283">
        <v>0</v>
      </c>
      <c r="AR118" s="283">
        <v>0</v>
      </c>
      <c r="AS118" s="283">
        <v>0</v>
      </c>
      <c r="AT118" s="283">
        <v>0</v>
      </c>
      <c r="AU118" s="283">
        <v>0</v>
      </c>
      <c r="AV118" s="283">
        <v>0</v>
      </c>
      <c r="AW118" s="283">
        <v>0</v>
      </c>
      <c r="AX118" s="283">
        <v>0</v>
      </c>
      <c r="AY118" s="283">
        <v>0</v>
      </c>
      <c r="AZ118" s="283">
        <v>0</v>
      </c>
      <c r="BA118" s="283">
        <v>0</v>
      </c>
      <c r="BB118" s="283">
        <v>0</v>
      </c>
      <c r="BC118" s="283">
        <v>0</v>
      </c>
      <c r="BD118" s="283">
        <v>0</v>
      </c>
      <c r="BE118" s="283">
        <v>0</v>
      </c>
      <c r="BF118" s="283">
        <v>0</v>
      </c>
      <c r="BG118" s="283">
        <v>0</v>
      </c>
      <c r="BH118" s="283">
        <v>0</v>
      </c>
      <c r="BI118" s="283">
        <v>0</v>
      </c>
      <c r="BJ118" s="283">
        <v>0</v>
      </c>
      <c r="BK118" s="283">
        <v>0</v>
      </c>
    </row>
    <row r="119" spans="1:64">
      <c r="A119" s="264"/>
      <c r="C119" s="51" t="str">
        <v>Fixed Service28</v>
      </c>
      <c r="G119" t="s">
        <v>119</v>
      </c>
      <c r="N119" s="283">
        <v>0</v>
      </c>
      <c r="O119" s="283">
        <v>0</v>
      </c>
      <c r="P119" s="283">
        <v>0</v>
      </c>
      <c r="Q119" s="283">
        <v>0</v>
      </c>
      <c r="R119" s="283">
        <v>0</v>
      </c>
      <c r="S119" s="283">
        <v>0</v>
      </c>
      <c r="T119" s="283">
        <v>0</v>
      </c>
      <c r="U119" s="283">
        <v>0</v>
      </c>
      <c r="V119" s="283">
        <v>0</v>
      </c>
      <c r="W119" s="283">
        <v>0</v>
      </c>
      <c r="X119" s="283">
        <v>0</v>
      </c>
      <c r="Y119" s="283">
        <v>0</v>
      </c>
      <c r="Z119" s="283">
        <v>0</v>
      </c>
      <c r="AA119" s="283">
        <v>0</v>
      </c>
      <c r="AB119" s="283">
        <v>0</v>
      </c>
      <c r="AC119" s="283">
        <v>0</v>
      </c>
      <c r="AD119" s="283">
        <v>0</v>
      </c>
      <c r="AE119" s="283">
        <v>0</v>
      </c>
      <c r="AF119" s="283">
        <v>0</v>
      </c>
      <c r="AG119" s="283">
        <v>0</v>
      </c>
      <c r="AH119" s="283">
        <v>0</v>
      </c>
      <c r="AI119" s="283">
        <v>0</v>
      </c>
      <c r="AJ119" s="283">
        <v>0</v>
      </c>
      <c r="AK119" s="283">
        <v>0</v>
      </c>
      <c r="AL119" s="283">
        <v>0</v>
      </c>
      <c r="AM119" s="283">
        <v>0</v>
      </c>
      <c r="AN119" s="283">
        <v>0</v>
      </c>
      <c r="AO119" s="283">
        <v>0</v>
      </c>
      <c r="AP119" s="283">
        <v>0</v>
      </c>
      <c r="AQ119" s="283">
        <v>0</v>
      </c>
      <c r="AR119" s="283">
        <v>0</v>
      </c>
      <c r="AS119" s="283">
        <v>0</v>
      </c>
      <c r="AT119" s="283">
        <v>0</v>
      </c>
      <c r="AU119" s="283">
        <v>0</v>
      </c>
      <c r="AV119" s="283">
        <v>0</v>
      </c>
      <c r="AW119" s="283">
        <v>0</v>
      </c>
      <c r="AX119" s="283">
        <v>0</v>
      </c>
      <c r="AY119" s="283">
        <v>0</v>
      </c>
      <c r="AZ119" s="283">
        <v>0</v>
      </c>
      <c r="BA119" s="283">
        <v>0</v>
      </c>
      <c r="BB119" s="283">
        <v>0</v>
      </c>
      <c r="BC119" s="283">
        <v>0</v>
      </c>
      <c r="BD119" s="283">
        <v>0</v>
      </c>
      <c r="BE119" s="283">
        <v>0</v>
      </c>
      <c r="BF119" s="283">
        <v>0</v>
      </c>
      <c r="BG119" s="283">
        <v>0</v>
      </c>
      <c r="BH119" s="283">
        <v>0</v>
      </c>
      <c r="BI119" s="283">
        <v>0</v>
      </c>
      <c r="BJ119" s="283">
        <v>0</v>
      </c>
      <c r="BK119" s="283">
        <v>0</v>
      </c>
    </row>
    <row r="120" spans="1:64">
      <c r="A120" s="264"/>
      <c r="C120" s="51" t="str">
        <v>Fixed Service29</v>
      </c>
      <c r="G120" t="s">
        <v>119</v>
      </c>
      <c r="N120" s="283">
        <v>0</v>
      </c>
      <c r="O120" s="283">
        <v>0</v>
      </c>
      <c r="P120" s="283">
        <v>0</v>
      </c>
      <c r="Q120" s="283">
        <v>0</v>
      </c>
      <c r="R120" s="283">
        <v>0</v>
      </c>
      <c r="S120" s="283">
        <v>0</v>
      </c>
      <c r="T120" s="283">
        <v>0</v>
      </c>
      <c r="U120" s="283">
        <v>0</v>
      </c>
      <c r="V120" s="283">
        <v>0</v>
      </c>
      <c r="W120" s="283">
        <v>0</v>
      </c>
      <c r="X120" s="283">
        <v>0</v>
      </c>
      <c r="Y120" s="283">
        <v>0</v>
      </c>
      <c r="Z120" s="283">
        <v>0</v>
      </c>
      <c r="AA120" s="283">
        <v>0</v>
      </c>
      <c r="AB120" s="283">
        <v>0</v>
      </c>
      <c r="AC120" s="283">
        <v>0</v>
      </c>
      <c r="AD120" s="283">
        <v>0</v>
      </c>
      <c r="AE120" s="283">
        <v>0</v>
      </c>
      <c r="AF120" s="283">
        <v>0</v>
      </c>
      <c r="AG120" s="283">
        <v>0</v>
      </c>
      <c r="AH120" s="283">
        <v>0</v>
      </c>
      <c r="AI120" s="283">
        <v>0</v>
      </c>
      <c r="AJ120" s="283">
        <v>0</v>
      </c>
      <c r="AK120" s="283">
        <v>0</v>
      </c>
      <c r="AL120" s="283">
        <v>0</v>
      </c>
      <c r="AM120" s="283">
        <v>0</v>
      </c>
      <c r="AN120" s="283">
        <v>0</v>
      </c>
      <c r="AO120" s="283">
        <v>0</v>
      </c>
      <c r="AP120" s="283">
        <v>0</v>
      </c>
      <c r="AQ120" s="283">
        <v>0</v>
      </c>
      <c r="AR120" s="283">
        <v>0</v>
      </c>
      <c r="AS120" s="283">
        <v>0</v>
      </c>
      <c r="AT120" s="283">
        <v>0</v>
      </c>
      <c r="AU120" s="283">
        <v>0</v>
      </c>
      <c r="AV120" s="283">
        <v>0</v>
      </c>
      <c r="AW120" s="283">
        <v>0</v>
      </c>
      <c r="AX120" s="283">
        <v>0</v>
      </c>
      <c r="AY120" s="283">
        <v>0</v>
      </c>
      <c r="AZ120" s="283">
        <v>0</v>
      </c>
      <c r="BA120" s="283">
        <v>0</v>
      </c>
      <c r="BB120" s="283">
        <v>0</v>
      </c>
      <c r="BC120" s="283">
        <v>0</v>
      </c>
      <c r="BD120" s="283">
        <v>0</v>
      </c>
      <c r="BE120" s="283">
        <v>0</v>
      </c>
      <c r="BF120" s="283">
        <v>0</v>
      </c>
      <c r="BG120" s="283">
        <v>0</v>
      </c>
      <c r="BH120" s="283">
        <v>0</v>
      </c>
      <c r="BI120" s="283">
        <v>0</v>
      </c>
      <c r="BJ120" s="283">
        <v>0</v>
      </c>
      <c r="BK120" s="283">
        <v>0</v>
      </c>
    </row>
    <row r="121" spans="1:64">
      <c r="A121" s="264"/>
      <c r="C121" s="51" t="str">
        <v>IPTV</v>
      </c>
      <c r="G121" t="s">
        <v>119</v>
      </c>
      <c r="N121" s="281">
        <v>0</v>
      </c>
      <c r="O121" s="281">
        <v>0</v>
      </c>
      <c r="P121" s="281">
        <v>0</v>
      </c>
      <c r="Q121" s="281">
        <v>0</v>
      </c>
      <c r="R121" s="281">
        <v>0</v>
      </c>
      <c r="S121" s="281">
        <v>0</v>
      </c>
      <c r="T121" s="281">
        <v>0</v>
      </c>
      <c r="U121" s="281">
        <v>0</v>
      </c>
      <c r="V121" s="281">
        <v>0</v>
      </c>
      <c r="W121" s="281">
        <v>0</v>
      </c>
      <c r="X121" s="281">
        <v>0</v>
      </c>
      <c r="Y121" s="281">
        <v>0</v>
      </c>
      <c r="Z121" s="281">
        <v>0</v>
      </c>
      <c r="AA121" s="281">
        <v>0</v>
      </c>
      <c r="AB121" s="281">
        <v>0</v>
      </c>
      <c r="AC121" s="281">
        <v>0</v>
      </c>
      <c r="AD121" s="281">
        <v>0</v>
      </c>
      <c r="AE121" s="281">
        <v>0</v>
      </c>
      <c r="AF121" s="281">
        <v>0</v>
      </c>
      <c r="AG121" s="281">
        <v>0</v>
      </c>
      <c r="AH121" s="281">
        <v>0</v>
      </c>
      <c r="AI121" s="281">
        <v>0</v>
      </c>
      <c r="AJ121" s="281">
        <v>0</v>
      </c>
      <c r="AK121" s="281">
        <v>0</v>
      </c>
      <c r="AL121" s="281">
        <v>0</v>
      </c>
      <c r="AM121" s="281">
        <v>0</v>
      </c>
      <c r="AN121" s="281">
        <v>0</v>
      </c>
      <c r="AO121" s="281">
        <v>0</v>
      </c>
      <c r="AP121" s="281">
        <v>0</v>
      </c>
      <c r="AQ121" s="281">
        <v>0</v>
      </c>
      <c r="AR121" s="281">
        <v>0</v>
      </c>
      <c r="AS121" s="281">
        <v>0</v>
      </c>
      <c r="AT121" s="281">
        <v>0</v>
      </c>
      <c r="AU121" s="281">
        <v>0</v>
      </c>
      <c r="AV121" s="281">
        <v>0</v>
      </c>
      <c r="AW121" s="281">
        <v>0</v>
      </c>
      <c r="AX121" s="281">
        <v>0</v>
      </c>
      <c r="AY121" s="281">
        <v>0</v>
      </c>
      <c r="AZ121" s="281">
        <v>0</v>
      </c>
      <c r="BA121" s="281">
        <v>0</v>
      </c>
      <c r="BB121" s="281">
        <v>0</v>
      </c>
      <c r="BC121" s="281">
        <v>0</v>
      </c>
      <c r="BD121" s="281">
        <v>0</v>
      </c>
      <c r="BE121" s="281">
        <v>0</v>
      </c>
      <c r="BF121" s="281">
        <v>0</v>
      </c>
      <c r="BG121" s="281">
        <v>0</v>
      </c>
      <c r="BH121" s="281">
        <v>0</v>
      </c>
      <c r="BI121" s="281">
        <v>0</v>
      </c>
      <c r="BJ121" s="281">
        <v>0</v>
      </c>
      <c r="BK121" s="281">
        <v>0</v>
      </c>
    </row>
    <row r="122" spans="1:64">
      <c r="A122" s="264"/>
      <c r="BL122" s="19" t="s">
        <v>599</v>
      </c>
    </row>
  </sheetData>
  <phoneticPr fontId="9" type="noConversion"/>
  <conditionalFormatting sqref="K90:K122">
    <cfRule type="cellIs" dxfId="1" priority="1" stopIfTrue="1" operator="equal">
      <formula>"error"</formula>
    </cfRule>
  </conditionalFormatting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&amp;D&amp;RCONFIDENTIAL © Analysys Mason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>
    <tabColor rgb="FFC00000"/>
    <pageSetUpPr autoPageBreaks="0"/>
  </sheetPr>
  <dimension ref="A1:BQ104"/>
  <sheetViews>
    <sheetView showGridLines="0" zoomScale="85" zoomScaleNormal="85" workbookViewId="0">
      <pane xSplit="7" ySplit="3" topLeftCell="H4" activePane="bottomRight" state="frozen"/>
      <selection activeCell="O63" sqref="O63"/>
      <selection pane="topRight" activeCell="O63" sqref="O63"/>
      <selection pane="bottomLeft" activeCell="O63" sqref="O63"/>
      <selection pane="bottomRight" activeCell="H20" sqref="H20"/>
    </sheetView>
  </sheetViews>
  <sheetFormatPr baseColWidth="10" defaultColWidth="12.7109375" defaultRowHeight="12"/>
  <cols>
    <col min="1" max="2" width="6.7109375" customWidth="1"/>
    <col min="3" max="7" width="12.7109375" customWidth="1"/>
    <col min="8" max="8" width="18.5703125" customWidth="1"/>
    <col min="9" max="9" width="15.5703125" bestFit="1" customWidth="1"/>
    <col min="13" max="14" width="12.85546875" bestFit="1" customWidth="1"/>
    <col min="15" max="17" width="14.5703125" bestFit="1" customWidth="1"/>
    <col min="18" max="18" width="17" bestFit="1" customWidth="1"/>
    <col min="19" max="62" width="14.5703125" bestFit="1" customWidth="1"/>
    <col min="63" max="63" width="13.7109375" customWidth="1"/>
  </cols>
  <sheetData>
    <row r="1" spans="1:69" s="40" customFormat="1" ht="33.75" customHeight="1">
      <c r="D1" s="49" t="s">
        <v>371</v>
      </c>
      <c r="L1" s="40" t="s">
        <v>90</v>
      </c>
    </row>
    <row r="3" spans="1:69">
      <c r="D3" s="52"/>
      <c r="E3" s="52"/>
      <c r="F3" s="52" t="s">
        <v>369</v>
      </c>
      <c r="G3" s="52" t="s">
        <v>172</v>
      </c>
      <c r="I3" s="1">
        <f t="array" ref="I3:BK3">TRANSPOSE(Market.Years)</f>
        <v>0</v>
      </c>
      <c r="J3" s="1">
        <v>1</v>
      </c>
      <c r="K3" s="1">
        <v>2</v>
      </c>
      <c r="L3" s="1">
        <v>3</v>
      </c>
      <c r="M3" s="1">
        <v>4</v>
      </c>
      <c r="N3" s="1">
        <v>5</v>
      </c>
      <c r="O3" s="1">
        <v>6</v>
      </c>
      <c r="P3" s="1">
        <v>7</v>
      </c>
      <c r="Q3" s="1">
        <v>8</v>
      </c>
      <c r="R3" s="1">
        <v>9</v>
      </c>
      <c r="S3" s="1">
        <v>10</v>
      </c>
      <c r="T3" s="1">
        <v>11</v>
      </c>
      <c r="U3" s="1">
        <v>12</v>
      </c>
      <c r="V3" s="1">
        <v>13</v>
      </c>
      <c r="W3" s="1">
        <v>14</v>
      </c>
      <c r="X3" s="1">
        <v>15</v>
      </c>
      <c r="Y3" s="1">
        <v>16</v>
      </c>
      <c r="Z3" s="1">
        <v>17</v>
      </c>
      <c r="AA3" s="1">
        <v>18</v>
      </c>
      <c r="AB3" s="1">
        <v>19</v>
      </c>
      <c r="AC3" s="1">
        <v>20</v>
      </c>
      <c r="AD3" s="1">
        <v>21</v>
      </c>
      <c r="AE3" s="1">
        <v>22</v>
      </c>
      <c r="AF3" s="1">
        <v>23</v>
      </c>
      <c r="AG3" s="1">
        <v>24</v>
      </c>
      <c r="AH3" s="1">
        <v>25</v>
      </c>
      <c r="AI3" s="1">
        <v>26</v>
      </c>
      <c r="AJ3" s="1">
        <v>27</v>
      </c>
      <c r="AK3" s="1">
        <v>28</v>
      </c>
      <c r="AL3" s="1">
        <v>29</v>
      </c>
      <c r="AM3" s="1">
        <v>30</v>
      </c>
      <c r="AN3" s="1">
        <v>31</v>
      </c>
      <c r="AO3" s="1">
        <v>32</v>
      </c>
      <c r="AP3" s="1">
        <v>33</v>
      </c>
      <c r="AQ3" s="1">
        <v>34</v>
      </c>
      <c r="AR3" s="1">
        <v>35</v>
      </c>
      <c r="AS3" s="1">
        <v>36</v>
      </c>
      <c r="AT3" s="1">
        <v>37</v>
      </c>
      <c r="AU3" s="1">
        <v>38</v>
      </c>
      <c r="AV3" s="1">
        <v>39</v>
      </c>
      <c r="AW3" s="1">
        <v>40</v>
      </c>
      <c r="AX3" s="1">
        <v>41</v>
      </c>
      <c r="AY3" s="1">
        <v>42</v>
      </c>
      <c r="AZ3" s="1">
        <v>43</v>
      </c>
      <c r="BA3" s="1">
        <v>44</v>
      </c>
      <c r="BB3" s="1">
        <v>45</v>
      </c>
      <c r="BC3" s="1">
        <v>46</v>
      </c>
      <c r="BD3" s="1">
        <v>47</v>
      </c>
      <c r="BE3" s="1">
        <v>48</v>
      </c>
      <c r="BF3" s="1">
        <v>49</v>
      </c>
      <c r="BG3" s="1">
        <v>50</v>
      </c>
      <c r="BH3" s="1">
        <v>51</v>
      </c>
      <c r="BI3" s="1">
        <v>52</v>
      </c>
      <c r="BJ3" s="1">
        <v>53</v>
      </c>
      <c r="BK3" s="1">
        <v>54</v>
      </c>
    </row>
    <row r="4" spans="1:69">
      <c r="H4" s="285" t="s">
        <v>604</v>
      </c>
    </row>
    <row r="5" spans="1:69" s="89" customFormat="1" ht="18" customHeight="1">
      <c r="A5" s="87">
        <v>1</v>
      </c>
      <c r="B5" s="87" t="s">
        <v>387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</row>
    <row r="7" spans="1:69" ht="15.75">
      <c r="B7" s="17" t="s">
        <v>388</v>
      </c>
    </row>
    <row r="9" spans="1:69">
      <c r="C9" t="s">
        <v>392</v>
      </c>
      <c r="F9" s="53" t="s">
        <v>370</v>
      </c>
      <c r="G9" s="53" t="s">
        <v>118</v>
      </c>
      <c r="N9" s="112">
        <f t="array" ref="N9:BK9">Mobile.subscribers</f>
        <v>0</v>
      </c>
      <c r="O9" s="112">
        <v>0</v>
      </c>
      <c r="P9" s="10" t="e">
        <v>#DIV/0!</v>
      </c>
      <c r="Q9" s="10" t="e">
        <v>#DIV/0!</v>
      </c>
      <c r="R9" s="10" t="e">
        <v>#DIV/0!</v>
      </c>
      <c r="S9" s="10" t="e">
        <v>#DIV/0!</v>
      </c>
      <c r="T9" s="10" t="e">
        <v>#DIV/0!</v>
      </c>
      <c r="U9" s="10" t="e">
        <v>#DIV/0!</v>
      </c>
      <c r="V9" s="10" t="e">
        <v>#DIV/0!</v>
      </c>
      <c r="W9" s="10" t="e">
        <v>#DIV/0!</v>
      </c>
      <c r="X9" s="10" t="e">
        <v>#DIV/0!</v>
      </c>
      <c r="Y9" s="10" t="e">
        <v>#DIV/0!</v>
      </c>
      <c r="Z9" s="10" t="e">
        <v>#DIV/0!</v>
      </c>
      <c r="AA9" s="10" t="e">
        <v>#DIV/0!</v>
      </c>
      <c r="AB9" s="10" t="e">
        <v>#DIV/0!</v>
      </c>
      <c r="AC9" s="10" t="e">
        <v>#DIV/0!</v>
      </c>
      <c r="AD9" s="10" t="e">
        <v>#DIV/0!</v>
      </c>
      <c r="AE9" s="10" t="e">
        <v>#DIV/0!</v>
      </c>
      <c r="AF9" s="10" t="e">
        <v>#DIV/0!</v>
      </c>
      <c r="AG9" s="10" t="e">
        <v>#DIV/0!</v>
      </c>
      <c r="AH9" s="10" t="e">
        <v>#DIV/0!</v>
      </c>
      <c r="AI9" s="10" t="e">
        <v>#DIV/0!</v>
      </c>
      <c r="AJ9" s="10" t="e">
        <v>#DIV/0!</v>
      </c>
      <c r="AK9" s="10" t="e">
        <v>#DIV/0!</v>
      </c>
      <c r="AL9" s="10" t="e">
        <v>#DIV/0!</v>
      </c>
      <c r="AM9" s="10" t="e">
        <v>#DIV/0!</v>
      </c>
      <c r="AN9" s="10" t="e">
        <v>#DIV/0!</v>
      </c>
      <c r="AO9" s="10" t="e">
        <v>#DIV/0!</v>
      </c>
      <c r="AP9" s="10" t="e">
        <v>#DIV/0!</v>
      </c>
      <c r="AQ9" s="10" t="e">
        <v>#DIV/0!</v>
      </c>
      <c r="AR9" s="10" t="e">
        <v>#DIV/0!</v>
      </c>
      <c r="AS9" s="10" t="e">
        <v>#DIV/0!</v>
      </c>
      <c r="AT9" s="10" t="e">
        <v>#DIV/0!</v>
      </c>
      <c r="AU9" s="10" t="e">
        <v>#DIV/0!</v>
      </c>
      <c r="AV9" s="10" t="e">
        <v>#DIV/0!</v>
      </c>
      <c r="AW9" s="10" t="e">
        <v>#DIV/0!</v>
      </c>
      <c r="AX9" s="10" t="e">
        <v>#DIV/0!</v>
      </c>
      <c r="AY9" s="10" t="e">
        <v>#DIV/0!</v>
      </c>
      <c r="AZ9" s="10" t="e">
        <v>#DIV/0!</v>
      </c>
      <c r="BA9" s="10" t="e">
        <v>#DIV/0!</v>
      </c>
      <c r="BB9" s="10" t="e">
        <v>#DIV/0!</v>
      </c>
      <c r="BC9" s="10" t="e">
        <v>#DIV/0!</v>
      </c>
      <c r="BD9" s="10" t="e">
        <v>#DIV/0!</v>
      </c>
      <c r="BE9" s="10" t="e">
        <v>#DIV/0!</v>
      </c>
      <c r="BF9" s="10" t="e">
        <v>#DIV/0!</v>
      </c>
      <c r="BG9" s="10" t="e">
        <v>#DIV/0!</v>
      </c>
      <c r="BH9" s="10" t="e">
        <v>#DIV/0!</v>
      </c>
      <c r="BI9" s="10" t="e">
        <v>#DIV/0!</v>
      </c>
      <c r="BJ9" s="10" t="e">
        <v>#DIV/0!</v>
      </c>
      <c r="BK9" s="10" t="e">
        <v>#DIV/0!</v>
      </c>
      <c r="BL9" s="19" t="s">
        <v>131</v>
      </c>
    </row>
    <row r="11" spans="1:69" ht="15.75">
      <c r="B11" s="17" t="s">
        <v>389</v>
      </c>
    </row>
    <row r="13" spans="1:69">
      <c r="C13" s="51" t="str">
        <f t="array" ref="C13:C42">Mobile.Retail.Services</f>
        <v>Llamadas on-net</v>
      </c>
      <c r="G13" s="51" t="str">
        <f t="array" ref="G13:G42">Mobile.Retail.Services.Units</f>
        <v>minutos</v>
      </c>
      <c r="I13" s="115"/>
      <c r="N13" s="112">
        <f t="array" ref="N13:BK42">Mobile.Retail.Services.Volumes</f>
        <v>0</v>
      </c>
      <c r="O13" s="112" t="e">
        <v>#DIV/0!</v>
      </c>
      <c r="P13" s="112" t="e">
        <v>#DIV/0!</v>
      </c>
      <c r="Q13" s="112" t="e">
        <v>#DIV/0!</v>
      </c>
      <c r="R13" s="112" t="e">
        <v>#DIV/0!</v>
      </c>
      <c r="S13" s="112" t="e">
        <v>#DIV/0!</v>
      </c>
      <c r="T13" s="112" t="e">
        <v>#DIV/0!</v>
      </c>
      <c r="U13" s="112" t="e">
        <v>#DIV/0!</v>
      </c>
      <c r="V13" s="112" t="e">
        <v>#DIV/0!</v>
      </c>
      <c r="W13" s="112" t="e">
        <v>#DIV/0!</v>
      </c>
      <c r="X13" s="112" t="e">
        <v>#DIV/0!</v>
      </c>
      <c r="Y13" s="112" t="e">
        <v>#DIV/0!</v>
      </c>
      <c r="Z13" s="112" t="e">
        <v>#DIV/0!</v>
      </c>
      <c r="AA13" s="112" t="e">
        <v>#DIV/0!</v>
      </c>
      <c r="AB13" s="112" t="e">
        <v>#DIV/0!</v>
      </c>
      <c r="AC13" s="112" t="e">
        <v>#DIV/0!</v>
      </c>
      <c r="AD13" s="112" t="e">
        <v>#DIV/0!</v>
      </c>
      <c r="AE13" s="112" t="e">
        <v>#DIV/0!</v>
      </c>
      <c r="AF13" s="112" t="e">
        <v>#DIV/0!</v>
      </c>
      <c r="AG13" s="112" t="e">
        <v>#DIV/0!</v>
      </c>
      <c r="AH13" s="112" t="e">
        <v>#DIV/0!</v>
      </c>
      <c r="AI13" s="112" t="e">
        <v>#DIV/0!</v>
      </c>
      <c r="AJ13" s="112" t="e">
        <v>#DIV/0!</v>
      </c>
      <c r="AK13" s="112" t="e">
        <v>#DIV/0!</v>
      </c>
      <c r="AL13" s="112" t="e">
        <v>#DIV/0!</v>
      </c>
      <c r="AM13" s="112" t="e">
        <v>#DIV/0!</v>
      </c>
      <c r="AN13" s="112" t="e">
        <v>#DIV/0!</v>
      </c>
      <c r="AO13" s="112" t="e">
        <v>#DIV/0!</v>
      </c>
      <c r="AP13" s="112" t="e">
        <v>#DIV/0!</v>
      </c>
      <c r="AQ13" s="112" t="e">
        <v>#DIV/0!</v>
      </c>
      <c r="AR13" s="112" t="e">
        <v>#DIV/0!</v>
      </c>
      <c r="AS13" s="112" t="e">
        <v>#DIV/0!</v>
      </c>
      <c r="AT13" s="112" t="e">
        <v>#DIV/0!</v>
      </c>
      <c r="AU13" s="112" t="e">
        <v>#DIV/0!</v>
      </c>
      <c r="AV13" s="112" t="e">
        <v>#DIV/0!</v>
      </c>
      <c r="AW13" s="112" t="e">
        <v>#DIV/0!</v>
      </c>
      <c r="AX13" s="112" t="e">
        <v>#DIV/0!</v>
      </c>
      <c r="AY13" s="112" t="e">
        <v>#DIV/0!</v>
      </c>
      <c r="AZ13" s="112" t="e">
        <v>#DIV/0!</v>
      </c>
      <c r="BA13" s="112" t="e">
        <v>#DIV/0!</v>
      </c>
      <c r="BB13" s="112" t="e">
        <v>#DIV/0!</v>
      </c>
      <c r="BC13" s="112" t="e">
        <v>#DIV/0!</v>
      </c>
      <c r="BD13" s="112" t="e">
        <v>#DIV/0!</v>
      </c>
      <c r="BE13" s="112" t="e">
        <v>#DIV/0!</v>
      </c>
      <c r="BF13" s="112" t="e">
        <v>#DIV/0!</v>
      </c>
      <c r="BG13" s="112" t="e">
        <v>#DIV/0!</v>
      </c>
      <c r="BH13" s="112" t="e">
        <v>#DIV/0!</v>
      </c>
      <c r="BI13" s="112" t="e">
        <v>#DIV/0!</v>
      </c>
      <c r="BJ13" s="112" t="e">
        <v>#DIV/0!</v>
      </c>
      <c r="BK13" s="112" t="e">
        <v>#DIV/0!</v>
      </c>
    </row>
    <row r="14" spans="1:69">
      <c r="C14" s="51" t="str">
        <v>Llamadas a redes fijas</v>
      </c>
      <c r="G14" s="51" t="str">
        <v>minutos</v>
      </c>
      <c r="I14" s="115"/>
      <c r="N14" s="112">
        <v>0</v>
      </c>
      <c r="O14" s="112" t="e">
        <v>#DIV/0!</v>
      </c>
      <c r="P14" s="112" t="e">
        <v>#DIV/0!</v>
      </c>
      <c r="Q14" s="112" t="e">
        <v>#DIV/0!</v>
      </c>
      <c r="R14" s="112" t="e">
        <v>#DIV/0!</v>
      </c>
      <c r="S14" s="112" t="e">
        <v>#DIV/0!</v>
      </c>
      <c r="T14" s="112" t="e">
        <v>#DIV/0!</v>
      </c>
      <c r="U14" s="112" t="e">
        <v>#DIV/0!</v>
      </c>
      <c r="V14" s="112" t="e">
        <v>#DIV/0!</v>
      </c>
      <c r="W14" s="112" t="e">
        <v>#DIV/0!</v>
      </c>
      <c r="X14" s="112" t="e">
        <v>#DIV/0!</v>
      </c>
      <c r="Y14" s="112" t="e">
        <v>#DIV/0!</v>
      </c>
      <c r="Z14" s="112" t="e">
        <v>#DIV/0!</v>
      </c>
      <c r="AA14" s="112" t="e">
        <v>#DIV/0!</v>
      </c>
      <c r="AB14" s="112" t="e">
        <v>#DIV/0!</v>
      </c>
      <c r="AC14" s="112" t="e">
        <v>#DIV/0!</v>
      </c>
      <c r="AD14" s="112" t="e">
        <v>#DIV/0!</v>
      </c>
      <c r="AE14" s="112" t="e">
        <v>#DIV/0!</v>
      </c>
      <c r="AF14" s="112" t="e">
        <v>#DIV/0!</v>
      </c>
      <c r="AG14" s="112" t="e">
        <v>#DIV/0!</v>
      </c>
      <c r="AH14" s="112" t="e">
        <v>#DIV/0!</v>
      </c>
      <c r="AI14" s="112" t="e">
        <v>#DIV/0!</v>
      </c>
      <c r="AJ14" s="112" t="e">
        <v>#DIV/0!</v>
      </c>
      <c r="AK14" s="112" t="e">
        <v>#DIV/0!</v>
      </c>
      <c r="AL14" s="112" t="e">
        <v>#DIV/0!</v>
      </c>
      <c r="AM14" s="112" t="e">
        <v>#DIV/0!</v>
      </c>
      <c r="AN14" s="112" t="e">
        <v>#DIV/0!</v>
      </c>
      <c r="AO14" s="112" t="e">
        <v>#DIV/0!</v>
      </c>
      <c r="AP14" s="112" t="e">
        <v>#DIV/0!</v>
      </c>
      <c r="AQ14" s="112" t="e">
        <v>#DIV/0!</v>
      </c>
      <c r="AR14" s="112" t="e">
        <v>#DIV/0!</v>
      </c>
      <c r="AS14" s="112" t="e">
        <v>#DIV/0!</v>
      </c>
      <c r="AT14" s="112" t="e">
        <v>#DIV/0!</v>
      </c>
      <c r="AU14" s="112" t="e">
        <v>#DIV/0!</v>
      </c>
      <c r="AV14" s="112" t="e">
        <v>#DIV/0!</v>
      </c>
      <c r="AW14" s="112" t="e">
        <v>#DIV/0!</v>
      </c>
      <c r="AX14" s="112" t="e">
        <v>#DIV/0!</v>
      </c>
      <c r="AY14" s="112" t="e">
        <v>#DIV/0!</v>
      </c>
      <c r="AZ14" s="112" t="e">
        <v>#DIV/0!</v>
      </c>
      <c r="BA14" s="112" t="e">
        <v>#DIV/0!</v>
      </c>
      <c r="BB14" s="112" t="e">
        <v>#DIV/0!</v>
      </c>
      <c r="BC14" s="112" t="e">
        <v>#DIV/0!</v>
      </c>
      <c r="BD14" s="112" t="e">
        <v>#DIV/0!</v>
      </c>
      <c r="BE14" s="112" t="e">
        <v>#DIV/0!</v>
      </c>
      <c r="BF14" s="112" t="e">
        <v>#DIV/0!</v>
      </c>
      <c r="BG14" s="112" t="e">
        <v>#DIV/0!</v>
      </c>
      <c r="BH14" s="112" t="e">
        <v>#DIV/0!</v>
      </c>
      <c r="BI14" s="112" t="e">
        <v>#DIV/0!</v>
      </c>
      <c r="BJ14" s="112" t="e">
        <v>#DIV/0!</v>
      </c>
      <c r="BK14" s="112" t="e">
        <v>#DIV/0!</v>
      </c>
    </row>
    <row r="15" spans="1:69">
      <c r="C15" s="51" t="str">
        <v>Llamadas a otras redes móviles</v>
      </c>
      <c r="G15" s="51" t="str">
        <v>minutos</v>
      </c>
      <c r="I15" s="115"/>
      <c r="N15" s="112">
        <v>0</v>
      </c>
      <c r="O15" s="112" t="e">
        <v>#DIV/0!</v>
      </c>
      <c r="P15" s="112" t="e">
        <v>#DIV/0!</v>
      </c>
      <c r="Q15" s="112" t="e">
        <v>#DIV/0!</v>
      </c>
      <c r="R15" s="112" t="e">
        <v>#DIV/0!</v>
      </c>
      <c r="S15" s="112" t="e">
        <v>#DIV/0!</v>
      </c>
      <c r="T15" s="112" t="e">
        <v>#DIV/0!</v>
      </c>
      <c r="U15" s="112" t="e">
        <v>#DIV/0!</v>
      </c>
      <c r="V15" s="112" t="e">
        <v>#DIV/0!</v>
      </c>
      <c r="W15" s="112" t="e">
        <v>#DIV/0!</v>
      </c>
      <c r="X15" s="112" t="e">
        <v>#DIV/0!</v>
      </c>
      <c r="Y15" s="112" t="e">
        <v>#DIV/0!</v>
      </c>
      <c r="Z15" s="112" t="e">
        <v>#DIV/0!</v>
      </c>
      <c r="AA15" s="112" t="e">
        <v>#DIV/0!</v>
      </c>
      <c r="AB15" s="112" t="e">
        <v>#DIV/0!</v>
      </c>
      <c r="AC15" s="112" t="e">
        <v>#DIV/0!</v>
      </c>
      <c r="AD15" s="112" t="e">
        <v>#DIV/0!</v>
      </c>
      <c r="AE15" s="112" t="e">
        <v>#DIV/0!</v>
      </c>
      <c r="AF15" s="112" t="e">
        <v>#DIV/0!</v>
      </c>
      <c r="AG15" s="112" t="e">
        <v>#DIV/0!</v>
      </c>
      <c r="AH15" s="112" t="e">
        <v>#DIV/0!</v>
      </c>
      <c r="AI15" s="112" t="e">
        <v>#DIV/0!</v>
      </c>
      <c r="AJ15" s="112" t="e">
        <v>#DIV/0!</v>
      </c>
      <c r="AK15" s="112" t="e">
        <v>#DIV/0!</v>
      </c>
      <c r="AL15" s="112" t="e">
        <v>#DIV/0!</v>
      </c>
      <c r="AM15" s="112" t="e">
        <v>#DIV/0!</v>
      </c>
      <c r="AN15" s="112" t="e">
        <v>#DIV/0!</v>
      </c>
      <c r="AO15" s="112" t="e">
        <v>#DIV/0!</v>
      </c>
      <c r="AP15" s="112" t="e">
        <v>#DIV/0!</v>
      </c>
      <c r="AQ15" s="112" t="e">
        <v>#DIV/0!</v>
      </c>
      <c r="AR15" s="112" t="e">
        <v>#DIV/0!</v>
      </c>
      <c r="AS15" s="112" t="e">
        <v>#DIV/0!</v>
      </c>
      <c r="AT15" s="112" t="e">
        <v>#DIV/0!</v>
      </c>
      <c r="AU15" s="112" t="e">
        <v>#DIV/0!</v>
      </c>
      <c r="AV15" s="112" t="e">
        <v>#DIV/0!</v>
      </c>
      <c r="AW15" s="112" t="e">
        <v>#DIV/0!</v>
      </c>
      <c r="AX15" s="112" t="e">
        <v>#DIV/0!</v>
      </c>
      <c r="AY15" s="112" t="e">
        <v>#DIV/0!</v>
      </c>
      <c r="AZ15" s="112" t="e">
        <v>#DIV/0!</v>
      </c>
      <c r="BA15" s="112" t="e">
        <v>#DIV/0!</v>
      </c>
      <c r="BB15" s="112" t="e">
        <v>#DIV/0!</v>
      </c>
      <c r="BC15" s="112" t="e">
        <v>#DIV/0!</v>
      </c>
      <c r="BD15" s="112" t="e">
        <v>#DIV/0!</v>
      </c>
      <c r="BE15" s="112" t="e">
        <v>#DIV/0!</v>
      </c>
      <c r="BF15" s="112" t="e">
        <v>#DIV/0!</v>
      </c>
      <c r="BG15" s="112" t="e">
        <v>#DIV/0!</v>
      </c>
      <c r="BH15" s="112" t="e">
        <v>#DIV/0!</v>
      </c>
      <c r="BI15" s="112" t="e">
        <v>#DIV/0!</v>
      </c>
      <c r="BJ15" s="112" t="e">
        <v>#DIV/0!</v>
      </c>
      <c r="BK15" s="112" t="e">
        <v>#DIV/0!</v>
      </c>
    </row>
    <row r="16" spans="1:69">
      <c r="C16" s="51" t="str">
        <v>Llamadas a internacional</v>
      </c>
      <c r="G16" s="51" t="str">
        <v>minutos</v>
      </c>
      <c r="I16" s="115"/>
      <c r="N16" s="112">
        <v>0</v>
      </c>
      <c r="O16" s="112" t="e">
        <v>#DIV/0!</v>
      </c>
      <c r="P16" s="112" t="e">
        <v>#DIV/0!</v>
      </c>
      <c r="Q16" s="112" t="e">
        <v>#DIV/0!</v>
      </c>
      <c r="R16" s="112" t="e">
        <v>#DIV/0!</v>
      </c>
      <c r="S16" s="112" t="e">
        <v>#DIV/0!</v>
      </c>
      <c r="T16" s="112" t="e">
        <v>#DIV/0!</v>
      </c>
      <c r="U16" s="112" t="e">
        <v>#DIV/0!</v>
      </c>
      <c r="V16" s="112" t="e">
        <v>#DIV/0!</v>
      </c>
      <c r="W16" s="112" t="e">
        <v>#DIV/0!</v>
      </c>
      <c r="X16" s="112" t="e">
        <v>#DIV/0!</v>
      </c>
      <c r="Y16" s="112" t="e">
        <v>#DIV/0!</v>
      </c>
      <c r="Z16" s="112" t="e">
        <v>#DIV/0!</v>
      </c>
      <c r="AA16" s="112" t="e">
        <v>#DIV/0!</v>
      </c>
      <c r="AB16" s="112" t="e">
        <v>#DIV/0!</v>
      </c>
      <c r="AC16" s="112" t="e">
        <v>#DIV/0!</v>
      </c>
      <c r="AD16" s="112" t="e">
        <v>#DIV/0!</v>
      </c>
      <c r="AE16" s="112" t="e">
        <v>#DIV/0!</v>
      </c>
      <c r="AF16" s="112" t="e">
        <v>#DIV/0!</v>
      </c>
      <c r="AG16" s="112" t="e">
        <v>#DIV/0!</v>
      </c>
      <c r="AH16" s="112" t="e">
        <v>#DIV/0!</v>
      </c>
      <c r="AI16" s="112" t="e">
        <v>#DIV/0!</v>
      </c>
      <c r="AJ16" s="112" t="e">
        <v>#DIV/0!</v>
      </c>
      <c r="AK16" s="112" t="e">
        <v>#DIV/0!</v>
      </c>
      <c r="AL16" s="112" t="e">
        <v>#DIV/0!</v>
      </c>
      <c r="AM16" s="112" t="e">
        <v>#DIV/0!</v>
      </c>
      <c r="AN16" s="112" t="e">
        <v>#DIV/0!</v>
      </c>
      <c r="AO16" s="112" t="e">
        <v>#DIV/0!</v>
      </c>
      <c r="AP16" s="112" t="e">
        <v>#DIV/0!</v>
      </c>
      <c r="AQ16" s="112" t="e">
        <v>#DIV/0!</v>
      </c>
      <c r="AR16" s="112" t="e">
        <v>#DIV/0!</v>
      </c>
      <c r="AS16" s="112" t="e">
        <v>#DIV/0!</v>
      </c>
      <c r="AT16" s="112" t="e">
        <v>#DIV/0!</v>
      </c>
      <c r="AU16" s="112" t="e">
        <v>#DIV/0!</v>
      </c>
      <c r="AV16" s="112" t="e">
        <v>#DIV/0!</v>
      </c>
      <c r="AW16" s="112" t="e">
        <v>#DIV/0!</v>
      </c>
      <c r="AX16" s="112" t="e">
        <v>#DIV/0!</v>
      </c>
      <c r="AY16" s="112" t="e">
        <v>#DIV/0!</v>
      </c>
      <c r="AZ16" s="112" t="e">
        <v>#DIV/0!</v>
      </c>
      <c r="BA16" s="112" t="e">
        <v>#DIV/0!</v>
      </c>
      <c r="BB16" s="112" t="e">
        <v>#DIV/0!</v>
      </c>
      <c r="BC16" s="112" t="e">
        <v>#DIV/0!</v>
      </c>
      <c r="BD16" s="112" t="e">
        <v>#DIV/0!</v>
      </c>
      <c r="BE16" s="112" t="e">
        <v>#DIV/0!</v>
      </c>
      <c r="BF16" s="112" t="e">
        <v>#DIV/0!</v>
      </c>
      <c r="BG16" s="112" t="e">
        <v>#DIV/0!</v>
      </c>
      <c r="BH16" s="112" t="e">
        <v>#DIV/0!</v>
      </c>
      <c r="BI16" s="112" t="e">
        <v>#DIV/0!</v>
      </c>
      <c r="BJ16" s="112" t="e">
        <v>#DIV/0!</v>
      </c>
      <c r="BK16" s="112" t="e">
        <v>#DIV/0!</v>
      </c>
    </row>
    <row r="17" spans="3:63">
      <c r="C17" s="51" t="str">
        <v>Llamadas entrantes de fijos</v>
      </c>
      <c r="G17" s="51" t="str">
        <v>minutos</v>
      </c>
      <c r="I17" s="115"/>
      <c r="N17" s="112">
        <v>0</v>
      </c>
      <c r="O17" s="112" t="e">
        <v>#DIV/0!</v>
      </c>
      <c r="P17" s="112" t="e">
        <v>#DIV/0!</v>
      </c>
      <c r="Q17" s="112" t="e">
        <v>#DIV/0!</v>
      </c>
      <c r="R17" s="112" t="e">
        <v>#DIV/0!</v>
      </c>
      <c r="S17" s="112" t="e">
        <v>#DIV/0!</v>
      </c>
      <c r="T17" s="112" t="e">
        <v>#DIV/0!</v>
      </c>
      <c r="U17" s="112" t="e">
        <v>#DIV/0!</v>
      </c>
      <c r="V17" s="112" t="e">
        <v>#DIV/0!</v>
      </c>
      <c r="W17" s="112" t="e">
        <v>#DIV/0!</v>
      </c>
      <c r="X17" s="112" t="e">
        <v>#DIV/0!</v>
      </c>
      <c r="Y17" s="112" t="e">
        <v>#DIV/0!</v>
      </c>
      <c r="Z17" s="112" t="e">
        <v>#DIV/0!</v>
      </c>
      <c r="AA17" s="112" t="e">
        <v>#DIV/0!</v>
      </c>
      <c r="AB17" s="112" t="e">
        <v>#DIV/0!</v>
      </c>
      <c r="AC17" s="112" t="e">
        <v>#DIV/0!</v>
      </c>
      <c r="AD17" s="112" t="e">
        <v>#DIV/0!</v>
      </c>
      <c r="AE17" s="112" t="e">
        <v>#DIV/0!</v>
      </c>
      <c r="AF17" s="112" t="e">
        <v>#DIV/0!</v>
      </c>
      <c r="AG17" s="112" t="e">
        <v>#DIV/0!</v>
      </c>
      <c r="AH17" s="112" t="e">
        <v>#DIV/0!</v>
      </c>
      <c r="AI17" s="112" t="e">
        <v>#DIV/0!</v>
      </c>
      <c r="AJ17" s="112" t="e">
        <v>#DIV/0!</v>
      </c>
      <c r="AK17" s="112" t="e">
        <v>#DIV/0!</v>
      </c>
      <c r="AL17" s="112" t="e">
        <v>#DIV/0!</v>
      </c>
      <c r="AM17" s="112" t="e">
        <v>#DIV/0!</v>
      </c>
      <c r="AN17" s="112" t="e">
        <v>#DIV/0!</v>
      </c>
      <c r="AO17" s="112" t="e">
        <v>#DIV/0!</v>
      </c>
      <c r="AP17" s="112" t="e">
        <v>#DIV/0!</v>
      </c>
      <c r="AQ17" s="112" t="e">
        <v>#DIV/0!</v>
      </c>
      <c r="AR17" s="112" t="e">
        <v>#DIV/0!</v>
      </c>
      <c r="AS17" s="112" t="e">
        <v>#DIV/0!</v>
      </c>
      <c r="AT17" s="112" t="e">
        <v>#DIV/0!</v>
      </c>
      <c r="AU17" s="112" t="e">
        <v>#DIV/0!</v>
      </c>
      <c r="AV17" s="112" t="e">
        <v>#DIV/0!</v>
      </c>
      <c r="AW17" s="112" t="e">
        <v>#DIV/0!</v>
      </c>
      <c r="AX17" s="112" t="e">
        <v>#DIV/0!</v>
      </c>
      <c r="AY17" s="112" t="e">
        <v>#DIV/0!</v>
      </c>
      <c r="AZ17" s="112" t="e">
        <v>#DIV/0!</v>
      </c>
      <c r="BA17" s="112" t="e">
        <v>#DIV/0!</v>
      </c>
      <c r="BB17" s="112" t="e">
        <v>#DIV/0!</v>
      </c>
      <c r="BC17" s="112" t="e">
        <v>#DIV/0!</v>
      </c>
      <c r="BD17" s="112" t="e">
        <v>#DIV/0!</v>
      </c>
      <c r="BE17" s="112" t="e">
        <v>#DIV/0!</v>
      </c>
      <c r="BF17" s="112" t="e">
        <v>#DIV/0!</v>
      </c>
      <c r="BG17" s="112" t="e">
        <v>#DIV/0!</v>
      </c>
      <c r="BH17" s="112" t="e">
        <v>#DIV/0!</v>
      </c>
      <c r="BI17" s="112" t="e">
        <v>#DIV/0!</v>
      </c>
      <c r="BJ17" s="112" t="e">
        <v>#DIV/0!</v>
      </c>
      <c r="BK17" s="112" t="e">
        <v>#DIV/0!</v>
      </c>
    </row>
    <row r="18" spans="3:63">
      <c r="C18" s="51" t="str">
        <v>Llamadas entrantes de otros móviles</v>
      </c>
      <c r="G18" s="51" t="str">
        <v>minutos</v>
      </c>
      <c r="I18" s="115"/>
      <c r="N18" s="112">
        <v>0</v>
      </c>
      <c r="O18" s="112" t="e">
        <v>#DIV/0!</v>
      </c>
      <c r="P18" s="112" t="e">
        <v>#DIV/0!</v>
      </c>
      <c r="Q18" s="112" t="e">
        <v>#DIV/0!</v>
      </c>
      <c r="R18" s="112" t="e">
        <v>#DIV/0!</v>
      </c>
      <c r="S18" s="112" t="e">
        <v>#DIV/0!</v>
      </c>
      <c r="T18" s="112" t="e">
        <v>#DIV/0!</v>
      </c>
      <c r="U18" s="112" t="e">
        <v>#DIV/0!</v>
      </c>
      <c r="V18" s="112" t="e">
        <v>#DIV/0!</v>
      </c>
      <c r="W18" s="112" t="e">
        <v>#DIV/0!</v>
      </c>
      <c r="X18" s="112" t="e">
        <v>#DIV/0!</v>
      </c>
      <c r="Y18" s="112" t="e">
        <v>#DIV/0!</v>
      </c>
      <c r="Z18" s="112" t="e">
        <v>#DIV/0!</v>
      </c>
      <c r="AA18" s="112" t="e">
        <v>#DIV/0!</v>
      </c>
      <c r="AB18" s="112" t="e">
        <v>#DIV/0!</v>
      </c>
      <c r="AC18" s="112" t="e">
        <v>#DIV/0!</v>
      </c>
      <c r="AD18" s="112" t="e">
        <v>#DIV/0!</v>
      </c>
      <c r="AE18" s="112" t="e">
        <v>#DIV/0!</v>
      </c>
      <c r="AF18" s="112" t="e">
        <v>#DIV/0!</v>
      </c>
      <c r="AG18" s="112" t="e">
        <v>#DIV/0!</v>
      </c>
      <c r="AH18" s="112" t="e">
        <v>#DIV/0!</v>
      </c>
      <c r="AI18" s="112" t="e">
        <v>#DIV/0!</v>
      </c>
      <c r="AJ18" s="112" t="e">
        <v>#DIV/0!</v>
      </c>
      <c r="AK18" s="112" t="e">
        <v>#DIV/0!</v>
      </c>
      <c r="AL18" s="112" t="e">
        <v>#DIV/0!</v>
      </c>
      <c r="AM18" s="112" t="e">
        <v>#DIV/0!</v>
      </c>
      <c r="AN18" s="112" t="e">
        <v>#DIV/0!</v>
      </c>
      <c r="AO18" s="112" t="e">
        <v>#DIV/0!</v>
      </c>
      <c r="AP18" s="112" t="e">
        <v>#DIV/0!</v>
      </c>
      <c r="AQ18" s="112" t="e">
        <v>#DIV/0!</v>
      </c>
      <c r="AR18" s="112" t="e">
        <v>#DIV/0!</v>
      </c>
      <c r="AS18" s="112" t="e">
        <v>#DIV/0!</v>
      </c>
      <c r="AT18" s="112" t="e">
        <v>#DIV/0!</v>
      </c>
      <c r="AU18" s="112" t="e">
        <v>#DIV/0!</v>
      </c>
      <c r="AV18" s="112" t="e">
        <v>#DIV/0!</v>
      </c>
      <c r="AW18" s="112" t="e">
        <v>#DIV/0!</v>
      </c>
      <c r="AX18" s="112" t="e">
        <v>#DIV/0!</v>
      </c>
      <c r="AY18" s="112" t="e">
        <v>#DIV/0!</v>
      </c>
      <c r="AZ18" s="112" t="e">
        <v>#DIV/0!</v>
      </c>
      <c r="BA18" s="112" t="e">
        <v>#DIV/0!</v>
      </c>
      <c r="BB18" s="112" t="e">
        <v>#DIV/0!</v>
      </c>
      <c r="BC18" s="112" t="e">
        <v>#DIV/0!</v>
      </c>
      <c r="BD18" s="112" t="e">
        <v>#DIV/0!</v>
      </c>
      <c r="BE18" s="112" t="e">
        <v>#DIV/0!</v>
      </c>
      <c r="BF18" s="112" t="e">
        <v>#DIV/0!</v>
      </c>
      <c r="BG18" s="112" t="e">
        <v>#DIV/0!</v>
      </c>
      <c r="BH18" s="112" t="e">
        <v>#DIV/0!</v>
      </c>
      <c r="BI18" s="112" t="e">
        <v>#DIV/0!</v>
      </c>
      <c r="BJ18" s="112" t="e">
        <v>#DIV/0!</v>
      </c>
      <c r="BK18" s="112" t="e">
        <v>#DIV/0!</v>
      </c>
    </row>
    <row r="19" spans="3:63">
      <c r="C19" s="51" t="str">
        <v>Llamadas entrantes internacionales</v>
      </c>
      <c r="G19" s="51" t="str">
        <v>minutos</v>
      </c>
      <c r="I19" s="115"/>
      <c r="N19" s="112">
        <v>0</v>
      </c>
      <c r="O19" s="112" t="e">
        <v>#DIV/0!</v>
      </c>
      <c r="P19" s="112" t="e">
        <v>#DIV/0!</v>
      </c>
      <c r="Q19" s="112" t="e">
        <v>#DIV/0!</v>
      </c>
      <c r="R19" s="112" t="e">
        <v>#DIV/0!</v>
      </c>
      <c r="S19" s="112" t="e">
        <v>#DIV/0!</v>
      </c>
      <c r="T19" s="112" t="e">
        <v>#DIV/0!</v>
      </c>
      <c r="U19" s="112" t="e">
        <v>#DIV/0!</v>
      </c>
      <c r="V19" s="112" t="e">
        <v>#DIV/0!</v>
      </c>
      <c r="W19" s="112" t="e">
        <v>#DIV/0!</v>
      </c>
      <c r="X19" s="112" t="e">
        <v>#DIV/0!</v>
      </c>
      <c r="Y19" s="112" t="e">
        <v>#DIV/0!</v>
      </c>
      <c r="Z19" s="112" t="e">
        <v>#DIV/0!</v>
      </c>
      <c r="AA19" s="112" t="e">
        <v>#DIV/0!</v>
      </c>
      <c r="AB19" s="112" t="e">
        <v>#DIV/0!</v>
      </c>
      <c r="AC19" s="112" t="e">
        <v>#DIV/0!</v>
      </c>
      <c r="AD19" s="112" t="e">
        <v>#DIV/0!</v>
      </c>
      <c r="AE19" s="112" t="e">
        <v>#DIV/0!</v>
      </c>
      <c r="AF19" s="112" t="e">
        <v>#DIV/0!</v>
      </c>
      <c r="AG19" s="112" t="e">
        <v>#DIV/0!</v>
      </c>
      <c r="AH19" s="112" t="e">
        <v>#DIV/0!</v>
      </c>
      <c r="AI19" s="112" t="e">
        <v>#DIV/0!</v>
      </c>
      <c r="AJ19" s="112" t="e">
        <v>#DIV/0!</v>
      </c>
      <c r="AK19" s="112" t="e">
        <v>#DIV/0!</v>
      </c>
      <c r="AL19" s="112" t="e">
        <v>#DIV/0!</v>
      </c>
      <c r="AM19" s="112" t="e">
        <v>#DIV/0!</v>
      </c>
      <c r="AN19" s="112" t="e">
        <v>#DIV/0!</v>
      </c>
      <c r="AO19" s="112" t="e">
        <v>#DIV/0!</v>
      </c>
      <c r="AP19" s="112" t="e">
        <v>#DIV/0!</v>
      </c>
      <c r="AQ19" s="112" t="e">
        <v>#DIV/0!</v>
      </c>
      <c r="AR19" s="112" t="e">
        <v>#DIV/0!</v>
      </c>
      <c r="AS19" s="112" t="e">
        <v>#DIV/0!</v>
      </c>
      <c r="AT19" s="112" t="e">
        <v>#DIV/0!</v>
      </c>
      <c r="AU19" s="112" t="e">
        <v>#DIV/0!</v>
      </c>
      <c r="AV19" s="112" t="e">
        <v>#DIV/0!</v>
      </c>
      <c r="AW19" s="112" t="e">
        <v>#DIV/0!</v>
      </c>
      <c r="AX19" s="112" t="e">
        <v>#DIV/0!</v>
      </c>
      <c r="AY19" s="112" t="e">
        <v>#DIV/0!</v>
      </c>
      <c r="AZ19" s="112" t="e">
        <v>#DIV/0!</v>
      </c>
      <c r="BA19" s="112" t="e">
        <v>#DIV/0!</v>
      </c>
      <c r="BB19" s="112" t="e">
        <v>#DIV/0!</v>
      </c>
      <c r="BC19" s="112" t="e">
        <v>#DIV/0!</v>
      </c>
      <c r="BD19" s="112" t="e">
        <v>#DIV/0!</v>
      </c>
      <c r="BE19" s="112" t="e">
        <v>#DIV/0!</v>
      </c>
      <c r="BF19" s="112" t="e">
        <v>#DIV/0!</v>
      </c>
      <c r="BG19" s="112" t="e">
        <v>#DIV/0!</v>
      </c>
      <c r="BH19" s="112" t="e">
        <v>#DIV/0!</v>
      </c>
      <c r="BI19" s="112" t="e">
        <v>#DIV/0!</v>
      </c>
      <c r="BJ19" s="112" t="e">
        <v>#DIV/0!</v>
      </c>
      <c r="BK19" s="112" t="e">
        <v>#DIV/0!</v>
      </c>
    </row>
    <row r="20" spans="3:63">
      <c r="C20" s="51" t="str">
        <v>Roaming in originación</v>
      </c>
      <c r="G20" s="51" t="str">
        <v>minutos</v>
      </c>
      <c r="I20" s="115"/>
      <c r="N20" s="112">
        <v>0</v>
      </c>
      <c r="O20" s="112">
        <v>0</v>
      </c>
      <c r="P20" s="112">
        <v>0</v>
      </c>
      <c r="Q20" s="112">
        <v>0</v>
      </c>
      <c r="R20" s="112">
        <v>0</v>
      </c>
      <c r="S20" s="112">
        <v>0</v>
      </c>
      <c r="T20" s="112">
        <v>0</v>
      </c>
      <c r="U20" s="112" t="e">
        <v>#DIV/0!</v>
      </c>
      <c r="V20" s="112" t="e">
        <v>#DIV/0!</v>
      </c>
      <c r="W20" s="112" t="e">
        <v>#DIV/0!</v>
      </c>
      <c r="X20" s="112" t="e">
        <v>#DIV/0!</v>
      </c>
      <c r="Y20" s="112" t="e">
        <v>#DIV/0!</v>
      </c>
      <c r="Z20" s="112" t="e">
        <v>#DIV/0!</v>
      </c>
      <c r="AA20" s="112" t="e">
        <v>#DIV/0!</v>
      </c>
      <c r="AB20" s="112" t="e">
        <v>#DIV/0!</v>
      </c>
      <c r="AC20" s="112" t="e">
        <v>#DIV/0!</v>
      </c>
      <c r="AD20" s="112" t="e">
        <v>#DIV/0!</v>
      </c>
      <c r="AE20" s="112" t="e">
        <v>#DIV/0!</v>
      </c>
      <c r="AF20" s="112" t="e">
        <v>#DIV/0!</v>
      </c>
      <c r="AG20" s="112" t="e">
        <v>#DIV/0!</v>
      </c>
      <c r="AH20" s="112" t="e">
        <v>#DIV/0!</v>
      </c>
      <c r="AI20" s="112" t="e">
        <v>#DIV/0!</v>
      </c>
      <c r="AJ20" s="112" t="e">
        <v>#DIV/0!</v>
      </c>
      <c r="AK20" s="112" t="e">
        <v>#DIV/0!</v>
      </c>
      <c r="AL20" s="112" t="e">
        <v>#DIV/0!</v>
      </c>
      <c r="AM20" s="112" t="e">
        <v>#DIV/0!</v>
      </c>
      <c r="AN20" s="112" t="e">
        <v>#DIV/0!</v>
      </c>
      <c r="AO20" s="112" t="e">
        <v>#DIV/0!</v>
      </c>
      <c r="AP20" s="112" t="e">
        <v>#DIV/0!</v>
      </c>
      <c r="AQ20" s="112" t="e">
        <v>#DIV/0!</v>
      </c>
      <c r="AR20" s="112" t="e">
        <v>#DIV/0!</v>
      </c>
      <c r="AS20" s="112" t="e">
        <v>#DIV/0!</v>
      </c>
      <c r="AT20" s="112" t="e">
        <v>#DIV/0!</v>
      </c>
      <c r="AU20" s="112" t="e">
        <v>#DIV/0!</v>
      </c>
      <c r="AV20" s="112" t="e">
        <v>#DIV/0!</v>
      </c>
      <c r="AW20" s="112" t="e">
        <v>#DIV/0!</v>
      </c>
      <c r="AX20" s="112" t="e">
        <v>#DIV/0!</v>
      </c>
      <c r="AY20" s="112" t="e">
        <v>#DIV/0!</v>
      </c>
      <c r="AZ20" s="112" t="e">
        <v>#DIV/0!</v>
      </c>
      <c r="BA20" s="112" t="e">
        <v>#DIV/0!</v>
      </c>
      <c r="BB20" s="112" t="e">
        <v>#DIV/0!</v>
      </c>
      <c r="BC20" s="112" t="e">
        <v>#DIV/0!</v>
      </c>
      <c r="BD20" s="112" t="e">
        <v>#DIV/0!</v>
      </c>
      <c r="BE20" s="112" t="e">
        <v>#DIV/0!</v>
      </c>
      <c r="BF20" s="112" t="e">
        <v>#DIV/0!</v>
      </c>
      <c r="BG20" s="112" t="e">
        <v>#DIV/0!</v>
      </c>
      <c r="BH20" s="112" t="e">
        <v>#DIV/0!</v>
      </c>
      <c r="BI20" s="112" t="e">
        <v>#DIV/0!</v>
      </c>
      <c r="BJ20" s="112" t="e">
        <v>#DIV/0!</v>
      </c>
      <c r="BK20" s="112" t="e">
        <v>#DIV/0!</v>
      </c>
    </row>
    <row r="21" spans="3:63">
      <c r="C21" s="51" t="str">
        <v>Roaming in terminación</v>
      </c>
      <c r="G21" s="51" t="str">
        <v>minutos</v>
      </c>
      <c r="I21" s="115"/>
      <c r="N21" s="112">
        <v>0</v>
      </c>
      <c r="O21" s="112">
        <v>0</v>
      </c>
      <c r="P21" s="112">
        <v>0</v>
      </c>
      <c r="Q21" s="112">
        <v>0</v>
      </c>
      <c r="R21" s="112">
        <v>0</v>
      </c>
      <c r="S21" s="112">
        <v>0</v>
      </c>
      <c r="T21" s="112">
        <v>0</v>
      </c>
      <c r="U21" s="112" t="e">
        <v>#DIV/0!</v>
      </c>
      <c r="V21" s="112" t="e">
        <v>#DIV/0!</v>
      </c>
      <c r="W21" s="112" t="e">
        <v>#DIV/0!</v>
      </c>
      <c r="X21" s="112" t="e">
        <v>#DIV/0!</v>
      </c>
      <c r="Y21" s="112" t="e">
        <v>#DIV/0!</v>
      </c>
      <c r="Z21" s="112" t="e">
        <v>#DIV/0!</v>
      </c>
      <c r="AA21" s="112" t="e">
        <v>#DIV/0!</v>
      </c>
      <c r="AB21" s="112" t="e">
        <v>#DIV/0!</v>
      </c>
      <c r="AC21" s="112" t="e">
        <v>#DIV/0!</v>
      </c>
      <c r="AD21" s="112" t="e">
        <v>#DIV/0!</v>
      </c>
      <c r="AE21" s="112" t="e">
        <v>#DIV/0!</v>
      </c>
      <c r="AF21" s="112" t="e">
        <v>#DIV/0!</v>
      </c>
      <c r="AG21" s="112" t="e">
        <v>#DIV/0!</v>
      </c>
      <c r="AH21" s="112" t="e">
        <v>#DIV/0!</v>
      </c>
      <c r="AI21" s="112" t="e">
        <v>#DIV/0!</v>
      </c>
      <c r="AJ21" s="112" t="e">
        <v>#DIV/0!</v>
      </c>
      <c r="AK21" s="112" t="e">
        <v>#DIV/0!</v>
      </c>
      <c r="AL21" s="112" t="e">
        <v>#DIV/0!</v>
      </c>
      <c r="AM21" s="112" t="e">
        <v>#DIV/0!</v>
      </c>
      <c r="AN21" s="112" t="e">
        <v>#DIV/0!</v>
      </c>
      <c r="AO21" s="112" t="e">
        <v>#DIV/0!</v>
      </c>
      <c r="AP21" s="112" t="e">
        <v>#DIV/0!</v>
      </c>
      <c r="AQ21" s="112" t="e">
        <v>#DIV/0!</v>
      </c>
      <c r="AR21" s="112" t="e">
        <v>#DIV/0!</v>
      </c>
      <c r="AS21" s="112" t="e">
        <v>#DIV/0!</v>
      </c>
      <c r="AT21" s="112" t="e">
        <v>#DIV/0!</v>
      </c>
      <c r="AU21" s="112" t="e">
        <v>#DIV/0!</v>
      </c>
      <c r="AV21" s="112" t="e">
        <v>#DIV/0!</v>
      </c>
      <c r="AW21" s="112" t="e">
        <v>#DIV/0!</v>
      </c>
      <c r="AX21" s="112" t="e">
        <v>#DIV/0!</v>
      </c>
      <c r="AY21" s="112" t="e">
        <v>#DIV/0!</v>
      </c>
      <c r="AZ21" s="112" t="e">
        <v>#DIV/0!</v>
      </c>
      <c r="BA21" s="112" t="e">
        <v>#DIV/0!</v>
      </c>
      <c r="BB21" s="112" t="e">
        <v>#DIV/0!</v>
      </c>
      <c r="BC21" s="112" t="e">
        <v>#DIV/0!</v>
      </c>
      <c r="BD21" s="112" t="e">
        <v>#DIV/0!</v>
      </c>
      <c r="BE21" s="112" t="e">
        <v>#DIV/0!</v>
      </c>
      <c r="BF21" s="112" t="e">
        <v>#DIV/0!</v>
      </c>
      <c r="BG21" s="112" t="e">
        <v>#DIV/0!</v>
      </c>
      <c r="BH21" s="112" t="e">
        <v>#DIV/0!</v>
      </c>
      <c r="BI21" s="112" t="e">
        <v>#DIV/0!</v>
      </c>
      <c r="BJ21" s="112" t="e">
        <v>#DIV/0!</v>
      </c>
      <c r="BK21" s="112" t="e">
        <v>#DIV/0!</v>
      </c>
    </row>
    <row r="22" spans="3:63">
      <c r="C22" s="51" t="str">
        <v>SMS on-net</v>
      </c>
      <c r="G22" s="51" t="str">
        <v>mensajes</v>
      </c>
      <c r="I22" s="115"/>
      <c r="N22" s="112">
        <v>0</v>
      </c>
      <c r="O22" s="112">
        <v>0</v>
      </c>
      <c r="P22" s="112" t="e">
        <v>#DIV/0!</v>
      </c>
      <c r="Q22" s="112" t="e">
        <v>#DIV/0!</v>
      </c>
      <c r="R22" s="112" t="e">
        <v>#DIV/0!</v>
      </c>
      <c r="S22" s="112" t="e">
        <v>#DIV/0!</v>
      </c>
      <c r="T22" s="112" t="e">
        <v>#DIV/0!</v>
      </c>
      <c r="U22" s="112" t="e">
        <v>#DIV/0!</v>
      </c>
      <c r="V22" s="112" t="e">
        <v>#DIV/0!</v>
      </c>
      <c r="W22" s="112" t="e">
        <v>#DIV/0!</v>
      </c>
      <c r="X22" s="112" t="e">
        <v>#DIV/0!</v>
      </c>
      <c r="Y22" s="112" t="e">
        <v>#DIV/0!</v>
      </c>
      <c r="Z22" s="112" t="e">
        <v>#DIV/0!</v>
      </c>
      <c r="AA22" s="112" t="e">
        <v>#DIV/0!</v>
      </c>
      <c r="AB22" s="112" t="e">
        <v>#DIV/0!</v>
      </c>
      <c r="AC22" s="112" t="e">
        <v>#DIV/0!</v>
      </c>
      <c r="AD22" s="112" t="e">
        <v>#DIV/0!</v>
      </c>
      <c r="AE22" s="112" t="e">
        <v>#DIV/0!</v>
      </c>
      <c r="AF22" s="112" t="e">
        <v>#DIV/0!</v>
      </c>
      <c r="AG22" s="112" t="e">
        <v>#DIV/0!</v>
      </c>
      <c r="AH22" s="112" t="e">
        <v>#DIV/0!</v>
      </c>
      <c r="AI22" s="112" t="e">
        <v>#DIV/0!</v>
      </c>
      <c r="AJ22" s="112" t="e">
        <v>#DIV/0!</v>
      </c>
      <c r="AK22" s="112" t="e">
        <v>#DIV/0!</v>
      </c>
      <c r="AL22" s="112" t="e">
        <v>#DIV/0!</v>
      </c>
      <c r="AM22" s="112" t="e">
        <v>#DIV/0!</v>
      </c>
      <c r="AN22" s="112" t="e">
        <v>#DIV/0!</v>
      </c>
      <c r="AO22" s="112" t="e">
        <v>#DIV/0!</v>
      </c>
      <c r="AP22" s="112" t="e">
        <v>#DIV/0!</v>
      </c>
      <c r="AQ22" s="112" t="e">
        <v>#DIV/0!</v>
      </c>
      <c r="AR22" s="112" t="e">
        <v>#DIV/0!</v>
      </c>
      <c r="AS22" s="112" t="e">
        <v>#DIV/0!</v>
      </c>
      <c r="AT22" s="112" t="e">
        <v>#DIV/0!</v>
      </c>
      <c r="AU22" s="112" t="e">
        <v>#DIV/0!</v>
      </c>
      <c r="AV22" s="112" t="e">
        <v>#DIV/0!</v>
      </c>
      <c r="AW22" s="112" t="e">
        <v>#DIV/0!</v>
      </c>
      <c r="AX22" s="112" t="e">
        <v>#DIV/0!</v>
      </c>
      <c r="AY22" s="112" t="e">
        <v>#DIV/0!</v>
      </c>
      <c r="AZ22" s="112" t="e">
        <v>#DIV/0!</v>
      </c>
      <c r="BA22" s="112" t="e">
        <v>#DIV/0!</v>
      </c>
      <c r="BB22" s="112" t="e">
        <v>#DIV/0!</v>
      </c>
      <c r="BC22" s="112" t="e">
        <v>#DIV/0!</v>
      </c>
      <c r="BD22" s="112" t="e">
        <v>#DIV/0!</v>
      </c>
      <c r="BE22" s="112" t="e">
        <v>#DIV/0!</v>
      </c>
      <c r="BF22" s="112" t="e">
        <v>#DIV/0!</v>
      </c>
      <c r="BG22" s="112" t="e">
        <v>#DIV/0!</v>
      </c>
      <c r="BH22" s="112" t="e">
        <v>#DIV/0!</v>
      </c>
      <c r="BI22" s="112" t="e">
        <v>#DIV/0!</v>
      </c>
      <c r="BJ22" s="112" t="e">
        <v>#DIV/0!</v>
      </c>
      <c r="BK22" s="112" t="e">
        <v>#DIV/0!</v>
      </c>
    </row>
    <row r="23" spans="3:63">
      <c r="C23" s="51" t="str">
        <v>SMS salientes a otras redes</v>
      </c>
      <c r="G23" s="51" t="str">
        <v>mensajes</v>
      </c>
      <c r="I23" s="115"/>
      <c r="N23" s="112">
        <v>0</v>
      </c>
      <c r="O23" s="112">
        <v>0</v>
      </c>
      <c r="P23" s="112" t="e">
        <v>#DIV/0!</v>
      </c>
      <c r="Q23" s="112" t="e">
        <v>#DIV/0!</v>
      </c>
      <c r="R23" s="112" t="e">
        <v>#DIV/0!</v>
      </c>
      <c r="S23" s="112" t="e">
        <v>#DIV/0!</v>
      </c>
      <c r="T23" s="112" t="e">
        <v>#DIV/0!</v>
      </c>
      <c r="U23" s="112" t="e">
        <v>#DIV/0!</v>
      </c>
      <c r="V23" s="112" t="e">
        <v>#DIV/0!</v>
      </c>
      <c r="W23" s="112" t="e">
        <v>#DIV/0!</v>
      </c>
      <c r="X23" s="112" t="e">
        <v>#DIV/0!</v>
      </c>
      <c r="Y23" s="112" t="e">
        <v>#DIV/0!</v>
      </c>
      <c r="Z23" s="112" t="e">
        <v>#DIV/0!</v>
      </c>
      <c r="AA23" s="112" t="e">
        <v>#DIV/0!</v>
      </c>
      <c r="AB23" s="112" t="e">
        <v>#DIV/0!</v>
      </c>
      <c r="AC23" s="112" t="e">
        <v>#DIV/0!</v>
      </c>
      <c r="AD23" s="112" t="e">
        <v>#DIV/0!</v>
      </c>
      <c r="AE23" s="112" t="e">
        <v>#DIV/0!</v>
      </c>
      <c r="AF23" s="112" t="e">
        <v>#DIV/0!</v>
      </c>
      <c r="AG23" s="112" t="e">
        <v>#DIV/0!</v>
      </c>
      <c r="AH23" s="112" t="e">
        <v>#DIV/0!</v>
      </c>
      <c r="AI23" s="112" t="e">
        <v>#DIV/0!</v>
      </c>
      <c r="AJ23" s="112" t="e">
        <v>#DIV/0!</v>
      </c>
      <c r="AK23" s="112" t="e">
        <v>#DIV/0!</v>
      </c>
      <c r="AL23" s="112" t="e">
        <v>#DIV/0!</v>
      </c>
      <c r="AM23" s="112" t="e">
        <v>#DIV/0!</v>
      </c>
      <c r="AN23" s="112" t="e">
        <v>#DIV/0!</v>
      </c>
      <c r="AO23" s="112" t="e">
        <v>#DIV/0!</v>
      </c>
      <c r="AP23" s="112" t="e">
        <v>#DIV/0!</v>
      </c>
      <c r="AQ23" s="112" t="e">
        <v>#DIV/0!</v>
      </c>
      <c r="AR23" s="112" t="e">
        <v>#DIV/0!</v>
      </c>
      <c r="AS23" s="112" t="e">
        <v>#DIV/0!</v>
      </c>
      <c r="AT23" s="112" t="e">
        <v>#DIV/0!</v>
      </c>
      <c r="AU23" s="112" t="e">
        <v>#DIV/0!</v>
      </c>
      <c r="AV23" s="112" t="e">
        <v>#DIV/0!</v>
      </c>
      <c r="AW23" s="112" t="e">
        <v>#DIV/0!</v>
      </c>
      <c r="AX23" s="112" t="e">
        <v>#DIV/0!</v>
      </c>
      <c r="AY23" s="112" t="e">
        <v>#DIV/0!</v>
      </c>
      <c r="AZ23" s="112" t="e">
        <v>#DIV/0!</v>
      </c>
      <c r="BA23" s="112" t="e">
        <v>#DIV/0!</v>
      </c>
      <c r="BB23" s="112" t="e">
        <v>#DIV/0!</v>
      </c>
      <c r="BC23" s="112" t="e">
        <v>#DIV/0!</v>
      </c>
      <c r="BD23" s="112" t="e">
        <v>#DIV/0!</v>
      </c>
      <c r="BE23" s="112" t="e">
        <v>#DIV/0!</v>
      </c>
      <c r="BF23" s="112" t="e">
        <v>#DIV/0!</v>
      </c>
      <c r="BG23" s="112" t="e">
        <v>#DIV/0!</v>
      </c>
      <c r="BH23" s="112" t="e">
        <v>#DIV/0!</v>
      </c>
      <c r="BI23" s="112" t="e">
        <v>#DIV/0!</v>
      </c>
      <c r="BJ23" s="112" t="e">
        <v>#DIV/0!</v>
      </c>
      <c r="BK23" s="112" t="e">
        <v>#DIV/0!</v>
      </c>
    </row>
    <row r="24" spans="3:63">
      <c r="C24" s="51" t="str">
        <v>SMS entrantes de otras redes</v>
      </c>
      <c r="G24" s="51" t="str">
        <v>mensajes</v>
      </c>
      <c r="I24" s="115"/>
      <c r="N24" s="112">
        <v>0</v>
      </c>
      <c r="O24" s="112">
        <v>0</v>
      </c>
      <c r="P24" s="112" t="e">
        <v>#DIV/0!</v>
      </c>
      <c r="Q24" s="112" t="e">
        <v>#DIV/0!</v>
      </c>
      <c r="R24" s="112" t="e">
        <v>#DIV/0!</v>
      </c>
      <c r="S24" s="112" t="e">
        <v>#DIV/0!</v>
      </c>
      <c r="T24" s="112" t="e">
        <v>#DIV/0!</v>
      </c>
      <c r="U24" s="112" t="e">
        <v>#DIV/0!</v>
      </c>
      <c r="V24" s="112" t="e">
        <v>#DIV/0!</v>
      </c>
      <c r="W24" s="112" t="e">
        <v>#DIV/0!</v>
      </c>
      <c r="X24" s="112" t="e">
        <v>#DIV/0!</v>
      </c>
      <c r="Y24" s="112" t="e">
        <v>#DIV/0!</v>
      </c>
      <c r="Z24" s="112" t="e">
        <v>#DIV/0!</v>
      </c>
      <c r="AA24" s="112" t="e">
        <v>#DIV/0!</v>
      </c>
      <c r="AB24" s="112" t="e">
        <v>#DIV/0!</v>
      </c>
      <c r="AC24" s="112" t="e">
        <v>#DIV/0!</v>
      </c>
      <c r="AD24" s="112" t="e">
        <v>#DIV/0!</v>
      </c>
      <c r="AE24" s="112" t="e">
        <v>#DIV/0!</v>
      </c>
      <c r="AF24" s="112" t="e">
        <v>#DIV/0!</v>
      </c>
      <c r="AG24" s="112" t="e">
        <v>#DIV/0!</v>
      </c>
      <c r="AH24" s="112" t="e">
        <v>#DIV/0!</v>
      </c>
      <c r="AI24" s="112" t="e">
        <v>#DIV/0!</v>
      </c>
      <c r="AJ24" s="112" t="e">
        <v>#DIV/0!</v>
      </c>
      <c r="AK24" s="112" t="e">
        <v>#DIV/0!</v>
      </c>
      <c r="AL24" s="112" t="e">
        <v>#DIV/0!</v>
      </c>
      <c r="AM24" s="112" t="e">
        <v>#DIV/0!</v>
      </c>
      <c r="AN24" s="112" t="e">
        <v>#DIV/0!</v>
      </c>
      <c r="AO24" s="112" t="e">
        <v>#DIV/0!</v>
      </c>
      <c r="AP24" s="112" t="e">
        <v>#DIV/0!</v>
      </c>
      <c r="AQ24" s="112" t="e">
        <v>#DIV/0!</v>
      </c>
      <c r="AR24" s="112" t="e">
        <v>#DIV/0!</v>
      </c>
      <c r="AS24" s="112" t="e">
        <v>#DIV/0!</v>
      </c>
      <c r="AT24" s="112" t="e">
        <v>#DIV/0!</v>
      </c>
      <c r="AU24" s="112" t="e">
        <v>#DIV/0!</v>
      </c>
      <c r="AV24" s="112" t="e">
        <v>#DIV/0!</v>
      </c>
      <c r="AW24" s="112" t="e">
        <v>#DIV/0!</v>
      </c>
      <c r="AX24" s="112" t="e">
        <v>#DIV/0!</v>
      </c>
      <c r="AY24" s="112" t="e">
        <v>#DIV/0!</v>
      </c>
      <c r="AZ24" s="112" t="e">
        <v>#DIV/0!</v>
      </c>
      <c r="BA24" s="112" t="e">
        <v>#DIV/0!</v>
      </c>
      <c r="BB24" s="112" t="e">
        <v>#DIV/0!</v>
      </c>
      <c r="BC24" s="112" t="e">
        <v>#DIV/0!</v>
      </c>
      <c r="BD24" s="112" t="e">
        <v>#DIV/0!</v>
      </c>
      <c r="BE24" s="112" t="e">
        <v>#DIV/0!</v>
      </c>
      <c r="BF24" s="112" t="e">
        <v>#DIV/0!</v>
      </c>
      <c r="BG24" s="112" t="e">
        <v>#DIV/0!</v>
      </c>
      <c r="BH24" s="112" t="e">
        <v>#DIV/0!</v>
      </c>
      <c r="BI24" s="112" t="e">
        <v>#DIV/0!</v>
      </c>
      <c r="BJ24" s="112" t="e">
        <v>#DIV/0!</v>
      </c>
      <c r="BK24" s="112" t="e">
        <v>#DIV/0!</v>
      </c>
    </row>
    <row r="25" spans="3:63">
      <c r="C25" s="51" t="str">
        <v>Recuperación de correo de voz</v>
      </c>
      <c r="G25" s="51" t="str">
        <v>minutos</v>
      </c>
      <c r="I25" s="115"/>
      <c r="N25" s="112">
        <v>0</v>
      </c>
      <c r="O25" s="112" t="e">
        <v>#DIV/0!</v>
      </c>
      <c r="P25" s="112" t="e">
        <v>#DIV/0!</v>
      </c>
      <c r="Q25" s="112" t="e">
        <v>#DIV/0!</v>
      </c>
      <c r="R25" s="112" t="e">
        <v>#DIV/0!</v>
      </c>
      <c r="S25" s="112" t="e">
        <v>#DIV/0!</v>
      </c>
      <c r="T25" s="112" t="e">
        <v>#DIV/0!</v>
      </c>
      <c r="U25" s="112" t="e">
        <v>#DIV/0!</v>
      </c>
      <c r="V25" s="112" t="e">
        <v>#DIV/0!</v>
      </c>
      <c r="W25" s="112" t="e">
        <v>#DIV/0!</v>
      </c>
      <c r="X25" s="112" t="e">
        <v>#DIV/0!</v>
      </c>
      <c r="Y25" s="112" t="e">
        <v>#DIV/0!</v>
      </c>
      <c r="Z25" s="112" t="e">
        <v>#DIV/0!</v>
      </c>
      <c r="AA25" s="112" t="e">
        <v>#DIV/0!</v>
      </c>
      <c r="AB25" s="112" t="e">
        <v>#DIV/0!</v>
      </c>
      <c r="AC25" s="112" t="e">
        <v>#DIV/0!</v>
      </c>
      <c r="AD25" s="112" t="e">
        <v>#DIV/0!</v>
      </c>
      <c r="AE25" s="112" t="e">
        <v>#DIV/0!</v>
      </c>
      <c r="AF25" s="112" t="e">
        <v>#DIV/0!</v>
      </c>
      <c r="AG25" s="112" t="e">
        <v>#DIV/0!</v>
      </c>
      <c r="AH25" s="112" t="e">
        <v>#DIV/0!</v>
      </c>
      <c r="AI25" s="112" t="e">
        <v>#DIV/0!</v>
      </c>
      <c r="AJ25" s="112" t="e">
        <v>#DIV/0!</v>
      </c>
      <c r="AK25" s="112" t="e">
        <v>#DIV/0!</v>
      </c>
      <c r="AL25" s="112" t="e">
        <v>#DIV/0!</v>
      </c>
      <c r="AM25" s="112" t="e">
        <v>#DIV/0!</v>
      </c>
      <c r="AN25" s="112" t="e">
        <v>#DIV/0!</v>
      </c>
      <c r="AO25" s="112" t="e">
        <v>#DIV/0!</v>
      </c>
      <c r="AP25" s="112" t="e">
        <v>#DIV/0!</v>
      </c>
      <c r="AQ25" s="112" t="e">
        <v>#DIV/0!</v>
      </c>
      <c r="AR25" s="112" t="e">
        <v>#DIV/0!</v>
      </c>
      <c r="AS25" s="112" t="e">
        <v>#DIV/0!</v>
      </c>
      <c r="AT25" s="112" t="e">
        <v>#DIV/0!</v>
      </c>
      <c r="AU25" s="112" t="e">
        <v>#DIV/0!</v>
      </c>
      <c r="AV25" s="112" t="e">
        <v>#DIV/0!</v>
      </c>
      <c r="AW25" s="112" t="e">
        <v>#DIV/0!</v>
      </c>
      <c r="AX25" s="112" t="e">
        <v>#DIV/0!</v>
      </c>
      <c r="AY25" s="112" t="e">
        <v>#DIV/0!</v>
      </c>
      <c r="AZ25" s="112" t="e">
        <v>#DIV/0!</v>
      </c>
      <c r="BA25" s="112" t="e">
        <v>#DIV/0!</v>
      </c>
      <c r="BB25" s="112" t="e">
        <v>#DIV/0!</v>
      </c>
      <c r="BC25" s="112" t="e">
        <v>#DIV/0!</v>
      </c>
      <c r="BD25" s="112" t="e">
        <v>#DIV/0!</v>
      </c>
      <c r="BE25" s="112" t="e">
        <v>#DIV/0!</v>
      </c>
      <c r="BF25" s="112" t="e">
        <v>#DIV/0!</v>
      </c>
      <c r="BG25" s="112" t="e">
        <v>#DIV/0!</v>
      </c>
      <c r="BH25" s="112" t="e">
        <v>#DIV/0!</v>
      </c>
      <c r="BI25" s="112" t="e">
        <v>#DIV/0!</v>
      </c>
      <c r="BJ25" s="112" t="e">
        <v>#DIV/0!</v>
      </c>
      <c r="BK25" s="112" t="e">
        <v>#DIV/0!</v>
      </c>
    </row>
    <row r="26" spans="3:63">
      <c r="C26" s="51" t="str">
        <v>Depósito de corroe de voz</v>
      </c>
      <c r="G26" s="51" t="str">
        <v>minutos</v>
      </c>
      <c r="I26" s="115"/>
      <c r="N26" s="112">
        <v>0</v>
      </c>
      <c r="O26" s="112" t="e">
        <v>#DIV/0!</v>
      </c>
      <c r="P26" s="112" t="e">
        <v>#DIV/0!</v>
      </c>
      <c r="Q26" s="112" t="e">
        <v>#DIV/0!</v>
      </c>
      <c r="R26" s="112" t="e">
        <v>#DIV/0!</v>
      </c>
      <c r="S26" s="112" t="e">
        <v>#DIV/0!</v>
      </c>
      <c r="T26" s="112" t="e">
        <v>#DIV/0!</v>
      </c>
      <c r="U26" s="112" t="e">
        <v>#DIV/0!</v>
      </c>
      <c r="V26" s="112" t="e">
        <v>#DIV/0!</v>
      </c>
      <c r="W26" s="112" t="e">
        <v>#DIV/0!</v>
      </c>
      <c r="X26" s="112" t="e">
        <v>#DIV/0!</v>
      </c>
      <c r="Y26" s="112" t="e">
        <v>#DIV/0!</v>
      </c>
      <c r="Z26" s="112" t="e">
        <v>#DIV/0!</v>
      </c>
      <c r="AA26" s="112" t="e">
        <v>#DIV/0!</v>
      </c>
      <c r="AB26" s="112" t="e">
        <v>#DIV/0!</v>
      </c>
      <c r="AC26" s="112" t="e">
        <v>#DIV/0!</v>
      </c>
      <c r="AD26" s="112" t="e">
        <v>#DIV/0!</v>
      </c>
      <c r="AE26" s="112" t="e">
        <v>#DIV/0!</v>
      </c>
      <c r="AF26" s="112" t="e">
        <v>#DIV/0!</v>
      </c>
      <c r="AG26" s="112" t="e">
        <v>#DIV/0!</v>
      </c>
      <c r="AH26" s="112" t="e">
        <v>#DIV/0!</v>
      </c>
      <c r="AI26" s="112" t="e">
        <v>#DIV/0!</v>
      </c>
      <c r="AJ26" s="112" t="e">
        <v>#DIV/0!</v>
      </c>
      <c r="AK26" s="112" t="e">
        <v>#DIV/0!</v>
      </c>
      <c r="AL26" s="112" t="e">
        <v>#DIV/0!</v>
      </c>
      <c r="AM26" s="112" t="e">
        <v>#DIV/0!</v>
      </c>
      <c r="AN26" s="112" t="e">
        <v>#DIV/0!</v>
      </c>
      <c r="AO26" s="112" t="e">
        <v>#DIV/0!</v>
      </c>
      <c r="AP26" s="112" t="e">
        <v>#DIV/0!</v>
      </c>
      <c r="AQ26" s="112" t="e">
        <v>#DIV/0!</v>
      </c>
      <c r="AR26" s="112" t="e">
        <v>#DIV/0!</v>
      </c>
      <c r="AS26" s="112" t="e">
        <v>#DIV/0!</v>
      </c>
      <c r="AT26" s="112" t="e">
        <v>#DIV/0!</v>
      </c>
      <c r="AU26" s="112" t="e">
        <v>#DIV/0!</v>
      </c>
      <c r="AV26" s="112" t="e">
        <v>#DIV/0!</v>
      </c>
      <c r="AW26" s="112" t="e">
        <v>#DIV/0!</v>
      </c>
      <c r="AX26" s="112" t="e">
        <v>#DIV/0!</v>
      </c>
      <c r="AY26" s="112" t="e">
        <v>#DIV/0!</v>
      </c>
      <c r="AZ26" s="112" t="e">
        <v>#DIV/0!</v>
      </c>
      <c r="BA26" s="112" t="e">
        <v>#DIV/0!</v>
      </c>
      <c r="BB26" s="112" t="e">
        <v>#DIV/0!</v>
      </c>
      <c r="BC26" s="112" t="e">
        <v>#DIV/0!</v>
      </c>
      <c r="BD26" s="112" t="e">
        <v>#DIV/0!</v>
      </c>
      <c r="BE26" s="112" t="e">
        <v>#DIV/0!</v>
      </c>
      <c r="BF26" s="112" t="e">
        <v>#DIV/0!</v>
      </c>
      <c r="BG26" s="112" t="e">
        <v>#DIV/0!</v>
      </c>
      <c r="BH26" s="112" t="e">
        <v>#DIV/0!</v>
      </c>
      <c r="BI26" s="112" t="e">
        <v>#DIV/0!</v>
      </c>
      <c r="BJ26" s="112" t="e">
        <v>#DIV/0!</v>
      </c>
      <c r="BK26" s="112" t="e">
        <v>#DIV/0!</v>
      </c>
    </row>
    <row r="27" spans="3:63">
      <c r="C27" s="51" t="str">
        <v xml:space="preserve">Datos GPRS </v>
      </c>
      <c r="G27" s="51" t="str">
        <v>megabytes</v>
      </c>
      <c r="I27" s="115"/>
      <c r="N27" s="112">
        <v>0</v>
      </c>
      <c r="O27" s="112">
        <v>0</v>
      </c>
      <c r="P27" s="112">
        <v>0</v>
      </c>
      <c r="Q27" s="112">
        <v>0</v>
      </c>
      <c r="R27" s="112">
        <v>0</v>
      </c>
      <c r="S27" s="112">
        <v>0</v>
      </c>
      <c r="T27" s="112">
        <v>0</v>
      </c>
      <c r="U27" s="112" t="e">
        <v>#DIV/0!</v>
      </c>
      <c r="V27" s="112" t="e">
        <v>#DIV/0!</v>
      </c>
      <c r="W27" s="112" t="e">
        <v>#DIV/0!</v>
      </c>
      <c r="X27" s="112" t="e">
        <v>#DIV/0!</v>
      </c>
      <c r="Y27" s="112" t="e">
        <v>#DIV/0!</v>
      </c>
      <c r="Z27" s="112" t="e">
        <v>#DIV/0!</v>
      </c>
      <c r="AA27" s="112" t="e">
        <v>#DIV/0!</v>
      </c>
      <c r="AB27" s="112" t="e">
        <v>#DIV/0!</v>
      </c>
      <c r="AC27" s="112" t="e">
        <v>#DIV/0!</v>
      </c>
      <c r="AD27" s="112" t="e">
        <v>#DIV/0!</v>
      </c>
      <c r="AE27" s="112" t="e">
        <v>#DIV/0!</v>
      </c>
      <c r="AF27" s="112" t="e">
        <v>#DIV/0!</v>
      </c>
      <c r="AG27" s="112" t="e">
        <v>#DIV/0!</v>
      </c>
      <c r="AH27" s="112" t="e">
        <v>#DIV/0!</v>
      </c>
      <c r="AI27" s="112" t="e">
        <v>#DIV/0!</v>
      </c>
      <c r="AJ27" s="112" t="e">
        <v>#DIV/0!</v>
      </c>
      <c r="AK27" s="112" t="e">
        <v>#DIV/0!</v>
      </c>
      <c r="AL27" s="112" t="e">
        <v>#DIV/0!</v>
      </c>
      <c r="AM27" s="112" t="e">
        <v>#DIV/0!</v>
      </c>
      <c r="AN27" s="112" t="e">
        <v>#DIV/0!</v>
      </c>
      <c r="AO27" s="112" t="e">
        <v>#DIV/0!</v>
      </c>
      <c r="AP27" s="112" t="e">
        <v>#DIV/0!</v>
      </c>
      <c r="AQ27" s="112" t="e">
        <v>#DIV/0!</v>
      </c>
      <c r="AR27" s="112" t="e">
        <v>#DIV/0!</v>
      </c>
      <c r="AS27" s="112" t="e">
        <v>#DIV/0!</v>
      </c>
      <c r="AT27" s="112" t="e">
        <v>#DIV/0!</v>
      </c>
      <c r="AU27" s="112" t="e">
        <v>#DIV/0!</v>
      </c>
      <c r="AV27" s="112" t="e">
        <v>#DIV/0!</v>
      </c>
      <c r="AW27" s="112" t="e">
        <v>#DIV/0!</v>
      </c>
      <c r="AX27" s="112" t="e">
        <v>#DIV/0!</v>
      </c>
      <c r="AY27" s="112" t="e">
        <v>#DIV/0!</v>
      </c>
      <c r="AZ27" s="112" t="e">
        <v>#DIV/0!</v>
      </c>
      <c r="BA27" s="112" t="e">
        <v>#DIV/0!</v>
      </c>
      <c r="BB27" s="112" t="e">
        <v>#DIV/0!</v>
      </c>
      <c r="BC27" s="112" t="e">
        <v>#DIV/0!</v>
      </c>
      <c r="BD27" s="112" t="e">
        <v>#DIV/0!</v>
      </c>
      <c r="BE27" s="112" t="e">
        <v>#DIV/0!</v>
      </c>
      <c r="BF27" s="112" t="e">
        <v>#DIV/0!</v>
      </c>
      <c r="BG27" s="112" t="e">
        <v>#DIV/0!</v>
      </c>
      <c r="BH27" s="112" t="e">
        <v>#DIV/0!</v>
      </c>
      <c r="BI27" s="112" t="e">
        <v>#DIV/0!</v>
      </c>
      <c r="BJ27" s="112" t="e">
        <v>#DIV/0!</v>
      </c>
      <c r="BK27" s="112" t="e">
        <v>#DIV/0!</v>
      </c>
    </row>
    <row r="28" spans="3:63">
      <c r="C28" s="51" t="str">
        <v>Datos EDGE</v>
      </c>
      <c r="G28" s="51" t="str">
        <v>megabytes</v>
      </c>
      <c r="I28" s="115"/>
      <c r="N28" s="112">
        <v>0</v>
      </c>
      <c r="O28" s="112">
        <v>0</v>
      </c>
      <c r="P28" s="112">
        <v>0</v>
      </c>
      <c r="Q28" s="112">
        <v>0</v>
      </c>
      <c r="R28" s="112">
        <v>0</v>
      </c>
      <c r="S28" s="112">
        <v>0</v>
      </c>
      <c r="T28" s="112">
        <v>0</v>
      </c>
      <c r="U28" s="112" t="e">
        <v>#DIV/0!</v>
      </c>
      <c r="V28" s="112" t="e">
        <v>#DIV/0!</v>
      </c>
      <c r="W28" s="112" t="e">
        <v>#DIV/0!</v>
      </c>
      <c r="X28" s="112" t="e">
        <v>#DIV/0!</v>
      </c>
      <c r="Y28" s="112" t="e">
        <v>#DIV/0!</v>
      </c>
      <c r="Z28" s="112" t="e">
        <v>#DIV/0!</v>
      </c>
      <c r="AA28" s="112" t="e">
        <v>#DIV/0!</v>
      </c>
      <c r="AB28" s="112" t="e">
        <v>#DIV/0!</v>
      </c>
      <c r="AC28" s="112" t="e">
        <v>#DIV/0!</v>
      </c>
      <c r="AD28" s="112" t="e">
        <v>#DIV/0!</v>
      </c>
      <c r="AE28" s="112" t="e">
        <v>#DIV/0!</v>
      </c>
      <c r="AF28" s="112" t="e">
        <v>#DIV/0!</v>
      </c>
      <c r="AG28" s="112" t="e">
        <v>#DIV/0!</v>
      </c>
      <c r="AH28" s="112" t="e">
        <v>#DIV/0!</v>
      </c>
      <c r="AI28" s="112" t="e">
        <v>#DIV/0!</v>
      </c>
      <c r="AJ28" s="112" t="e">
        <v>#DIV/0!</v>
      </c>
      <c r="AK28" s="112" t="e">
        <v>#DIV/0!</v>
      </c>
      <c r="AL28" s="112" t="e">
        <v>#DIV/0!</v>
      </c>
      <c r="AM28" s="112" t="e">
        <v>#DIV/0!</v>
      </c>
      <c r="AN28" s="112" t="e">
        <v>#DIV/0!</v>
      </c>
      <c r="AO28" s="112" t="e">
        <v>#DIV/0!</v>
      </c>
      <c r="AP28" s="112" t="e">
        <v>#DIV/0!</v>
      </c>
      <c r="AQ28" s="112" t="e">
        <v>#DIV/0!</v>
      </c>
      <c r="AR28" s="112" t="e">
        <v>#DIV/0!</v>
      </c>
      <c r="AS28" s="112" t="e">
        <v>#DIV/0!</v>
      </c>
      <c r="AT28" s="112" t="e">
        <v>#DIV/0!</v>
      </c>
      <c r="AU28" s="112" t="e">
        <v>#DIV/0!</v>
      </c>
      <c r="AV28" s="112" t="e">
        <v>#DIV/0!</v>
      </c>
      <c r="AW28" s="112" t="e">
        <v>#DIV/0!</v>
      </c>
      <c r="AX28" s="112" t="e">
        <v>#DIV/0!</v>
      </c>
      <c r="AY28" s="112" t="e">
        <v>#DIV/0!</v>
      </c>
      <c r="AZ28" s="112" t="e">
        <v>#DIV/0!</v>
      </c>
      <c r="BA28" s="112" t="e">
        <v>#DIV/0!</v>
      </c>
      <c r="BB28" s="112" t="e">
        <v>#DIV/0!</v>
      </c>
      <c r="BC28" s="112" t="e">
        <v>#DIV/0!</v>
      </c>
      <c r="BD28" s="112" t="e">
        <v>#DIV/0!</v>
      </c>
      <c r="BE28" s="112" t="e">
        <v>#DIV/0!</v>
      </c>
      <c r="BF28" s="112" t="e">
        <v>#DIV/0!</v>
      </c>
      <c r="BG28" s="112" t="e">
        <v>#DIV/0!</v>
      </c>
      <c r="BH28" s="112" t="e">
        <v>#DIV/0!</v>
      </c>
      <c r="BI28" s="112" t="e">
        <v>#DIV/0!</v>
      </c>
      <c r="BJ28" s="112" t="e">
        <v>#DIV/0!</v>
      </c>
      <c r="BK28" s="112" t="e">
        <v>#DIV/0!</v>
      </c>
    </row>
    <row r="29" spans="3:63">
      <c r="C29" s="51" t="str">
        <v>Datos Release 99</v>
      </c>
      <c r="G29" s="51" t="str">
        <v>megabytes</v>
      </c>
      <c r="I29" s="115"/>
      <c r="N29" s="112">
        <v>0</v>
      </c>
      <c r="O29" s="112">
        <v>0</v>
      </c>
      <c r="P29" s="112">
        <v>0</v>
      </c>
      <c r="Q29" s="112">
        <v>0</v>
      </c>
      <c r="R29" s="112">
        <v>0</v>
      </c>
      <c r="S29" s="112">
        <v>0</v>
      </c>
      <c r="T29" s="112">
        <v>0</v>
      </c>
      <c r="U29" s="112" t="e">
        <v>#DIV/0!</v>
      </c>
      <c r="V29" s="112" t="e">
        <v>#DIV/0!</v>
      </c>
      <c r="W29" s="112" t="e">
        <v>#DIV/0!</v>
      </c>
      <c r="X29" s="112" t="e">
        <v>#DIV/0!</v>
      </c>
      <c r="Y29" s="112" t="e">
        <v>#DIV/0!</v>
      </c>
      <c r="Z29" s="112" t="e">
        <v>#DIV/0!</v>
      </c>
      <c r="AA29" s="112" t="e">
        <v>#DIV/0!</v>
      </c>
      <c r="AB29" s="112" t="e">
        <v>#DIV/0!</v>
      </c>
      <c r="AC29" s="112" t="e">
        <v>#DIV/0!</v>
      </c>
      <c r="AD29" s="112" t="e">
        <v>#DIV/0!</v>
      </c>
      <c r="AE29" s="112" t="e">
        <v>#DIV/0!</v>
      </c>
      <c r="AF29" s="112" t="e">
        <v>#DIV/0!</v>
      </c>
      <c r="AG29" s="112" t="e">
        <v>#DIV/0!</v>
      </c>
      <c r="AH29" s="112" t="e">
        <v>#DIV/0!</v>
      </c>
      <c r="AI29" s="112" t="e">
        <v>#DIV/0!</v>
      </c>
      <c r="AJ29" s="112" t="e">
        <v>#DIV/0!</v>
      </c>
      <c r="AK29" s="112" t="e">
        <v>#DIV/0!</v>
      </c>
      <c r="AL29" s="112" t="e">
        <v>#DIV/0!</v>
      </c>
      <c r="AM29" s="112" t="e">
        <v>#DIV/0!</v>
      </c>
      <c r="AN29" s="112" t="e">
        <v>#DIV/0!</v>
      </c>
      <c r="AO29" s="112" t="e">
        <v>#DIV/0!</v>
      </c>
      <c r="AP29" s="112" t="e">
        <v>#DIV/0!</v>
      </c>
      <c r="AQ29" s="112" t="e">
        <v>#DIV/0!</v>
      </c>
      <c r="AR29" s="112" t="e">
        <v>#DIV/0!</v>
      </c>
      <c r="AS29" s="112" t="e">
        <v>#DIV/0!</v>
      </c>
      <c r="AT29" s="112" t="e">
        <v>#DIV/0!</v>
      </c>
      <c r="AU29" s="112" t="e">
        <v>#DIV/0!</v>
      </c>
      <c r="AV29" s="112" t="e">
        <v>#DIV/0!</v>
      </c>
      <c r="AW29" s="112" t="e">
        <v>#DIV/0!</v>
      </c>
      <c r="AX29" s="112" t="e">
        <v>#DIV/0!</v>
      </c>
      <c r="AY29" s="112" t="e">
        <v>#DIV/0!</v>
      </c>
      <c r="AZ29" s="112" t="e">
        <v>#DIV/0!</v>
      </c>
      <c r="BA29" s="112" t="e">
        <v>#DIV/0!</v>
      </c>
      <c r="BB29" s="112" t="e">
        <v>#DIV/0!</v>
      </c>
      <c r="BC29" s="112" t="e">
        <v>#DIV/0!</v>
      </c>
      <c r="BD29" s="112" t="e">
        <v>#DIV/0!</v>
      </c>
      <c r="BE29" s="112" t="e">
        <v>#DIV/0!</v>
      </c>
      <c r="BF29" s="112" t="e">
        <v>#DIV/0!</v>
      </c>
      <c r="BG29" s="112" t="e">
        <v>#DIV/0!</v>
      </c>
      <c r="BH29" s="112" t="e">
        <v>#DIV/0!</v>
      </c>
      <c r="BI29" s="112" t="e">
        <v>#DIV/0!</v>
      </c>
      <c r="BJ29" s="112" t="e">
        <v>#DIV/0!</v>
      </c>
      <c r="BK29" s="112" t="e">
        <v>#DIV/0!</v>
      </c>
    </row>
    <row r="30" spans="3:63">
      <c r="C30" s="51" t="str">
        <v>Datos - HSDPA</v>
      </c>
      <c r="G30" s="51" t="str">
        <v>megabytes</v>
      </c>
      <c r="I30" s="115"/>
      <c r="N30" s="112">
        <v>0</v>
      </c>
      <c r="O30" s="112">
        <v>0</v>
      </c>
      <c r="P30" s="112">
        <v>0</v>
      </c>
      <c r="Q30" s="112">
        <v>0</v>
      </c>
      <c r="R30" s="112">
        <v>0</v>
      </c>
      <c r="S30" s="112">
        <v>0</v>
      </c>
      <c r="T30" s="112">
        <v>0</v>
      </c>
      <c r="U30" s="112" t="e">
        <v>#DIV/0!</v>
      </c>
      <c r="V30" s="112" t="e">
        <v>#DIV/0!</v>
      </c>
      <c r="W30" s="112" t="e">
        <v>#DIV/0!</v>
      </c>
      <c r="X30" s="112" t="e">
        <v>#DIV/0!</v>
      </c>
      <c r="Y30" s="112" t="e">
        <v>#DIV/0!</v>
      </c>
      <c r="Z30" s="112" t="e">
        <v>#DIV/0!</v>
      </c>
      <c r="AA30" s="112" t="e">
        <v>#DIV/0!</v>
      </c>
      <c r="AB30" s="112" t="e">
        <v>#DIV/0!</v>
      </c>
      <c r="AC30" s="112" t="e">
        <v>#DIV/0!</v>
      </c>
      <c r="AD30" s="112" t="e">
        <v>#DIV/0!</v>
      </c>
      <c r="AE30" s="112" t="e">
        <v>#DIV/0!</v>
      </c>
      <c r="AF30" s="112" t="e">
        <v>#DIV/0!</v>
      </c>
      <c r="AG30" s="112" t="e">
        <v>#DIV/0!</v>
      </c>
      <c r="AH30" s="112" t="e">
        <v>#DIV/0!</v>
      </c>
      <c r="AI30" s="112" t="e">
        <v>#DIV/0!</v>
      </c>
      <c r="AJ30" s="112" t="e">
        <v>#DIV/0!</v>
      </c>
      <c r="AK30" s="112" t="e">
        <v>#DIV/0!</v>
      </c>
      <c r="AL30" s="112" t="e">
        <v>#DIV/0!</v>
      </c>
      <c r="AM30" s="112" t="e">
        <v>#DIV/0!</v>
      </c>
      <c r="AN30" s="112" t="e">
        <v>#DIV/0!</v>
      </c>
      <c r="AO30" s="112" t="e">
        <v>#DIV/0!</v>
      </c>
      <c r="AP30" s="112" t="e">
        <v>#DIV/0!</v>
      </c>
      <c r="AQ30" s="112" t="e">
        <v>#DIV/0!</v>
      </c>
      <c r="AR30" s="112" t="e">
        <v>#DIV/0!</v>
      </c>
      <c r="AS30" s="112" t="e">
        <v>#DIV/0!</v>
      </c>
      <c r="AT30" s="112" t="e">
        <v>#DIV/0!</v>
      </c>
      <c r="AU30" s="112" t="e">
        <v>#DIV/0!</v>
      </c>
      <c r="AV30" s="112" t="e">
        <v>#DIV/0!</v>
      </c>
      <c r="AW30" s="112" t="e">
        <v>#DIV/0!</v>
      </c>
      <c r="AX30" s="112" t="e">
        <v>#DIV/0!</v>
      </c>
      <c r="AY30" s="112" t="e">
        <v>#DIV/0!</v>
      </c>
      <c r="AZ30" s="112" t="e">
        <v>#DIV/0!</v>
      </c>
      <c r="BA30" s="112" t="e">
        <v>#DIV/0!</v>
      </c>
      <c r="BB30" s="112" t="e">
        <v>#DIV/0!</v>
      </c>
      <c r="BC30" s="112" t="e">
        <v>#DIV/0!</v>
      </c>
      <c r="BD30" s="112" t="e">
        <v>#DIV/0!</v>
      </c>
      <c r="BE30" s="112" t="e">
        <v>#DIV/0!</v>
      </c>
      <c r="BF30" s="112" t="e">
        <v>#DIV/0!</v>
      </c>
      <c r="BG30" s="112" t="e">
        <v>#DIV/0!</v>
      </c>
      <c r="BH30" s="112" t="e">
        <v>#DIV/0!</v>
      </c>
      <c r="BI30" s="112" t="e">
        <v>#DIV/0!</v>
      </c>
      <c r="BJ30" s="112" t="e">
        <v>#DIV/0!</v>
      </c>
      <c r="BK30" s="112" t="e">
        <v>#DIV/0!</v>
      </c>
    </row>
    <row r="31" spans="3:63">
      <c r="C31" s="51" t="str">
        <v>Datos - HSUPA</v>
      </c>
      <c r="G31" s="51" t="str">
        <v>megabytes</v>
      </c>
      <c r="I31" s="115"/>
      <c r="N31" s="112">
        <v>0</v>
      </c>
      <c r="O31" s="112">
        <v>0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12" t="e">
        <v>#DIV/0!</v>
      </c>
      <c r="V31" s="112" t="e">
        <v>#DIV/0!</v>
      </c>
      <c r="W31" s="112" t="e">
        <v>#DIV/0!</v>
      </c>
      <c r="X31" s="112" t="e">
        <v>#DIV/0!</v>
      </c>
      <c r="Y31" s="112" t="e">
        <v>#DIV/0!</v>
      </c>
      <c r="Z31" s="112" t="e">
        <v>#DIV/0!</v>
      </c>
      <c r="AA31" s="112" t="e">
        <v>#DIV/0!</v>
      </c>
      <c r="AB31" s="112" t="e">
        <v>#DIV/0!</v>
      </c>
      <c r="AC31" s="112" t="e">
        <v>#DIV/0!</v>
      </c>
      <c r="AD31" s="112" t="e">
        <v>#DIV/0!</v>
      </c>
      <c r="AE31" s="112" t="e">
        <v>#DIV/0!</v>
      </c>
      <c r="AF31" s="112" t="e">
        <v>#DIV/0!</v>
      </c>
      <c r="AG31" s="112" t="e">
        <v>#DIV/0!</v>
      </c>
      <c r="AH31" s="112" t="e">
        <v>#DIV/0!</v>
      </c>
      <c r="AI31" s="112" t="e">
        <v>#DIV/0!</v>
      </c>
      <c r="AJ31" s="112" t="e">
        <v>#DIV/0!</v>
      </c>
      <c r="AK31" s="112" t="e">
        <v>#DIV/0!</v>
      </c>
      <c r="AL31" s="112" t="e">
        <v>#DIV/0!</v>
      </c>
      <c r="AM31" s="112" t="e">
        <v>#DIV/0!</v>
      </c>
      <c r="AN31" s="112" t="e">
        <v>#DIV/0!</v>
      </c>
      <c r="AO31" s="112" t="e">
        <v>#DIV/0!</v>
      </c>
      <c r="AP31" s="112" t="e">
        <v>#DIV/0!</v>
      </c>
      <c r="AQ31" s="112" t="e">
        <v>#DIV/0!</v>
      </c>
      <c r="AR31" s="112" t="e">
        <v>#DIV/0!</v>
      </c>
      <c r="AS31" s="112" t="e">
        <v>#DIV/0!</v>
      </c>
      <c r="AT31" s="112" t="e">
        <v>#DIV/0!</v>
      </c>
      <c r="AU31" s="112" t="e">
        <v>#DIV/0!</v>
      </c>
      <c r="AV31" s="112" t="e">
        <v>#DIV/0!</v>
      </c>
      <c r="AW31" s="112" t="e">
        <v>#DIV/0!</v>
      </c>
      <c r="AX31" s="112" t="e">
        <v>#DIV/0!</v>
      </c>
      <c r="AY31" s="112" t="e">
        <v>#DIV/0!</v>
      </c>
      <c r="AZ31" s="112" t="e">
        <v>#DIV/0!</v>
      </c>
      <c r="BA31" s="112" t="e">
        <v>#DIV/0!</v>
      </c>
      <c r="BB31" s="112" t="e">
        <v>#DIV/0!</v>
      </c>
      <c r="BC31" s="112" t="e">
        <v>#DIV/0!</v>
      </c>
      <c r="BD31" s="112" t="e">
        <v>#DIV/0!</v>
      </c>
      <c r="BE31" s="112" t="e">
        <v>#DIV/0!</v>
      </c>
      <c r="BF31" s="112" t="e">
        <v>#DIV/0!</v>
      </c>
      <c r="BG31" s="112" t="e">
        <v>#DIV/0!</v>
      </c>
      <c r="BH31" s="112" t="e">
        <v>#DIV/0!</v>
      </c>
      <c r="BI31" s="112" t="e">
        <v>#DIV/0!</v>
      </c>
      <c r="BJ31" s="112" t="e">
        <v>#DIV/0!</v>
      </c>
      <c r="BK31" s="112" t="e">
        <v>#DIV/0!</v>
      </c>
    </row>
    <row r="32" spans="3:63">
      <c r="C32" s="51" t="str">
        <v>Mobile Service20</v>
      </c>
      <c r="G32" s="51" t="str">
        <v>Mobile Unit20</v>
      </c>
      <c r="I32" s="115"/>
      <c r="N32" s="112">
        <v>0</v>
      </c>
      <c r="O32" s="112">
        <v>0</v>
      </c>
      <c r="P32" s="112">
        <v>0</v>
      </c>
      <c r="Q32" s="112">
        <v>0</v>
      </c>
      <c r="R32" s="112">
        <v>0</v>
      </c>
      <c r="S32" s="112">
        <v>0</v>
      </c>
      <c r="T32" s="112">
        <v>0</v>
      </c>
      <c r="U32" s="112">
        <v>0</v>
      </c>
      <c r="V32" s="112">
        <v>0</v>
      </c>
      <c r="W32" s="112">
        <v>0</v>
      </c>
      <c r="X32" s="112">
        <v>0</v>
      </c>
      <c r="Y32" s="112">
        <v>0</v>
      </c>
      <c r="Z32" s="112">
        <v>0</v>
      </c>
      <c r="AA32" s="112">
        <v>0</v>
      </c>
      <c r="AB32" s="112">
        <v>0</v>
      </c>
      <c r="AC32" s="112">
        <v>0</v>
      </c>
      <c r="AD32" s="112">
        <v>0</v>
      </c>
      <c r="AE32" s="112">
        <v>0</v>
      </c>
      <c r="AF32" s="112">
        <v>0</v>
      </c>
      <c r="AG32" s="112">
        <v>0</v>
      </c>
      <c r="AH32" s="112">
        <v>0</v>
      </c>
      <c r="AI32" s="112">
        <v>0</v>
      </c>
      <c r="AJ32" s="112">
        <v>0</v>
      </c>
      <c r="AK32" s="112">
        <v>0</v>
      </c>
      <c r="AL32" s="112">
        <v>0</v>
      </c>
      <c r="AM32" s="112">
        <v>0</v>
      </c>
      <c r="AN32" s="112">
        <v>0</v>
      </c>
      <c r="AO32" s="112">
        <v>0</v>
      </c>
      <c r="AP32" s="112">
        <v>0</v>
      </c>
      <c r="AQ32" s="112">
        <v>0</v>
      </c>
      <c r="AR32" s="112">
        <v>0</v>
      </c>
      <c r="AS32" s="112">
        <v>0</v>
      </c>
      <c r="AT32" s="112">
        <v>0</v>
      </c>
      <c r="AU32" s="112">
        <v>0</v>
      </c>
      <c r="AV32" s="112">
        <v>0</v>
      </c>
      <c r="AW32" s="112">
        <v>0</v>
      </c>
      <c r="AX32" s="112">
        <v>0</v>
      </c>
      <c r="AY32" s="112">
        <v>0</v>
      </c>
      <c r="AZ32" s="112">
        <v>0</v>
      </c>
      <c r="BA32" s="112">
        <v>0</v>
      </c>
      <c r="BB32" s="112">
        <v>0</v>
      </c>
      <c r="BC32" s="112">
        <v>0</v>
      </c>
      <c r="BD32" s="112">
        <v>0</v>
      </c>
      <c r="BE32" s="112">
        <v>0</v>
      </c>
      <c r="BF32" s="112">
        <v>0</v>
      </c>
      <c r="BG32" s="112">
        <v>0</v>
      </c>
      <c r="BH32" s="112">
        <v>0</v>
      </c>
      <c r="BI32" s="112">
        <v>0</v>
      </c>
      <c r="BJ32" s="112">
        <v>0</v>
      </c>
      <c r="BK32" s="112">
        <v>0</v>
      </c>
    </row>
    <row r="33" spans="1:69">
      <c r="C33" s="51" t="str">
        <v>Mobile Service21</v>
      </c>
      <c r="G33" s="51" t="str">
        <v>Mobile Unit21</v>
      </c>
      <c r="I33" s="115"/>
      <c r="N33" s="112">
        <v>0</v>
      </c>
      <c r="O33" s="112">
        <v>0</v>
      </c>
      <c r="P33" s="112">
        <v>0</v>
      </c>
      <c r="Q33" s="112">
        <v>0</v>
      </c>
      <c r="R33" s="112">
        <v>0</v>
      </c>
      <c r="S33" s="112">
        <v>0</v>
      </c>
      <c r="T33" s="112">
        <v>0</v>
      </c>
      <c r="U33" s="112">
        <v>0</v>
      </c>
      <c r="V33" s="112">
        <v>0</v>
      </c>
      <c r="W33" s="112">
        <v>0</v>
      </c>
      <c r="X33" s="112">
        <v>0</v>
      </c>
      <c r="Y33" s="112">
        <v>0</v>
      </c>
      <c r="Z33" s="112">
        <v>0</v>
      </c>
      <c r="AA33" s="112">
        <v>0</v>
      </c>
      <c r="AB33" s="112">
        <v>0</v>
      </c>
      <c r="AC33" s="112">
        <v>0</v>
      </c>
      <c r="AD33" s="112">
        <v>0</v>
      </c>
      <c r="AE33" s="112">
        <v>0</v>
      </c>
      <c r="AF33" s="112">
        <v>0</v>
      </c>
      <c r="AG33" s="112">
        <v>0</v>
      </c>
      <c r="AH33" s="112">
        <v>0</v>
      </c>
      <c r="AI33" s="112">
        <v>0</v>
      </c>
      <c r="AJ33" s="112">
        <v>0</v>
      </c>
      <c r="AK33" s="112">
        <v>0</v>
      </c>
      <c r="AL33" s="112">
        <v>0</v>
      </c>
      <c r="AM33" s="112">
        <v>0</v>
      </c>
      <c r="AN33" s="112">
        <v>0</v>
      </c>
      <c r="AO33" s="112">
        <v>0</v>
      </c>
      <c r="AP33" s="112">
        <v>0</v>
      </c>
      <c r="AQ33" s="112">
        <v>0</v>
      </c>
      <c r="AR33" s="112">
        <v>0</v>
      </c>
      <c r="AS33" s="112">
        <v>0</v>
      </c>
      <c r="AT33" s="112">
        <v>0</v>
      </c>
      <c r="AU33" s="112">
        <v>0</v>
      </c>
      <c r="AV33" s="112">
        <v>0</v>
      </c>
      <c r="AW33" s="112">
        <v>0</v>
      </c>
      <c r="AX33" s="112">
        <v>0</v>
      </c>
      <c r="AY33" s="112">
        <v>0</v>
      </c>
      <c r="AZ33" s="112">
        <v>0</v>
      </c>
      <c r="BA33" s="112">
        <v>0</v>
      </c>
      <c r="BB33" s="112">
        <v>0</v>
      </c>
      <c r="BC33" s="112">
        <v>0</v>
      </c>
      <c r="BD33" s="112">
        <v>0</v>
      </c>
      <c r="BE33" s="112">
        <v>0</v>
      </c>
      <c r="BF33" s="112">
        <v>0</v>
      </c>
      <c r="BG33" s="112">
        <v>0</v>
      </c>
      <c r="BH33" s="112">
        <v>0</v>
      </c>
      <c r="BI33" s="112">
        <v>0</v>
      </c>
      <c r="BJ33" s="112">
        <v>0</v>
      </c>
      <c r="BK33" s="112">
        <v>0</v>
      </c>
    </row>
    <row r="34" spans="1:69">
      <c r="C34" s="51" t="str">
        <v>Mobile Service22</v>
      </c>
      <c r="G34" s="51" t="str">
        <v>Mobile Unit22</v>
      </c>
      <c r="I34" s="115"/>
      <c r="N34" s="112">
        <v>0</v>
      </c>
      <c r="O34" s="112">
        <v>0</v>
      </c>
      <c r="P34" s="112">
        <v>0</v>
      </c>
      <c r="Q34" s="112">
        <v>0</v>
      </c>
      <c r="R34" s="112">
        <v>0</v>
      </c>
      <c r="S34" s="112">
        <v>0</v>
      </c>
      <c r="T34" s="112">
        <v>0</v>
      </c>
      <c r="U34" s="112">
        <v>0</v>
      </c>
      <c r="V34" s="112">
        <v>0</v>
      </c>
      <c r="W34" s="112">
        <v>0</v>
      </c>
      <c r="X34" s="112">
        <v>0</v>
      </c>
      <c r="Y34" s="112">
        <v>0</v>
      </c>
      <c r="Z34" s="112">
        <v>0</v>
      </c>
      <c r="AA34" s="112">
        <v>0</v>
      </c>
      <c r="AB34" s="112">
        <v>0</v>
      </c>
      <c r="AC34" s="112">
        <v>0</v>
      </c>
      <c r="AD34" s="112">
        <v>0</v>
      </c>
      <c r="AE34" s="112">
        <v>0</v>
      </c>
      <c r="AF34" s="112">
        <v>0</v>
      </c>
      <c r="AG34" s="112">
        <v>0</v>
      </c>
      <c r="AH34" s="112">
        <v>0</v>
      </c>
      <c r="AI34" s="112">
        <v>0</v>
      </c>
      <c r="AJ34" s="112">
        <v>0</v>
      </c>
      <c r="AK34" s="112">
        <v>0</v>
      </c>
      <c r="AL34" s="112">
        <v>0</v>
      </c>
      <c r="AM34" s="112">
        <v>0</v>
      </c>
      <c r="AN34" s="112">
        <v>0</v>
      </c>
      <c r="AO34" s="112">
        <v>0</v>
      </c>
      <c r="AP34" s="112">
        <v>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112">
        <v>0</v>
      </c>
      <c r="AW34" s="112">
        <v>0</v>
      </c>
      <c r="AX34" s="112">
        <v>0</v>
      </c>
      <c r="AY34" s="112">
        <v>0</v>
      </c>
      <c r="AZ34" s="112">
        <v>0</v>
      </c>
      <c r="BA34" s="112">
        <v>0</v>
      </c>
      <c r="BB34" s="112">
        <v>0</v>
      </c>
      <c r="BC34" s="112">
        <v>0</v>
      </c>
      <c r="BD34" s="112">
        <v>0</v>
      </c>
      <c r="BE34" s="112">
        <v>0</v>
      </c>
      <c r="BF34" s="112">
        <v>0</v>
      </c>
      <c r="BG34" s="112">
        <v>0</v>
      </c>
      <c r="BH34" s="112">
        <v>0</v>
      </c>
      <c r="BI34" s="112">
        <v>0</v>
      </c>
      <c r="BJ34" s="112">
        <v>0</v>
      </c>
      <c r="BK34" s="112">
        <v>0</v>
      </c>
    </row>
    <row r="35" spans="1:69">
      <c r="C35" s="51" t="str">
        <v>Mobile Service23</v>
      </c>
      <c r="G35" s="51" t="str">
        <v>Mobile Unit23</v>
      </c>
      <c r="I35" s="115"/>
      <c r="N35" s="112">
        <v>0</v>
      </c>
      <c r="O35" s="112">
        <v>0</v>
      </c>
      <c r="P35" s="112">
        <v>0</v>
      </c>
      <c r="Q35" s="112">
        <v>0</v>
      </c>
      <c r="R35" s="112">
        <v>0</v>
      </c>
      <c r="S35" s="112">
        <v>0</v>
      </c>
      <c r="T35" s="112">
        <v>0</v>
      </c>
      <c r="U35" s="112">
        <v>0</v>
      </c>
      <c r="V35" s="112">
        <v>0</v>
      </c>
      <c r="W35" s="112">
        <v>0</v>
      </c>
      <c r="X35" s="112">
        <v>0</v>
      </c>
      <c r="Y35" s="112">
        <v>0</v>
      </c>
      <c r="Z35" s="112">
        <v>0</v>
      </c>
      <c r="AA35" s="112">
        <v>0</v>
      </c>
      <c r="AB35" s="112">
        <v>0</v>
      </c>
      <c r="AC35" s="112">
        <v>0</v>
      </c>
      <c r="AD35" s="112">
        <v>0</v>
      </c>
      <c r="AE35" s="112">
        <v>0</v>
      </c>
      <c r="AF35" s="112">
        <v>0</v>
      </c>
      <c r="AG35" s="112">
        <v>0</v>
      </c>
      <c r="AH35" s="112">
        <v>0</v>
      </c>
      <c r="AI35" s="112">
        <v>0</v>
      </c>
      <c r="AJ35" s="112">
        <v>0</v>
      </c>
      <c r="AK35" s="112">
        <v>0</v>
      </c>
      <c r="AL35" s="112">
        <v>0</v>
      </c>
      <c r="AM35" s="112">
        <v>0</v>
      </c>
      <c r="AN35" s="112">
        <v>0</v>
      </c>
      <c r="AO35" s="112">
        <v>0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112">
        <v>0</v>
      </c>
      <c r="AW35" s="112">
        <v>0</v>
      </c>
      <c r="AX35" s="112">
        <v>0</v>
      </c>
      <c r="AY35" s="112">
        <v>0</v>
      </c>
      <c r="AZ35" s="112">
        <v>0</v>
      </c>
      <c r="BA35" s="112">
        <v>0</v>
      </c>
      <c r="BB35" s="112">
        <v>0</v>
      </c>
      <c r="BC35" s="112">
        <v>0</v>
      </c>
      <c r="BD35" s="112">
        <v>0</v>
      </c>
      <c r="BE35" s="112">
        <v>0</v>
      </c>
      <c r="BF35" s="112">
        <v>0</v>
      </c>
      <c r="BG35" s="112">
        <v>0</v>
      </c>
      <c r="BH35" s="112">
        <v>0</v>
      </c>
      <c r="BI35" s="112">
        <v>0</v>
      </c>
      <c r="BJ35" s="112">
        <v>0</v>
      </c>
      <c r="BK35" s="112">
        <v>0</v>
      </c>
    </row>
    <row r="36" spans="1:69">
      <c r="C36" s="51" t="str">
        <v>Mobile Service24</v>
      </c>
      <c r="G36" s="51" t="str">
        <v>Mobile Unit24</v>
      </c>
      <c r="I36" s="115"/>
      <c r="N36" s="112">
        <v>0</v>
      </c>
      <c r="O36" s="112">
        <v>0</v>
      </c>
      <c r="P36" s="112">
        <v>0</v>
      </c>
      <c r="Q36" s="112">
        <v>0</v>
      </c>
      <c r="R36" s="112">
        <v>0</v>
      </c>
      <c r="S36" s="112">
        <v>0</v>
      </c>
      <c r="T36" s="112">
        <v>0</v>
      </c>
      <c r="U36" s="112">
        <v>0</v>
      </c>
      <c r="V36" s="112">
        <v>0</v>
      </c>
      <c r="W36" s="112">
        <v>0</v>
      </c>
      <c r="X36" s="112">
        <v>0</v>
      </c>
      <c r="Y36" s="112">
        <v>0</v>
      </c>
      <c r="Z36" s="112">
        <v>0</v>
      </c>
      <c r="AA36" s="112">
        <v>0</v>
      </c>
      <c r="AB36" s="112">
        <v>0</v>
      </c>
      <c r="AC36" s="112">
        <v>0</v>
      </c>
      <c r="AD36" s="112">
        <v>0</v>
      </c>
      <c r="AE36" s="112">
        <v>0</v>
      </c>
      <c r="AF36" s="112">
        <v>0</v>
      </c>
      <c r="AG36" s="112">
        <v>0</v>
      </c>
      <c r="AH36" s="112">
        <v>0</v>
      </c>
      <c r="AI36" s="112">
        <v>0</v>
      </c>
      <c r="AJ36" s="112">
        <v>0</v>
      </c>
      <c r="AK36" s="112">
        <v>0</v>
      </c>
      <c r="AL36" s="112">
        <v>0</v>
      </c>
      <c r="AM36" s="112">
        <v>0</v>
      </c>
      <c r="AN36" s="112">
        <v>0</v>
      </c>
      <c r="AO36" s="112">
        <v>0</v>
      </c>
      <c r="AP36" s="112">
        <v>0</v>
      </c>
      <c r="AQ36" s="112">
        <v>0</v>
      </c>
      <c r="AR36" s="112">
        <v>0</v>
      </c>
      <c r="AS36" s="112">
        <v>0</v>
      </c>
      <c r="AT36" s="112">
        <v>0</v>
      </c>
      <c r="AU36" s="112">
        <v>0</v>
      </c>
      <c r="AV36" s="112">
        <v>0</v>
      </c>
      <c r="AW36" s="112">
        <v>0</v>
      </c>
      <c r="AX36" s="112">
        <v>0</v>
      </c>
      <c r="AY36" s="112">
        <v>0</v>
      </c>
      <c r="AZ36" s="112">
        <v>0</v>
      </c>
      <c r="BA36" s="112">
        <v>0</v>
      </c>
      <c r="BB36" s="112">
        <v>0</v>
      </c>
      <c r="BC36" s="112">
        <v>0</v>
      </c>
      <c r="BD36" s="112">
        <v>0</v>
      </c>
      <c r="BE36" s="112">
        <v>0</v>
      </c>
      <c r="BF36" s="112">
        <v>0</v>
      </c>
      <c r="BG36" s="112">
        <v>0</v>
      </c>
      <c r="BH36" s="112">
        <v>0</v>
      </c>
      <c r="BI36" s="112">
        <v>0</v>
      </c>
      <c r="BJ36" s="112">
        <v>0</v>
      </c>
      <c r="BK36" s="112">
        <v>0</v>
      </c>
    </row>
    <row r="37" spans="1:69">
      <c r="C37" s="51" t="str">
        <v>Mobile Service25</v>
      </c>
      <c r="G37" s="51" t="str">
        <v>Mobile Unit25</v>
      </c>
      <c r="I37" s="115"/>
      <c r="N37" s="112">
        <v>0</v>
      </c>
      <c r="O37" s="112">
        <v>0</v>
      </c>
      <c r="P37" s="112">
        <v>0</v>
      </c>
      <c r="Q37" s="112">
        <v>0</v>
      </c>
      <c r="R37" s="112">
        <v>0</v>
      </c>
      <c r="S37" s="112">
        <v>0</v>
      </c>
      <c r="T37" s="112">
        <v>0</v>
      </c>
      <c r="U37" s="112">
        <v>0</v>
      </c>
      <c r="V37" s="112">
        <v>0</v>
      </c>
      <c r="W37" s="112">
        <v>0</v>
      </c>
      <c r="X37" s="112">
        <v>0</v>
      </c>
      <c r="Y37" s="112">
        <v>0</v>
      </c>
      <c r="Z37" s="112">
        <v>0</v>
      </c>
      <c r="AA37" s="112">
        <v>0</v>
      </c>
      <c r="AB37" s="112">
        <v>0</v>
      </c>
      <c r="AC37" s="112">
        <v>0</v>
      </c>
      <c r="AD37" s="112">
        <v>0</v>
      </c>
      <c r="AE37" s="112">
        <v>0</v>
      </c>
      <c r="AF37" s="112">
        <v>0</v>
      </c>
      <c r="AG37" s="112">
        <v>0</v>
      </c>
      <c r="AH37" s="112">
        <v>0</v>
      </c>
      <c r="AI37" s="112">
        <v>0</v>
      </c>
      <c r="AJ37" s="112">
        <v>0</v>
      </c>
      <c r="AK37" s="112">
        <v>0</v>
      </c>
      <c r="AL37" s="112">
        <v>0</v>
      </c>
      <c r="AM37" s="112">
        <v>0</v>
      </c>
      <c r="AN37" s="112">
        <v>0</v>
      </c>
      <c r="AO37" s="112">
        <v>0</v>
      </c>
      <c r="AP37" s="112">
        <v>0</v>
      </c>
      <c r="AQ37" s="112">
        <v>0</v>
      </c>
      <c r="AR37" s="112">
        <v>0</v>
      </c>
      <c r="AS37" s="112">
        <v>0</v>
      </c>
      <c r="AT37" s="112">
        <v>0</v>
      </c>
      <c r="AU37" s="112">
        <v>0</v>
      </c>
      <c r="AV37" s="112">
        <v>0</v>
      </c>
      <c r="AW37" s="112">
        <v>0</v>
      </c>
      <c r="AX37" s="112">
        <v>0</v>
      </c>
      <c r="AY37" s="112">
        <v>0</v>
      </c>
      <c r="AZ37" s="112">
        <v>0</v>
      </c>
      <c r="BA37" s="112">
        <v>0</v>
      </c>
      <c r="BB37" s="112">
        <v>0</v>
      </c>
      <c r="BC37" s="112">
        <v>0</v>
      </c>
      <c r="BD37" s="112">
        <v>0</v>
      </c>
      <c r="BE37" s="112">
        <v>0</v>
      </c>
      <c r="BF37" s="112">
        <v>0</v>
      </c>
      <c r="BG37" s="112">
        <v>0</v>
      </c>
      <c r="BH37" s="112">
        <v>0</v>
      </c>
      <c r="BI37" s="112">
        <v>0</v>
      </c>
      <c r="BJ37" s="112">
        <v>0</v>
      </c>
      <c r="BK37" s="112">
        <v>0</v>
      </c>
    </row>
    <row r="38" spans="1:69">
      <c r="C38" s="51" t="str">
        <v>Mobile Service26</v>
      </c>
      <c r="G38" s="51" t="str">
        <v>Mobile Unit26</v>
      </c>
      <c r="I38" s="115"/>
      <c r="N38" s="112">
        <v>0</v>
      </c>
      <c r="O38" s="112">
        <v>0</v>
      </c>
      <c r="P38" s="112">
        <v>0</v>
      </c>
      <c r="Q38" s="112">
        <v>0</v>
      </c>
      <c r="R38" s="112">
        <v>0</v>
      </c>
      <c r="S38" s="112">
        <v>0</v>
      </c>
      <c r="T38" s="112">
        <v>0</v>
      </c>
      <c r="U38" s="112">
        <v>0</v>
      </c>
      <c r="V38" s="112">
        <v>0</v>
      </c>
      <c r="W38" s="112">
        <v>0</v>
      </c>
      <c r="X38" s="112">
        <v>0</v>
      </c>
      <c r="Y38" s="112">
        <v>0</v>
      </c>
      <c r="Z38" s="112">
        <v>0</v>
      </c>
      <c r="AA38" s="112">
        <v>0</v>
      </c>
      <c r="AB38" s="112">
        <v>0</v>
      </c>
      <c r="AC38" s="112">
        <v>0</v>
      </c>
      <c r="AD38" s="112">
        <v>0</v>
      </c>
      <c r="AE38" s="112">
        <v>0</v>
      </c>
      <c r="AF38" s="112">
        <v>0</v>
      </c>
      <c r="AG38" s="112">
        <v>0</v>
      </c>
      <c r="AH38" s="112">
        <v>0</v>
      </c>
      <c r="AI38" s="112">
        <v>0</v>
      </c>
      <c r="AJ38" s="112">
        <v>0</v>
      </c>
      <c r="AK38" s="112">
        <v>0</v>
      </c>
      <c r="AL38" s="112">
        <v>0</v>
      </c>
      <c r="AM38" s="112">
        <v>0</v>
      </c>
      <c r="AN38" s="112">
        <v>0</v>
      </c>
      <c r="AO38" s="112">
        <v>0</v>
      </c>
      <c r="AP38" s="112">
        <v>0</v>
      </c>
      <c r="AQ38" s="112">
        <v>0</v>
      </c>
      <c r="AR38" s="112">
        <v>0</v>
      </c>
      <c r="AS38" s="112">
        <v>0</v>
      </c>
      <c r="AT38" s="112">
        <v>0</v>
      </c>
      <c r="AU38" s="112">
        <v>0</v>
      </c>
      <c r="AV38" s="112">
        <v>0</v>
      </c>
      <c r="AW38" s="112">
        <v>0</v>
      </c>
      <c r="AX38" s="112">
        <v>0</v>
      </c>
      <c r="AY38" s="112">
        <v>0</v>
      </c>
      <c r="AZ38" s="112">
        <v>0</v>
      </c>
      <c r="BA38" s="112">
        <v>0</v>
      </c>
      <c r="BB38" s="112">
        <v>0</v>
      </c>
      <c r="BC38" s="112">
        <v>0</v>
      </c>
      <c r="BD38" s="112">
        <v>0</v>
      </c>
      <c r="BE38" s="112">
        <v>0</v>
      </c>
      <c r="BF38" s="112">
        <v>0</v>
      </c>
      <c r="BG38" s="112">
        <v>0</v>
      </c>
      <c r="BH38" s="112">
        <v>0</v>
      </c>
      <c r="BI38" s="112">
        <v>0</v>
      </c>
      <c r="BJ38" s="112">
        <v>0</v>
      </c>
      <c r="BK38" s="112">
        <v>0</v>
      </c>
    </row>
    <row r="39" spans="1:69">
      <c r="C39" s="51" t="str">
        <v>Mobile Service27</v>
      </c>
      <c r="G39" s="51" t="str">
        <v>Mobile Unit27</v>
      </c>
      <c r="I39" s="115"/>
      <c r="N39" s="112">
        <v>0</v>
      </c>
      <c r="O39" s="112">
        <v>0</v>
      </c>
      <c r="P39" s="112">
        <v>0</v>
      </c>
      <c r="Q39" s="112">
        <v>0</v>
      </c>
      <c r="R39" s="112">
        <v>0</v>
      </c>
      <c r="S39" s="112">
        <v>0</v>
      </c>
      <c r="T39" s="112">
        <v>0</v>
      </c>
      <c r="U39" s="112">
        <v>0</v>
      </c>
      <c r="V39" s="112">
        <v>0</v>
      </c>
      <c r="W39" s="112">
        <v>0</v>
      </c>
      <c r="X39" s="112">
        <v>0</v>
      </c>
      <c r="Y39" s="112">
        <v>0</v>
      </c>
      <c r="Z39" s="112">
        <v>0</v>
      </c>
      <c r="AA39" s="112">
        <v>0</v>
      </c>
      <c r="AB39" s="112">
        <v>0</v>
      </c>
      <c r="AC39" s="112">
        <v>0</v>
      </c>
      <c r="AD39" s="112">
        <v>0</v>
      </c>
      <c r="AE39" s="112">
        <v>0</v>
      </c>
      <c r="AF39" s="112">
        <v>0</v>
      </c>
      <c r="AG39" s="112">
        <v>0</v>
      </c>
      <c r="AH39" s="112">
        <v>0</v>
      </c>
      <c r="AI39" s="112">
        <v>0</v>
      </c>
      <c r="AJ39" s="112">
        <v>0</v>
      </c>
      <c r="AK39" s="112">
        <v>0</v>
      </c>
      <c r="AL39" s="112">
        <v>0</v>
      </c>
      <c r="AM39" s="112">
        <v>0</v>
      </c>
      <c r="AN39" s="112">
        <v>0</v>
      </c>
      <c r="AO39" s="112">
        <v>0</v>
      </c>
      <c r="AP39" s="112">
        <v>0</v>
      </c>
      <c r="AQ39" s="112">
        <v>0</v>
      </c>
      <c r="AR39" s="112">
        <v>0</v>
      </c>
      <c r="AS39" s="112">
        <v>0</v>
      </c>
      <c r="AT39" s="112">
        <v>0</v>
      </c>
      <c r="AU39" s="112">
        <v>0</v>
      </c>
      <c r="AV39" s="112">
        <v>0</v>
      </c>
      <c r="AW39" s="112">
        <v>0</v>
      </c>
      <c r="AX39" s="112">
        <v>0</v>
      </c>
      <c r="AY39" s="112">
        <v>0</v>
      </c>
      <c r="AZ39" s="112">
        <v>0</v>
      </c>
      <c r="BA39" s="112">
        <v>0</v>
      </c>
      <c r="BB39" s="112">
        <v>0</v>
      </c>
      <c r="BC39" s="112">
        <v>0</v>
      </c>
      <c r="BD39" s="112">
        <v>0</v>
      </c>
      <c r="BE39" s="112">
        <v>0</v>
      </c>
      <c r="BF39" s="112">
        <v>0</v>
      </c>
      <c r="BG39" s="112">
        <v>0</v>
      </c>
      <c r="BH39" s="112">
        <v>0</v>
      </c>
      <c r="BI39" s="112">
        <v>0</v>
      </c>
      <c r="BJ39" s="112">
        <v>0</v>
      </c>
      <c r="BK39" s="112">
        <v>0</v>
      </c>
    </row>
    <row r="40" spans="1:69">
      <c r="C40" s="51" t="str">
        <v>Mobile Service28</v>
      </c>
      <c r="G40" s="51" t="str">
        <v>Mobile Unit28</v>
      </c>
      <c r="I40" s="115"/>
      <c r="N40" s="112">
        <v>0</v>
      </c>
      <c r="O40" s="112">
        <v>0</v>
      </c>
      <c r="P40" s="112">
        <v>0</v>
      </c>
      <c r="Q40" s="112">
        <v>0</v>
      </c>
      <c r="R40" s="112">
        <v>0</v>
      </c>
      <c r="S40" s="112">
        <v>0</v>
      </c>
      <c r="T40" s="112">
        <v>0</v>
      </c>
      <c r="U40" s="112">
        <v>0</v>
      </c>
      <c r="V40" s="112">
        <v>0</v>
      </c>
      <c r="W40" s="112">
        <v>0</v>
      </c>
      <c r="X40" s="112">
        <v>0</v>
      </c>
      <c r="Y40" s="112">
        <v>0</v>
      </c>
      <c r="Z40" s="112">
        <v>0</v>
      </c>
      <c r="AA40" s="112">
        <v>0</v>
      </c>
      <c r="AB40" s="112">
        <v>0</v>
      </c>
      <c r="AC40" s="112">
        <v>0</v>
      </c>
      <c r="AD40" s="112">
        <v>0</v>
      </c>
      <c r="AE40" s="112">
        <v>0</v>
      </c>
      <c r="AF40" s="112">
        <v>0</v>
      </c>
      <c r="AG40" s="112">
        <v>0</v>
      </c>
      <c r="AH40" s="112">
        <v>0</v>
      </c>
      <c r="AI40" s="112">
        <v>0</v>
      </c>
      <c r="AJ40" s="112">
        <v>0</v>
      </c>
      <c r="AK40" s="112">
        <v>0</v>
      </c>
      <c r="AL40" s="112">
        <v>0</v>
      </c>
      <c r="AM40" s="112">
        <v>0</v>
      </c>
      <c r="AN40" s="112">
        <v>0</v>
      </c>
      <c r="AO40" s="112">
        <v>0</v>
      </c>
      <c r="AP40" s="112">
        <v>0</v>
      </c>
      <c r="AQ40" s="112">
        <v>0</v>
      </c>
      <c r="AR40" s="112">
        <v>0</v>
      </c>
      <c r="AS40" s="112">
        <v>0</v>
      </c>
      <c r="AT40" s="112">
        <v>0</v>
      </c>
      <c r="AU40" s="112">
        <v>0</v>
      </c>
      <c r="AV40" s="112">
        <v>0</v>
      </c>
      <c r="AW40" s="112">
        <v>0</v>
      </c>
      <c r="AX40" s="112">
        <v>0</v>
      </c>
      <c r="AY40" s="112">
        <v>0</v>
      </c>
      <c r="AZ40" s="112">
        <v>0</v>
      </c>
      <c r="BA40" s="112">
        <v>0</v>
      </c>
      <c r="BB40" s="112">
        <v>0</v>
      </c>
      <c r="BC40" s="112">
        <v>0</v>
      </c>
      <c r="BD40" s="112">
        <v>0</v>
      </c>
      <c r="BE40" s="112">
        <v>0</v>
      </c>
      <c r="BF40" s="112">
        <v>0</v>
      </c>
      <c r="BG40" s="112">
        <v>0</v>
      </c>
      <c r="BH40" s="112">
        <v>0</v>
      </c>
      <c r="BI40" s="112">
        <v>0</v>
      </c>
      <c r="BJ40" s="112">
        <v>0</v>
      </c>
      <c r="BK40" s="112">
        <v>0</v>
      </c>
    </row>
    <row r="41" spans="1:69">
      <c r="C41" s="51" t="str">
        <v>Mobile Service29</v>
      </c>
      <c r="G41" s="51" t="str">
        <v>Mobile Unit29</v>
      </c>
      <c r="I41" s="115"/>
      <c r="N41" s="112">
        <v>0</v>
      </c>
      <c r="O41" s="112">
        <v>0</v>
      </c>
      <c r="P41" s="112">
        <v>0</v>
      </c>
      <c r="Q41" s="112">
        <v>0</v>
      </c>
      <c r="R41" s="112">
        <v>0</v>
      </c>
      <c r="S41" s="112">
        <v>0</v>
      </c>
      <c r="T41" s="112">
        <v>0</v>
      </c>
      <c r="U41" s="112">
        <v>0</v>
      </c>
      <c r="V41" s="112">
        <v>0</v>
      </c>
      <c r="W41" s="112">
        <v>0</v>
      </c>
      <c r="X41" s="112">
        <v>0</v>
      </c>
      <c r="Y41" s="112">
        <v>0</v>
      </c>
      <c r="Z41" s="112">
        <v>0</v>
      </c>
      <c r="AA41" s="112">
        <v>0</v>
      </c>
      <c r="AB41" s="112">
        <v>0</v>
      </c>
      <c r="AC41" s="112">
        <v>0</v>
      </c>
      <c r="AD41" s="112">
        <v>0</v>
      </c>
      <c r="AE41" s="112">
        <v>0</v>
      </c>
      <c r="AF41" s="112">
        <v>0</v>
      </c>
      <c r="AG41" s="112">
        <v>0</v>
      </c>
      <c r="AH41" s="112">
        <v>0</v>
      </c>
      <c r="AI41" s="112">
        <v>0</v>
      </c>
      <c r="AJ41" s="112">
        <v>0</v>
      </c>
      <c r="AK41" s="112">
        <v>0</v>
      </c>
      <c r="AL41" s="112">
        <v>0</v>
      </c>
      <c r="AM41" s="112">
        <v>0</v>
      </c>
      <c r="AN41" s="112">
        <v>0</v>
      </c>
      <c r="AO41" s="112">
        <v>0</v>
      </c>
      <c r="AP41" s="112">
        <v>0</v>
      </c>
      <c r="AQ41" s="112">
        <v>0</v>
      </c>
      <c r="AR41" s="112">
        <v>0</v>
      </c>
      <c r="AS41" s="112">
        <v>0</v>
      </c>
      <c r="AT41" s="112">
        <v>0</v>
      </c>
      <c r="AU41" s="112">
        <v>0</v>
      </c>
      <c r="AV41" s="112">
        <v>0</v>
      </c>
      <c r="AW41" s="112">
        <v>0</v>
      </c>
      <c r="AX41" s="112">
        <v>0</v>
      </c>
      <c r="AY41" s="112">
        <v>0</v>
      </c>
      <c r="AZ41" s="112">
        <v>0</v>
      </c>
      <c r="BA41" s="112">
        <v>0</v>
      </c>
      <c r="BB41" s="112">
        <v>0</v>
      </c>
      <c r="BC41" s="112">
        <v>0</v>
      </c>
      <c r="BD41" s="112">
        <v>0</v>
      </c>
      <c r="BE41" s="112">
        <v>0</v>
      </c>
      <c r="BF41" s="112">
        <v>0</v>
      </c>
      <c r="BG41" s="112">
        <v>0</v>
      </c>
      <c r="BH41" s="112">
        <v>0</v>
      </c>
      <c r="BI41" s="112">
        <v>0</v>
      </c>
      <c r="BJ41" s="112">
        <v>0</v>
      </c>
      <c r="BK41" s="112">
        <v>0</v>
      </c>
    </row>
    <row r="42" spans="1:69">
      <c r="C42" s="51" t="str">
        <v>Mobile Service30</v>
      </c>
      <c r="G42" s="51" t="str">
        <v>Mobile Unit30</v>
      </c>
      <c r="I42" s="115"/>
      <c r="N42" s="112">
        <v>0</v>
      </c>
      <c r="O42" s="112">
        <v>0</v>
      </c>
      <c r="P42" s="112">
        <v>0</v>
      </c>
      <c r="Q42" s="112">
        <v>0</v>
      </c>
      <c r="R42" s="112">
        <v>0</v>
      </c>
      <c r="S42" s="112">
        <v>0</v>
      </c>
      <c r="T42" s="112">
        <v>0</v>
      </c>
      <c r="U42" s="112">
        <v>0</v>
      </c>
      <c r="V42" s="112">
        <v>0</v>
      </c>
      <c r="W42" s="112">
        <v>0</v>
      </c>
      <c r="X42" s="112">
        <v>0</v>
      </c>
      <c r="Y42" s="112">
        <v>0</v>
      </c>
      <c r="Z42" s="112">
        <v>0</v>
      </c>
      <c r="AA42" s="112">
        <v>0</v>
      </c>
      <c r="AB42" s="112">
        <v>0</v>
      </c>
      <c r="AC42" s="112">
        <v>0</v>
      </c>
      <c r="AD42" s="112">
        <v>0</v>
      </c>
      <c r="AE42" s="112">
        <v>0</v>
      </c>
      <c r="AF42" s="112">
        <v>0</v>
      </c>
      <c r="AG42" s="112">
        <v>0</v>
      </c>
      <c r="AH42" s="112">
        <v>0</v>
      </c>
      <c r="AI42" s="112">
        <v>0</v>
      </c>
      <c r="AJ42" s="112">
        <v>0</v>
      </c>
      <c r="AK42" s="112">
        <v>0</v>
      </c>
      <c r="AL42" s="112">
        <v>0</v>
      </c>
      <c r="AM42" s="112">
        <v>0</v>
      </c>
      <c r="AN42" s="112">
        <v>0</v>
      </c>
      <c r="AO42" s="112">
        <v>0</v>
      </c>
      <c r="AP42" s="112">
        <v>0</v>
      </c>
      <c r="AQ42" s="112">
        <v>0</v>
      </c>
      <c r="AR42" s="112">
        <v>0</v>
      </c>
      <c r="AS42" s="112">
        <v>0</v>
      </c>
      <c r="AT42" s="112">
        <v>0</v>
      </c>
      <c r="AU42" s="112">
        <v>0</v>
      </c>
      <c r="AV42" s="112">
        <v>0</v>
      </c>
      <c r="AW42" s="112">
        <v>0</v>
      </c>
      <c r="AX42" s="112">
        <v>0</v>
      </c>
      <c r="AY42" s="112">
        <v>0</v>
      </c>
      <c r="AZ42" s="112">
        <v>0</v>
      </c>
      <c r="BA42" s="112">
        <v>0</v>
      </c>
      <c r="BB42" s="112">
        <v>0</v>
      </c>
      <c r="BC42" s="112">
        <v>0</v>
      </c>
      <c r="BD42" s="112">
        <v>0</v>
      </c>
      <c r="BE42" s="112">
        <v>0</v>
      </c>
      <c r="BF42" s="112">
        <v>0</v>
      </c>
      <c r="BG42" s="112">
        <v>0</v>
      </c>
      <c r="BH42" s="112">
        <v>0</v>
      </c>
      <c r="BI42" s="112">
        <v>0</v>
      </c>
      <c r="BJ42" s="112">
        <v>0</v>
      </c>
      <c r="BK42" s="112">
        <v>0</v>
      </c>
    </row>
    <row r="43" spans="1:69">
      <c r="BK43" s="19"/>
      <c r="BL43" s="19" t="s">
        <v>595</v>
      </c>
    </row>
    <row r="44" spans="1:69" s="89" customFormat="1" ht="18" customHeight="1">
      <c r="A44" s="87">
        <v>2</v>
      </c>
      <c r="B44" s="87" t="s">
        <v>390</v>
      </c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</row>
    <row r="46" spans="1:69" ht="15.75">
      <c r="B46" s="17" t="s">
        <v>391</v>
      </c>
    </row>
    <row r="48" spans="1:69">
      <c r="C48" s="57" t="s">
        <v>393</v>
      </c>
      <c r="N48" s="59">
        <f t="array" ref="N48:BK48">Mobile.operator.market.share</f>
        <v>0</v>
      </c>
      <c r="O48" s="59">
        <v>0</v>
      </c>
      <c r="P48" s="59" t="e">
        <v>#DIV/0!</v>
      </c>
      <c r="Q48" s="59" t="e">
        <v>#DIV/0!</v>
      </c>
      <c r="R48" s="59" t="e">
        <v>#DIV/0!</v>
      </c>
      <c r="S48" s="59" t="e">
        <v>#DIV/0!</v>
      </c>
      <c r="T48" s="59" t="e">
        <v>#DIV/0!</v>
      </c>
      <c r="U48" s="59" t="e">
        <v>#DIV/0!</v>
      </c>
      <c r="V48" s="59" t="e">
        <v>#DIV/0!</v>
      </c>
      <c r="W48" s="59" t="e">
        <v>#DIV/0!</v>
      </c>
      <c r="X48" s="59" t="e">
        <v>#DIV/0!</v>
      </c>
      <c r="Y48" s="59" t="e">
        <v>#DIV/0!</v>
      </c>
      <c r="Z48" s="59" t="e">
        <v>#DIV/0!</v>
      </c>
      <c r="AA48" s="59" t="e">
        <v>#DIV/0!</v>
      </c>
      <c r="AB48" s="59" t="e">
        <v>#DIV/0!</v>
      </c>
      <c r="AC48" s="59" t="e">
        <v>#DIV/0!</v>
      </c>
      <c r="AD48" s="59" t="e">
        <v>#DIV/0!</v>
      </c>
      <c r="AE48" s="59" t="e">
        <v>#DIV/0!</v>
      </c>
      <c r="AF48" s="59" t="e">
        <v>#DIV/0!</v>
      </c>
      <c r="AG48" s="59" t="e">
        <v>#DIV/0!</v>
      </c>
      <c r="AH48" s="59" t="e">
        <v>#DIV/0!</v>
      </c>
      <c r="AI48" s="59" t="e">
        <v>#DIV/0!</v>
      </c>
      <c r="AJ48" s="59" t="e">
        <v>#DIV/0!</v>
      </c>
      <c r="AK48" s="59" t="e">
        <v>#DIV/0!</v>
      </c>
      <c r="AL48" s="59" t="e">
        <v>#DIV/0!</v>
      </c>
      <c r="AM48" s="59" t="e">
        <v>#DIV/0!</v>
      </c>
      <c r="AN48" s="59" t="e">
        <v>#DIV/0!</v>
      </c>
      <c r="AO48" s="59" t="e">
        <v>#DIV/0!</v>
      </c>
      <c r="AP48" s="59" t="e">
        <v>#DIV/0!</v>
      </c>
      <c r="AQ48" s="59" t="e">
        <v>#DIV/0!</v>
      </c>
      <c r="AR48" s="59" t="e">
        <v>#DIV/0!</v>
      </c>
      <c r="AS48" s="59" t="e">
        <v>#DIV/0!</v>
      </c>
      <c r="AT48" s="59" t="e">
        <v>#DIV/0!</v>
      </c>
      <c r="AU48" s="59" t="e">
        <v>#DIV/0!</v>
      </c>
      <c r="AV48" s="59" t="e">
        <v>#DIV/0!</v>
      </c>
      <c r="AW48" s="59" t="e">
        <v>#DIV/0!</v>
      </c>
      <c r="AX48" s="59" t="e">
        <v>#DIV/0!</v>
      </c>
      <c r="AY48" s="59" t="e">
        <v>#DIV/0!</v>
      </c>
      <c r="AZ48" s="59" t="e">
        <v>#DIV/0!</v>
      </c>
      <c r="BA48" s="59" t="e">
        <v>#DIV/0!</v>
      </c>
      <c r="BB48" s="59" t="e">
        <v>#DIV/0!</v>
      </c>
      <c r="BC48" s="59" t="e">
        <v>#DIV/0!</v>
      </c>
      <c r="BD48" s="59" t="e">
        <v>#DIV/0!</v>
      </c>
      <c r="BE48" s="59" t="e">
        <v>#DIV/0!</v>
      </c>
      <c r="BF48" s="59" t="e">
        <v>#DIV/0!</v>
      </c>
      <c r="BG48" s="59" t="e">
        <v>#DIV/0!</v>
      </c>
      <c r="BH48" s="59" t="e">
        <v>#DIV/0!</v>
      </c>
      <c r="BI48" s="59" t="e">
        <v>#DIV/0!</v>
      </c>
      <c r="BJ48" s="59" t="e">
        <v>#DIV/0!</v>
      </c>
      <c r="BK48" s="59" t="e">
        <v>#DIV/0!</v>
      </c>
      <c r="BL48" s="19" t="s">
        <v>132</v>
      </c>
    </row>
    <row r="50" spans="3:63">
      <c r="C50" s="234" t="s">
        <v>590</v>
      </c>
      <c r="G50" t="s">
        <v>119</v>
      </c>
      <c r="N50" s="262">
        <f>N48*49.058*EXP(-4.015*N48)/SUM(N48*49.058*EXP(-4.015*N48),(1-N48))</f>
        <v>0</v>
      </c>
      <c r="O50" s="262">
        <f t="shared" ref="O50:BK50" si="0">O48*49.058*EXP(-4.015*O48)/SUM(O48*49.058*EXP(-4.015*O48),(1-O48))</f>
        <v>0</v>
      </c>
      <c r="P50" s="262" t="e">
        <f t="shared" si="0"/>
        <v>#DIV/0!</v>
      </c>
      <c r="Q50" s="262" t="e">
        <f t="shared" si="0"/>
        <v>#DIV/0!</v>
      </c>
      <c r="R50" s="262" t="e">
        <f t="shared" si="0"/>
        <v>#DIV/0!</v>
      </c>
      <c r="S50" s="262" t="e">
        <f t="shared" si="0"/>
        <v>#DIV/0!</v>
      </c>
      <c r="T50" s="262" t="e">
        <f t="shared" si="0"/>
        <v>#DIV/0!</v>
      </c>
      <c r="U50" s="262" t="e">
        <f t="shared" si="0"/>
        <v>#DIV/0!</v>
      </c>
      <c r="V50" s="262" t="e">
        <f t="shared" si="0"/>
        <v>#DIV/0!</v>
      </c>
      <c r="W50" s="262" t="e">
        <f t="shared" si="0"/>
        <v>#DIV/0!</v>
      </c>
      <c r="X50" s="262" t="e">
        <f t="shared" si="0"/>
        <v>#DIV/0!</v>
      </c>
      <c r="Y50" s="262" t="e">
        <f t="shared" si="0"/>
        <v>#DIV/0!</v>
      </c>
      <c r="Z50" s="262" t="e">
        <f t="shared" si="0"/>
        <v>#DIV/0!</v>
      </c>
      <c r="AA50" s="262" t="e">
        <f t="shared" si="0"/>
        <v>#DIV/0!</v>
      </c>
      <c r="AB50" s="262" t="e">
        <f t="shared" si="0"/>
        <v>#DIV/0!</v>
      </c>
      <c r="AC50" s="262" t="e">
        <f t="shared" si="0"/>
        <v>#DIV/0!</v>
      </c>
      <c r="AD50" s="262" t="e">
        <f t="shared" si="0"/>
        <v>#DIV/0!</v>
      </c>
      <c r="AE50" s="262" t="e">
        <f t="shared" si="0"/>
        <v>#DIV/0!</v>
      </c>
      <c r="AF50" s="262" t="e">
        <f t="shared" si="0"/>
        <v>#DIV/0!</v>
      </c>
      <c r="AG50" s="262" t="e">
        <f t="shared" si="0"/>
        <v>#DIV/0!</v>
      </c>
      <c r="AH50" s="262" t="e">
        <f t="shared" si="0"/>
        <v>#DIV/0!</v>
      </c>
      <c r="AI50" s="262" t="e">
        <f t="shared" si="0"/>
        <v>#DIV/0!</v>
      </c>
      <c r="AJ50" s="262" t="e">
        <f t="shared" si="0"/>
        <v>#DIV/0!</v>
      </c>
      <c r="AK50" s="262" t="e">
        <f t="shared" si="0"/>
        <v>#DIV/0!</v>
      </c>
      <c r="AL50" s="262" t="e">
        <f t="shared" si="0"/>
        <v>#DIV/0!</v>
      </c>
      <c r="AM50" s="262" t="e">
        <f t="shared" si="0"/>
        <v>#DIV/0!</v>
      </c>
      <c r="AN50" s="262" t="e">
        <f t="shared" si="0"/>
        <v>#DIV/0!</v>
      </c>
      <c r="AO50" s="262" t="e">
        <f t="shared" si="0"/>
        <v>#DIV/0!</v>
      </c>
      <c r="AP50" s="262" t="e">
        <f t="shared" si="0"/>
        <v>#DIV/0!</v>
      </c>
      <c r="AQ50" s="262" t="e">
        <f t="shared" si="0"/>
        <v>#DIV/0!</v>
      </c>
      <c r="AR50" s="262" t="e">
        <f t="shared" si="0"/>
        <v>#DIV/0!</v>
      </c>
      <c r="AS50" s="262" t="e">
        <f t="shared" si="0"/>
        <v>#DIV/0!</v>
      </c>
      <c r="AT50" s="262" t="e">
        <f t="shared" si="0"/>
        <v>#DIV/0!</v>
      </c>
      <c r="AU50" s="262" t="e">
        <f t="shared" si="0"/>
        <v>#DIV/0!</v>
      </c>
      <c r="AV50" s="262" t="e">
        <f t="shared" si="0"/>
        <v>#DIV/0!</v>
      </c>
      <c r="AW50" s="262" t="e">
        <f t="shared" si="0"/>
        <v>#DIV/0!</v>
      </c>
      <c r="AX50" s="262" t="e">
        <f t="shared" si="0"/>
        <v>#DIV/0!</v>
      </c>
      <c r="AY50" s="262" t="e">
        <f t="shared" si="0"/>
        <v>#DIV/0!</v>
      </c>
      <c r="AZ50" s="262" t="e">
        <f t="shared" si="0"/>
        <v>#DIV/0!</v>
      </c>
      <c r="BA50" s="262" t="e">
        <f t="shared" si="0"/>
        <v>#DIV/0!</v>
      </c>
      <c r="BB50" s="262" t="e">
        <f t="shared" si="0"/>
        <v>#DIV/0!</v>
      </c>
      <c r="BC50" s="262" t="e">
        <f t="shared" si="0"/>
        <v>#DIV/0!</v>
      </c>
      <c r="BD50" s="262" t="e">
        <f t="shared" si="0"/>
        <v>#DIV/0!</v>
      </c>
      <c r="BE50" s="262" t="e">
        <f t="shared" si="0"/>
        <v>#DIV/0!</v>
      </c>
      <c r="BF50" s="262" t="e">
        <f t="shared" si="0"/>
        <v>#DIV/0!</v>
      </c>
      <c r="BG50" s="262" t="e">
        <f t="shared" si="0"/>
        <v>#DIV/0!</v>
      </c>
      <c r="BH50" s="262" t="e">
        <f t="shared" si="0"/>
        <v>#DIV/0!</v>
      </c>
      <c r="BI50" s="262" t="e">
        <f t="shared" si="0"/>
        <v>#DIV/0!</v>
      </c>
      <c r="BJ50" s="262" t="e">
        <f t="shared" si="0"/>
        <v>#DIV/0!</v>
      </c>
      <c r="BK50" s="262" t="e">
        <f t="shared" si="0"/>
        <v>#DIV/0!</v>
      </c>
    </row>
    <row r="51" spans="3:63">
      <c r="C51" s="234" t="s">
        <v>591</v>
      </c>
      <c r="G51" t="s">
        <v>119</v>
      </c>
      <c r="N51" s="262">
        <f>(1-N48)/SUM(N48*49.058*EXP(-4.015*N48),(1-N48))</f>
        <v>1</v>
      </c>
      <c r="O51" s="262">
        <f t="shared" ref="O51:BK51" si="1">(1-O48)/SUM(O48*49.058*EXP(-4.015*O48),(1-O48))</f>
        <v>1</v>
      </c>
      <c r="P51" s="262" t="e">
        <f t="shared" si="1"/>
        <v>#DIV/0!</v>
      </c>
      <c r="Q51" s="262" t="e">
        <f t="shared" si="1"/>
        <v>#DIV/0!</v>
      </c>
      <c r="R51" s="262" t="e">
        <f t="shared" si="1"/>
        <v>#DIV/0!</v>
      </c>
      <c r="S51" s="262" t="e">
        <f t="shared" si="1"/>
        <v>#DIV/0!</v>
      </c>
      <c r="T51" s="262" t="e">
        <f t="shared" si="1"/>
        <v>#DIV/0!</v>
      </c>
      <c r="U51" s="262" t="e">
        <f t="shared" si="1"/>
        <v>#DIV/0!</v>
      </c>
      <c r="V51" s="262" t="e">
        <f t="shared" si="1"/>
        <v>#DIV/0!</v>
      </c>
      <c r="W51" s="262" t="e">
        <f t="shared" si="1"/>
        <v>#DIV/0!</v>
      </c>
      <c r="X51" s="262" t="e">
        <f t="shared" si="1"/>
        <v>#DIV/0!</v>
      </c>
      <c r="Y51" s="262" t="e">
        <f t="shared" si="1"/>
        <v>#DIV/0!</v>
      </c>
      <c r="Z51" s="262" t="e">
        <f t="shared" si="1"/>
        <v>#DIV/0!</v>
      </c>
      <c r="AA51" s="262" t="e">
        <f t="shared" si="1"/>
        <v>#DIV/0!</v>
      </c>
      <c r="AB51" s="262" t="e">
        <f t="shared" si="1"/>
        <v>#DIV/0!</v>
      </c>
      <c r="AC51" s="262" t="e">
        <f t="shared" si="1"/>
        <v>#DIV/0!</v>
      </c>
      <c r="AD51" s="262" t="e">
        <f t="shared" si="1"/>
        <v>#DIV/0!</v>
      </c>
      <c r="AE51" s="262" t="e">
        <f t="shared" si="1"/>
        <v>#DIV/0!</v>
      </c>
      <c r="AF51" s="262" t="e">
        <f t="shared" si="1"/>
        <v>#DIV/0!</v>
      </c>
      <c r="AG51" s="262" t="e">
        <f t="shared" si="1"/>
        <v>#DIV/0!</v>
      </c>
      <c r="AH51" s="262" t="e">
        <f t="shared" si="1"/>
        <v>#DIV/0!</v>
      </c>
      <c r="AI51" s="262" t="e">
        <f t="shared" si="1"/>
        <v>#DIV/0!</v>
      </c>
      <c r="AJ51" s="262" t="e">
        <f t="shared" si="1"/>
        <v>#DIV/0!</v>
      </c>
      <c r="AK51" s="262" t="e">
        <f t="shared" si="1"/>
        <v>#DIV/0!</v>
      </c>
      <c r="AL51" s="262" t="e">
        <f t="shared" si="1"/>
        <v>#DIV/0!</v>
      </c>
      <c r="AM51" s="262" t="e">
        <f t="shared" si="1"/>
        <v>#DIV/0!</v>
      </c>
      <c r="AN51" s="262" t="e">
        <f t="shared" si="1"/>
        <v>#DIV/0!</v>
      </c>
      <c r="AO51" s="262" t="e">
        <f t="shared" si="1"/>
        <v>#DIV/0!</v>
      </c>
      <c r="AP51" s="262" t="e">
        <f t="shared" si="1"/>
        <v>#DIV/0!</v>
      </c>
      <c r="AQ51" s="262" t="e">
        <f t="shared" si="1"/>
        <v>#DIV/0!</v>
      </c>
      <c r="AR51" s="262" t="e">
        <f t="shared" si="1"/>
        <v>#DIV/0!</v>
      </c>
      <c r="AS51" s="262" t="e">
        <f t="shared" si="1"/>
        <v>#DIV/0!</v>
      </c>
      <c r="AT51" s="262" t="e">
        <f t="shared" si="1"/>
        <v>#DIV/0!</v>
      </c>
      <c r="AU51" s="262" t="e">
        <f t="shared" si="1"/>
        <v>#DIV/0!</v>
      </c>
      <c r="AV51" s="262" t="e">
        <f t="shared" si="1"/>
        <v>#DIV/0!</v>
      </c>
      <c r="AW51" s="262" t="e">
        <f t="shared" si="1"/>
        <v>#DIV/0!</v>
      </c>
      <c r="AX51" s="262" t="e">
        <f t="shared" si="1"/>
        <v>#DIV/0!</v>
      </c>
      <c r="AY51" s="262" t="e">
        <f t="shared" si="1"/>
        <v>#DIV/0!</v>
      </c>
      <c r="AZ51" s="262" t="e">
        <f t="shared" si="1"/>
        <v>#DIV/0!</v>
      </c>
      <c r="BA51" s="262" t="e">
        <f t="shared" si="1"/>
        <v>#DIV/0!</v>
      </c>
      <c r="BB51" s="262" t="e">
        <f t="shared" si="1"/>
        <v>#DIV/0!</v>
      </c>
      <c r="BC51" s="262" t="e">
        <f t="shared" si="1"/>
        <v>#DIV/0!</v>
      </c>
      <c r="BD51" s="262" t="e">
        <f t="shared" si="1"/>
        <v>#DIV/0!</v>
      </c>
      <c r="BE51" s="262" t="e">
        <f t="shared" si="1"/>
        <v>#DIV/0!</v>
      </c>
      <c r="BF51" s="262" t="e">
        <f t="shared" si="1"/>
        <v>#DIV/0!</v>
      </c>
      <c r="BG51" s="262" t="e">
        <f t="shared" si="1"/>
        <v>#DIV/0!</v>
      </c>
      <c r="BH51" s="262" t="e">
        <f t="shared" si="1"/>
        <v>#DIV/0!</v>
      </c>
      <c r="BI51" s="262" t="e">
        <f t="shared" si="1"/>
        <v>#DIV/0!</v>
      </c>
      <c r="BJ51" s="262" t="e">
        <f t="shared" si="1"/>
        <v>#DIV/0!</v>
      </c>
      <c r="BK51" s="262" t="e">
        <f t="shared" si="1"/>
        <v>#DIV/0!</v>
      </c>
    </row>
    <row r="52" spans="3:63">
      <c r="C52" s="234"/>
      <c r="N52" s="261"/>
    </row>
    <row r="53" spans="3:63">
      <c r="C53" s="234" t="s">
        <v>592</v>
      </c>
      <c r="G53" t="s">
        <v>188</v>
      </c>
      <c r="N53" s="167">
        <f>N48*SUM(N13:N16)</f>
        <v>0</v>
      </c>
      <c r="O53" s="167" t="e">
        <f t="shared" ref="O53:BK53" si="2">O48*SUM(O13:O16)</f>
        <v>#DIV/0!</v>
      </c>
      <c r="P53" s="167" t="e">
        <f t="shared" si="2"/>
        <v>#DIV/0!</v>
      </c>
      <c r="Q53" s="167" t="e">
        <f t="shared" si="2"/>
        <v>#DIV/0!</v>
      </c>
      <c r="R53" s="167" t="e">
        <f t="shared" si="2"/>
        <v>#DIV/0!</v>
      </c>
      <c r="S53" s="167" t="e">
        <f t="shared" si="2"/>
        <v>#DIV/0!</v>
      </c>
      <c r="T53" s="167" t="e">
        <f t="shared" si="2"/>
        <v>#DIV/0!</v>
      </c>
      <c r="U53" s="167" t="e">
        <f t="shared" si="2"/>
        <v>#DIV/0!</v>
      </c>
      <c r="V53" s="167" t="e">
        <f t="shared" si="2"/>
        <v>#DIV/0!</v>
      </c>
      <c r="W53" s="167" t="e">
        <f t="shared" si="2"/>
        <v>#DIV/0!</v>
      </c>
      <c r="X53" s="167" t="e">
        <f t="shared" si="2"/>
        <v>#DIV/0!</v>
      </c>
      <c r="Y53" s="167" t="e">
        <f t="shared" si="2"/>
        <v>#DIV/0!</v>
      </c>
      <c r="Z53" s="167" t="e">
        <f t="shared" si="2"/>
        <v>#DIV/0!</v>
      </c>
      <c r="AA53" s="167" t="e">
        <f t="shared" si="2"/>
        <v>#DIV/0!</v>
      </c>
      <c r="AB53" s="167" t="e">
        <f t="shared" si="2"/>
        <v>#DIV/0!</v>
      </c>
      <c r="AC53" s="167" t="e">
        <f t="shared" si="2"/>
        <v>#DIV/0!</v>
      </c>
      <c r="AD53" s="167" t="e">
        <f t="shared" si="2"/>
        <v>#DIV/0!</v>
      </c>
      <c r="AE53" s="167" t="e">
        <f t="shared" si="2"/>
        <v>#DIV/0!</v>
      </c>
      <c r="AF53" s="167" t="e">
        <f t="shared" si="2"/>
        <v>#DIV/0!</v>
      </c>
      <c r="AG53" s="167" t="e">
        <f t="shared" si="2"/>
        <v>#DIV/0!</v>
      </c>
      <c r="AH53" s="167" t="e">
        <f t="shared" si="2"/>
        <v>#DIV/0!</v>
      </c>
      <c r="AI53" s="167" t="e">
        <f t="shared" si="2"/>
        <v>#DIV/0!</v>
      </c>
      <c r="AJ53" s="167" t="e">
        <f t="shared" si="2"/>
        <v>#DIV/0!</v>
      </c>
      <c r="AK53" s="167" t="e">
        <f t="shared" si="2"/>
        <v>#DIV/0!</v>
      </c>
      <c r="AL53" s="167" t="e">
        <f t="shared" si="2"/>
        <v>#DIV/0!</v>
      </c>
      <c r="AM53" s="167" t="e">
        <f t="shared" si="2"/>
        <v>#DIV/0!</v>
      </c>
      <c r="AN53" s="167" t="e">
        <f t="shared" si="2"/>
        <v>#DIV/0!</v>
      </c>
      <c r="AO53" s="167" t="e">
        <f t="shared" si="2"/>
        <v>#DIV/0!</v>
      </c>
      <c r="AP53" s="167" t="e">
        <f t="shared" si="2"/>
        <v>#DIV/0!</v>
      </c>
      <c r="AQ53" s="167" t="e">
        <f t="shared" si="2"/>
        <v>#DIV/0!</v>
      </c>
      <c r="AR53" s="167" t="e">
        <f t="shared" si="2"/>
        <v>#DIV/0!</v>
      </c>
      <c r="AS53" s="167" t="e">
        <f t="shared" si="2"/>
        <v>#DIV/0!</v>
      </c>
      <c r="AT53" s="167" t="e">
        <f t="shared" si="2"/>
        <v>#DIV/0!</v>
      </c>
      <c r="AU53" s="167" t="e">
        <f t="shared" si="2"/>
        <v>#DIV/0!</v>
      </c>
      <c r="AV53" s="167" t="e">
        <f t="shared" si="2"/>
        <v>#DIV/0!</v>
      </c>
      <c r="AW53" s="167" t="e">
        <f t="shared" si="2"/>
        <v>#DIV/0!</v>
      </c>
      <c r="AX53" s="167" t="e">
        <f t="shared" si="2"/>
        <v>#DIV/0!</v>
      </c>
      <c r="AY53" s="167" t="e">
        <f t="shared" si="2"/>
        <v>#DIV/0!</v>
      </c>
      <c r="AZ53" s="167" t="e">
        <f t="shared" si="2"/>
        <v>#DIV/0!</v>
      </c>
      <c r="BA53" s="167" t="e">
        <f t="shared" si="2"/>
        <v>#DIV/0!</v>
      </c>
      <c r="BB53" s="167" t="e">
        <f t="shared" si="2"/>
        <v>#DIV/0!</v>
      </c>
      <c r="BC53" s="167" t="e">
        <f t="shared" si="2"/>
        <v>#DIV/0!</v>
      </c>
      <c r="BD53" s="167" t="e">
        <f t="shared" si="2"/>
        <v>#DIV/0!</v>
      </c>
      <c r="BE53" s="167" t="e">
        <f t="shared" si="2"/>
        <v>#DIV/0!</v>
      </c>
      <c r="BF53" s="167" t="e">
        <f t="shared" si="2"/>
        <v>#DIV/0!</v>
      </c>
      <c r="BG53" s="167" t="e">
        <f t="shared" si="2"/>
        <v>#DIV/0!</v>
      </c>
      <c r="BH53" s="167" t="e">
        <f t="shared" si="2"/>
        <v>#DIV/0!</v>
      </c>
      <c r="BI53" s="167" t="e">
        <f t="shared" si="2"/>
        <v>#DIV/0!</v>
      </c>
      <c r="BJ53" s="167" t="e">
        <f t="shared" si="2"/>
        <v>#DIV/0!</v>
      </c>
      <c r="BK53" s="167" t="e">
        <f t="shared" si="2"/>
        <v>#DIV/0!</v>
      </c>
    </row>
    <row r="54" spans="3:63">
      <c r="C54" s="234" t="s">
        <v>424</v>
      </c>
      <c r="G54" t="s">
        <v>188</v>
      </c>
      <c r="N54" s="167">
        <f>N53*N50</f>
        <v>0</v>
      </c>
      <c r="O54" s="167" t="e">
        <f t="shared" ref="O54:BK54" si="3">O53*O50</f>
        <v>#DIV/0!</v>
      </c>
      <c r="P54" s="167" t="e">
        <f t="shared" si="3"/>
        <v>#DIV/0!</v>
      </c>
      <c r="Q54" s="167" t="e">
        <f t="shared" si="3"/>
        <v>#DIV/0!</v>
      </c>
      <c r="R54" s="167" t="e">
        <f t="shared" si="3"/>
        <v>#DIV/0!</v>
      </c>
      <c r="S54" s="167" t="e">
        <f t="shared" si="3"/>
        <v>#DIV/0!</v>
      </c>
      <c r="T54" s="167" t="e">
        <f t="shared" si="3"/>
        <v>#DIV/0!</v>
      </c>
      <c r="U54" s="167" t="e">
        <f t="shared" si="3"/>
        <v>#DIV/0!</v>
      </c>
      <c r="V54" s="167" t="e">
        <f t="shared" si="3"/>
        <v>#DIV/0!</v>
      </c>
      <c r="W54" s="167" t="e">
        <f t="shared" si="3"/>
        <v>#DIV/0!</v>
      </c>
      <c r="X54" s="167" t="e">
        <f t="shared" si="3"/>
        <v>#DIV/0!</v>
      </c>
      <c r="Y54" s="167" t="e">
        <f t="shared" si="3"/>
        <v>#DIV/0!</v>
      </c>
      <c r="Z54" s="167" t="e">
        <f t="shared" si="3"/>
        <v>#DIV/0!</v>
      </c>
      <c r="AA54" s="167" t="e">
        <f t="shared" si="3"/>
        <v>#DIV/0!</v>
      </c>
      <c r="AB54" s="167" t="e">
        <f t="shared" si="3"/>
        <v>#DIV/0!</v>
      </c>
      <c r="AC54" s="167" t="e">
        <f t="shared" si="3"/>
        <v>#DIV/0!</v>
      </c>
      <c r="AD54" s="167" t="e">
        <f t="shared" si="3"/>
        <v>#DIV/0!</v>
      </c>
      <c r="AE54" s="167" t="e">
        <f t="shared" si="3"/>
        <v>#DIV/0!</v>
      </c>
      <c r="AF54" s="167" t="e">
        <f t="shared" si="3"/>
        <v>#DIV/0!</v>
      </c>
      <c r="AG54" s="167" t="e">
        <f t="shared" si="3"/>
        <v>#DIV/0!</v>
      </c>
      <c r="AH54" s="167" t="e">
        <f t="shared" si="3"/>
        <v>#DIV/0!</v>
      </c>
      <c r="AI54" s="167" t="e">
        <f t="shared" si="3"/>
        <v>#DIV/0!</v>
      </c>
      <c r="AJ54" s="167" t="e">
        <f t="shared" si="3"/>
        <v>#DIV/0!</v>
      </c>
      <c r="AK54" s="167" t="e">
        <f t="shared" si="3"/>
        <v>#DIV/0!</v>
      </c>
      <c r="AL54" s="167" t="e">
        <f t="shared" si="3"/>
        <v>#DIV/0!</v>
      </c>
      <c r="AM54" s="167" t="e">
        <f t="shared" si="3"/>
        <v>#DIV/0!</v>
      </c>
      <c r="AN54" s="167" t="e">
        <f t="shared" si="3"/>
        <v>#DIV/0!</v>
      </c>
      <c r="AO54" s="167" t="e">
        <f t="shared" si="3"/>
        <v>#DIV/0!</v>
      </c>
      <c r="AP54" s="167" t="e">
        <f t="shared" si="3"/>
        <v>#DIV/0!</v>
      </c>
      <c r="AQ54" s="167" t="e">
        <f t="shared" si="3"/>
        <v>#DIV/0!</v>
      </c>
      <c r="AR54" s="167" t="e">
        <f t="shared" si="3"/>
        <v>#DIV/0!</v>
      </c>
      <c r="AS54" s="167" t="e">
        <f t="shared" si="3"/>
        <v>#DIV/0!</v>
      </c>
      <c r="AT54" s="167" t="e">
        <f t="shared" si="3"/>
        <v>#DIV/0!</v>
      </c>
      <c r="AU54" s="167" t="e">
        <f t="shared" si="3"/>
        <v>#DIV/0!</v>
      </c>
      <c r="AV54" s="167" t="e">
        <f t="shared" si="3"/>
        <v>#DIV/0!</v>
      </c>
      <c r="AW54" s="167" t="e">
        <f t="shared" si="3"/>
        <v>#DIV/0!</v>
      </c>
      <c r="AX54" s="167" t="e">
        <f t="shared" si="3"/>
        <v>#DIV/0!</v>
      </c>
      <c r="AY54" s="167" t="e">
        <f t="shared" si="3"/>
        <v>#DIV/0!</v>
      </c>
      <c r="AZ54" s="167" t="e">
        <f t="shared" si="3"/>
        <v>#DIV/0!</v>
      </c>
      <c r="BA54" s="167" t="e">
        <f t="shared" si="3"/>
        <v>#DIV/0!</v>
      </c>
      <c r="BB54" s="167" t="e">
        <f t="shared" si="3"/>
        <v>#DIV/0!</v>
      </c>
      <c r="BC54" s="167" t="e">
        <f t="shared" si="3"/>
        <v>#DIV/0!</v>
      </c>
      <c r="BD54" s="167" t="e">
        <f t="shared" si="3"/>
        <v>#DIV/0!</v>
      </c>
      <c r="BE54" s="167" t="e">
        <f t="shared" si="3"/>
        <v>#DIV/0!</v>
      </c>
      <c r="BF54" s="167" t="e">
        <f t="shared" si="3"/>
        <v>#DIV/0!</v>
      </c>
      <c r="BG54" s="167" t="e">
        <f t="shared" si="3"/>
        <v>#DIV/0!</v>
      </c>
      <c r="BH54" s="167" t="e">
        <f t="shared" si="3"/>
        <v>#DIV/0!</v>
      </c>
      <c r="BI54" s="167" t="e">
        <f t="shared" si="3"/>
        <v>#DIV/0!</v>
      </c>
      <c r="BJ54" s="167" t="e">
        <f t="shared" si="3"/>
        <v>#DIV/0!</v>
      </c>
      <c r="BK54" s="167" t="e">
        <f t="shared" si="3"/>
        <v>#DIV/0!</v>
      </c>
    </row>
    <row r="55" spans="3:63">
      <c r="C55" s="234" t="s">
        <v>425</v>
      </c>
      <c r="G55" t="s">
        <v>188</v>
      </c>
      <c r="N55" s="167">
        <f>IFERROR(N$53*N$51*N14/SUM(N$14:N$16),0)</f>
        <v>0</v>
      </c>
      <c r="O55" s="167">
        <f t="shared" ref="O55:BK55" si="4">IFERROR(O$53*O$51*O14/SUM(O$14:O$16),0)</f>
        <v>0</v>
      </c>
      <c r="P55" s="167">
        <f t="shared" si="4"/>
        <v>0</v>
      </c>
      <c r="Q55" s="167">
        <f t="shared" si="4"/>
        <v>0</v>
      </c>
      <c r="R55" s="167">
        <f t="shared" si="4"/>
        <v>0</v>
      </c>
      <c r="S55" s="167">
        <f t="shared" si="4"/>
        <v>0</v>
      </c>
      <c r="T55" s="167">
        <f t="shared" si="4"/>
        <v>0</v>
      </c>
      <c r="U55" s="167">
        <f t="shared" si="4"/>
        <v>0</v>
      </c>
      <c r="V55" s="167">
        <f t="shared" si="4"/>
        <v>0</v>
      </c>
      <c r="W55" s="167">
        <f t="shared" si="4"/>
        <v>0</v>
      </c>
      <c r="X55" s="167">
        <f t="shared" si="4"/>
        <v>0</v>
      </c>
      <c r="Y55" s="167">
        <f t="shared" si="4"/>
        <v>0</v>
      </c>
      <c r="Z55" s="167">
        <f t="shared" si="4"/>
        <v>0</v>
      </c>
      <c r="AA55" s="167">
        <f t="shared" si="4"/>
        <v>0</v>
      </c>
      <c r="AB55" s="167">
        <f t="shared" si="4"/>
        <v>0</v>
      </c>
      <c r="AC55" s="167">
        <f t="shared" si="4"/>
        <v>0</v>
      </c>
      <c r="AD55" s="167">
        <f t="shared" si="4"/>
        <v>0</v>
      </c>
      <c r="AE55" s="167">
        <f t="shared" si="4"/>
        <v>0</v>
      </c>
      <c r="AF55" s="167">
        <f t="shared" si="4"/>
        <v>0</v>
      </c>
      <c r="AG55" s="167">
        <f t="shared" si="4"/>
        <v>0</v>
      </c>
      <c r="AH55" s="167">
        <f t="shared" si="4"/>
        <v>0</v>
      </c>
      <c r="AI55" s="167">
        <f t="shared" si="4"/>
        <v>0</v>
      </c>
      <c r="AJ55" s="167">
        <f t="shared" si="4"/>
        <v>0</v>
      </c>
      <c r="AK55" s="167">
        <f t="shared" si="4"/>
        <v>0</v>
      </c>
      <c r="AL55" s="167">
        <f t="shared" si="4"/>
        <v>0</v>
      </c>
      <c r="AM55" s="167">
        <f t="shared" si="4"/>
        <v>0</v>
      </c>
      <c r="AN55" s="167">
        <f t="shared" si="4"/>
        <v>0</v>
      </c>
      <c r="AO55" s="167">
        <f t="shared" si="4"/>
        <v>0</v>
      </c>
      <c r="AP55" s="167">
        <f t="shared" si="4"/>
        <v>0</v>
      </c>
      <c r="AQ55" s="167">
        <f t="shared" si="4"/>
        <v>0</v>
      </c>
      <c r="AR55" s="167">
        <f t="shared" si="4"/>
        <v>0</v>
      </c>
      <c r="AS55" s="167">
        <f t="shared" si="4"/>
        <v>0</v>
      </c>
      <c r="AT55" s="167">
        <f t="shared" si="4"/>
        <v>0</v>
      </c>
      <c r="AU55" s="167">
        <f t="shared" si="4"/>
        <v>0</v>
      </c>
      <c r="AV55" s="167">
        <f t="shared" si="4"/>
        <v>0</v>
      </c>
      <c r="AW55" s="167">
        <f t="shared" si="4"/>
        <v>0</v>
      </c>
      <c r="AX55" s="167">
        <f t="shared" si="4"/>
        <v>0</v>
      </c>
      <c r="AY55" s="167">
        <f t="shared" si="4"/>
        <v>0</v>
      </c>
      <c r="AZ55" s="167">
        <f t="shared" si="4"/>
        <v>0</v>
      </c>
      <c r="BA55" s="167">
        <f t="shared" si="4"/>
        <v>0</v>
      </c>
      <c r="BB55" s="167">
        <f t="shared" si="4"/>
        <v>0</v>
      </c>
      <c r="BC55" s="167">
        <f t="shared" si="4"/>
        <v>0</v>
      </c>
      <c r="BD55" s="167">
        <f t="shared" si="4"/>
        <v>0</v>
      </c>
      <c r="BE55" s="167">
        <f t="shared" si="4"/>
        <v>0</v>
      </c>
      <c r="BF55" s="167">
        <f t="shared" si="4"/>
        <v>0</v>
      </c>
      <c r="BG55" s="167">
        <f t="shared" si="4"/>
        <v>0</v>
      </c>
      <c r="BH55" s="167">
        <f t="shared" si="4"/>
        <v>0</v>
      </c>
      <c r="BI55" s="167">
        <f t="shared" si="4"/>
        <v>0</v>
      </c>
      <c r="BJ55" s="167">
        <f t="shared" si="4"/>
        <v>0</v>
      </c>
      <c r="BK55" s="167">
        <f t="shared" si="4"/>
        <v>0</v>
      </c>
    </row>
    <row r="56" spans="3:63">
      <c r="C56" s="234" t="s">
        <v>426</v>
      </c>
      <c r="G56" t="s">
        <v>188</v>
      </c>
      <c r="N56" s="167">
        <f t="shared" ref="N56:BK56" si="5">IFERROR(N$53*N$51*N15/SUM(N$14:N$16),0)</f>
        <v>0</v>
      </c>
      <c r="O56" s="167">
        <f t="shared" si="5"/>
        <v>0</v>
      </c>
      <c r="P56" s="167">
        <f t="shared" si="5"/>
        <v>0</v>
      </c>
      <c r="Q56" s="167">
        <f t="shared" si="5"/>
        <v>0</v>
      </c>
      <c r="R56" s="167">
        <f t="shared" si="5"/>
        <v>0</v>
      </c>
      <c r="S56" s="167">
        <f t="shared" si="5"/>
        <v>0</v>
      </c>
      <c r="T56" s="167">
        <f t="shared" si="5"/>
        <v>0</v>
      </c>
      <c r="U56" s="167">
        <f t="shared" si="5"/>
        <v>0</v>
      </c>
      <c r="V56" s="167">
        <f t="shared" si="5"/>
        <v>0</v>
      </c>
      <c r="W56" s="167">
        <f t="shared" si="5"/>
        <v>0</v>
      </c>
      <c r="X56" s="167">
        <f t="shared" si="5"/>
        <v>0</v>
      </c>
      <c r="Y56" s="167">
        <f t="shared" si="5"/>
        <v>0</v>
      </c>
      <c r="Z56" s="167">
        <f t="shared" si="5"/>
        <v>0</v>
      </c>
      <c r="AA56" s="167">
        <f t="shared" si="5"/>
        <v>0</v>
      </c>
      <c r="AB56" s="167">
        <f t="shared" si="5"/>
        <v>0</v>
      </c>
      <c r="AC56" s="167">
        <f t="shared" si="5"/>
        <v>0</v>
      </c>
      <c r="AD56" s="167">
        <f t="shared" si="5"/>
        <v>0</v>
      </c>
      <c r="AE56" s="167">
        <f t="shared" si="5"/>
        <v>0</v>
      </c>
      <c r="AF56" s="167">
        <f t="shared" si="5"/>
        <v>0</v>
      </c>
      <c r="AG56" s="167">
        <f t="shared" si="5"/>
        <v>0</v>
      </c>
      <c r="AH56" s="167">
        <f t="shared" si="5"/>
        <v>0</v>
      </c>
      <c r="AI56" s="167">
        <f t="shared" si="5"/>
        <v>0</v>
      </c>
      <c r="AJ56" s="167">
        <f t="shared" si="5"/>
        <v>0</v>
      </c>
      <c r="AK56" s="167">
        <f t="shared" si="5"/>
        <v>0</v>
      </c>
      <c r="AL56" s="167">
        <f t="shared" si="5"/>
        <v>0</v>
      </c>
      <c r="AM56" s="167">
        <f t="shared" si="5"/>
        <v>0</v>
      </c>
      <c r="AN56" s="167">
        <f t="shared" si="5"/>
        <v>0</v>
      </c>
      <c r="AO56" s="167">
        <f t="shared" si="5"/>
        <v>0</v>
      </c>
      <c r="AP56" s="167">
        <f t="shared" si="5"/>
        <v>0</v>
      </c>
      <c r="AQ56" s="167">
        <f t="shared" si="5"/>
        <v>0</v>
      </c>
      <c r="AR56" s="167">
        <f t="shared" si="5"/>
        <v>0</v>
      </c>
      <c r="AS56" s="167">
        <f t="shared" si="5"/>
        <v>0</v>
      </c>
      <c r="AT56" s="167">
        <f t="shared" si="5"/>
        <v>0</v>
      </c>
      <c r="AU56" s="167">
        <f t="shared" si="5"/>
        <v>0</v>
      </c>
      <c r="AV56" s="167">
        <f t="shared" si="5"/>
        <v>0</v>
      </c>
      <c r="AW56" s="167">
        <f t="shared" si="5"/>
        <v>0</v>
      </c>
      <c r="AX56" s="167">
        <f t="shared" si="5"/>
        <v>0</v>
      </c>
      <c r="AY56" s="167">
        <f t="shared" si="5"/>
        <v>0</v>
      </c>
      <c r="AZ56" s="167">
        <f t="shared" si="5"/>
        <v>0</v>
      </c>
      <c r="BA56" s="167">
        <f t="shared" si="5"/>
        <v>0</v>
      </c>
      <c r="BB56" s="167">
        <f t="shared" si="5"/>
        <v>0</v>
      </c>
      <c r="BC56" s="167">
        <f t="shared" si="5"/>
        <v>0</v>
      </c>
      <c r="BD56" s="167">
        <f t="shared" si="5"/>
        <v>0</v>
      </c>
      <c r="BE56" s="167">
        <f t="shared" si="5"/>
        <v>0</v>
      </c>
      <c r="BF56" s="167">
        <f t="shared" si="5"/>
        <v>0</v>
      </c>
      <c r="BG56" s="167">
        <f t="shared" si="5"/>
        <v>0</v>
      </c>
      <c r="BH56" s="167">
        <f t="shared" si="5"/>
        <v>0</v>
      </c>
      <c r="BI56" s="167">
        <f t="shared" si="5"/>
        <v>0</v>
      </c>
      <c r="BJ56" s="167">
        <f t="shared" si="5"/>
        <v>0</v>
      </c>
      <c r="BK56" s="167">
        <f t="shared" si="5"/>
        <v>0</v>
      </c>
    </row>
    <row r="57" spans="3:63">
      <c r="C57" s="234" t="s">
        <v>427</v>
      </c>
      <c r="G57" t="s">
        <v>188</v>
      </c>
      <c r="N57" s="167">
        <f t="shared" ref="N57:BK57" si="6">IFERROR(N$53*N$51*N16/SUM(N$14:N$16),0)</f>
        <v>0</v>
      </c>
      <c r="O57" s="167">
        <f t="shared" si="6"/>
        <v>0</v>
      </c>
      <c r="P57" s="167">
        <f t="shared" si="6"/>
        <v>0</v>
      </c>
      <c r="Q57" s="167">
        <f t="shared" si="6"/>
        <v>0</v>
      </c>
      <c r="R57" s="167">
        <f t="shared" si="6"/>
        <v>0</v>
      </c>
      <c r="S57" s="167">
        <f t="shared" si="6"/>
        <v>0</v>
      </c>
      <c r="T57" s="167">
        <f t="shared" si="6"/>
        <v>0</v>
      </c>
      <c r="U57" s="167">
        <f t="shared" si="6"/>
        <v>0</v>
      </c>
      <c r="V57" s="167">
        <f t="shared" si="6"/>
        <v>0</v>
      </c>
      <c r="W57" s="167">
        <f t="shared" si="6"/>
        <v>0</v>
      </c>
      <c r="X57" s="167">
        <f t="shared" si="6"/>
        <v>0</v>
      </c>
      <c r="Y57" s="167">
        <f t="shared" si="6"/>
        <v>0</v>
      </c>
      <c r="Z57" s="167">
        <f t="shared" si="6"/>
        <v>0</v>
      </c>
      <c r="AA57" s="167">
        <f t="shared" si="6"/>
        <v>0</v>
      </c>
      <c r="AB57" s="167">
        <f t="shared" si="6"/>
        <v>0</v>
      </c>
      <c r="AC57" s="167">
        <f t="shared" si="6"/>
        <v>0</v>
      </c>
      <c r="AD57" s="167">
        <f t="shared" si="6"/>
        <v>0</v>
      </c>
      <c r="AE57" s="167">
        <f t="shared" si="6"/>
        <v>0</v>
      </c>
      <c r="AF57" s="167">
        <f t="shared" si="6"/>
        <v>0</v>
      </c>
      <c r="AG57" s="167">
        <f t="shared" si="6"/>
        <v>0</v>
      </c>
      <c r="AH57" s="167">
        <f t="shared" si="6"/>
        <v>0</v>
      </c>
      <c r="AI57" s="167">
        <f t="shared" si="6"/>
        <v>0</v>
      </c>
      <c r="AJ57" s="167">
        <f t="shared" si="6"/>
        <v>0</v>
      </c>
      <c r="AK57" s="167">
        <f t="shared" si="6"/>
        <v>0</v>
      </c>
      <c r="AL57" s="167">
        <f t="shared" si="6"/>
        <v>0</v>
      </c>
      <c r="AM57" s="167">
        <f t="shared" si="6"/>
        <v>0</v>
      </c>
      <c r="AN57" s="167">
        <f t="shared" si="6"/>
        <v>0</v>
      </c>
      <c r="AO57" s="167">
        <f t="shared" si="6"/>
        <v>0</v>
      </c>
      <c r="AP57" s="167">
        <f t="shared" si="6"/>
        <v>0</v>
      </c>
      <c r="AQ57" s="167">
        <f t="shared" si="6"/>
        <v>0</v>
      </c>
      <c r="AR57" s="167">
        <f t="shared" si="6"/>
        <v>0</v>
      </c>
      <c r="AS57" s="167">
        <f t="shared" si="6"/>
        <v>0</v>
      </c>
      <c r="AT57" s="167">
        <f t="shared" si="6"/>
        <v>0</v>
      </c>
      <c r="AU57" s="167">
        <f t="shared" si="6"/>
        <v>0</v>
      </c>
      <c r="AV57" s="167">
        <f t="shared" si="6"/>
        <v>0</v>
      </c>
      <c r="AW57" s="167">
        <f t="shared" si="6"/>
        <v>0</v>
      </c>
      <c r="AX57" s="167">
        <f t="shared" si="6"/>
        <v>0</v>
      </c>
      <c r="AY57" s="167">
        <f t="shared" si="6"/>
        <v>0</v>
      </c>
      <c r="AZ57" s="167">
        <f t="shared" si="6"/>
        <v>0</v>
      </c>
      <c r="BA57" s="167">
        <f t="shared" si="6"/>
        <v>0</v>
      </c>
      <c r="BB57" s="167">
        <f t="shared" si="6"/>
        <v>0</v>
      </c>
      <c r="BC57" s="167">
        <f t="shared" si="6"/>
        <v>0</v>
      </c>
      <c r="BD57" s="167">
        <f t="shared" si="6"/>
        <v>0</v>
      </c>
      <c r="BE57" s="167">
        <f t="shared" si="6"/>
        <v>0</v>
      </c>
      <c r="BF57" s="167">
        <f t="shared" si="6"/>
        <v>0</v>
      </c>
      <c r="BG57" s="167">
        <f t="shared" si="6"/>
        <v>0</v>
      </c>
      <c r="BH57" s="167">
        <f t="shared" si="6"/>
        <v>0</v>
      </c>
      <c r="BI57" s="167">
        <f t="shared" si="6"/>
        <v>0</v>
      </c>
      <c r="BJ57" s="167">
        <f t="shared" si="6"/>
        <v>0</v>
      </c>
      <c r="BK57" s="167">
        <f t="shared" si="6"/>
        <v>0</v>
      </c>
    </row>
    <row r="58" spans="3:63">
      <c r="C58" s="234"/>
      <c r="N58" s="188" t="b">
        <f>ROUND(N53,0)=ROUND(SUM(N54:N57),0)</f>
        <v>1</v>
      </c>
      <c r="O58" s="188" t="e">
        <f t="shared" ref="O58:BK58" si="7">ROUND(O53,0)=ROUND(SUM(O54:O57),0)</f>
        <v>#DIV/0!</v>
      </c>
      <c r="P58" s="188" t="e">
        <f t="shared" si="7"/>
        <v>#DIV/0!</v>
      </c>
      <c r="Q58" s="188" t="e">
        <f t="shared" si="7"/>
        <v>#DIV/0!</v>
      </c>
      <c r="R58" s="188" t="e">
        <f t="shared" si="7"/>
        <v>#DIV/0!</v>
      </c>
      <c r="S58" s="188" t="e">
        <f t="shared" si="7"/>
        <v>#DIV/0!</v>
      </c>
      <c r="T58" s="188" t="e">
        <f t="shared" si="7"/>
        <v>#DIV/0!</v>
      </c>
      <c r="U58" s="188" t="e">
        <f t="shared" si="7"/>
        <v>#DIV/0!</v>
      </c>
      <c r="V58" s="188" t="e">
        <f t="shared" si="7"/>
        <v>#DIV/0!</v>
      </c>
      <c r="W58" s="188" t="e">
        <f t="shared" si="7"/>
        <v>#DIV/0!</v>
      </c>
      <c r="X58" s="188" t="e">
        <f t="shared" si="7"/>
        <v>#DIV/0!</v>
      </c>
      <c r="Y58" s="188" t="e">
        <f t="shared" si="7"/>
        <v>#DIV/0!</v>
      </c>
      <c r="Z58" s="188" t="e">
        <f t="shared" si="7"/>
        <v>#DIV/0!</v>
      </c>
      <c r="AA58" s="188" t="e">
        <f t="shared" si="7"/>
        <v>#DIV/0!</v>
      </c>
      <c r="AB58" s="188" t="e">
        <f t="shared" si="7"/>
        <v>#DIV/0!</v>
      </c>
      <c r="AC58" s="188" t="e">
        <f t="shared" si="7"/>
        <v>#DIV/0!</v>
      </c>
      <c r="AD58" s="188" t="e">
        <f t="shared" si="7"/>
        <v>#DIV/0!</v>
      </c>
      <c r="AE58" s="188" t="e">
        <f t="shared" si="7"/>
        <v>#DIV/0!</v>
      </c>
      <c r="AF58" s="188" t="e">
        <f t="shared" si="7"/>
        <v>#DIV/0!</v>
      </c>
      <c r="AG58" s="188" t="e">
        <f t="shared" si="7"/>
        <v>#DIV/0!</v>
      </c>
      <c r="AH58" s="188" t="e">
        <f t="shared" si="7"/>
        <v>#DIV/0!</v>
      </c>
      <c r="AI58" s="188" t="e">
        <f t="shared" si="7"/>
        <v>#DIV/0!</v>
      </c>
      <c r="AJ58" s="188" t="e">
        <f t="shared" si="7"/>
        <v>#DIV/0!</v>
      </c>
      <c r="AK58" s="188" t="e">
        <f t="shared" si="7"/>
        <v>#DIV/0!</v>
      </c>
      <c r="AL58" s="188" t="e">
        <f t="shared" si="7"/>
        <v>#DIV/0!</v>
      </c>
      <c r="AM58" s="188" t="e">
        <f t="shared" si="7"/>
        <v>#DIV/0!</v>
      </c>
      <c r="AN58" s="188" t="e">
        <f t="shared" si="7"/>
        <v>#DIV/0!</v>
      </c>
      <c r="AO58" s="188" t="e">
        <f t="shared" si="7"/>
        <v>#DIV/0!</v>
      </c>
      <c r="AP58" s="188" t="e">
        <f t="shared" si="7"/>
        <v>#DIV/0!</v>
      </c>
      <c r="AQ58" s="188" t="e">
        <f t="shared" si="7"/>
        <v>#DIV/0!</v>
      </c>
      <c r="AR58" s="188" t="e">
        <f t="shared" si="7"/>
        <v>#DIV/0!</v>
      </c>
      <c r="AS58" s="188" t="e">
        <f t="shared" si="7"/>
        <v>#DIV/0!</v>
      </c>
      <c r="AT58" s="188" t="e">
        <f t="shared" si="7"/>
        <v>#DIV/0!</v>
      </c>
      <c r="AU58" s="188" t="e">
        <f t="shared" si="7"/>
        <v>#DIV/0!</v>
      </c>
      <c r="AV58" s="188" t="e">
        <f t="shared" si="7"/>
        <v>#DIV/0!</v>
      </c>
      <c r="AW58" s="188" t="e">
        <f t="shared" si="7"/>
        <v>#DIV/0!</v>
      </c>
      <c r="AX58" s="188" t="e">
        <f t="shared" si="7"/>
        <v>#DIV/0!</v>
      </c>
      <c r="AY58" s="188" t="e">
        <f t="shared" si="7"/>
        <v>#DIV/0!</v>
      </c>
      <c r="AZ58" s="188" t="e">
        <f t="shared" si="7"/>
        <v>#DIV/0!</v>
      </c>
      <c r="BA58" s="188" t="e">
        <f t="shared" si="7"/>
        <v>#DIV/0!</v>
      </c>
      <c r="BB58" s="188" t="e">
        <f t="shared" si="7"/>
        <v>#DIV/0!</v>
      </c>
      <c r="BC58" s="188" t="e">
        <f t="shared" si="7"/>
        <v>#DIV/0!</v>
      </c>
      <c r="BD58" s="188" t="e">
        <f t="shared" si="7"/>
        <v>#DIV/0!</v>
      </c>
      <c r="BE58" s="188" t="e">
        <f t="shared" si="7"/>
        <v>#DIV/0!</v>
      </c>
      <c r="BF58" s="188" t="e">
        <f t="shared" si="7"/>
        <v>#DIV/0!</v>
      </c>
      <c r="BG58" s="188" t="e">
        <f t="shared" si="7"/>
        <v>#DIV/0!</v>
      </c>
      <c r="BH58" s="188" t="e">
        <f t="shared" si="7"/>
        <v>#DIV/0!</v>
      </c>
      <c r="BI58" s="188" t="e">
        <f t="shared" si="7"/>
        <v>#DIV/0!</v>
      </c>
      <c r="BJ58" s="188" t="e">
        <f t="shared" si="7"/>
        <v>#DIV/0!</v>
      </c>
      <c r="BK58" s="188" t="e">
        <f t="shared" si="7"/>
        <v>#DIV/0!</v>
      </c>
    </row>
    <row r="59" spans="3:63">
      <c r="C59" s="234"/>
      <c r="N59" s="261"/>
    </row>
    <row r="60" spans="3:63">
      <c r="C60" s="234" t="s">
        <v>219</v>
      </c>
      <c r="G60" t="s">
        <v>119</v>
      </c>
      <c r="N60" s="262">
        <f t="shared" ref="N60:AS60" si="8">N48*187.69*EXP(-6.522*N48)/SUM(N48*187.69*EXP(-6.522*N48),(1-N48))</f>
        <v>0</v>
      </c>
      <c r="O60" s="262">
        <f t="shared" si="8"/>
        <v>0</v>
      </c>
      <c r="P60" s="262" t="e">
        <f t="shared" si="8"/>
        <v>#DIV/0!</v>
      </c>
      <c r="Q60" s="262" t="e">
        <f t="shared" si="8"/>
        <v>#DIV/0!</v>
      </c>
      <c r="R60" s="262" t="e">
        <f t="shared" si="8"/>
        <v>#DIV/0!</v>
      </c>
      <c r="S60" s="262" t="e">
        <f t="shared" si="8"/>
        <v>#DIV/0!</v>
      </c>
      <c r="T60" s="262" t="e">
        <f t="shared" si="8"/>
        <v>#DIV/0!</v>
      </c>
      <c r="U60" s="262" t="e">
        <f t="shared" si="8"/>
        <v>#DIV/0!</v>
      </c>
      <c r="V60" s="262" t="e">
        <f t="shared" si="8"/>
        <v>#DIV/0!</v>
      </c>
      <c r="W60" s="262" t="e">
        <f t="shared" si="8"/>
        <v>#DIV/0!</v>
      </c>
      <c r="X60" s="262" t="e">
        <f t="shared" si="8"/>
        <v>#DIV/0!</v>
      </c>
      <c r="Y60" s="262" t="e">
        <f t="shared" si="8"/>
        <v>#DIV/0!</v>
      </c>
      <c r="Z60" s="262" t="e">
        <f t="shared" si="8"/>
        <v>#DIV/0!</v>
      </c>
      <c r="AA60" s="262" t="e">
        <f t="shared" si="8"/>
        <v>#DIV/0!</v>
      </c>
      <c r="AB60" s="262" t="e">
        <f t="shared" si="8"/>
        <v>#DIV/0!</v>
      </c>
      <c r="AC60" s="262" t="e">
        <f t="shared" si="8"/>
        <v>#DIV/0!</v>
      </c>
      <c r="AD60" s="262" t="e">
        <f t="shared" si="8"/>
        <v>#DIV/0!</v>
      </c>
      <c r="AE60" s="262" t="e">
        <f t="shared" si="8"/>
        <v>#DIV/0!</v>
      </c>
      <c r="AF60" s="262" t="e">
        <f t="shared" si="8"/>
        <v>#DIV/0!</v>
      </c>
      <c r="AG60" s="262" t="e">
        <f t="shared" si="8"/>
        <v>#DIV/0!</v>
      </c>
      <c r="AH60" s="262" t="e">
        <f t="shared" si="8"/>
        <v>#DIV/0!</v>
      </c>
      <c r="AI60" s="262" t="e">
        <f t="shared" si="8"/>
        <v>#DIV/0!</v>
      </c>
      <c r="AJ60" s="262" t="e">
        <f t="shared" si="8"/>
        <v>#DIV/0!</v>
      </c>
      <c r="AK60" s="262" t="e">
        <f t="shared" si="8"/>
        <v>#DIV/0!</v>
      </c>
      <c r="AL60" s="262" t="e">
        <f t="shared" si="8"/>
        <v>#DIV/0!</v>
      </c>
      <c r="AM60" s="262" t="e">
        <f t="shared" si="8"/>
        <v>#DIV/0!</v>
      </c>
      <c r="AN60" s="262" t="e">
        <f t="shared" si="8"/>
        <v>#DIV/0!</v>
      </c>
      <c r="AO60" s="262" t="e">
        <f t="shared" si="8"/>
        <v>#DIV/0!</v>
      </c>
      <c r="AP60" s="262" t="e">
        <f t="shared" si="8"/>
        <v>#DIV/0!</v>
      </c>
      <c r="AQ60" s="262" t="e">
        <f t="shared" si="8"/>
        <v>#DIV/0!</v>
      </c>
      <c r="AR60" s="262" t="e">
        <f t="shared" si="8"/>
        <v>#DIV/0!</v>
      </c>
      <c r="AS60" s="262" t="e">
        <f t="shared" si="8"/>
        <v>#DIV/0!</v>
      </c>
      <c r="AT60" s="262" t="e">
        <f t="shared" ref="AT60:BK60" si="9">AT48*187.69*EXP(-6.522*AT48)/SUM(AT48*187.69*EXP(-6.522*AT48),(1-AT48))</f>
        <v>#DIV/0!</v>
      </c>
      <c r="AU60" s="262" t="e">
        <f t="shared" si="9"/>
        <v>#DIV/0!</v>
      </c>
      <c r="AV60" s="262" t="e">
        <f t="shared" si="9"/>
        <v>#DIV/0!</v>
      </c>
      <c r="AW60" s="262" t="e">
        <f t="shared" si="9"/>
        <v>#DIV/0!</v>
      </c>
      <c r="AX60" s="262" t="e">
        <f t="shared" si="9"/>
        <v>#DIV/0!</v>
      </c>
      <c r="AY60" s="262" t="e">
        <f t="shared" si="9"/>
        <v>#DIV/0!</v>
      </c>
      <c r="AZ60" s="262" t="e">
        <f t="shared" si="9"/>
        <v>#DIV/0!</v>
      </c>
      <c r="BA60" s="262" t="e">
        <f t="shared" si="9"/>
        <v>#DIV/0!</v>
      </c>
      <c r="BB60" s="262" t="e">
        <f t="shared" si="9"/>
        <v>#DIV/0!</v>
      </c>
      <c r="BC60" s="262" t="e">
        <f t="shared" si="9"/>
        <v>#DIV/0!</v>
      </c>
      <c r="BD60" s="262" t="e">
        <f t="shared" si="9"/>
        <v>#DIV/0!</v>
      </c>
      <c r="BE60" s="262" t="e">
        <f t="shared" si="9"/>
        <v>#DIV/0!</v>
      </c>
      <c r="BF60" s="262" t="e">
        <f t="shared" si="9"/>
        <v>#DIV/0!</v>
      </c>
      <c r="BG60" s="262" t="e">
        <f t="shared" si="9"/>
        <v>#DIV/0!</v>
      </c>
      <c r="BH60" s="262" t="e">
        <f t="shared" si="9"/>
        <v>#DIV/0!</v>
      </c>
      <c r="BI60" s="262" t="e">
        <f t="shared" si="9"/>
        <v>#DIV/0!</v>
      </c>
      <c r="BJ60" s="262" t="e">
        <f t="shared" si="9"/>
        <v>#DIV/0!</v>
      </c>
      <c r="BK60" s="262" t="e">
        <f t="shared" si="9"/>
        <v>#DIV/0!</v>
      </c>
    </row>
    <row r="61" spans="3:63">
      <c r="C61" s="234" t="s">
        <v>220</v>
      </c>
      <c r="G61" t="s">
        <v>119</v>
      </c>
      <c r="N61" s="262">
        <f t="shared" ref="N61:AS61" si="10">(1-N48)/SUM(N48*187.69*EXP(-6.522*N48),(1-N48))</f>
        <v>1</v>
      </c>
      <c r="O61" s="262">
        <f t="shared" si="10"/>
        <v>1</v>
      </c>
      <c r="P61" s="262" t="e">
        <f t="shared" si="10"/>
        <v>#DIV/0!</v>
      </c>
      <c r="Q61" s="262" t="e">
        <f t="shared" si="10"/>
        <v>#DIV/0!</v>
      </c>
      <c r="R61" s="262" t="e">
        <f t="shared" si="10"/>
        <v>#DIV/0!</v>
      </c>
      <c r="S61" s="262" t="e">
        <f t="shared" si="10"/>
        <v>#DIV/0!</v>
      </c>
      <c r="T61" s="262" t="e">
        <f t="shared" si="10"/>
        <v>#DIV/0!</v>
      </c>
      <c r="U61" s="262" t="e">
        <f t="shared" si="10"/>
        <v>#DIV/0!</v>
      </c>
      <c r="V61" s="262" t="e">
        <f t="shared" si="10"/>
        <v>#DIV/0!</v>
      </c>
      <c r="W61" s="262" t="e">
        <f t="shared" si="10"/>
        <v>#DIV/0!</v>
      </c>
      <c r="X61" s="262" t="e">
        <f t="shared" si="10"/>
        <v>#DIV/0!</v>
      </c>
      <c r="Y61" s="262" t="e">
        <f t="shared" si="10"/>
        <v>#DIV/0!</v>
      </c>
      <c r="Z61" s="262" t="e">
        <f t="shared" si="10"/>
        <v>#DIV/0!</v>
      </c>
      <c r="AA61" s="262" t="e">
        <f t="shared" si="10"/>
        <v>#DIV/0!</v>
      </c>
      <c r="AB61" s="262" t="e">
        <f t="shared" si="10"/>
        <v>#DIV/0!</v>
      </c>
      <c r="AC61" s="262" t="e">
        <f t="shared" si="10"/>
        <v>#DIV/0!</v>
      </c>
      <c r="AD61" s="262" t="e">
        <f t="shared" si="10"/>
        <v>#DIV/0!</v>
      </c>
      <c r="AE61" s="262" t="e">
        <f t="shared" si="10"/>
        <v>#DIV/0!</v>
      </c>
      <c r="AF61" s="262" t="e">
        <f t="shared" si="10"/>
        <v>#DIV/0!</v>
      </c>
      <c r="AG61" s="262" t="e">
        <f t="shared" si="10"/>
        <v>#DIV/0!</v>
      </c>
      <c r="AH61" s="262" t="e">
        <f t="shared" si="10"/>
        <v>#DIV/0!</v>
      </c>
      <c r="AI61" s="262" t="e">
        <f t="shared" si="10"/>
        <v>#DIV/0!</v>
      </c>
      <c r="AJ61" s="262" t="e">
        <f t="shared" si="10"/>
        <v>#DIV/0!</v>
      </c>
      <c r="AK61" s="262" t="e">
        <f t="shared" si="10"/>
        <v>#DIV/0!</v>
      </c>
      <c r="AL61" s="262" t="e">
        <f t="shared" si="10"/>
        <v>#DIV/0!</v>
      </c>
      <c r="AM61" s="262" t="e">
        <f t="shared" si="10"/>
        <v>#DIV/0!</v>
      </c>
      <c r="AN61" s="262" t="e">
        <f t="shared" si="10"/>
        <v>#DIV/0!</v>
      </c>
      <c r="AO61" s="262" t="e">
        <f t="shared" si="10"/>
        <v>#DIV/0!</v>
      </c>
      <c r="AP61" s="262" t="e">
        <f t="shared" si="10"/>
        <v>#DIV/0!</v>
      </c>
      <c r="AQ61" s="262" t="e">
        <f t="shared" si="10"/>
        <v>#DIV/0!</v>
      </c>
      <c r="AR61" s="262" t="e">
        <f t="shared" si="10"/>
        <v>#DIV/0!</v>
      </c>
      <c r="AS61" s="262" t="e">
        <f t="shared" si="10"/>
        <v>#DIV/0!</v>
      </c>
      <c r="AT61" s="262" t="e">
        <f t="shared" ref="AT61:BK61" si="11">(1-AT48)/SUM(AT48*187.69*EXP(-6.522*AT48),(1-AT48))</f>
        <v>#DIV/0!</v>
      </c>
      <c r="AU61" s="262" t="e">
        <f t="shared" si="11"/>
        <v>#DIV/0!</v>
      </c>
      <c r="AV61" s="262" t="e">
        <f t="shared" si="11"/>
        <v>#DIV/0!</v>
      </c>
      <c r="AW61" s="262" t="e">
        <f t="shared" si="11"/>
        <v>#DIV/0!</v>
      </c>
      <c r="AX61" s="262" t="e">
        <f t="shared" si="11"/>
        <v>#DIV/0!</v>
      </c>
      <c r="AY61" s="262" t="e">
        <f t="shared" si="11"/>
        <v>#DIV/0!</v>
      </c>
      <c r="AZ61" s="262" t="e">
        <f t="shared" si="11"/>
        <v>#DIV/0!</v>
      </c>
      <c r="BA61" s="262" t="e">
        <f t="shared" si="11"/>
        <v>#DIV/0!</v>
      </c>
      <c r="BB61" s="262" t="e">
        <f t="shared" si="11"/>
        <v>#DIV/0!</v>
      </c>
      <c r="BC61" s="262" t="e">
        <f t="shared" si="11"/>
        <v>#DIV/0!</v>
      </c>
      <c r="BD61" s="262" t="e">
        <f t="shared" si="11"/>
        <v>#DIV/0!</v>
      </c>
      <c r="BE61" s="262" t="e">
        <f t="shared" si="11"/>
        <v>#DIV/0!</v>
      </c>
      <c r="BF61" s="262" t="e">
        <f t="shared" si="11"/>
        <v>#DIV/0!</v>
      </c>
      <c r="BG61" s="262" t="e">
        <f t="shared" si="11"/>
        <v>#DIV/0!</v>
      </c>
      <c r="BH61" s="262" t="e">
        <f t="shared" si="11"/>
        <v>#DIV/0!</v>
      </c>
      <c r="BI61" s="262" t="e">
        <f t="shared" si="11"/>
        <v>#DIV/0!</v>
      </c>
      <c r="BJ61" s="262" t="e">
        <f t="shared" si="11"/>
        <v>#DIV/0!</v>
      </c>
      <c r="BK61" s="262" t="e">
        <f t="shared" si="11"/>
        <v>#DIV/0!</v>
      </c>
    </row>
    <row r="62" spans="3:63">
      <c r="C62" s="234"/>
    </row>
    <row r="63" spans="3:63">
      <c r="C63" s="234" t="s">
        <v>593</v>
      </c>
      <c r="G63" t="s">
        <v>188</v>
      </c>
      <c r="N63" s="167">
        <f>IFERROR(N53/N60*N61,0)</f>
        <v>0</v>
      </c>
      <c r="O63" s="167">
        <f t="shared" ref="O63:BK63" si="12">IFERROR(O53/O60*O61,0)</f>
        <v>0</v>
      </c>
      <c r="P63" s="167">
        <f t="shared" si="12"/>
        <v>0</v>
      </c>
      <c r="Q63" s="167">
        <f t="shared" si="12"/>
        <v>0</v>
      </c>
      <c r="R63" s="167">
        <f t="shared" si="12"/>
        <v>0</v>
      </c>
      <c r="S63" s="167">
        <f t="shared" si="12"/>
        <v>0</v>
      </c>
      <c r="T63" s="167">
        <f t="shared" si="12"/>
        <v>0</v>
      </c>
      <c r="U63" s="167">
        <f t="shared" si="12"/>
        <v>0</v>
      </c>
      <c r="V63" s="167">
        <f t="shared" si="12"/>
        <v>0</v>
      </c>
      <c r="W63" s="167">
        <f t="shared" si="12"/>
        <v>0</v>
      </c>
      <c r="X63" s="167">
        <f t="shared" si="12"/>
        <v>0</v>
      </c>
      <c r="Y63" s="167">
        <f t="shared" si="12"/>
        <v>0</v>
      </c>
      <c r="Z63" s="167">
        <f t="shared" si="12"/>
        <v>0</v>
      </c>
      <c r="AA63" s="167">
        <f t="shared" si="12"/>
        <v>0</v>
      </c>
      <c r="AB63" s="167">
        <f t="shared" si="12"/>
        <v>0</v>
      </c>
      <c r="AC63" s="167">
        <f t="shared" si="12"/>
        <v>0</v>
      </c>
      <c r="AD63" s="167">
        <f t="shared" si="12"/>
        <v>0</v>
      </c>
      <c r="AE63" s="167">
        <f t="shared" si="12"/>
        <v>0</v>
      </c>
      <c r="AF63" s="167">
        <f t="shared" si="12"/>
        <v>0</v>
      </c>
      <c r="AG63" s="167">
        <f t="shared" si="12"/>
        <v>0</v>
      </c>
      <c r="AH63" s="167">
        <f t="shared" si="12"/>
        <v>0</v>
      </c>
      <c r="AI63" s="167">
        <f t="shared" si="12"/>
        <v>0</v>
      </c>
      <c r="AJ63" s="167">
        <f t="shared" si="12"/>
        <v>0</v>
      </c>
      <c r="AK63" s="167">
        <f t="shared" si="12"/>
        <v>0</v>
      </c>
      <c r="AL63" s="167">
        <f t="shared" si="12"/>
        <v>0</v>
      </c>
      <c r="AM63" s="167">
        <f t="shared" si="12"/>
        <v>0</v>
      </c>
      <c r="AN63" s="167">
        <f t="shared" si="12"/>
        <v>0</v>
      </c>
      <c r="AO63" s="167">
        <f t="shared" si="12"/>
        <v>0</v>
      </c>
      <c r="AP63" s="167">
        <f t="shared" si="12"/>
        <v>0</v>
      </c>
      <c r="AQ63" s="167">
        <f t="shared" si="12"/>
        <v>0</v>
      </c>
      <c r="AR63" s="167">
        <f t="shared" si="12"/>
        <v>0</v>
      </c>
      <c r="AS63" s="167">
        <f t="shared" si="12"/>
        <v>0</v>
      </c>
      <c r="AT63" s="167">
        <f t="shared" si="12"/>
        <v>0</v>
      </c>
      <c r="AU63" s="167">
        <f t="shared" si="12"/>
        <v>0</v>
      </c>
      <c r="AV63" s="167">
        <f t="shared" si="12"/>
        <v>0</v>
      </c>
      <c r="AW63" s="167">
        <f t="shared" si="12"/>
        <v>0</v>
      </c>
      <c r="AX63" s="167">
        <f t="shared" si="12"/>
        <v>0</v>
      </c>
      <c r="AY63" s="167">
        <f t="shared" si="12"/>
        <v>0</v>
      </c>
      <c r="AZ63" s="167">
        <f t="shared" si="12"/>
        <v>0</v>
      </c>
      <c r="BA63" s="167">
        <f t="shared" si="12"/>
        <v>0</v>
      </c>
      <c r="BB63" s="167">
        <f t="shared" si="12"/>
        <v>0</v>
      </c>
      <c r="BC63" s="167">
        <f t="shared" si="12"/>
        <v>0</v>
      </c>
      <c r="BD63" s="167">
        <f t="shared" si="12"/>
        <v>0</v>
      </c>
      <c r="BE63" s="167">
        <f t="shared" si="12"/>
        <v>0</v>
      </c>
      <c r="BF63" s="167">
        <f t="shared" si="12"/>
        <v>0</v>
      </c>
      <c r="BG63" s="167">
        <f t="shared" si="12"/>
        <v>0</v>
      </c>
      <c r="BH63" s="167">
        <f t="shared" si="12"/>
        <v>0</v>
      </c>
      <c r="BI63" s="167">
        <f t="shared" si="12"/>
        <v>0</v>
      </c>
      <c r="BJ63" s="167">
        <f t="shared" si="12"/>
        <v>0</v>
      </c>
      <c r="BK63" s="167">
        <f t="shared" si="12"/>
        <v>0</v>
      </c>
    </row>
    <row r="64" spans="3:63">
      <c r="C64" s="234" t="s">
        <v>428</v>
      </c>
      <c r="G64" t="s">
        <v>188</v>
      </c>
      <c r="N64" s="198">
        <f t="shared" ref="N64:AS64" si="13">IFERROR(N$63*N17/SUM(N$17:N$19),0)</f>
        <v>0</v>
      </c>
      <c r="O64" s="198">
        <f t="shared" si="13"/>
        <v>0</v>
      </c>
      <c r="P64" s="198">
        <f t="shared" si="13"/>
        <v>0</v>
      </c>
      <c r="Q64" s="198">
        <f t="shared" si="13"/>
        <v>0</v>
      </c>
      <c r="R64" s="198">
        <f t="shared" si="13"/>
        <v>0</v>
      </c>
      <c r="S64" s="198">
        <f t="shared" si="13"/>
        <v>0</v>
      </c>
      <c r="T64" s="198">
        <f t="shared" si="13"/>
        <v>0</v>
      </c>
      <c r="U64" s="198">
        <f t="shared" si="13"/>
        <v>0</v>
      </c>
      <c r="V64" s="198">
        <f t="shared" si="13"/>
        <v>0</v>
      </c>
      <c r="W64" s="198">
        <f t="shared" si="13"/>
        <v>0</v>
      </c>
      <c r="X64" s="198">
        <f t="shared" si="13"/>
        <v>0</v>
      </c>
      <c r="Y64" s="198">
        <f t="shared" si="13"/>
        <v>0</v>
      </c>
      <c r="Z64" s="198">
        <f t="shared" si="13"/>
        <v>0</v>
      </c>
      <c r="AA64" s="198">
        <f t="shared" si="13"/>
        <v>0</v>
      </c>
      <c r="AB64" s="198">
        <f t="shared" si="13"/>
        <v>0</v>
      </c>
      <c r="AC64" s="198">
        <f t="shared" si="13"/>
        <v>0</v>
      </c>
      <c r="AD64" s="198">
        <f t="shared" si="13"/>
        <v>0</v>
      </c>
      <c r="AE64" s="198">
        <f t="shared" si="13"/>
        <v>0</v>
      </c>
      <c r="AF64" s="198">
        <f t="shared" si="13"/>
        <v>0</v>
      </c>
      <c r="AG64" s="198">
        <f t="shared" si="13"/>
        <v>0</v>
      </c>
      <c r="AH64" s="198">
        <f t="shared" si="13"/>
        <v>0</v>
      </c>
      <c r="AI64" s="198">
        <f t="shared" si="13"/>
        <v>0</v>
      </c>
      <c r="AJ64" s="198">
        <f t="shared" si="13"/>
        <v>0</v>
      </c>
      <c r="AK64" s="198">
        <f t="shared" si="13"/>
        <v>0</v>
      </c>
      <c r="AL64" s="198">
        <f t="shared" si="13"/>
        <v>0</v>
      </c>
      <c r="AM64" s="198">
        <f t="shared" si="13"/>
        <v>0</v>
      </c>
      <c r="AN64" s="198">
        <f t="shared" si="13"/>
        <v>0</v>
      </c>
      <c r="AO64" s="198">
        <f t="shared" si="13"/>
        <v>0</v>
      </c>
      <c r="AP64" s="198">
        <f t="shared" si="13"/>
        <v>0</v>
      </c>
      <c r="AQ64" s="198">
        <f t="shared" si="13"/>
        <v>0</v>
      </c>
      <c r="AR64" s="198">
        <f t="shared" si="13"/>
        <v>0</v>
      </c>
      <c r="AS64" s="198">
        <f t="shared" si="13"/>
        <v>0</v>
      </c>
      <c r="AT64" s="198">
        <f t="shared" ref="AT64:BK64" si="14">IFERROR(AT$63*AT17/SUM(AT$17:AT$19),0)</f>
        <v>0</v>
      </c>
      <c r="AU64" s="198">
        <f t="shared" si="14"/>
        <v>0</v>
      </c>
      <c r="AV64" s="198">
        <f t="shared" si="14"/>
        <v>0</v>
      </c>
      <c r="AW64" s="198">
        <f t="shared" si="14"/>
        <v>0</v>
      </c>
      <c r="AX64" s="198">
        <f t="shared" si="14"/>
        <v>0</v>
      </c>
      <c r="AY64" s="198">
        <f t="shared" si="14"/>
        <v>0</v>
      </c>
      <c r="AZ64" s="198">
        <f t="shared" si="14"/>
        <v>0</v>
      </c>
      <c r="BA64" s="198">
        <f t="shared" si="14"/>
        <v>0</v>
      </c>
      <c r="BB64" s="198">
        <f t="shared" si="14"/>
        <v>0</v>
      </c>
      <c r="BC64" s="198">
        <f t="shared" si="14"/>
        <v>0</v>
      </c>
      <c r="BD64" s="198">
        <f t="shared" si="14"/>
        <v>0</v>
      </c>
      <c r="BE64" s="198">
        <f t="shared" si="14"/>
        <v>0</v>
      </c>
      <c r="BF64" s="198">
        <f t="shared" si="14"/>
        <v>0</v>
      </c>
      <c r="BG64" s="198">
        <f t="shared" si="14"/>
        <v>0</v>
      </c>
      <c r="BH64" s="198">
        <f t="shared" si="14"/>
        <v>0</v>
      </c>
      <c r="BI64" s="198">
        <f t="shared" si="14"/>
        <v>0</v>
      </c>
      <c r="BJ64" s="198">
        <f t="shared" si="14"/>
        <v>0</v>
      </c>
      <c r="BK64" s="198">
        <f t="shared" si="14"/>
        <v>0</v>
      </c>
    </row>
    <row r="65" spans="2:64">
      <c r="C65" s="234" t="s">
        <v>429</v>
      </c>
      <c r="G65" t="s">
        <v>188</v>
      </c>
      <c r="N65" s="198">
        <f t="shared" ref="N65:AS65" si="15">IFERROR(N$63*N18/SUM(N$17:N$19),0)</f>
        <v>0</v>
      </c>
      <c r="O65" s="198">
        <f t="shared" si="15"/>
        <v>0</v>
      </c>
      <c r="P65" s="198">
        <f t="shared" si="15"/>
        <v>0</v>
      </c>
      <c r="Q65" s="198">
        <f t="shared" si="15"/>
        <v>0</v>
      </c>
      <c r="R65" s="198">
        <f t="shared" si="15"/>
        <v>0</v>
      </c>
      <c r="S65" s="198">
        <f t="shared" si="15"/>
        <v>0</v>
      </c>
      <c r="T65" s="198">
        <f t="shared" si="15"/>
        <v>0</v>
      </c>
      <c r="U65" s="198">
        <f t="shared" si="15"/>
        <v>0</v>
      </c>
      <c r="V65" s="198">
        <f t="shared" si="15"/>
        <v>0</v>
      </c>
      <c r="W65" s="198">
        <f t="shared" si="15"/>
        <v>0</v>
      </c>
      <c r="X65" s="198">
        <f t="shared" si="15"/>
        <v>0</v>
      </c>
      <c r="Y65" s="198">
        <f t="shared" si="15"/>
        <v>0</v>
      </c>
      <c r="Z65" s="198">
        <f t="shared" si="15"/>
        <v>0</v>
      </c>
      <c r="AA65" s="198">
        <f t="shared" si="15"/>
        <v>0</v>
      </c>
      <c r="AB65" s="198">
        <f t="shared" si="15"/>
        <v>0</v>
      </c>
      <c r="AC65" s="198">
        <f t="shared" si="15"/>
        <v>0</v>
      </c>
      <c r="AD65" s="198">
        <f t="shared" si="15"/>
        <v>0</v>
      </c>
      <c r="AE65" s="198">
        <f t="shared" si="15"/>
        <v>0</v>
      </c>
      <c r="AF65" s="198">
        <f t="shared" si="15"/>
        <v>0</v>
      </c>
      <c r="AG65" s="198">
        <f t="shared" si="15"/>
        <v>0</v>
      </c>
      <c r="AH65" s="198">
        <f t="shared" si="15"/>
        <v>0</v>
      </c>
      <c r="AI65" s="198">
        <f t="shared" si="15"/>
        <v>0</v>
      </c>
      <c r="AJ65" s="198">
        <f t="shared" si="15"/>
        <v>0</v>
      </c>
      <c r="AK65" s="198">
        <f t="shared" si="15"/>
        <v>0</v>
      </c>
      <c r="AL65" s="198">
        <f t="shared" si="15"/>
        <v>0</v>
      </c>
      <c r="AM65" s="198">
        <f t="shared" si="15"/>
        <v>0</v>
      </c>
      <c r="AN65" s="198">
        <f t="shared" si="15"/>
        <v>0</v>
      </c>
      <c r="AO65" s="198">
        <f t="shared" si="15"/>
        <v>0</v>
      </c>
      <c r="AP65" s="198">
        <f t="shared" si="15"/>
        <v>0</v>
      </c>
      <c r="AQ65" s="198">
        <f t="shared" si="15"/>
        <v>0</v>
      </c>
      <c r="AR65" s="198">
        <f t="shared" si="15"/>
        <v>0</v>
      </c>
      <c r="AS65" s="198">
        <f t="shared" si="15"/>
        <v>0</v>
      </c>
      <c r="AT65" s="198">
        <f t="shared" ref="AT65:BK65" si="16">IFERROR(AT$63*AT18/SUM(AT$17:AT$19),0)</f>
        <v>0</v>
      </c>
      <c r="AU65" s="198">
        <f t="shared" si="16"/>
        <v>0</v>
      </c>
      <c r="AV65" s="198">
        <f t="shared" si="16"/>
        <v>0</v>
      </c>
      <c r="AW65" s="198">
        <f t="shared" si="16"/>
        <v>0</v>
      </c>
      <c r="AX65" s="198">
        <f t="shared" si="16"/>
        <v>0</v>
      </c>
      <c r="AY65" s="198">
        <f t="shared" si="16"/>
        <v>0</v>
      </c>
      <c r="AZ65" s="198">
        <f t="shared" si="16"/>
        <v>0</v>
      </c>
      <c r="BA65" s="198">
        <f t="shared" si="16"/>
        <v>0</v>
      </c>
      <c r="BB65" s="198">
        <f t="shared" si="16"/>
        <v>0</v>
      </c>
      <c r="BC65" s="198">
        <f t="shared" si="16"/>
        <v>0</v>
      </c>
      <c r="BD65" s="198">
        <f t="shared" si="16"/>
        <v>0</v>
      </c>
      <c r="BE65" s="198">
        <f t="shared" si="16"/>
        <v>0</v>
      </c>
      <c r="BF65" s="198">
        <f t="shared" si="16"/>
        <v>0</v>
      </c>
      <c r="BG65" s="198">
        <f t="shared" si="16"/>
        <v>0</v>
      </c>
      <c r="BH65" s="198">
        <f t="shared" si="16"/>
        <v>0</v>
      </c>
      <c r="BI65" s="198">
        <f t="shared" si="16"/>
        <v>0</v>
      </c>
      <c r="BJ65" s="198">
        <f t="shared" si="16"/>
        <v>0</v>
      </c>
      <c r="BK65" s="198">
        <f t="shared" si="16"/>
        <v>0</v>
      </c>
    </row>
    <row r="66" spans="2:64">
      <c r="C66" s="234" t="s">
        <v>430</v>
      </c>
      <c r="G66" t="s">
        <v>188</v>
      </c>
      <c r="N66" s="198">
        <f>IFERROR(N$63*N19/SUM(N$17:N$19),0)</f>
        <v>0</v>
      </c>
      <c r="O66" s="198">
        <f t="shared" ref="O66:BK66" si="17">IFERROR(O$63*O19/SUM(O$17:O$19),0)</f>
        <v>0</v>
      </c>
      <c r="P66" s="198">
        <f t="shared" si="17"/>
        <v>0</v>
      </c>
      <c r="Q66" s="198">
        <f t="shared" si="17"/>
        <v>0</v>
      </c>
      <c r="R66" s="198">
        <f t="shared" si="17"/>
        <v>0</v>
      </c>
      <c r="S66" s="198">
        <f t="shared" si="17"/>
        <v>0</v>
      </c>
      <c r="T66" s="198">
        <f t="shared" si="17"/>
        <v>0</v>
      </c>
      <c r="U66" s="198">
        <f t="shared" si="17"/>
        <v>0</v>
      </c>
      <c r="V66" s="198">
        <f t="shared" si="17"/>
        <v>0</v>
      </c>
      <c r="W66" s="198">
        <f t="shared" si="17"/>
        <v>0</v>
      </c>
      <c r="X66" s="198">
        <f t="shared" si="17"/>
        <v>0</v>
      </c>
      <c r="Y66" s="198">
        <f t="shared" si="17"/>
        <v>0</v>
      </c>
      <c r="Z66" s="198">
        <f t="shared" si="17"/>
        <v>0</v>
      </c>
      <c r="AA66" s="198">
        <f t="shared" si="17"/>
        <v>0</v>
      </c>
      <c r="AB66" s="198">
        <f t="shared" si="17"/>
        <v>0</v>
      </c>
      <c r="AC66" s="198">
        <f t="shared" si="17"/>
        <v>0</v>
      </c>
      <c r="AD66" s="198">
        <f t="shared" si="17"/>
        <v>0</v>
      </c>
      <c r="AE66" s="198">
        <f t="shared" si="17"/>
        <v>0</v>
      </c>
      <c r="AF66" s="198">
        <f t="shared" si="17"/>
        <v>0</v>
      </c>
      <c r="AG66" s="198">
        <f t="shared" si="17"/>
        <v>0</v>
      </c>
      <c r="AH66" s="198">
        <f t="shared" si="17"/>
        <v>0</v>
      </c>
      <c r="AI66" s="198">
        <f t="shared" si="17"/>
        <v>0</v>
      </c>
      <c r="AJ66" s="198">
        <f t="shared" si="17"/>
        <v>0</v>
      </c>
      <c r="AK66" s="198">
        <f t="shared" si="17"/>
        <v>0</v>
      </c>
      <c r="AL66" s="198">
        <f t="shared" si="17"/>
        <v>0</v>
      </c>
      <c r="AM66" s="198">
        <f t="shared" si="17"/>
        <v>0</v>
      </c>
      <c r="AN66" s="198">
        <f t="shared" si="17"/>
        <v>0</v>
      </c>
      <c r="AO66" s="198">
        <f t="shared" si="17"/>
        <v>0</v>
      </c>
      <c r="AP66" s="198">
        <f t="shared" si="17"/>
        <v>0</v>
      </c>
      <c r="AQ66" s="198">
        <f t="shared" si="17"/>
        <v>0</v>
      </c>
      <c r="AR66" s="198">
        <f t="shared" si="17"/>
        <v>0</v>
      </c>
      <c r="AS66" s="198">
        <f t="shared" si="17"/>
        <v>0</v>
      </c>
      <c r="AT66" s="198">
        <f t="shared" si="17"/>
        <v>0</v>
      </c>
      <c r="AU66" s="198">
        <f t="shared" si="17"/>
        <v>0</v>
      </c>
      <c r="AV66" s="198">
        <f t="shared" si="17"/>
        <v>0</v>
      </c>
      <c r="AW66" s="198">
        <f t="shared" si="17"/>
        <v>0</v>
      </c>
      <c r="AX66" s="198">
        <f t="shared" si="17"/>
        <v>0</v>
      </c>
      <c r="AY66" s="198">
        <f t="shared" si="17"/>
        <v>0</v>
      </c>
      <c r="AZ66" s="198">
        <f t="shared" si="17"/>
        <v>0</v>
      </c>
      <c r="BA66" s="198">
        <f t="shared" si="17"/>
        <v>0</v>
      </c>
      <c r="BB66" s="198">
        <f t="shared" si="17"/>
        <v>0</v>
      </c>
      <c r="BC66" s="198">
        <f t="shared" si="17"/>
        <v>0</v>
      </c>
      <c r="BD66" s="198">
        <f t="shared" si="17"/>
        <v>0</v>
      </c>
      <c r="BE66" s="198">
        <f t="shared" si="17"/>
        <v>0</v>
      </c>
      <c r="BF66" s="198">
        <f t="shared" si="17"/>
        <v>0</v>
      </c>
      <c r="BG66" s="198">
        <f t="shared" si="17"/>
        <v>0</v>
      </c>
      <c r="BH66" s="198">
        <f t="shared" si="17"/>
        <v>0</v>
      </c>
      <c r="BI66" s="198">
        <f t="shared" si="17"/>
        <v>0</v>
      </c>
      <c r="BJ66" s="198">
        <f t="shared" si="17"/>
        <v>0</v>
      </c>
      <c r="BK66" s="198">
        <f t="shared" si="17"/>
        <v>0</v>
      </c>
    </row>
    <row r="67" spans="2:64">
      <c r="C67" s="234"/>
      <c r="N67" s="188" t="b">
        <f>ROUND(N63,0)=ROUND(SUM(N64:N66),0)</f>
        <v>1</v>
      </c>
      <c r="O67" s="188" t="b">
        <f t="shared" ref="O67:BK67" si="18">ROUND(O63,0)=ROUND(SUM(O64:O66),0)</f>
        <v>1</v>
      </c>
      <c r="P67" s="188" t="b">
        <f t="shared" si="18"/>
        <v>1</v>
      </c>
      <c r="Q67" s="188" t="b">
        <f t="shared" si="18"/>
        <v>1</v>
      </c>
      <c r="R67" s="188" t="b">
        <f t="shared" si="18"/>
        <v>1</v>
      </c>
      <c r="S67" s="188" t="b">
        <f t="shared" si="18"/>
        <v>1</v>
      </c>
      <c r="T67" s="188" t="b">
        <f t="shared" si="18"/>
        <v>1</v>
      </c>
      <c r="U67" s="188" t="b">
        <f t="shared" si="18"/>
        <v>1</v>
      </c>
      <c r="V67" s="188" t="b">
        <f t="shared" si="18"/>
        <v>1</v>
      </c>
      <c r="W67" s="188" t="b">
        <f t="shared" si="18"/>
        <v>1</v>
      </c>
      <c r="X67" s="188" t="b">
        <f t="shared" si="18"/>
        <v>1</v>
      </c>
      <c r="Y67" s="188" t="b">
        <f t="shared" si="18"/>
        <v>1</v>
      </c>
      <c r="Z67" s="188" t="b">
        <f t="shared" si="18"/>
        <v>1</v>
      </c>
      <c r="AA67" s="188" t="b">
        <f t="shared" si="18"/>
        <v>1</v>
      </c>
      <c r="AB67" s="188" t="b">
        <f t="shared" si="18"/>
        <v>1</v>
      </c>
      <c r="AC67" s="188" t="b">
        <f t="shared" si="18"/>
        <v>1</v>
      </c>
      <c r="AD67" s="188" t="b">
        <f t="shared" si="18"/>
        <v>1</v>
      </c>
      <c r="AE67" s="188" t="b">
        <f t="shared" si="18"/>
        <v>1</v>
      </c>
      <c r="AF67" s="188" t="b">
        <f t="shared" si="18"/>
        <v>1</v>
      </c>
      <c r="AG67" s="188" t="b">
        <f t="shared" si="18"/>
        <v>1</v>
      </c>
      <c r="AH67" s="188" t="b">
        <f t="shared" si="18"/>
        <v>1</v>
      </c>
      <c r="AI67" s="188" t="b">
        <f t="shared" si="18"/>
        <v>1</v>
      </c>
      <c r="AJ67" s="188" t="b">
        <f t="shared" si="18"/>
        <v>1</v>
      </c>
      <c r="AK67" s="188" t="b">
        <f t="shared" si="18"/>
        <v>1</v>
      </c>
      <c r="AL67" s="188" t="b">
        <f t="shared" si="18"/>
        <v>1</v>
      </c>
      <c r="AM67" s="188" t="b">
        <f t="shared" si="18"/>
        <v>1</v>
      </c>
      <c r="AN67" s="188" t="b">
        <f t="shared" si="18"/>
        <v>1</v>
      </c>
      <c r="AO67" s="188" t="b">
        <f t="shared" si="18"/>
        <v>1</v>
      </c>
      <c r="AP67" s="188" t="b">
        <f t="shared" si="18"/>
        <v>1</v>
      </c>
      <c r="AQ67" s="188" t="b">
        <f t="shared" si="18"/>
        <v>1</v>
      </c>
      <c r="AR67" s="188" t="b">
        <f t="shared" si="18"/>
        <v>1</v>
      </c>
      <c r="AS67" s="188" t="b">
        <f t="shared" si="18"/>
        <v>1</v>
      </c>
      <c r="AT67" s="188" t="b">
        <f t="shared" si="18"/>
        <v>1</v>
      </c>
      <c r="AU67" s="188" t="b">
        <f t="shared" si="18"/>
        <v>1</v>
      </c>
      <c r="AV67" s="188" t="b">
        <f t="shared" si="18"/>
        <v>1</v>
      </c>
      <c r="AW67" s="188" t="b">
        <f t="shared" si="18"/>
        <v>1</v>
      </c>
      <c r="AX67" s="188" t="b">
        <f t="shared" si="18"/>
        <v>1</v>
      </c>
      <c r="AY67" s="188" t="b">
        <f t="shared" si="18"/>
        <v>1</v>
      </c>
      <c r="AZ67" s="188" t="b">
        <f t="shared" si="18"/>
        <v>1</v>
      </c>
      <c r="BA67" s="188" t="b">
        <f t="shared" si="18"/>
        <v>1</v>
      </c>
      <c r="BB67" s="188" t="b">
        <f t="shared" si="18"/>
        <v>1</v>
      </c>
      <c r="BC67" s="188" t="b">
        <f t="shared" si="18"/>
        <v>1</v>
      </c>
      <c r="BD67" s="188" t="b">
        <f t="shared" si="18"/>
        <v>1</v>
      </c>
      <c r="BE67" s="188" t="b">
        <f t="shared" si="18"/>
        <v>1</v>
      </c>
      <c r="BF67" s="188" t="b">
        <f t="shared" si="18"/>
        <v>1</v>
      </c>
      <c r="BG67" s="188" t="b">
        <f t="shared" si="18"/>
        <v>1</v>
      </c>
      <c r="BH67" s="188" t="b">
        <f t="shared" si="18"/>
        <v>1</v>
      </c>
      <c r="BI67" s="188" t="b">
        <f t="shared" si="18"/>
        <v>1</v>
      </c>
      <c r="BJ67" s="188" t="b">
        <f t="shared" si="18"/>
        <v>1</v>
      </c>
      <c r="BK67" s="188" t="b">
        <f t="shared" si="18"/>
        <v>1</v>
      </c>
    </row>
    <row r="68" spans="2:64" ht="15.75">
      <c r="B68" s="17" t="s">
        <v>388</v>
      </c>
    </row>
    <row r="69" spans="2:64">
      <c r="F69" s="53" t="s">
        <v>370</v>
      </c>
      <c r="G69" s="53" t="s">
        <v>118</v>
      </c>
      <c r="N69" s="111">
        <f t="shared" ref="N69:BK69" si="19">N9*N48</f>
        <v>0</v>
      </c>
      <c r="O69" s="111">
        <f t="shared" si="19"/>
        <v>0</v>
      </c>
      <c r="P69" s="111" t="e">
        <f t="shared" si="19"/>
        <v>#DIV/0!</v>
      </c>
      <c r="Q69" s="111" t="e">
        <f t="shared" si="19"/>
        <v>#DIV/0!</v>
      </c>
      <c r="R69" s="111" t="e">
        <f t="shared" si="19"/>
        <v>#DIV/0!</v>
      </c>
      <c r="S69" s="111" t="e">
        <f t="shared" si="19"/>
        <v>#DIV/0!</v>
      </c>
      <c r="T69" s="111" t="e">
        <f t="shared" si="19"/>
        <v>#DIV/0!</v>
      </c>
      <c r="U69" s="111" t="e">
        <f t="shared" si="19"/>
        <v>#DIV/0!</v>
      </c>
      <c r="V69" s="111" t="e">
        <f t="shared" si="19"/>
        <v>#DIV/0!</v>
      </c>
      <c r="W69" s="111" t="e">
        <f t="shared" si="19"/>
        <v>#DIV/0!</v>
      </c>
      <c r="X69" s="111" t="e">
        <f t="shared" si="19"/>
        <v>#DIV/0!</v>
      </c>
      <c r="Y69" s="111" t="e">
        <f t="shared" si="19"/>
        <v>#DIV/0!</v>
      </c>
      <c r="Z69" s="111" t="e">
        <f t="shared" si="19"/>
        <v>#DIV/0!</v>
      </c>
      <c r="AA69" s="111" t="e">
        <f t="shared" si="19"/>
        <v>#DIV/0!</v>
      </c>
      <c r="AB69" s="111" t="e">
        <f t="shared" si="19"/>
        <v>#DIV/0!</v>
      </c>
      <c r="AC69" s="111" t="e">
        <f t="shared" si="19"/>
        <v>#DIV/0!</v>
      </c>
      <c r="AD69" s="111" t="e">
        <f t="shared" si="19"/>
        <v>#DIV/0!</v>
      </c>
      <c r="AE69" s="111" t="e">
        <f t="shared" si="19"/>
        <v>#DIV/0!</v>
      </c>
      <c r="AF69" s="111" t="e">
        <f t="shared" si="19"/>
        <v>#DIV/0!</v>
      </c>
      <c r="AG69" s="111" t="e">
        <f t="shared" si="19"/>
        <v>#DIV/0!</v>
      </c>
      <c r="AH69" s="111" t="e">
        <f t="shared" si="19"/>
        <v>#DIV/0!</v>
      </c>
      <c r="AI69" s="111" t="e">
        <f t="shared" si="19"/>
        <v>#DIV/0!</v>
      </c>
      <c r="AJ69" s="111" t="e">
        <f t="shared" si="19"/>
        <v>#DIV/0!</v>
      </c>
      <c r="AK69" s="111" t="e">
        <f t="shared" si="19"/>
        <v>#DIV/0!</v>
      </c>
      <c r="AL69" s="111" t="e">
        <f t="shared" si="19"/>
        <v>#DIV/0!</v>
      </c>
      <c r="AM69" s="111" t="e">
        <f t="shared" si="19"/>
        <v>#DIV/0!</v>
      </c>
      <c r="AN69" s="111" t="e">
        <f t="shared" si="19"/>
        <v>#DIV/0!</v>
      </c>
      <c r="AO69" s="111" t="e">
        <f t="shared" si="19"/>
        <v>#DIV/0!</v>
      </c>
      <c r="AP69" s="111" t="e">
        <f t="shared" si="19"/>
        <v>#DIV/0!</v>
      </c>
      <c r="AQ69" s="111" t="e">
        <f t="shared" si="19"/>
        <v>#DIV/0!</v>
      </c>
      <c r="AR69" s="111" t="e">
        <f t="shared" si="19"/>
        <v>#DIV/0!</v>
      </c>
      <c r="AS69" s="111" t="e">
        <f t="shared" si="19"/>
        <v>#DIV/0!</v>
      </c>
      <c r="AT69" s="111" t="e">
        <f t="shared" si="19"/>
        <v>#DIV/0!</v>
      </c>
      <c r="AU69" s="111" t="e">
        <f t="shared" si="19"/>
        <v>#DIV/0!</v>
      </c>
      <c r="AV69" s="111" t="e">
        <f t="shared" si="19"/>
        <v>#DIV/0!</v>
      </c>
      <c r="AW69" s="111" t="e">
        <f t="shared" si="19"/>
        <v>#DIV/0!</v>
      </c>
      <c r="AX69" s="111" t="e">
        <f t="shared" si="19"/>
        <v>#DIV/0!</v>
      </c>
      <c r="AY69" s="111" t="e">
        <f t="shared" si="19"/>
        <v>#DIV/0!</v>
      </c>
      <c r="AZ69" s="111" t="e">
        <f t="shared" si="19"/>
        <v>#DIV/0!</v>
      </c>
      <c r="BA69" s="111" t="e">
        <f t="shared" si="19"/>
        <v>#DIV/0!</v>
      </c>
      <c r="BB69" s="111" t="e">
        <f t="shared" si="19"/>
        <v>#DIV/0!</v>
      </c>
      <c r="BC69" s="111" t="e">
        <f t="shared" si="19"/>
        <v>#DIV/0!</v>
      </c>
      <c r="BD69" s="111" t="e">
        <f t="shared" si="19"/>
        <v>#DIV/0!</v>
      </c>
      <c r="BE69" s="111" t="e">
        <f t="shared" si="19"/>
        <v>#DIV/0!</v>
      </c>
      <c r="BF69" s="111" t="e">
        <f t="shared" si="19"/>
        <v>#DIV/0!</v>
      </c>
      <c r="BG69" s="111" t="e">
        <f t="shared" si="19"/>
        <v>#DIV/0!</v>
      </c>
      <c r="BH69" s="111" t="e">
        <f t="shared" si="19"/>
        <v>#DIV/0!</v>
      </c>
      <c r="BI69" s="111" t="e">
        <f t="shared" si="19"/>
        <v>#DIV/0!</v>
      </c>
      <c r="BJ69" s="111" t="e">
        <f t="shared" si="19"/>
        <v>#DIV/0!</v>
      </c>
      <c r="BK69" s="111" t="e">
        <f t="shared" si="19"/>
        <v>#DIV/0!</v>
      </c>
      <c r="BL69" s="114" t="s">
        <v>135</v>
      </c>
    </row>
    <row r="70" spans="2:64">
      <c r="C70" s="57" t="s">
        <v>410</v>
      </c>
      <c r="N70" s="59">
        <f>Mercado!Q51</f>
        <v>0</v>
      </c>
      <c r="O70" s="59">
        <f>Mercado!R51</f>
        <v>0</v>
      </c>
      <c r="P70" s="59">
        <f>Mercado!S51</f>
        <v>0</v>
      </c>
      <c r="Q70" s="59">
        <f>Mercado!T51</f>
        <v>0</v>
      </c>
      <c r="R70" s="59">
        <f>Mercado!U51</f>
        <v>0</v>
      </c>
      <c r="S70" s="59">
        <f>Mercado!V51</f>
        <v>0</v>
      </c>
      <c r="T70" s="59">
        <f>Mercado!W51</f>
        <v>0</v>
      </c>
      <c r="U70" s="59">
        <f>Mercado!X51</f>
        <v>0</v>
      </c>
      <c r="V70" s="59">
        <f>Mercado!Y51</f>
        <v>0</v>
      </c>
      <c r="W70" s="59">
        <f>Mercado!Z51</f>
        <v>0</v>
      </c>
      <c r="X70" s="59">
        <f>Mercado!AA51</f>
        <v>0</v>
      </c>
      <c r="Y70" s="59">
        <f>Mercado!AB51</f>
        <v>0</v>
      </c>
      <c r="Z70" s="59">
        <f>Mercado!AC51</f>
        <v>0</v>
      </c>
      <c r="AA70" s="59">
        <f>Mercado!AD51</f>
        <v>0</v>
      </c>
      <c r="AB70" s="59">
        <f>Mercado!AE51</f>
        <v>0</v>
      </c>
      <c r="AC70" s="59">
        <f>Mercado!AF51</f>
        <v>0</v>
      </c>
      <c r="AD70" s="59">
        <f>Mercado!AG51</f>
        <v>0</v>
      </c>
      <c r="AE70" s="59">
        <f>Mercado!AH51</f>
        <v>0</v>
      </c>
      <c r="AF70" s="59">
        <f>Mercado!AI51</f>
        <v>0</v>
      </c>
      <c r="AG70" s="59">
        <f>Mercado!AJ51</f>
        <v>0</v>
      </c>
      <c r="AH70" s="59">
        <f>Mercado!AK51</f>
        <v>0</v>
      </c>
      <c r="AI70" s="59">
        <f>Mercado!AL51</f>
        <v>0</v>
      </c>
      <c r="AJ70" s="59">
        <f>Mercado!AM51</f>
        <v>0</v>
      </c>
      <c r="AK70" s="59">
        <f>Mercado!AN51</f>
        <v>0</v>
      </c>
      <c r="AL70" s="59">
        <f>Mercado!AO51</f>
        <v>0</v>
      </c>
      <c r="AM70" s="59">
        <f>Mercado!AP51</f>
        <v>0</v>
      </c>
      <c r="AN70" s="59">
        <f>Mercado!AQ51</f>
        <v>0</v>
      </c>
      <c r="AO70" s="59">
        <f>Mercado!AR51</f>
        <v>0</v>
      </c>
      <c r="AP70" s="59">
        <f>Mercado!AS51</f>
        <v>0</v>
      </c>
      <c r="AQ70" s="59">
        <f>Mercado!AT51</f>
        <v>0</v>
      </c>
      <c r="AR70" s="59">
        <f>Mercado!AU51</f>
        <v>0</v>
      </c>
      <c r="AS70" s="59">
        <f>Mercado!AV51</f>
        <v>0</v>
      </c>
      <c r="AT70" s="59">
        <f>Mercado!AW51</f>
        <v>0</v>
      </c>
      <c r="AU70" s="59">
        <f>Mercado!AX51</f>
        <v>0</v>
      </c>
      <c r="AV70" s="59">
        <f>Mercado!AY51</f>
        <v>0</v>
      </c>
      <c r="AW70" s="59">
        <f>Mercado!AZ51</f>
        <v>0</v>
      </c>
      <c r="AX70" s="59">
        <f>Mercado!BA51</f>
        <v>0</v>
      </c>
      <c r="AY70" s="59">
        <f>Mercado!BB51</f>
        <v>0</v>
      </c>
      <c r="AZ70" s="59">
        <f>Mercado!BC51</f>
        <v>0</v>
      </c>
      <c r="BA70" s="59">
        <f>Mercado!BD51</f>
        <v>0</v>
      </c>
      <c r="BB70" s="59">
        <f>Mercado!BE51</f>
        <v>0</v>
      </c>
      <c r="BC70" s="59">
        <f>Mercado!BF51</f>
        <v>0</v>
      </c>
      <c r="BD70" s="59">
        <f>Mercado!BG51</f>
        <v>0</v>
      </c>
      <c r="BE70" s="59">
        <f>Mercado!BH51</f>
        <v>0</v>
      </c>
      <c r="BF70" s="59">
        <f>Mercado!BI51</f>
        <v>0</v>
      </c>
      <c r="BG70" s="59">
        <f>Mercado!BJ51</f>
        <v>0</v>
      </c>
      <c r="BH70" s="59">
        <f>Mercado!BK51</f>
        <v>0</v>
      </c>
      <c r="BI70" s="59">
        <f>Mercado!BL51</f>
        <v>0</v>
      </c>
      <c r="BJ70" s="59">
        <f>Mercado!BM51</f>
        <v>0</v>
      </c>
      <c r="BK70" s="59">
        <f>Mercado!BN51</f>
        <v>0</v>
      </c>
      <c r="BL70" s="19"/>
    </row>
    <row r="72" spans="2:64" ht="15.75">
      <c r="B72" s="17" t="s">
        <v>389</v>
      </c>
    </row>
    <row r="74" spans="2:64">
      <c r="C74" s="51" t="str">
        <f t="array" ref="C74:C103">Mobile.Retail.Services</f>
        <v>Llamadas on-net</v>
      </c>
      <c r="G74" s="51" t="str">
        <f t="array" ref="G74:G103">Mobile.Retail.Services.Units</f>
        <v>minutos</v>
      </c>
      <c r="N74" s="110">
        <f>N54</f>
        <v>0</v>
      </c>
      <c r="O74" s="110" t="e">
        <f t="shared" ref="O74:BK74" si="20">O54</f>
        <v>#DIV/0!</v>
      </c>
      <c r="P74" s="110" t="e">
        <f t="shared" si="20"/>
        <v>#DIV/0!</v>
      </c>
      <c r="Q74" s="110" t="e">
        <f t="shared" si="20"/>
        <v>#DIV/0!</v>
      </c>
      <c r="R74" s="110" t="e">
        <f t="shared" si="20"/>
        <v>#DIV/0!</v>
      </c>
      <c r="S74" s="110" t="e">
        <f t="shared" si="20"/>
        <v>#DIV/0!</v>
      </c>
      <c r="T74" s="110" t="e">
        <f t="shared" si="20"/>
        <v>#DIV/0!</v>
      </c>
      <c r="U74" s="110" t="e">
        <f t="shared" si="20"/>
        <v>#DIV/0!</v>
      </c>
      <c r="V74" s="110" t="e">
        <f t="shared" si="20"/>
        <v>#DIV/0!</v>
      </c>
      <c r="W74" s="110" t="e">
        <f t="shared" si="20"/>
        <v>#DIV/0!</v>
      </c>
      <c r="X74" s="110" t="e">
        <f t="shared" si="20"/>
        <v>#DIV/0!</v>
      </c>
      <c r="Y74" s="110" t="e">
        <f t="shared" si="20"/>
        <v>#DIV/0!</v>
      </c>
      <c r="Z74" s="110" t="e">
        <f t="shared" si="20"/>
        <v>#DIV/0!</v>
      </c>
      <c r="AA74" s="110" t="e">
        <f t="shared" si="20"/>
        <v>#DIV/0!</v>
      </c>
      <c r="AB74" s="110" t="e">
        <f t="shared" si="20"/>
        <v>#DIV/0!</v>
      </c>
      <c r="AC74" s="110" t="e">
        <f t="shared" si="20"/>
        <v>#DIV/0!</v>
      </c>
      <c r="AD74" s="110" t="e">
        <f t="shared" si="20"/>
        <v>#DIV/0!</v>
      </c>
      <c r="AE74" s="110" t="e">
        <f t="shared" si="20"/>
        <v>#DIV/0!</v>
      </c>
      <c r="AF74" s="110" t="e">
        <f t="shared" si="20"/>
        <v>#DIV/0!</v>
      </c>
      <c r="AG74" s="110" t="e">
        <f t="shared" si="20"/>
        <v>#DIV/0!</v>
      </c>
      <c r="AH74" s="110" t="e">
        <f t="shared" si="20"/>
        <v>#DIV/0!</v>
      </c>
      <c r="AI74" s="110" t="e">
        <f t="shared" si="20"/>
        <v>#DIV/0!</v>
      </c>
      <c r="AJ74" s="110" t="e">
        <f t="shared" si="20"/>
        <v>#DIV/0!</v>
      </c>
      <c r="AK74" s="110" t="e">
        <f t="shared" si="20"/>
        <v>#DIV/0!</v>
      </c>
      <c r="AL74" s="110" t="e">
        <f t="shared" si="20"/>
        <v>#DIV/0!</v>
      </c>
      <c r="AM74" s="110" t="e">
        <f t="shared" si="20"/>
        <v>#DIV/0!</v>
      </c>
      <c r="AN74" s="110" t="e">
        <f t="shared" si="20"/>
        <v>#DIV/0!</v>
      </c>
      <c r="AO74" s="110" t="e">
        <f t="shared" si="20"/>
        <v>#DIV/0!</v>
      </c>
      <c r="AP74" s="110" t="e">
        <f t="shared" si="20"/>
        <v>#DIV/0!</v>
      </c>
      <c r="AQ74" s="110" t="e">
        <f t="shared" si="20"/>
        <v>#DIV/0!</v>
      </c>
      <c r="AR74" s="110" t="e">
        <f t="shared" si="20"/>
        <v>#DIV/0!</v>
      </c>
      <c r="AS74" s="110" t="e">
        <f t="shared" si="20"/>
        <v>#DIV/0!</v>
      </c>
      <c r="AT74" s="110" t="e">
        <f t="shared" si="20"/>
        <v>#DIV/0!</v>
      </c>
      <c r="AU74" s="110" t="e">
        <f t="shared" si="20"/>
        <v>#DIV/0!</v>
      </c>
      <c r="AV74" s="110" t="e">
        <f t="shared" si="20"/>
        <v>#DIV/0!</v>
      </c>
      <c r="AW74" s="110" t="e">
        <f t="shared" si="20"/>
        <v>#DIV/0!</v>
      </c>
      <c r="AX74" s="110" t="e">
        <f t="shared" si="20"/>
        <v>#DIV/0!</v>
      </c>
      <c r="AY74" s="110" t="e">
        <f t="shared" si="20"/>
        <v>#DIV/0!</v>
      </c>
      <c r="AZ74" s="110" t="e">
        <f t="shared" si="20"/>
        <v>#DIV/0!</v>
      </c>
      <c r="BA74" s="110" t="e">
        <f t="shared" si="20"/>
        <v>#DIV/0!</v>
      </c>
      <c r="BB74" s="110" t="e">
        <f t="shared" si="20"/>
        <v>#DIV/0!</v>
      </c>
      <c r="BC74" s="110" t="e">
        <f t="shared" si="20"/>
        <v>#DIV/0!</v>
      </c>
      <c r="BD74" s="110" t="e">
        <f t="shared" si="20"/>
        <v>#DIV/0!</v>
      </c>
      <c r="BE74" s="110" t="e">
        <f t="shared" si="20"/>
        <v>#DIV/0!</v>
      </c>
      <c r="BF74" s="110" t="e">
        <f t="shared" si="20"/>
        <v>#DIV/0!</v>
      </c>
      <c r="BG74" s="110" t="e">
        <f t="shared" si="20"/>
        <v>#DIV/0!</v>
      </c>
      <c r="BH74" s="110" t="e">
        <f t="shared" si="20"/>
        <v>#DIV/0!</v>
      </c>
      <c r="BI74" s="110" t="e">
        <f t="shared" si="20"/>
        <v>#DIV/0!</v>
      </c>
      <c r="BJ74" s="110" t="e">
        <f t="shared" si="20"/>
        <v>#DIV/0!</v>
      </c>
      <c r="BK74" s="110" t="e">
        <f t="shared" si="20"/>
        <v>#DIV/0!</v>
      </c>
    </row>
    <row r="75" spans="2:64">
      <c r="C75" s="51" t="str">
        <v>Llamadas a redes fijas</v>
      </c>
      <c r="G75" s="51" t="str">
        <v>minutos</v>
      </c>
      <c r="N75" s="110">
        <f t="shared" ref="N75:BK75" si="21">N55</f>
        <v>0</v>
      </c>
      <c r="O75" s="110">
        <f t="shared" si="21"/>
        <v>0</v>
      </c>
      <c r="P75" s="110">
        <f t="shared" si="21"/>
        <v>0</v>
      </c>
      <c r="Q75" s="110">
        <f t="shared" si="21"/>
        <v>0</v>
      </c>
      <c r="R75" s="110">
        <f t="shared" si="21"/>
        <v>0</v>
      </c>
      <c r="S75" s="110">
        <f t="shared" si="21"/>
        <v>0</v>
      </c>
      <c r="T75" s="110">
        <f t="shared" si="21"/>
        <v>0</v>
      </c>
      <c r="U75" s="110">
        <f t="shared" si="21"/>
        <v>0</v>
      </c>
      <c r="V75" s="110">
        <f t="shared" si="21"/>
        <v>0</v>
      </c>
      <c r="W75" s="110">
        <f t="shared" si="21"/>
        <v>0</v>
      </c>
      <c r="X75" s="110">
        <f t="shared" si="21"/>
        <v>0</v>
      </c>
      <c r="Y75" s="110">
        <f t="shared" si="21"/>
        <v>0</v>
      </c>
      <c r="Z75" s="110">
        <f t="shared" si="21"/>
        <v>0</v>
      </c>
      <c r="AA75" s="110">
        <f t="shared" si="21"/>
        <v>0</v>
      </c>
      <c r="AB75" s="110">
        <f t="shared" si="21"/>
        <v>0</v>
      </c>
      <c r="AC75" s="110">
        <f t="shared" si="21"/>
        <v>0</v>
      </c>
      <c r="AD75" s="110">
        <f t="shared" si="21"/>
        <v>0</v>
      </c>
      <c r="AE75" s="110">
        <f t="shared" si="21"/>
        <v>0</v>
      </c>
      <c r="AF75" s="110">
        <f t="shared" si="21"/>
        <v>0</v>
      </c>
      <c r="AG75" s="110">
        <f t="shared" si="21"/>
        <v>0</v>
      </c>
      <c r="AH75" s="110">
        <f t="shared" si="21"/>
        <v>0</v>
      </c>
      <c r="AI75" s="110">
        <f t="shared" si="21"/>
        <v>0</v>
      </c>
      <c r="AJ75" s="110">
        <f t="shared" si="21"/>
        <v>0</v>
      </c>
      <c r="AK75" s="110">
        <f t="shared" si="21"/>
        <v>0</v>
      </c>
      <c r="AL75" s="110">
        <f t="shared" si="21"/>
        <v>0</v>
      </c>
      <c r="AM75" s="110">
        <f t="shared" si="21"/>
        <v>0</v>
      </c>
      <c r="AN75" s="110">
        <f t="shared" si="21"/>
        <v>0</v>
      </c>
      <c r="AO75" s="110">
        <f t="shared" si="21"/>
        <v>0</v>
      </c>
      <c r="AP75" s="110">
        <f t="shared" si="21"/>
        <v>0</v>
      </c>
      <c r="AQ75" s="110">
        <f t="shared" si="21"/>
        <v>0</v>
      </c>
      <c r="AR75" s="110">
        <f t="shared" si="21"/>
        <v>0</v>
      </c>
      <c r="AS75" s="110">
        <f t="shared" si="21"/>
        <v>0</v>
      </c>
      <c r="AT75" s="110">
        <f t="shared" si="21"/>
        <v>0</v>
      </c>
      <c r="AU75" s="110">
        <f t="shared" si="21"/>
        <v>0</v>
      </c>
      <c r="AV75" s="110">
        <f t="shared" si="21"/>
        <v>0</v>
      </c>
      <c r="AW75" s="110">
        <f t="shared" si="21"/>
        <v>0</v>
      </c>
      <c r="AX75" s="110">
        <f t="shared" si="21"/>
        <v>0</v>
      </c>
      <c r="AY75" s="110">
        <f t="shared" si="21"/>
        <v>0</v>
      </c>
      <c r="AZ75" s="110">
        <f t="shared" si="21"/>
        <v>0</v>
      </c>
      <c r="BA75" s="110">
        <f t="shared" si="21"/>
        <v>0</v>
      </c>
      <c r="BB75" s="110">
        <f t="shared" si="21"/>
        <v>0</v>
      </c>
      <c r="BC75" s="110">
        <f t="shared" si="21"/>
        <v>0</v>
      </c>
      <c r="BD75" s="110">
        <f t="shared" si="21"/>
        <v>0</v>
      </c>
      <c r="BE75" s="110">
        <f t="shared" si="21"/>
        <v>0</v>
      </c>
      <c r="BF75" s="110">
        <f t="shared" si="21"/>
        <v>0</v>
      </c>
      <c r="BG75" s="110">
        <f t="shared" si="21"/>
        <v>0</v>
      </c>
      <c r="BH75" s="110">
        <f t="shared" si="21"/>
        <v>0</v>
      </c>
      <c r="BI75" s="110">
        <f t="shared" si="21"/>
        <v>0</v>
      </c>
      <c r="BJ75" s="110">
        <f t="shared" si="21"/>
        <v>0</v>
      </c>
      <c r="BK75" s="110">
        <f t="shared" si="21"/>
        <v>0</v>
      </c>
    </row>
    <row r="76" spans="2:64">
      <c r="C76" s="51" t="str">
        <v>Llamadas a otras redes móviles</v>
      </c>
      <c r="G76" s="51" t="str">
        <v>minutos</v>
      </c>
      <c r="N76" s="110">
        <f t="shared" ref="N76:BK76" si="22">N56</f>
        <v>0</v>
      </c>
      <c r="O76" s="110">
        <f t="shared" si="22"/>
        <v>0</v>
      </c>
      <c r="P76" s="110">
        <f t="shared" si="22"/>
        <v>0</v>
      </c>
      <c r="Q76" s="110">
        <f t="shared" si="22"/>
        <v>0</v>
      </c>
      <c r="R76" s="110">
        <f t="shared" si="22"/>
        <v>0</v>
      </c>
      <c r="S76" s="110">
        <f t="shared" si="22"/>
        <v>0</v>
      </c>
      <c r="T76" s="110">
        <f t="shared" si="22"/>
        <v>0</v>
      </c>
      <c r="U76" s="110">
        <f t="shared" si="22"/>
        <v>0</v>
      </c>
      <c r="V76" s="110">
        <f t="shared" si="22"/>
        <v>0</v>
      </c>
      <c r="W76" s="110">
        <f t="shared" si="22"/>
        <v>0</v>
      </c>
      <c r="X76" s="110">
        <f t="shared" si="22"/>
        <v>0</v>
      </c>
      <c r="Y76" s="110">
        <f t="shared" si="22"/>
        <v>0</v>
      </c>
      <c r="Z76" s="110">
        <f t="shared" si="22"/>
        <v>0</v>
      </c>
      <c r="AA76" s="110">
        <f t="shared" si="22"/>
        <v>0</v>
      </c>
      <c r="AB76" s="110">
        <f t="shared" si="22"/>
        <v>0</v>
      </c>
      <c r="AC76" s="110">
        <f t="shared" si="22"/>
        <v>0</v>
      </c>
      <c r="AD76" s="110">
        <f t="shared" si="22"/>
        <v>0</v>
      </c>
      <c r="AE76" s="110">
        <f t="shared" si="22"/>
        <v>0</v>
      </c>
      <c r="AF76" s="110">
        <f t="shared" si="22"/>
        <v>0</v>
      </c>
      <c r="AG76" s="110">
        <f t="shared" si="22"/>
        <v>0</v>
      </c>
      <c r="AH76" s="110">
        <f t="shared" si="22"/>
        <v>0</v>
      </c>
      <c r="AI76" s="110">
        <f t="shared" si="22"/>
        <v>0</v>
      </c>
      <c r="AJ76" s="110">
        <f t="shared" si="22"/>
        <v>0</v>
      </c>
      <c r="AK76" s="110">
        <f t="shared" si="22"/>
        <v>0</v>
      </c>
      <c r="AL76" s="110">
        <f t="shared" si="22"/>
        <v>0</v>
      </c>
      <c r="AM76" s="110">
        <f t="shared" si="22"/>
        <v>0</v>
      </c>
      <c r="AN76" s="110">
        <f t="shared" si="22"/>
        <v>0</v>
      </c>
      <c r="AO76" s="110">
        <f t="shared" si="22"/>
        <v>0</v>
      </c>
      <c r="AP76" s="110">
        <f t="shared" si="22"/>
        <v>0</v>
      </c>
      <c r="AQ76" s="110">
        <f t="shared" si="22"/>
        <v>0</v>
      </c>
      <c r="AR76" s="110">
        <f t="shared" si="22"/>
        <v>0</v>
      </c>
      <c r="AS76" s="110">
        <f t="shared" si="22"/>
        <v>0</v>
      </c>
      <c r="AT76" s="110">
        <f t="shared" si="22"/>
        <v>0</v>
      </c>
      <c r="AU76" s="110">
        <f t="shared" si="22"/>
        <v>0</v>
      </c>
      <c r="AV76" s="110">
        <f t="shared" si="22"/>
        <v>0</v>
      </c>
      <c r="AW76" s="110">
        <f t="shared" si="22"/>
        <v>0</v>
      </c>
      <c r="AX76" s="110">
        <f t="shared" si="22"/>
        <v>0</v>
      </c>
      <c r="AY76" s="110">
        <f t="shared" si="22"/>
        <v>0</v>
      </c>
      <c r="AZ76" s="110">
        <f t="shared" si="22"/>
        <v>0</v>
      </c>
      <c r="BA76" s="110">
        <f t="shared" si="22"/>
        <v>0</v>
      </c>
      <c r="BB76" s="110">
        <f t="shared" si="22"/>
        <v>0</v>
      </c>
      <c r="BC76" s="110">
        <f t="shared" si="22"/>
        <v>0</v>
      </c>
      <c r="BD76" s="110">
        <f t="shared" si="22"/>
        <v>0</v>
      </c>
      <c r="BE76" s="110">
        <f t="shared" si="22"/>
        <v>0</v>
      </c>
      <c r="BF76" s="110">
        <f t="shared" si="22"/>
        <v>0</v>
      </c>
      <c r="BG76" s="110">
        <f t="shared" si="22"/>
        <v>0</v>
      </c>
      <c r="BH76" s="110">
        <f t="shared" si="22"/>
        <v>0</v>
      </c>
      <c r="BI76" s="110">
        <f t="shared" si="22"/>
        <v>0</v>
      </c>
      <c r="BJ76" s="110">
        <f t="shared" si="22"/>
        <v>0</v>
      </c>
      <c r="BK76" s="110">
        <f t="shared" si="22"/>
        <v>0</v>
      </c>
    </row>
    <row r="77" spans="2:64">
      <c r="C77" s="51" t="str">
        <v>Llamadas a internacional</v>
      </c>
      <c r="G77" s="51" t="str">
        <v>minutos</v>
      </c>
      <c r="N77" s="110">
        <f t="shared" ref="N77:BK77" si="23">N57</f>
        <v>0</v>
      </c>
      <c r="O77" s="110">
        <f t="shared" si="23"/>
        <v>0</v>
      </c>
      <c r="P77" s="110">
        <f t="shared" si="23"/>
        <v>0</v>
      </c>
      <c r="Q77" s="110">
        <f t="shared" si="23"/>
        <v>0</v>
      </c>
      <c r="R77" s="110">
        <f t="shared" si="23"/>
        <v>0</v>
      </c>
      <c r="S77" s="110">
        <f t="shared" si="23"/>
        <v>0</v>
      </c>
      <c r="T77" s="110">
        <f t="shared" si="23"/>
        <v>0</v>
      </c>
      <c r="U77" s="110">
        <f t="shared" si="23"/>
        <v>0</v>
      </c>
      <c r="V77" s="110">
        <f t="shared" si="23"/>
        <v>0</v>
      </c>
      <c r="W77" s="110">
        <f t="shared" si="23"/>
        <v>0</v>
      </c>
      <c r="X77" s="110">
        <f t="shared" si="23"/>
        <v>0</v>
      </c>
      <c r="Y77" s="110">
        <f t="shared" si="23"/>
        <v>0</v>
      </c>
      <c r="Z77" s="110">
        <f t="shared" si="23"/>
        <v>0</v>
      </c>
      <c r="AA77" s="110">
        <f t="shared" si="23"/>
        <v>0</v>
      </c>
      <c r="AB77" s="110">
        <f t="shared" si="23"/>
        <v>0</v>
      </c>
      <c r="AC77" s="110">
        <f t="shared" si="23"/>
        <v>0</v>
      </c>
      <c r="AD77" s="110">
        <f t="shared" si="23"/>
        <v>0</v>
      </c>
      <c r="AE77" s="110">
        <f t="shared" si="23"/>
        <v>0</v>
      </c>
      <c r="AF77" s="110">
        <f t="shared" si="23"/>
        <v>0</v>
      </c>
      <c r="AG77" s="110">
        <f t="shared" si="23"/>
        <v>0</v>
      </c>
      <c r="AH77" s="110">
        <f t="shared" si="23"/>
        <v>0</v>
      </c>
      <c r="AI77" s="110">
        <f t="shared" si="23"/>
        <v>0</v>
      </c>
      <c r="AJ77" s="110">
        <f t="shared" si="23"/>
        <v>0</v>
      </c>
      <c r="AK77" s="110">
        <f t="shared" si="23"/>
        <v>0</v>
      </c>
      <c r="AL77" s="110">
        <f t="shared" si="23"/>
        <v>0</v>
      </c>
      <c r="AM77" s="110">
        <f t="shared" si="23"/>
        <v>0</v>
      </c>
      <c r="AN77" s="110">
        <f t="shared" si="23"/>
        <v>0</v>
      </c>
      <c r="AO77" s="110">
        <f t="shared" si="23"/>
        <v>0</v>
      </c>
      <c r="AP77" s="110">
        <f t="shared" si="23"/>
        <v>0</v>
      </c>
      <c r="AQ77" s="110">
        <f t="shared" si="23"/>
        <v>0</v>
      </c>
      <c r="AR77" s="110">
        <f t="shared" si="23"/>
        <v>0</v>
      </c>
      <c r="AS77" s="110">
        <f t="shared" si="23"/>
        <v>0</v>
      </c>
      <c r="AT77" s="110">
        <f t="shared" si="23"/>
        <v>0</v>
      </c>
      <c r="AU77" s="110">
        <f t="shared" si="23"/>
        <v>0</v>
      </c>
      <c r="AV77" s="110">
        <f t="shared" si="23"/>
        <v>0</v>
      </c>
      <c r="AW77" s="110">
        <f t="shared" si="23"/>
        <v>0</v>
      </c>
      <c r="AX77" s="110">
        <f t="shared" si="23"/>
        <v>0</v>
      </c>
      <c r="AY77" s="110">
        <f t="shared" si="23"/>
        <v>0</v>
      </c>
      <c r="AZ77" s="110">
        <f t="shared" si="23"/>
        <v>0</v>
      </c>
      <c r="BA77" s="110">
        <f t="shared" si="23"/>
        <v>0</v>
      </c>
      <c r="BB77" s="110">
        <f t="shared" si="23"/>
        <v>0</v>
      </c>
      <c r="BC77" s="110">
        <f t="shared" si="23"/>
        <v>0</v>
      </c>
      <c r="BD77" s="110">
        <f t="shared" si="23"/>
        <v>0</v>
      </c>
      <c r="BE77" s="110">
        <f t="shared" si="23"/>
        <v>0</v>
      </c>
      <c r="BF77" s="110">
        <f t="shared" si="23"/>
        <v>0</v>
      </c>
      <c r="BG77" s="110">
        <f t="shared" si="23"/>
        <v>0</v>
      </c>
      <c r="BH77" s="110">
        <f t="shared" si="23"/>
        <v>0</v>
      </c>
      <c r="BI77" s="110">
        <f t="shared" si="23"/>
        <v>0</v>
      </c>
      <c r="BJ77" s="110">
        <f t="shared" si="23"/>
        <v>0</v>
      </c>
      <c r="BK77" s="110">
        <f t="shared" si="23"/>
        <v>0</v>
      </c>
    </row>
    <row r="78" spans="2:64">
      <c r="C78" s="51" t="str">
        <v>Llamadas entrantes de fijos</v>
      </c>
      <c r="G78" s="51" t="str">
        <v>minutos</v>
      </c>
      <c r="N78" s="110">
        <f>N64</f>
        <v>0</v>
      </c>
      <c r="O78" s="110">
        <f t="shared" ref="O78:BK78" si="24">O64</f>
        <v>0</v>
      </c>
      <c r="P78" s="110">
        <f t="shared" si="24"/>
        <v>0</v>
      </c>
      <c r="Q78" s="110">
        <f t="shared" si="24"/>
        <v>0</v>
      </c>
      <c r="R78" s="110">
        <f t="shared" si="24"/>
        <v>0</v>
      </c>
      <c r="S78" s="110">
        <f t="shared" si="24"/>
        <v>0</v>
      </c>
      <c r="T78" s="110">
        <f t="shared" si="24"/>
        <v>0</v>
      </c>
      <c r="U78" s="110">
        <f t="shared" si="24"/>
        <v>0</v>
      </c>
      <c r="V78" s="110">
        <f t="shared" si="24"/>
        <v>0</v>
      </c>
      <c r="W78" s="110">
        <f t="shared" si="24"/>
        <v>0</v>
      </c>
      <c r="X78" s="110">
        <f t="shared" si="24"/>
        <v>0</v>
      </c>
      <c r="Y78" s="110">
        <f t="shared" si="24"/>
        <v>0</v>
      </c>
      <c r="Z78" s="110">
        <f t="shared" si="24"/>
        <v>0</v>
      </c>
      <c r="AA78" s="110">
        <f t="shared" si="24"/>
        <v>0</v>
      </c>
      <c r="AB78" s="110">
        <f t="shared" si="24"/>
        <v>0</v>
      </c>
      <c r="AC78" s="110">
        <f t="shared" si="24"/>
        <v>0</v>
      </c>
      <c r="AD78" s="110">
        <f t="shared" si="24"/>
        <v>0</v>
      </c>
      <c r="AE78" s="110">
        <f t="shared" si="24"/>
        <v>0</v>
      </c>
      <c r="AF78" s="110">
        <f t="shared" si="24"/>
        <v>0</v>
      </c>
      <c r="AG78" s="110">
        <f t="shared" si="24"/>
        <v>0</v>
      </c>
      <c r="AH78" s="110">
        <f t="shared" si="24"/>
        <v>0</v>
      </c>
      <c r="AI78" s="110">
        <f t="shared" si="24"/>
        <v>0</v>
      </c>
      <c r="AJ78" s="110">
        <f t="shared" si="24"/>
        <v>0</v>
      </c>
      <c r="AK78" s="110">
        <f t="shared" si="24"/>
        <v>0</v>
      </c>
      <c r="AL78" s="110">
        <f t="shared" si="24"/>
        <v>0</v>
      </c>
      <c r="AM78" s="110">
        <f t="shared" si="24"/>
        <v>0</v>
      </c>
      <c r="AN78" s="110">
        <f t="shared" si="24"/>
        <v>0</v>
      </c>
      <c r="AO78" s="110">
        <f t="shared" si="24"/>
        <v>0</v>
      </c>
      <c r="AP78" s="110">
        <f t="shared" si="24"/>
        <v>0</v>
      </c>
      <c r="AQ78" s="110">
        <f t="shared" si="24"/>
        <v>0</v>
      </c>
      <c r="AR78" s="110">
        <f t="shared" si="24"/>
        <v>0</v>
      </c>
      <c r="AS78" s="110">
        <f t="shared" si="24"/>
        <v>0</v>
      </c>
      <c r="AT78" s="110">
        <f t="shared" si="24"/>
        <v>0</v>
      </c>
      <c r="AU78" s="110">
        <f t="shared" si="24"/>
        <v>0</v>
      </c>
      <c r="AV78" s="110">
        <f t="shared" si="24"/>
        <v>0</v>
      </c>
      <c r="AW78" s="110">
        <f t="shared" si="24"/>
        <v>0</v>
      </c>
      <c r="AX78" s="110">
        <f t="shared" si="24"/>
        <v>0</v>
      </c>
      <c r="AY78" s="110">
        <f t="shared" si="24"/>
        <v>0</v>
      </c>
      <c r="AZ78" s="110">
        <f t="shared" si="24"/>
        <v>0</v>
      </c>
      <c r="BA78" s="110">
        <f t="shared" si="24"/>
        <v>0</v>
      </c>
      <c r="BB78" s="110">
        <f t="shared" si="24"/>
        <v>0</v>
      </c>
      <c r="BC78" s="110">
        <f t="shared" si="24"/>
        <v>0</v>
      </c>
      <c r="BD78" s="110">
        <f t="shared" si="24"/>
        <v>0</v>
      </c>
      <c r="BE78" s="110">
        <f t="shared" si="24"/>
        <v>0</v>
      </c>
      <c r="BF78" s="110">
        <f t="shared" si="24"/>
        <v>0</v>
      </c>
      <c r="BG78" s="110">
        <f t="shared" si="24"/>
        <v>0</v>
      </c>
      <c r="BH78" s="110">
        <f t="shared" si="24"/>
        <v>0</v>
      </c>
      <c r="BI78" s="110">
        <f t="shared" si="24"/>
        <v>0</v>
      </c>
      <c r="BJ78" s="110">
        <f t="shared" si="24"/>
        <v>0</v>
      </c>
      <c r="BK78" s="110">
        <f t="shared" si="24"/>
        <v>0</v>
      </c>
    </row>
    <row r="79" spans="2:64">
      <c r="C79" s="51" t="str">
        <v>Llamadas entrantes de otros móviles</v>
      </c>
      <c r="G79" s="51" t="str">
        <v>minutos</v>
      </c>
      <c r="N79" s="110">
        <f t="shared" ref="N79:BK79" si="25">N65</f>
        <v>0</v>
      </c>
      <c r="O79" s="110">
        <f t="shared" si="25"/>
        <v>0</v>
      </c>
      <c r="P79" s="110">
        <f t="shared" si="25"/>
        <v>0</v>
      </c>
      <c r="Q79" s="110">
        <f t="shared" si="25"/>
        <v>0</v>
      </c>
      <c r="R79" s="110">
        <f t="shared" si="25"/>
        <v>0</v>
      </c>
      <c r="S79" s="110">
        <f t="shared" si="25"/>
        <v>0</v>
      </c>
      <c r="T79" s="110">
        <f t="shared" si="25"/>
        <v>0</v>
      </c>
      <c r="U79" s="110">
        <f t="shared" si="25"/>
        <v>0</v>
      </c>
      <c r="V79" s="110">
        <f t="shared" si="25"/>
        <v>0</v>
      </c>
      <c r="W79" s="110">
        <f t="shared" si="25"/>
        <v>0</v>
      </c>
      <c r="X79" s="110">
        <f t="shared" si="25"/>
        <v>0</v>
      </c>
      <c r="Y79" s="110">
        <f t="shared" si="25"/>
        <v>0</v>
      </c>
      <c r="Z79" s="110">
        <f t="shared" si="25"/>
        <v>0</v>
      </c>
      <c r="AA79" s="110">
        <f t="shared" si="25"/>
        <v>0</v>
      </c>
      <c r="AB79" s="110">
        <f t="shared" si="25"/>
        <v>0</v>
      </c>
      <c r="AC79" s="110">
        <f t="shared" si="25"/>
        <v>0</v>
      </c>
      <c r="AD79" s="110">
        <f t="shared" si="25"/>
        <v>0</v>
      </c>
      <c r="AE79" s="110">
        <f t="shared" si="25"/>
        <v>0</v>
      </c>
      <c r="AF79" s="110">
        <f t="shared" si="25"/>
        <v>0</v>
      </c>
      <c r="AG79" s="110">
        <f t="shared" si="25"/>
        <v>0</v>
      </c>
      <c r="AH79" s="110">
        <f t="shared" si="25"/>
        <v>0</v>
      </c>
      <c r="AI79" s="110">
        <f t="shared" si="25"/>
        <v>0</v>
      </c>
      <c r="AJ79" s="110">
        <f t="shared" si="25"/>
        <v>0</v>
      </c>
      <c r="AK79" s="110">
        <f t="shared" si="25"/>
        <v>0</v>
      </c>
      <c r="AL79" s="110">
        <f t="shared" si="25"/>
        <v>0</v>
      </c>
      <c r="AM79" s="110">
        <f t="shared" si="25"/>
        <v>0</v>
      </c>
      <c r="AN79" s="110">
        <f t="shared" si="25"/>
        <v>0</v>
      </c>
      <c r="AO79" s="110">
        <f t="shared" si="25"/>
        <v>0</v>
      </c>
      <c r="AP79" s="110">
        <f t="shared" si="25"/>
        <v>0</v>
      </c>
      <c r="AQ79" s="110">
        <f t="shared" si="25"/>
        <v>0</v>
      </c>
      <c r="AR79" s="110">
        <f t="shared" si="25"/>
        <v>0</v>
      </c>
      <c r="AS79" s="110">
        <f t="shared" si="25"/>
        <v>0</v>
      </c>
      <c r="AT79" s="110">
        <f t="shared" si="25"/>
        <v>0</v>
      </c>
      <c r="AU79" s="110">
        <f t="shared" si="25"/>
        <v>0</v>
      </c>
      <c r="AV79" s="110">
        <f t="shared" si="25"/>
        <v>0</v>
      </c>
      <c r="AW79" s="110">
        <f t="shared" si="25"/>
        <v>0</v>
      </c>
      <c r="AX79" s="110">
        <f t="shared" si="25"/>
        <v>0</v>
      </c>
      <c r="AY79" s="110">
        <f t="shared" si="25"/>
        <v>0</v>
      </c>
      <c r="AZ79" s="110">
        <f t="shared" si="25"/>
        <v>0</v>
      </c>
      <c r="BA79" s="110">
        <f t="shared" si="25"/>
        <v>0</v>
      </c>
      <c r="BB79" s="110">
        <f t="shared" si="25"/>
        <v>0</v>
      </c>
      <c r="BC79" s="110">
        <f t="shared" si="25"/>
        <v>0</v>
      </c>
      <c r="BD79" s="110">
        <f t="shared" si="25"/>
        <v>0</v>
      </c>
      <c r="BE79" s="110">
        <f t="shared" si="25"/>
        <v>0</v>
      </c>
      <c r="BF79" s="110">
        <f t="shared" si="25"/>
        <v>0</v>
      </c>
      <c r="BG79" s="110">
        <f t="shared" si="25"/>
        <v>0</v>
      </c>
      <c r="BH79" s="110">
        <f t="shared" si="25"/>
        <v>0</v>
      </c>
      <c r="BI79" s="110">
        <f t="shared" si="25"/>
        <v>0</v>
      </c>
      <c r="BJ79" s="110">
        <f t="shared" si="25"/>
        <v>0</v>
      </c>
      <c r="BK79" s="110">
        <f t="shared" si="25"/>
        <v>0</v>
      </c>
    </row>
    <row r="80" spans="2:64">
      <c r="C80" s="51" t="str">
        <v>Llamadas entrantes internacionales</v>
      </c>
      <c r="G80" s="51" t="str">
        <v>minutos</v>
      </c>
      <c r="N80" s="110">
        <f t="shared" ref="N80:BK80" si="26">N66</f>
        <v>0</v>
      </c>
      <c r="O80" s="110">
        <f t="shared" si="26"/>
        <v>0</v>
      </c>
      <c r="P80" s="110">
        <f t="shared" si="26"/>
        <v>0</v>
      </c>
      <c r="Q80" s="110">
        <f t="shared" si="26"/>
        <v>0</v>
      </c>
      <c r="R80" s="110">
        <f t="shared" si="26"/>
        <v>0</v>
      </c>
      <c r="S80" s="110">
        <f t="shared" si="26"/>
        <v>0</v>
      </c>
      <c r="T80" s="110">
        <f t="shared" si="26"/>
        <v>0</v>
      </c>
      <c r="U80" s="110">
        <f t="shared" si="26"/>
        <v>0</v>
      </c>
      <c r="V80" s="110">
        <f t="shared" si="26"/>
        <v>0</v>
      </c>
      <c r="W80" s="110">
        <f t="shared" si="26"/>
        <v>0</v>
      </c>
      <c r="X80" s="110">
        <f t="shared" si="26"/>
        <v>0</v>
      </c>
      <c r="Y80" s="110">
        <f t="shared" si="26"/>
        <v>0</v>
      </c>
      <c r="Z80" s="110">
        <f t="shared" si="26"/>
        <v>0</v>
      </c>
      <c r="AA80" s="110">
        <f t="shared" si="26"/>
        <v>0</v>
      </c>
      <c r="AB80" s="110">
        <f t="shared" si="26"/>
        <v>0</v>
      </c>
      <c r="AC80" s="110">
        <f t="shared" si="26"/>
        <v>0</v>
      </c>
      <c r="AD80" s="110">
        <f t="shared" si="26"/>
        <v>0</v>
      </c>
      <c r="AE80" s="110">
        <f t="shared" si="26"/>
        <v>0</v>
      </c>
      <c r="AF80" s="110">
        <f t="shared" si="26"/>
        <v>0</v>
      </c>
      <c r="AG80" s="110">
        <f t="shared" si="26"/>
        <v>0</v>
      </c>
      <c r="AH80" s="110">
        <f t="shared" si="26"/>
        <v>0</v>
      </c>
      <c r="AI80" s="110">
        <f t="shared" si="26"/>
        <v>0</v>
      </c>
      <c r="AJ80" s="110">
        <f t="shared" si="26"/>
        <v>0</v>
      </c>
      <c r="AK80" s="110">
        <f t="shared" si="26"/>
        <v>0</v>
      </c>
      <c r="AL80" s="110">
        <f t="shared" si="26"/>
        <v>0</v>
      </c>
      <c r="AM80" s="110">
        <f t="shared" si="26"/>
        <v>0</v>
      </c>
      <c r="AN80" s="110">
        <f t="shared" si="26"/>
        <v>0</v>
      </c>
      <c r="AO80" s="110">
        <f t="shared" si="26"/>
        <v>0</v>
      </c>
      <c r="AP80" s="110">
        <f t="shared" si="26"/>
        <v>0</v>
      </c>
      <c r="AQ80" s="110">
        <f t="shared" si="26"/>
        <v>0</v>
      </c>
      <c r="AR80" s="110">
        <f t="shared" si="26"/>
        <v>0</v>
      </c>
      <c r="AS80" s="110">
        <f t="shared" si="26"/>
        <v>0</v>
      </c>
      <c r="AT80" s="110">
        <f t="shared" si="26"/>
        <v>0</v>
      </c>
      <c r="AU80" s="110">
        <f t="shared" si="26"/>
        <v>0</v>
      </c>
      <c r="AV80" s="110">
        <f t="shared" si="26"/>
        <v>0</v>
      </c>
      <c r="AW80" s="110">
        <f t="shared" si="26"/>
        <v>0</v>
      </c>
      <c r="AX80" s="110">
        <f t="shared" si="26"/>
        <v>0</v>
      </c>
      <c r="AY80" s="110">
        <f t="shared" si="26"/>
        <v>0</v>
      </c>
      <c r="AZ80" s="110">
        <f t="shared" si="26"/>
        <v>0</v>
      </c>
      <c r="BA80" s="110">
        <f t="shared" si="26"/>
        <v>0</v>
      </c>
      <c r="BB80" s="110">
        <f t="shared" si="26"/>
        <v>0</v>
      </c>
      <c r="BC80" s="110">
        <f t="shared" si="26"/>
        <v>0</v>
      </c>
      <c r="BD80" s="110">
        <f t="shared" si="26"/>
        <v>0</v>
      </c>
      <c r="BE80" s="110">
        <f t="shared" si="26"/>
        <v>0</v>
      </c>
      <c r="BF80" s="110">
        <f t="shared" si="26"/>
        <v>0</v>
      </c>
      <c r="BG80" s="110">
        <f t="shared" si="26"/>
        <v>0</v>
      </c>
      <c r="BH80" s="110">
        <f t="shared" si="26"/>
        <v>0</v>
      </c>
      <c r="BI80" s="110">
        <f t="shared" si="26"/>
        <v>0</v>
      </c>
      <c r="BJ80" s="110">
        <f t="shared" si="26"/>
        <v>0</v>
      </c>
      <c r="BK80" s="110">
        <f t="shared" si="26"/>
        <v>0</v>
      </c>
    </row>
    <row r="81" spans="3:63">
      <c r="C81" s="51" t="str">
        <v>Roaming in originación</v>
      </c>
      <c r="G81" s="51" t="str">
        <v>minutos</v>
      </c>
      <c r="N81" s="110">
        <f t="shared" ref="N81:BJ81" si="27">N20*N$48</f>
        <v>0</v>
      </c>
      <c r="O81" s="110">
        <f t="shared" si="27"/>
        <v>0</v>
      </c>
      <c r="P81" s="110" t="e">
        <f t="shared" si="27"/>
        <v>#DIV/0!</v>
      </c>
      <c r="Q81" s="110" t="e">
        <f t="shared" si="27"/>
        <v>#DIV/0!</v>
      </c>
      <c r="R81" s="110" t="e">
        <f t="shared" si="27"/>
        <v>#DIV/0!</v>
      </c>
      <c r="S81" s="110" t="e">
        <f t="shared" si="27"/>
        <v>#DIV/0!</v>
      </c>
      <c r="T81" s="110" t="e">
        <f t="shared" si="27"/>
        <v>#DIV/0!</v>
      </c>
      <c r="U81" s="110" t="e">
        <f t="shared" si="27"/>
        <v>#DIV/0!</v>
      </c>
      <c r="V81" s="110" t="e">
        <f t="shared" si="27"/>
        <v>#DIV/0!</v>
      </c>
      <c r="W81" s="110" t="e">
        <f t="shared" si="27"/>
        <v>#DIV/0!</v>
      </c>
      <c r="X81" s="110" t="e">
        <f t="shared" si="27"/>
        <v>#DIV/0!</v>
      </c>
      <c r="Y81" s="110" t="e">
        <f t="shared" si="27"/>
        <v>#DIV/0!</v>
      </c>
      <c r="Z81" s="110" t="e">
        <f t="shared" si="27"/>
        <v>#DIV/0!</v>
      </c>
      <c r="AA81" s="110" t="e">
        <f t="shared" si="27"/>
        <v>#DIV/0!</v>
      </c>
      <c r="AB81" s="110" t="e">
        <f t="shared" si="27"/>
        <v>#DIV/0!</v>
      </c>
      <c r="AC81" s="110" t="e">
        <f t="shared" si="27"/>
        <v>#DIV/0!</v>
      </c>
      <c r="AD81" s="110" t="e">
        <f t="shared" si="27"/>
        <v>#DIV/0!</v>
      </c>
      <c r="AE81" s="110" t="e">
        <f t="shared" si="27"/>
        <v>#DIV/0!</v>
      </c>
      <c r="AF81" s="110" t="e">
        <f t="shared" si="27"/>
        <v>#DIV/0!</v>
      </c>
      <c r="AG81" s="110" t="e">
        <f t="shared" si="27"/>
        <v>#DIV/0!</v>
      </c>
      <c r="AH81" s="110" t="e">
        <f t="shared" si="27"/>
        <v>#DIV/0!</v>
      </c>
      <c r="AI81" s="110" t="e">
        <f t="shared" si="27"/>
        <v>#DIV/0!</v>
      </c>
      <c r="AJ81" s="110" t="e">
        <f t="shared" si="27"/>
        <v>#DIV/0!</v>
      </c>
      <c r="AK81" s="110" t="e">
        <f t="shared" si="27"/>
        <v>#DIV/0!</v>
      </c>
      <c r="AL81" s="110" t="e">
        <f t="shared" si="27"/>
        <v>#DIV/0!</v>
      </c>
      <c r="AM81" s="110" t="e">
        <f t="shared" si="27"/>
        <v>#DIV/0!</v>
      </c>
      <c r="AN81" s="110" t="e">
        <f t="shared" si="27"/>
        <v>#DIV/0!</v>
      </c>
      <c r="AO81" s="110" t="e">
        <f t="shared" si="27"/>
        <v>#DIV/0!</v>
      </c>
      <c r="AP81" s="110" t="e">
        <f t="shared" si="27"/>
        <v>#DIV/0!</v>
      </c>
      <c r="AQ81" s="110" t="e">
        <f t="shared" si="27"/>
        <v>#DIV/0!</v>
      </c>
      <c r="AR81" s="110" t="e">
        <f t="shared" si="27"/>
        <v>#DIV/0!</v>
      </c>
      <c r="AS81" s="110" t="e">
        <f t="shared" si="27"/>
        <v>#DIV/0!</v>
      </c>
      <c r="AT81" s="110" t="e">
        <f t="shared" si="27"/>
        <v>#DIV/0!</v>
      </c>
      <c r="AU81" s="110" t="e">
        <f t="shared" si="27"/>
        <v>#DIV/0!</v>
      </c>
      <c r="AV81" s="110" t="e">
        <f t="shared" si="27"/>
        <v>#DIV/0!</v>
      </c>
      <c r="AW81" s="110" t="e">
        <f t="shared" si="27"/>
        <v>#DIV/0!</v>
      </c>
      <c r="AX81" s="110" t="e">
        <f t="shared" si="27"/>
        <v>#DIV/0!</v>
      </c>
      <c r="AY81" s="110" t="e">
        <f t="shared" si="27"/>
        <v>#DIV/0!</v>
      </c>
      <c r="AZ81" s="110" t="e">
        <f t="shared" si="27"/>
        <v>#DIV/0!</v>
      </c>
      <c r="BA81" s="110" t="e">
        <f t="shared" si="27"/>
        <v>#DIV/0!</v>
      </c>
      <c r="BB81" s="110" t="e">
        <f t="shared" si="27"/>
        <v>#DIV/0!</v>
      </c>
      <c r="BC81" s="110" t="e">
        <f t="shared" si="27"/>
        <v>#DIV/0!</v>
      </c>
      <c r="BD81" s="110" t="e">
        <f t="shared" si="27"/>
        <v>#DIV/0!</v>
      </c>
      <c r="BE81" s="110" t="e">
        <f t="shared" si="27"/>
        <v>#DIV/0!</v>
      </c>
      <c r="BF81" s="110" t="e">
        <f t="shared" si="27"/>
        <v>#DIV/0!</v>
      </c>
      <c r="BG81" s="110" t="e">
        <f t="shared" si="27"/>
        <v>#DIV/0!</v>
      </c>
      <c r="BH81" s="110" t="e">
        <f t="shared" si="27"/>
        <v>#DIV/0!</v>
      </c>
      <c r="BI81" s="110" t="e">
        <f t="shared" si="27"/>
        <v>#DIV/0!</v>
      </c>
      <c r="BJ81" s="110" t="e">
        <f t="shared" si="27"/>
        <v>#DIV/0!</v>
      </c>
      <c r="BK81" s="110" t="e">
        <f t="shared" ref="BK81" si="28">BK20*BK$48</f>
        <v>#DIV/0!</v>
      </c>
    </row>
    <row r="82" spans="3:63">
      <c r="C82" s="51" t="str">
        <v>Roaming in terminación</v>
      </c>
      <c r="G82" s="51" t="str">
        <v>minutos</v>
      </c>
      <c r="N82" s="110">
        <f t="shared" ref="N82:BJ82" si="29">N21*N$48</f>
        <v>0</v>
      </c>
      <c r="O82" s="110">
        <f t="shared" si="29"/>
        <v>0</v>
      </c>
      <c r="P82" s="110" t="e">
        <f t="shared" si="29"/>
        <v>#DIV/0!</v>
      </c>
      <c r="Q82" s="110" t="e">
        <f t="shared" si="29"/>
        <v>#DIV/0!</v>
      </c>
      <c r="R82" s="110" t="e">
        <f t="shared" si="29"/>
        <v>#DIV/0!</v>
      </c>
      <c r="S82" s="110" t="e">
        <f t="shared" si="29"/>
        <v>#DIV/0!</v>
      </c>
      <c r="T82" s="110" t="e">
        <f t="shared" si="29"/>
        <v>#DIV/0!</v>
      </c>
      <c r="U82" s="110" t="e">
        <f t="shared" si="29"/>
        <v>#DIV/0!</v>
      </c>
      <c r="V82" s="110" t="e">
        <f t="shared" si="29"/>
        <v>#DIV/0!</v>
      </c>
      <c r="W82" s="110" t="e">
        <f t="shared" si="29"/>
        <v>#DIV/0!</v>
      </c>
      <c r="X82" s="110" t="e">
        <f t="shared" si="29"/>
        <v>#DIV/0!</v>
      </c>
      <c r="Y82" s="110" t="e">
        <f t="shared" si="29"/>
        <v>#DIV/0!</v>
      </c>
      <c r="Z82" s="110" t="e">
        <f t="shared" si="29"/>
        <v>#DIV/0!</v>
      </c>
      <c r="AA82" s="110" t="e">
        <f t="shared" si="29"/>
        <v>#DIV/0!</v>
      </c>
      <c r="AB82" s="110" t="e">
        <f t="shared" si="29"/>
        <v>#DIV/0!</v>
      </c>
      <c r="AC82" s="110" t="e">
        <f t="shared" si="29"/>
        <v>#DIV/0!</v>
      </c>
      <c r="AD82" s="110" t="e">
        <f t="shared" si="29"/>
        <v>#DIV/0!</v>
      </c>
      <c r="AE82" s="110" t="e">
        <f t="shared" si="29"/>
        <v>#DIV/0!</v>
      </c>
      <c r="AF82" s="110" t="e">
        <f t="shared" si="29"/>
        <v>#DIV/0!</v>
      </c>
      <c r="AG82" s="110" t="e">
        <f t="shared" si="29"/>
        <v>#DIV/0!</v>
      </c>
      <c r="AH82" s="110" t="e">
        <f t="shared" si="29"/>
        <v>#DIV/0!</v>
      </c>
      <c r="AI82" s="110" t="e">
        <f t="shared" si="29"/>
        <v>#DIV/0!</v>
      </c>
      <c r="AJ82" s="110" t="e">
        <f t="shared" si="29"/>
        <v>#DIV/0!</v>
      </c>
      <c r="AK82" s="110" t="e">
        <f t="shared" si="29"/>
        <v>#DIV/0!</v>
      </c>
      <c r="AL82" s="110" t="e">
        <f t="shared" si="29"/>
        <v>#DIV/0!</v>
      </c>
      <c r="AM82" s="110" t="e">
        <f t="shared" si="29"/>
        <v>#DIV/0!</v>
      </c>
      <c r="AN82" s="110" t="e">
        <f t="shared" si="29"/>
        <v>#DIV/0!</v>
      </c>
      <c r="AO82" s="110" t="e">
        <f t="shared" si="29"/>
        <v>#DIV/0!</v>
      </c>
      <c r="AP82" s="110" t="e">
        <f t="shared" si="29"/>
        <v>#DIV/0!</v>
      </c>
      <c r="AQ82" s="110" t="e">
        <f t="shared" si="29"/>
        <v>#DIV/0!</v>
      </c>
      <c r="AR82" s="110" t="e">
        <f t="shared" si="29"/>
        <v>#DIV/0!</v>
      </c>
      <c r="AS82" s="110" t="e">
        <f t="shared" si="29"/>
        <v>#DIV/0!</v>
      </c>
      <c r="AT82" s="110" t="e">
        <f t="shared" si="29"/>
        <v>#DIV/0!</v>
      </c>
      <c r="AU82" s="110" t="e">
        <f t="shared" si="29"/>
        <v>#DIV/0!</v>
      </c>
      <c r="AV82" s="110" t="e">
        <f t="shared" si="29"/>
        <v>#DIV/0!</v>
      </c>
      <c r="AW82" s="110" t="e">
        <f t="shared" si="29"/>
        <v>#DIV/0!</v>
      </c>
      <c r="AX82" s="110" t="e">
        <f t="shared" si="29"/>
        <v>#DIV/0!</v>
      </c>
      <c r="AY82" s="110" t="e">
        <f t="shared" si="29"/>
        <v>#DIV/0!</v>
      </c>
      <c r="AZ82" s="110" t="e">
        <f t="shared" si="29"/>
        <v>#DIV/0!</v>
      </c>
      <c r="BA82" s="110" t="e">
        <f t="shared" si="29"/>
        <v>#DIV/0!</v>
      </c>
      <c r="BB82" s="110" t="e">
        <f t="shared" si="29"/>
        <v>#DIV/0!</v>
      </c>
      <c r="BC82" s="110" t="e">
        <f t="shared" si="29"/>
        <v>#DIV/0!</v>
      </c>
      <c r="BD82" s="110" t="e">
        <f t="shared" si="29"/>
        <v>#DIV/0!</v>
      </c>
      <c r="BE82" s="110" t="e">
        <f t="shared" si="29"/>
        <v>#DIV/0!</v>
      </c>
      <c r="BF82" s="110" t="e">
        <f t="shared" si="29"/>
        <v>#DIV/0!</v>
      </c>
      <c r="BG82" s="110" t="e">
        <f t="shared" si="29"/>
        <v>#DIV/0!</v>
      </c>
      <c r="BH82" s="110" t="e">
        <f t="shared" si="29"/>
        <v>#DIV/0!</v>
      </c>
      <c r="BI82" s="110" t="e">
        <f t="shared" si="29"/>
        <v>#DIV/0!</v>
      </c>
      <c r="BJ82" s="110" t="e">
        <f t="shared" si="29"/>
        <v>#DIV/0!</v>
      </c>
      <c r="BK82" s="110" t="e">
        <f t="shared" ref="BK82" si="30">BK21*BK$48</f>
        <v>#DIV/0!</v>
      </c>
    </row>
    <row r="83" spans="3:63">
      <c r="C83" s="51" t="str">
        <v>SMS on-net</v>
      </c>
      <c r="G83" s="51" t="str">
        <v>mensajes</v>
      </c>
      <c r="N83" s="110">
        <f t="shared" ref="N83:BJ83" si="31">N22*N$48</f>
        <v>0</v>
      </c>
      <c r="O83" s="110">
        <f t="shared" si="31"/>
        <v>0</v>
      </c>
      <c r="P83" s="110" t="e">
        <f t="shared" si="31"/>
        <v>#DIV/0!</v>
      </c>
      <c r="Q83" s="110" t="e">
        <f t="shared" si="31"/>
        <v>#DIV/0!</v>
      </c>
      <c r="R83" s="110" t="e">
        <f t="shared" si="31"/>
        <v>#DIV/0!</v>
      </c>
      <c r="S83" s="110" t="e">
        <f t="shared" si="31"/>
        <v>#DIV/0!</v>
      </c>
      <c r="T83" s="110" t="e">
        <f t="shared" si="31"/>
        <v>#DIV/0!</v>
      </c>
      <c r="U83" s="110" t="e">
        <f t="shared" si="31"/>
        <v>#DIV/0!</v>
      </c>
      <c r="V83" s="110" t="e">
        <f t="shared" si="31"/>
        <v>#DIV/0!</v>
      </c>
      <c r="W83" s="110" t="e">
        <f t="shared" si="31"/>
        <v>#DIV/0!</v>
      </c>
      <c r="X83" s="110" t="e">
        <f t="shared" si="31"/>
        <v>#DIV/0!</v>
      </c>
      <c r="Y83" s="110" t="e">
        <f t="shared" si="31"/>
        <v>#DIV/0!</v>
      </c>
      <c r="Z83" s="110" t="e">
        <f t="shared" si="31"/>
        <v>#DIV/0!</v>
      </c>
      <c r="AA83" s="110" t="e">
        <f t="shared" si="31"/>
        <v>#DIV/0!</v>
      </c>
      <c r="AB83" s="110" t="e">
        <f t="shared" si="31"/>
        <v>#DIV/0!</v>
      </c>
      <c r="AC83" s="110" t="e">
        <f t="shared" si="31"/>
        <v>#DIV/0!</v>
      </c>
      <c r="AD83" s="110" t="e">
        <f t="shared" si="31"/>
        <v>#DIV/0!</v>
      </c>
      <c r="AE83" s="110" t="e">
        <f t="shared" si="31"/>
        <v>#DIV/0!</v>
      </c>
      <c r="AF83" s="110" t="e">
        <f t="shared" si="31"/>
        <v>#DIV/0!</v>
      </c>
      <c r="AG83" s="110" t="e">
        <f t="shared" si="31"/>
        <v>#DIV/0!</v>
      </c>
      <c r="AH83" s="110" t="e">
        <f t="shared" si="31"/>
        <v>#DIV/0!</v>
      </c>
      <c r="AI83" s="110" t="e">
        <f t="shared" si="31"/>
        <v>#DIV/0!</v>
      </c>
      <c r="AJ83" s="110" t="e">
        <f t="shared" si="31"/>
        <v>#DIV/0!</v>
      </c>
      <c r="AK83" s="110" t="e">
        <f t="shared" si="31"/>
        <v>#DIV/0!</v>
      </c>
      <c r="AL83" s="110" t="e">
        <f t="shared" si="31"/>
        <v>#DIV/0!</v>
      </c>
      <c r="AM83" s="110" t="e">
        <f t="shared" si="31"/>
        <v>#DIV/0!</v>
      </c>
      <c r="AN83" s="110" t="e">
        <f t="shared" si="31"/>
        <v>#DIV/0!</v>
      </c>
      <c r="AO83" s="110" t="e">
        <f t="shared" si="31"/>
        <v>#DIV/0!</v>
      </c>
      <c r="AP83" s="110" t="e">
        <f t="shared" si="31"/>
        <v>#DIV/0!</v>
      </c>
      <c r="AQ83" s="110" t="e">
        <f t="shared" si="31"/>
        <v>#DIV/0!</v>
      </c>
      <c r="AR83" s="110" t="e">
        <f t="shared" si="31"/>
        <v>#DIV/0!</v>
      </c>
      <c r="AS83" s="110" t="e">
        <f t="shared" si="31"/>
        <v>#DIV/0!</v>
      </c>
      <c r="AT83" s="110" t="e">
        <f t="shared" si="31"/>
        <v>#DIV/0!</v>
      </c>
      <c r="AU83" s="110" t="e">
        <f t="shared" si="31"/>
        <v>#DIV/0!</v>
      </c>
      <c r="AV83" s="110" t="e">
        <f t="shared" si="31"/>
        <v>#DIV/0!</v>
      </c>
      <c r="AW83" s="110" t="e">
        <f t="shared" si="31"/>
        <v>#DIV/0!</v>
      </c>
      <c r="AX83" s="110" t="e">
        <f t="shared" si="31"/>
        <v>#DIV/0!</v>
      </c>
      <c r="AY83" s="110" t="e">
        <f t="shared" si="31"/>
        <v>#DIV/0!</v>
      </c>
      <c r="AZ83" s="110" t="e">
        <f t="shared" si="31"/>
        <v>#DIV/0!</v>
      </c>
      <c r="BA83" s="110" t="e">
        <f t="shared" si="31"/>
        <v>#DIV/0!</v>
      </c>
      <c r="BB83" s="110" t="e">
        <f t="shared" si="31"/>
        <v>#DIV/0!</v>
      </c>
      <c r="BC83" s="110" t="e">
        <f t="shared" si="31"/>
        <v>#DIV/0!</v>
      </c>
      <c r="BD83" s="110" t="e">
        <f t="shared" si="31"/>
        <v>#DIV/0!</v>
      </c>
      <c r="BE83" s="110" t="e">
        <f t="shared" si="31"/>
        <v>#DIV/0!</v>
      </c>
      <c r="BF83" s="110" t="e">
        <f t="shared" si="31"/>
        <v>#DIV/0!</v>
      </c>
      <c r="BG83" s="110" t="e">
        <f t="shared" si="31"/>
        <v>#DIV/0!</v>
      </c>
      <c r="BH83" s="110" t="e">
        <f t="shared" si="31"/>
        <v>#DIV/0!</v>
      </c>
      <c r="BI83" s="110" t="e">
        <f t="shared" si="31"/>
        <v>#DIV/0!</v>
      </c>
      <c r="BJ83" s="110" t="e">
        <f t="shared" si="31"/>
        <v>#DIV/0!</v>
      </c>
      <c r="BK83" s="110" t="e">
        <f t="shared" ref="BK83" si="32">BK22*BK$48</f>
        <v>#DIV/0!</v>
      </c>
    </row>
    <row r="84" spans="3:63">
      <c r="C84" s="51" t="str">
        <v>SMS salientes a otras redes</v>
      </c>
      <c r="G84" s="51" t="str">
        <v>mensajes</v>
      </c>
      <c r="N84" s="110">
        <f t="shared" ref="N84:BJ84" si="33">N23*N$48</f>
        <v>0</v>
      </c>
      <c r="O84" s="110">
        <f t="shared" si="33"/>
        <v>0</v>
      </c>
      <c r="P84" s="110" t="e">
        <f t="shared" si="33"/>
        <v>#DIV/0!</v>
      </c>
      <c r="Q84" s="110" t="e">
        <f t="shared" si="33"/>
        <v>#DIV/0!</v>
      </c>
      <c r="R84" s="110" t="e">
        <f t="shared" si="33"/>
        <v>#DIV/0!</v>
      </c>
      <c r="S84" s="110" t="e">
        <f t="shared" si="33"/>
        <v>#DIV/0!</v>
      </c>
      <c r="T84" s="110" t="e">
        <f t="shared" si="33"/>
        <v>#DIV/0!</v>
      </c>
      <c r="U84" s="110" t="e">
        <f t="shared" si="33"/>
        <v>#DIV/0!</v>
      </c>
      <c r="V84" s="110" t="e">
        <f t="shared" si="33"/>
        <v>#DIV/0!</v>
      </c>
      <c r="W84" s="110" t="e">
        <f t="shared" si="33"/>
        <v>#DIV/0!</v>
      </c>
      <c r="X84" s="110" t="e">
        <f t="shared" si="33"/>
        <v>#DIV/0!</v>
      </c>
      <c r="Y84" s="110" t="e">
        <f t="shared" si="33"/>
        <v>#DIV/0!</v>
      </c>
      <c r="Z84" s="110" t="e">
        <f t="shared" si="33"/>
        <v>#DIV/0!</v>
      </c>
      <c r="AA84" s="110" t="e">
        <f t="shared" si="33"/>
        <v>#DIV/0!</v>
      </c>
      <c r="AB84" s="110" t="e">
        <f t="shared" si="33"/>
        <v>#DIV/0!</v>
      </c>
      <c r="AC84" s="110" t="e">
        <f t="shared" si="33"/>
        <v>#DIV/0!</v>
      </c>
      <c r="AD84" s="110" t="e">
        <f t="shared" si="33"/>
        <v>#DIV/0!</v>
      </c>
      <c r="AE84" s="110" t="e">
        <f t="shared" si="33"/>
        <v>#DIV/0!</v>
      </c>
      <c r="AF84" s="110" t="e">
        <f t="shared" si="33"/>
        <v>#DIV/0!</v>
      </c>
      <c r="AG84" s="110" t="e">
        <f t="shared" si="33"/>
        <v>#DIV/0!</v>
      </c>
      <c r="AH84" s="110" t="e">
        <f t="shared" si="33"/>
        <v>#DIV/0!</v>
      </c>
      <c r="AI84" s="110" t="e">
        <f t="shared" si="33"/>
        <v>#DIV/0!</v>
      </c>
      <c r="AJ84" s="110" t="e">
        <f t="shared" si="33"/>
        <v>#DIV/0!</v>
      </c>
      <c r="AK84" s="110" t="e">
        <f t="shared" si="33"/>
        <v>#DIV/0!</v>
      </c>
      <c r="AL84" s="110" t="e">
        <f t="shared" si="33"/>
        <v>#DIV/0!</v>
      </c>
      <c r="AM84" s="110" t="e">
        <f t="shared" si="33"/>
        <v>#DIV/0!</v>
      </c>
      <c r="AN84" s="110" t="e">
        <f t="shared" si="33"/>
        <v>#DIV/0!</v>
      </c>
      <c r="AO84" s="110" t="e">
        <f t="shared" si="33"/>
        <v>#DIV/0!</v>
      </c>
      <c r="AP84" s="110" t="e">
        <f t="shared" si="33"/>
        <v>#DIV/0!</v>
      </c>
      <c r="AQ84" s="110" t="e">
        <f t="shared" si="33"/>
        <v>#DIV/0!</v>
      </c>
      <c r="AR84" s="110" t="e">
        <f t="shared" si="33"/>
        <v>#DIV/0!</v>
      </c>
      <c r="AS84" s="110" t="e">
        <f t="shared" si="33"/>
        <v>#DIV/0!</v>
      </c>
      <c r="AT84" s="110" t="e">
        <f t="shared" si="33"/>
        <v>#DIV/0!</v>
      </c>
      <c r="AU84" s="110" t="e">
        <f t="shared" si="33"/>
        <v>#DIV/0!</v>
      </c>
      <c r="AV84" s="110" t="e">
        <f t="shared" si="33"/>
        <v>#DIV/0!</v>
      </c>
      <c r="AW84" s="110" t="e">
        <f t="shared" si="33"/>
        <v>#DIV/0!</v>
      </c>
      <c r="AX84" s="110" t="e">
        <f t="shared" si="33"/>
        <v>#DIV/0!</v>
      </c>
      <c r="AY84" s="110" t="e">
        <f t="shared" si="33"/>
        <v>#DIV/0!</v>
      </c>
      <c r="AZ84" s="110" t="e">
        <f t="shared" si="33"/>
        <v>#DIV/0!</v>
      </c>
      <c r="BA84" s="110" t="e">
        <f t="shared" si="33"/>
        <v>#DIV/0!</v>
      </c>
      <c r="BB84" s="110" t="e">
        <f t="shared" si="33"/>
        <v>#DIV/0!</v>
      </c>
      <c r="BC84" s="110" t="e">
        <f t="shared" si="33"/>
        <v>#DIV/0!</v>
      </c>
      <c r="BD84" s="110" t="e">
        <f t="shared" si="33"/>
        <v>#DIV/0!</v>
      </c>
      <c r="BE84" s="110" t="e">
        <f t="shared" si="33"/>
        <v>#DIV/0!</v>
      </c>
      <c r="BF84" s="110" t="e">
        <f t="shared" si="33"/>
        <v>#DIV/0!</v>
      </c>
      <c r="BG84" s="110" t="e">
        <f t="shared" si="33"/>
        <v>#DIV/0!</v>
      </c>
      <c r="BH84" s="110" t="e">
        <f t="shared" si="33"/>
        <v>#DIV/0!</v>
      </c>
      <c r="BI84" s="110" t="e">
        <f t="shared" si="33"/>
        <v>#DIV/0!</v>
      </c>
      <c r="BJ84" s="110" t="e">
        <f t="shared" si="33"/>
        <v>#DIV/0!</v>
      </c>
      <c r="BK84" s="110" t="e">
        <f t="shared" ref="BK84" si="34">BK23*BK$48</f>
        <v>#DIV/0!</v>
      </c>
    </row>
    <row r="85" spans="3:63">
      <c r="C85" s="51" t="str">
        <v>SMS entrantes de otras redes</v>
      </c>
      <c r="G85" s="51" t="str">
        <v>mensajes</v>
      </c>
      <c r="N85" s="110">
        <f t="shared" ref="N85:BJ85" si="35">N24*N$48</f>
        <v>0</v>
      </c>
      <c r="O85" s="110">
        <f t="shared" si="35"/>
        <v>0</v>
      </c>
      <c r="P85" s="110" t="e">
        <f t="shared" si="35"/>
        <v>#DIV/0!</v>
      </c>
      <c r="Q85" s="110" t="e">
        <f t="shared" si="35"/>
        <v>#DIV/0!</v>
      </c>
      <c r="R85" s="110" t="e">
        <f t="shared" si="35"/>
        <v>#DIV/0!</v>
      </c>
      <c r="S85" s="110" t="e">
        <f t="shared" si="35"/>
        <v>#DIV/0!</v>
      </c>
      <c r="T85" s="110" t="e">
        <f t="shared" si="35"/>
        <v>#DIV/0!</v>
      </c>
      <c r="U85" s="110" t="e">
        <f t="shared" si="35"/>
        <v>#DIV/0!</v>
      </c>
      <c r="V85" s="110" t="e">
        <f t="shared" si="35"/>
        <v>#DIV/0!</v>
      </c>
      <c r="W85" s="110" t="e">
        <f t="shared" si="35"/>
        <v>#DIV/0!</v>
      </c>
      <c r="X85" s="110" t="e">
        <f t="shared" si="35"/>
        <v>#DIV/0!</v>
      </c>
      <c r="Y85" s="110" t="e">
        <f t="shared" si="35"/>
        <v>#DIV/0!</v>
      </c>
      <c r="Z85" s="110" t="e">
        <f t="shared" si="35"/>
        <v>#DIV/0!</v>
      </c>
      <c r="AA85" s="110" t="e">
        <f t="shared" si="35"/>
        <v>#DIV/0!</v>
      </c>
      <c r="AB85" s="110" t="e">
        <f t="shared" si="35"/>
        <v>#DIV/0!</v>
      </c>
      <c r="AC85" s="110" t="e">
        <f t="shared" si="35"/>
        <v>#DIV/0!</v>
      </c>
      <c r="AD85" s="110" t="e">
        <f t="shared" si="35"/>
        <v>#DIV/0!</v>
      </c>
      <c r="AE85" s="110" t="e">
        <f t="shared" si="35"/>
        <v>#DIV/0!</v>
      </c>
      <c r="AF85" s="110" t="e">
        <f t="shared" si="35"/>
        <v>#DIV/0!</v>
      </c>
      <c r="AG85" s="110" t="e">
        <f t="shared" si="35"/>
        <v>#DIV/0!</v>
      </c>
      <c r="AH85" s="110" t="e">
        <f t="shared" si="35"/>
        <v>#DIV/0!</v>
      </c>
      <c r="AI85" s="110" t="e">
        <f t="shared" si="35"/>
        <v>#DIV/0!</v>
      </c>
      <c r="AJ85" s="110" t="e">
        <f t="shared" si="35"/>
        <v>#DIV/0!</v>
      </c>
      <c r="AK85" s="110" t="e">
        <f t="shared" si="35"/>
        <v>#DIV/0!</v>
      </c>
      <c r="AL85" s="110" t="e">
        <f t="shared" si="35"/>
        <v>#DIV/0!</v>
      </c>
      <c r="AM85" s="110" t="e">
        <f t="shared" si="35"/>
        <v>#DIV/0!</v>
      </c>
      <c r="AN85" s="110" t="e">
        <f t="shared" si="35"/>
        <v>#DIV/0!</v>
      </c>
      <c r="AO85" s="110" t="e">
        <f t="shared" si="35"/>
        <v>#DIV/0!</v>
      </c>
      <c r="AP85" s="110" t="e">
        <f t="shared" si="35"/>
        <v>#DIV/0!</v>
      </c>
      <c r="AQ85" s="110" t="e">
        <f t="shared" si="35"/>
        <v>#DIV/0!</v>
      </c>
      <c r="AR85" s="110" t="e">
        <f t="shared" si="35"/>
        <v>#DIV/0!</v>
      </c>
      <c r="AS85" s="110" t="e">
        <f t="shared" si="35"/>
        <v>#DIV/0!</v>
      </c>
      <c r="AT85" s="110" t="e">
        <f t="shared" si="35"/>
        <v>#DIV/0!</v>
      </c>
      <c r="AU85" s="110" t="e">
        <f t="shared" si="35"/>
        <v>#DIV/0!</v>
      </c>
      <c r="AV85" s="110" t="e">
        <f t="shared" si="35"/>
        <v>#DIV/0!</v>
      </c>
      <c r="AW85" s="110" t="e">
        <f t="shared" si="35"/>
        <v>#DIV/0!</v>
      </c>
      <c r="AX85" s="110" t="e">
        <f t="shared" si="35"/>
        <v>#DIV/0!</v>
      </c>
      <c r="AY85" s="110" t="e">
        <f t="shared" si="35"/>
        <v>#DIV/0!</v>
      </c>
      <c r="AZ85" s="110" t="e">
        <f t="shared" si="35"/>
        <v>#DIV/0!</v>
      </c>
      <c r="BA85" s="110" t="e">
        <f t="shared" si="35"/>
        <v>#DIV/0!</v>
      </c>
      <c r="BB85" s="110" t="e">
        <f t="shared" si="35"/>
        <v>#DIV/0!</v>
      </c>
      <c r="BC85" s="110" t="e">
        <f t="shared" si="35"/>
        <v>#DIV/0!</v>
      </c>
      <c r="BD85" s="110" t="e">
        <f t="shared" si="35"/>
        <v>#DIV/0!</v>
      </c>
      <c r="BE85" s="110" t="e">
        <f t="shared" si="35"/>
        <v>#DIV/0!</v>
      </c>
      <c r="BF85" s="110" t="e">
        <f t="shared" si="35"/>
        <v>#DIV/0!</v>
      </c>
      <c r="BG85" s="110" t="e">
        <f t="shared" si="35"/>
        <v>#DIV/0!</v>
      </c>
      <c r="BH85" s="110" t="e">
        <f t="shared" si="35"/>
        <v>#DIV/0!</v>
      </c>
      <c r="BI85" s="110" t="e">
        <f t="shared" si="35"/>
        <v>#DIV/0!</v>
      </c>
      <c r="BJ85" s="110" t="e">
        <f t="shared" si="35"/>
        <v>#DIV/0!</v>
      </c>
      <c r="BK85" s="110" t="e">
        <f t="shared" ref="BK85" si="36">BK24*BK$48</f>
        <v>#DIV/0!</v>
      </c>
    </row>
    <row r="86" spans="3:63">
      <c r="C86" s="51" t="str">
        <v>Recuperación de correo de voz</v>
      </c>
      <c r="G86" s="51" t="str">
        <v>minutos</v>
      </c>
      <c r="N86" s="110">
        <f t="shared" ref="N86:BJ86" si="37">N25*N$48</f>
        <v>0</v>
      </c>
      <c r="O86" s="110" t="e">
        <f t="shared" si="37"/>
        <v>#DIV/0!</v>
      </c>
      <c r="P86" s="110" t="e">
        <f t="shared" si="37"/>
        <v>#DIV/0!</v>
      </c>
      <c r="Q86" s="110" t="e">
        <f t="shared" si="37"/>
        <v>#DIV/0!</v>
      </c>
      <c r="R86" s="110" t="e">
        <f t="shared" si="37"/>
        <v>#DIV/0!</v>
      </c>
      <c r="S86" s="110" t="e">
        <f t="shared" si="37"/>
        <v>#DIV/0!</v>
      </c>
      <c r="T86" s="110" t="e">
        <f t="shared" si="37"/>
        <v>#DIV/0!</v>
      </c>
      <c r="U86" s="110" t="e">
        <f t="shared" si="37"/>
        <v>#DIV/0!</v>
      </c>
      <c r="V86" s="110" t="e">
        <f t="shared" si="37"/>
        <v>#DIV/0!</v>
      </c>
      <c r="W86" s="110" t="e">
        <f t="shared" si="37"/>
        <v>#DIV/0!</v>
      </c>
      <c r="X86" s="110" t="e">
        <f t="shared" si="37"/>
        <v>#DIV/0!</v>
      </c>
      <c r="Y86" s="110" t="e">
        <f t="shared" si="37"/>
        <v>#DIV/0!</v>
      </c>
      <c r="Z86" s="110" t="e">
        <f t="shared" si="37"/>
        <v>#DIV/0!</v>
      </c>
      <c r="AA86" s="110" t="e">
        <f t="shared" si="37"/>
        <v>#DIV/0!</v>
      </c>
      <c r="AB86" s="110" t="e">
        <f t="shared" si="37"/>
        <v>#DIV/0!</v>
      </c>
      <c r="AC86" s="110" t="e">
        <f t="shared" si="37"/>
        <v>#DIV/0!</v>
      </c>
      <c r="AD86" s="110" t="e">
        <f t="shared" si="37"/>
        <v>#DIV/0!</v>
      </c>
      <c r="AE86" s="110" t="e">
        <f t="shared" si="37"/>
        <v>#DIV/0!</v>
      </c>
      <c r="AF86" s="110" t="e">
        <f t="shared" si="37"/>
        <v>#DIV/0!</v>
      </c>
      <c r="AG86" s="110" t="e">
        <f t="shared" si="37"/>
        <v>#DIV/0!</v>
      </c>
      <c r="AH86" s="110" t="e">
        <f t="shared" si="37"/>
        <v>#DIV/0!</v>
      </c>
      <c r="AI86" s="110" t="e">
        <f t="shared" si="37"/>
        <v>#DIV/0!</v>
      </c>
      <c r="AJ86" s="110" t="e">
        <f t="shared" si="37"/>
        <v>#DIV/0!</v>
      </c>
      <c r="AK86" s="110" t="e">
        <f t="shared" si="37"/>
        <v>#DIV/0!</v>
      </c>
      <c r="AL86" s="110" t="e">
        <f t="shared" si="37"/>
        <v>#DIV/0!</v>
      </c>
      <c r="AM86" s="110" t="e">
        <f t="shared" si="37"/>
        <v>#DIV/0!</v>
      </c>
      <c r="AN86" s="110" t="e">
        <f t="shared" si="37"/>
        <v>#DIV/0!</v>
      </c>
      <c r="AO86" s="110" t="e">
        <f t="shared" si="37"/>
        <v>#DIV/0!</v>
      </c>
      <c r="AP86" s="110" t="e">
        <f t="shared" si="37"/>
        <v>#DIV/0!</v>
      </c>
      <c r="AQ86" s="110" t="e">
        <f t="shared" si="37"/>
        <v>#DIV/0!</v>
      </c>
      <c r="AR86" s="110" t="e">
        <f t="shared" si="37"/>
        <v>#DIV/0!</v>
      </c>
      <c r="AS86" s="110" t="e">
        <f t="shared" si="37"/>
        <v>#DIV/0!</v>
      </c>
      <c r="AT86" s="110" t="e">
        <f t="shared" si="37"/>
        <v>#DIV/0!</v>
      </c>
      <c r="AU86" s="110" t="e">
        <f t="shared" si="37"/>
        <v>#DIV/0!</v>
      </c>
      <c r="AV86" s="110" t="e">
        <f t="shared" si="37"/>
        <v>#DIV/0!</v>
      </c>
      <c r="AW86" s="110" t="e">
        <f t="shared" si="37"/>
        <v>#DIV/0!</v>
      </c>
      <c r="AX86" s="110" t="e">
        <f t="shared" si="37"/>
        <v>#DIV/0!</v>
      </c>
      <c r="AY86" s="110" t="e">
        <f t="shared" si="37"/>
        <v>#DIV/0!</v>
      </c>
      <c r="AZ86" s="110" t="e">
        <f t="shared" si="37"/>
        <v>#DIV/0!</v>
      </c>
      <c r="BA86" s="110" t="e">
        <f t="shared" si="37"/>
        <v>#DIV/0!</v>
      </c>
      <c r="BB86" s="110" t="e">
        <f t="shared" si="37"/>
        <v>#DIV/0!</v>
      </c>
      <c r="BC86" s="110" t="e">
        <f t="shared" si="37"/>
        <v>#DIV/0!</v>
      </c>
      <c r="BD86" s="110" t="e">
        <f t="shared" si="37"/>
        <v>#DIV/0!</v>
      </c>
      <c r="BE86" s="110" t="e">
        <f t="shared" si="37"/>
        <v>#DIV/0!</v>
      </c>
      <c r="BF86" s="110" t="e">
        <f t="shared" si="37"/>
        <v>#DIV/0!</v>
      </c>
      <c r="BG86" s="110" t="e">
        <f t="shared" si="37"/>
        <v>#DIV/0!</v>
      </c>
      <c r="BH86" s="110" t="e">
        <f t="shared" si="37"/>
        <v>#DIV/0!</v>
      </c>
      <c r="BI86" s="110" t="e">
        <f t="shared" si="37"/>
        <v>#DIV/0!</v>
      </c>
      <c r="BJ86" s="110" t="e">
        <f t="shared" si="37"/>
        <v>#DIV/0!</v>
      </c>
      <c r="BK86" s="110" t="e">
        <f t="shared" ref="BK86" si="38">BK25*BK$48</f>
        <v>#DIV/0!</v>
      </c>
    </row>
    <row r="87" spans="3:63">
      <c r="C87" s="51" t="str">
        <v>Depósito de corroe de voz</v>
      </c>
      <c r="G87" s="51" t="str">
        <v>minutos</v>
      </c>
      <c r="N87" s="110">
        <f t="shared" ref="N87:BJ87" si="39">N26*N$48</f>
        <v>0</v>
      </c>
      <c r="O87" s="110" t="e">
        <f t="shared" si="39"/>
        <v>#DIV/0!</v>
      </c>
      <c r="P87" s="110" t="e">
        <f t="shared" si="39"/>
        <v>#DIV/0!</v>
      </c>
      <c r="Q87" s="110" t="e">
        <f t="shared" si="39"/>
        <v>#DIV/0!</v>
      </c>
      <c r="R87" s="110" t="e">
        <f t="shared" si="39"/>
        <v>#DIV/0!</v>
      </c>
      <c r="S87" s="110" t="e">
        <f t="shared" si="39"/>
        <v>#DIV/0!</v>
      </c>
      <c r="T87" s="110" t="e">
        <f t="shared" si="39"/>
        <v>#DIV/0!</v>
      </c>
      <c r="U87" s="110" t="e">
        <f t="shared" si="39"/>
        <v>#DIV/0!</v>
      </c>
      <c r="V87" s="110" t="e">
        <f t="shared" si="39"/>
        <v>#DIV/0!</v>
      </c>
      <c r="W87" s="110" t="e">
        <f t="shared" si="39"/>
        <v>#DIV/0!</v>
      </c>
      <c r="X87" s="110" t="e">
        <f t="shared" si="39"/>
        <v>#DIV/0!</v>
      </c>
      <c r="Y87" s="110" t="e">
        <f t="shared" si="39"/>
        <v>#DIV/0!</v>
      </c>
      <c r="Z87" s="110" t="e">
        <f t="shared" si="39"/>
        <v>#DIV/0!</v>
      </c>
      <c r="AA87" s="110" t="e">
        <f t="shared" si="39"/>
        <v>#DIV/0!</v>
      </c>
      <c r="AB87" s="110" t="e">
        <f t="shared" si="39"/>
        <v>#DIV/0!</v>
      </c>
      <c r="AC87" s="110" t="e">
        <f t="shared" si="39"/>
        <v>#DIV/0!</v>
      </c>
      <c r="AD87" s="110" t="e">
        <f t="shared" si="39"/>
        <v>#DIV/0!</v>
      </c>
      <c r="AE87" s="110" t="e">
        <f t="shared" si="39"/>
        <v>#DIV/0!</v>
      </c>
      <c r="AF87" s="110" t="e">
        <f t="shared" si="39"/>
        <v>#DIV/0!</v>
      </c>
      <c r="AG87" s="110" t="e">
        <f t="shared" si="39"/>
        <v>#DIV/0!</v>
      </c>
      <c r="AH87" s="110" t="e">
        <f t="shared" si="39"/>
        <v>#DIV/0!</v>
      </c>
      <c r="AI87" s="110" t="e">
        <f t="shared" si="39"/>
        <v>#DIV/0!</v>
      </c>
      <c r="AJ87" s="110" t="e">
        <f t="shared" si="39"/>
        <v>#DIV/0!</v>
      </c>
      <c r="AK87" s="110" t="e">
        <f t="shared" si="39"/>
        <v>#DIV/0!</v>
      </c>
      <c r="AL87" s="110" t="e">
        <f t="shared" si="39"/>
        <v>#DIV/0!</v>
      </c>
      <c r="AM87" s="110" t="e">
        <f t="shared" si="39"/>
        <v>#DIV/0!</v>
      </c>
      <c r="AN87" s="110" t="e">
        <f t="shared" si="39"/>
        <v>#DIV/0!</v>
      </c>
      <c r="AO87" s="110" t="e">
        <f t="shared" si="39"/>
        <v>#DIV/0!</v>
      </c>
      <c r="AP87" s="110" t="e">
        <f t="shared" si="39"/>
        <v>#DIV/0!</v>
      </c>
      <c r="AQ87" s="110" t="e">
        <f t="shared" si="39"/>
        <v>#DIV/0!</v>
      </c>
      <c r="AR87" s="110" t="e">
        <f t="shared" si="39"/>
        <v>#DIV/0!</v>
      </c>
      <c r="AS87" s="110" t="e">
        <f t="shared" si="39"/>
        <v>#DIV/0!</v>
      </c>
      <c r="AT87" s="110" t="e">
        <f t="shared" si="39"/>
        <v>#DIV/0!</v>
      </c>
      <c r="AU87" s="110" t="e">
        <f t="shared" si="39"/>
        <v>#DIV/0!</v>
      </c>
      <c r="AV87" s="110" t="e">
        <f t="shared" si="39"/>
        <v>#DIV/0!</v>
      </c>
      <c r="AW87" s="110" t="e">
        <f t="shared" si="39"/>
        <v>#DIV/0!</v>
      </c>
      <c r="AX87" s="110" t="e">
        <f t="shared" si="39"/>
        <v>#DIV/0!</v>
      </c>
      <c r="AY87" s="110" t="e">
        <f t="shared" si="39"/>
        <v>#DIV/0!</v>
      </c>
      <c r="AZ87" s="110" t="e">
        <f t="shared" si="39"/>
        <v>#DIV/0!</v>
      </c>
      <c r="BA87" s="110" t="e">
        <f t="shared" si="39"/>
        <v>#DIV/0!</v>
      </c>
      <c r="BB87" s="110" t="e">
        <f t="shared" si="39"/>
        <v>#DIV/0!</v>
      </c>
      <c r="BC87" s="110" t="e">
        <f t="shared" si="39"/>
        <v>#DIV/0!</v>
      </c>
      <c r="BD87" s="110" t="e">
        <f t="shared" si="39"/>
        <v>#DIV/0!</v>
      </c>
      <c r="BE87" s="110" t="e">
        <f t="shared" si="39"/>
        <v>#DIV/0!</v>
      </c>
      <c r="BF87" s="110" t="e">
        <f t="shared" si="39"/>
        <v>#DIV/0!</v>
      </c>
      <c r="BG87" s="110" t="e">
        <f t="shared" si="39"/>
        <v>#DIV/0!</v>
      </c>
      <c r="BH87" s="110" t="e">
        <f t="shared" si="39"/>
        <v>#DIV/0!</v>
      </c>
      <c r="BI87" s="110" t="e">
        <f t="shared" si="39"/>
        <v>#DIV/0!</v>
      </c>
      <c r="BJ87" s="110" t="e">
        <f t="shared" si="39"/>
        <v>#DIV/0!</v>
      </c>
      <c r="BK87" s="110" t="e">
        <f t="shared" ref="BK87" si="40">BK26*BK$48</f>
        <v>#DIV/0!</v>
      </c>
    </row>
    <row r="88" spans="3:63">
      <c r="C88" s="51" t="str">
        <v xml:space="preserve">Datos GPRS </v>
      </c>
      <c r="G88" s="51" t="str">
        <v>megabytes</v>
      </c>
      <c r="N88" s="110">
        <f t="shared" ref="N88:BJ88" si="41">N27*N$48</f>
        <v>0</v>
      </c>
      <c r="O88" s="110">
        <f t="shared" si="41"/>
        <v>0</v>
      </c>
      <c r="P88" s="110" t="e">
        <f t="shared" si="41"/>
        <v>#DIV/0!</v>
      </c>
      <c r="Q88" s="110" t="e">
        <f t="shared" si="41"/>
        <v>#DIV/0!</v>
      </c>
      <c r="R88" s="110" t="e">
        <f t="shared" si="41"/>
        <v>#DIV/0!</v>
      </c>
      <c r="S88" s="110" t="e">
        <f t="shared" si="41"/>
        <v>#DIV/0!</v>
      </c>
      <c r="T88" s="110" t="e">
        <f t="shared" si="41"/>
        <v>#DIV/0!</v>
      </c>
      <c r="U88" s="110" t="e">
        <f t="shared" si="41"/>
        <v>#DIV/0!</v>
      </c>
      <c r="V88" s="110" t="e">
        <f t="shared" si="41"/>
        <v>#DIV/0!</v>
      </c>
      <c r="W88" s="110" t="e">
        <f t="shared" si="41"/>
        <v>#DIV/0!</v>
      </c>
      <c r="X88" s="110" t="e">
        <f t="shared" si="41"/>
        <v>#DIV/0!</v>
      </c>
      <c r="Y88" s="110" t="e">
        <f t="shared" si="41"/>
        <v>#DIV/0!</v>
      </c>
      <c r="Z88" s="110" t="e">
        <f t="shared" si="41"/>
        <v>#DIV/0!</v>
      </c>
      <c r="AA88" s="110" t="e">
        <f t="shared" si="41"/>
        <v>#DIV/0!</v>
      </c>
      <c r="AB88" s="110" t="e">
        <f t="shared" si="41"/>
        <v>#DIV/0!</v>
      </c>
      <c r="AC88" s="110" t="e">
        <f t="shared" si="41"/>
        <v>#DIV/0!</v>
      </c>
      <c r="AD88" s="110" t="e">
        <f t="shared" si="41"/>
        <v>#DIV/0!</v>
      </c>
      <c r="AE88" s="110" t="e">
        <f t="shared" si="41"/>
        <v>#DIV/0!</v>
      </c>
      <c r="AF88" s="110" t="e">
        <f t="shared" si="41"/>
        <v>#DIV/0!</v>
      </c>
      <c r="AG88" s="110" t="e">
        <f t="shared" si="41"/>
        <v>#DIV/0!</v>
      </c>
      <c r="AH88" s="110" t="e">
        <f t="shared" si="41"/>
        <v>#DIV/0!</v>
      </c>
      <c r="AI88" s="110" t="e">
        <f t="shared" si="41"/>
        <v>#DIV/0!</v>
      </c>
      <c r="AJ88" s="110" t="e">
        <f t="shared" si="41"/>
        <v>#DIV/0!</v>
      </c>
      <c r="AK88" s="110" t="e">
        <f t="shared" si="41"/>
        <v>#DIV/0!</v>
      </c>
      <c r="AL88" s="110" t="e">
        <f t="shared" si="41"/>
        <v>#DIV/0!</v>
      </c>
      <c r="AM88" s="110" t="e">
        <f t="shared" si="41"/>
        <v>#DIV/0!</v>
      </c>
      <c r="AN88" s="110" t="e">
        <f t="shared" si="41"/>
        <v>#DIV/0!</v>
      </c>
      <c r="AO88" s="110" t="e">
        <f t="shared" si="41"/>
        <v>#DIV/0!</v>
      </c>
      <c r="AP88" s="110" t="e">
        <f t="shared" si="41"/>
        <v>#DIV/0!</v>
      </c>
      <c r="AQ88" s="110" t="e">
        <f t="shared" si="41"/>
        <v>#DIV/0!</v>
      </c>
      <c r="AR88" s="110" t="e">
        <f t="shared" si="41"/>
        <v>#DIV/0!</v>
      </c>
      <c r="AS88" s="110" t="e">
        <f t="shared" si="41"/>
        <v>#DIV/0!</v>
      </c>
      <c r="AT88" s="110" t="e">
        <f t="shared" si="41"/>
        <v>#DIV/0!</v>
      </c>
      <c r="AU88" s="110" t="e">
        <f t="shared" si="41"/>
        <v>#DIV/0!</v>
      </c>
      <c r="AV88" s="110" t="e">
        <f t="shared" si="41"/>
        <v>#DIV/0!</v>
      </c>
      <c r="AW88" s="110" t="e">
        <f t="shared" si="41"/>
        <v>#DIV/0!</v>
      </c>
      <c r="AX88" s="110" t="e">
        <f t="shared" si="41"/>
        <v>#DIV/0!</v>
      </c>
      <c r="AY88" s="110" t="e">
        <f t="shared" si="41"/>
        <v>#DIV/0!</v>
      </c>
      <c r="AZ88" s="110" t="e">
        <f t="shared" si="41"/>
        <v>#DIV/0!</v>
      </c>
      <c r="BA88" s="110" t="e">
        <f t="shared" si="41"/>
        <v>#DIV/0!</v>
      </c>
      <c r="BB88" s="110" t="e">
        <f t="shared" si="41"/>
        <v>#DIV/0!</v>
      </c>
      <c r="BC88" s="110" t="e">
        <f t="shared" si="41"/>
        <v>#DIV/0!</v>
      </c>
      <c r="BD88" s="110" t="e">
        <f t="shared" si="41"/>
        <v>#DIV/0!</v>
      </c>
      <c r="BE88" s="110" t="e">
        <f t="shared" si="41"/>
        <v>#DIV/0!</v>
      </c>
      <c r="BF88" s="110" t="e">
        <f t="shared" si="41"/>
        <v>#DIV/0!</v>
      </c>
      <c r="BG88" s="110" t="e">
        <f t="shared" si="41"/>
        <v>#DIV/0!</v>
      </c>
      <c r="BH88" s="110" t="e">
        <f t="shared" si="41"/>
        <v>#DIV/0!</v>
      </c>
      <c r="BI88" s="110" t="e">
        <f t="shared" si="41"/>
        <v>#DIV/0!</v>
      </c>
      <c r="BJ88" s="110" t="e">
        <f t="shared" si="41"/>
        <v>#DIV/0!</v>
      </c>
      <c r="BK88" s="110" t="e">
        <f t="shared" ref="BK88" si="42">BK27*BK$48</f>
        <v>#DIV/0!</v>
      </c>
    </row>
    <row r="89" spans="3:63">
      <c r="C89" s="51" t="str">
        <v>Datos EDGE</v>
      </c>
      <c r="G89" s="51" t="str">
        <v>megabytes</v>
      </c>
      <c r="N89" s="110">
        <f t="shared" ref="N89:BJ89" si="43">N28*N$48</f>
        <v>0</v>
      </c>
      <c r="O89" s="110">
        <f t="shared" si="43"/>
        <v>0</v>
      </c>
      <c r="P89" s="110" t="e">
        <f t="shared" si="43"/>
        <v>#DIV/0!</v>
      </c>
      <c r="Q89" s="110" t="e">
        <f t="shared" si="43"/>
        <v>#DIV/0!</v>
      </c>
      <c r="R89" s="110" t="e">
        <f t="shared" si="43"/>
        <v>#DIV/0!</v>
      </c>
      <c r="S89" s="110" t="e">
        <f t="shared" si="43"/>
        <v>#DIV/0!</v>
      </c>
      <c r="T89" s="110" t="e">
        <f t="shared" si="43"/>
        <v>#DIV/0!</v>
      </c>
      <c r="U89" s="110" t="e">
        <f t="shared" si="43"/>
        <v>#DIV/0!</v>
      </c>
      <c r="V89" s="110" t="e">
        <f t="shared" si="43"/>
        <v>#DIV/0!</v>
      </c>
      <c r="W89" s="110" t="e">
        <f t="shared" si="43"/>
        <v>#DIV/0!</v>
      </c>
      <c r="X89" s="110" t="e">
        <f t="shared" si="43"/>
        <v>#DIV/0!</v>
      </c>
      <c r="Y89" s="110" t="e">
        <f t="shared" si="43"/>
        <v>#DIV/0!</v>
      </c>
      <c r="Z89" s="110" t="e">
        <f t="shared" si="43"/>
        <v>#DIV/0!</v>
      </c>
      <c r="AA89" s="110" t="e">
        <f t="shared" si="43"/>
        <v>#DIV/0!</v>
      </c>
      <c r="AB89" s="110" t="e">
        <f t="shared" si="43"/>
        <v>#DIV/0!</v>
      </c>
      <c r="AC89" s="110" t="e">
        <f t="shared" si="43"/>
        <v>#DIV/0!</v>
      </c>
      <c r="AD89" s="110" t="e">
        <f t="shared" si="43"/>
        <v>#DIV/0!</v>
      </c>
      <c r="AE89" s="110" t="e">
        <f t="shared" si="43"/>
        <v>#DIV/0!</v>
      </c>
      <c r="AF89" s="110" t="e">
        <f t="shared" si="43"/>
        <v>#DIV/0!</v>
      </c>
      <c r="AG89" s="110" t="e">
        <f t="shared" si="43"/>
        <v>#DIV/0!</v>
      </c>
      <c r="AH89" s="110" t="e">
        <f t="shared" si="43"/>
        <v>#DIV/0!</v>
      </c>
      <c r="AI89" s="110" t="e">
        <f t="shared" si="43"/>
        <v>#DIV/0!</v>
      </c>
      <c r="AJ89" s="110" t="e">
        <f t="shared" si="43"/>
        <v>#DIV/0!</v>
      </c>
      <c r="AK89" s="110" t="e">
        <f t="shared" si="43"/>
        <v>#DIV/0!</v>
      </c>
      <c r="AL89" s="110" t="e">
        <f t="shared" si="43"/>
        <v>#DIV/0!</v>
      </c>
      <c r="AM89" s="110" t="e">
        <f t="shared" si="43"/>
        <v>#DIV/0!</v>
      </c>
      <c r="AN89" s="110" t="e">
        <f t="shared" si="43"/>
        <v>#DIV/0!</v>
      </c>
      <c r="AO89" s="110" t="e">
        <f t="shared" si="43"/>
        <v>#DIV/0!</v>
      </c>
      <c r="AP89" s="110" t="e">
        <f t="shared" si="43"/>
        <v>#DIV/0!</v>
      </c>
      <c r="AQ89" s="110" t="e">
        <f t="shared" si="43"/>
        <v>#DIV/0!</v>
      </c>
      <c r="AR89" s="110" t="e">
        <f t="shared" si="43"/>
        <v>#DIV/0!</v>
      </c>
      <c r="AS89" s="110" t="e">
        <f t="shared" si="43"/>
        <v>#DIV/0!</v>
      </c>
      <c r="AT89" s="110" t="e">
        <f t="shared" si="43"/>
        <v>#DIV/0!</v>
      </c>
      <c r="AU89" s="110" t="e">
        <f t="shared" si="43"/>
        <v>#DIV/0!</v>
      </c>
      <c r="AV89" s="110" t="e">
        <f t="shared" si="43"/>
        <v>#DIV/0!</v>
      </c>
      <c r="AW89" s="110" t="e">
        <f t="shared" si="43"/>
        <v>#DIV/0!</v>
      </c>
      <c r="AX89" s="110" t="e">
        <f t="shared" si="43"/>
        <v>#DIV/0!</v>
      </c>
      <c r="AY89" s="110" t="e">
        <f t="shared" si="43"/>
        <v>#DIV/0!</v>
      </c>
      <c r="AZ89" s="110" t="e">
        <f t="shared" si="43"/>
        <v>#DIV/0!</v>
      </c>
      <c r="BA89" s="110" t="e">
        <f t="shared" si="43"/>
        <v>#DIV/0!</v>
      </c>
      <c r="BB89" s="110" t="e">
        <f t="shared" si="43"/>
        <v>#DIV/0!</v>
      </c>
      <c r="BC89" s="110" t="e">
        <f t="shared" si="43"/>
        <v>#DIV/0!</v>
      </c>
      <c r="BD89" s="110" t="e">
        <f t="shared" si="43"/>
        <v>#DIV/0!</v>
      </c>
      <c r="BE89" s="110" t="e">
        <f t="shared" si="43"/>
        <v>#DIV/0!</v>
      </c>
      <c r="BF89" s="110" t="e">
        <f t="shared" si="43"/>
        <v>#DIV/0!</v>
      </c>
      <c r="BG89" s="110" t="e">
        <f t="shared" si="43"/>
        <v>#DIV/0!</v>
      </c>
      <c r="BH89" s="110" t="e">
        <f t="shared" si="43"/>
        <v>#DIV/0!</v>
      </c>
      <c r="BI89" s="110" t="e">
        <f t="shared" si="43"/>
        <v>#DIV/0!</v>
      </c>
      <c r="BJ89" s="110" t="e">
        <f t="shared" si="43"/>
        <v>#DIV/0!</v>
      </c>
      <c r="BK89" s="110" t="e">
        <f t="shared" ref="BK89" si="44">BK28*BK$48</f>
        <v>#DIV/0!</v>
      </c>
    </row>
    <row r="90" spans="3:63">
      <c r="C90" s="51" t="str">
        <v>Datos Release 99</v>
      </c>
      <c r="G90" s="51" t="str">
        <v>megabytes</v>
      </c>
      <c r="N90" s="110">
        <f t="shared" ref="N90:BJ90" si="45">N29*N$48</f>
        <v>0</v>
      </c>
      <c r="O90" s="110">
        <f t="shared" si="45"/>
        <v>0</v>
      </c>
      <c r="P90" s="110" t="e">
        <f t="shared" si="45"/>
        <v>#DIV/0!</v>
      </c>
      <c r="Q90" s="110" t="e">
        <f t="shared" si="45"/>
        <v>#DIV/0!</v>
      </c>
      <c r="R90" s="110" t="e">
        <f t="shared" si="45"/>
        <v>#DIV/0!</v>
      </c>
      <c r="S90" s="110" t="e">
        <f t="shared" si="45"/>
        <v>#DIV/0!</v>
      </c>
      <c r="T90" s="110" t="e">
        <f t="shared" si="45"/>
        <v>#DIV/0!</v>
      </c>
      <c r="U90" s="110" t="e">
        <f t="shared" si="45"/>
        <v>#DIV/0!</v>
      </c>
      <c r="V90" s="110" t="e">
        <f t="shared" si="45"/>
        <v>#DIV/0!</v>
      </c>
      <c r="W90" s="110" t="e">
        <f t="shared" si="45"/>
        <v>#DIV/0!</v>
      </c>
      <c r="X90" s="110" t="e">
        <f t="shared" si="45"/>
        <v>#DIV/0!</v>
      </c>
      <c r="Y90" s="110" t="e">
        <f t="shared" si="45"/>
        <v>#DIV/0!</v>
      </c>
      <c r="Z90" s="110" t="e">
        <f t="shared" si="45"/>
        <v>#DIV/0!</v>
      </c>
      <c r="AA90" s="110" t="e">
        <f t="shared" si="45"/>
        <v>#DIV/0!</v>
      </c>
      <c r="AB90" s="110" t="e">
        <f t="shared" si="45"/>
        <v>#DIV/0!</v>
      </c>
      <c r="AC90" s="110" t="e">
        <f t="shared" si="45"/>
        <v>#DIV/0!</v>
      </c>
      <c r="AD90" s="110" t="e">
        <f t="shared" si="45"/>
        <v>#DIV/0!</v>
      </c>
      <c r="AE90" s="110" t="e">
        <f t="shared" si="45"/>
        <v>#DIV/0!</v>
      </c>
      <c r="AF90" s="110" t="e">
        <f t="shared" si="45"/>
        <v>#DIV/0!</v>
      </c>
      <c r="AG90" s="110" t="e">
        <f t="shared" si="45"/>
        <v>#DIV/0!</v>
      </c>
      <c r="AH90" s="110" t="e">
        <f t="shared" si="45"/>
        <v>#DIV/0!</v>
      </c>
      <c r="AI90" s="110" t="e">
        <f t="shared" si="45"/>
        <v>#DIV/0!</v>
      </c>
      <c r="AJ90" s="110" t="e">
        <f t="shared" si="45"/>
        <v>#DIV/0!</v>
      </c>
      <c r="AK90" s="110" t="e">
        <f t="shared" si="45"/>
        <v>#DIV/0!</v>
      </c>
      <c r="AL90" s="110" t="e">
        <f t="shared" si="45"/>
        <v>#DIV/0!</v>
      </c>
      <c r="AM90" s="110" t="e">
        <f t="shared" si="45"/>
        <v>#DIV/0!</v>
      </c>
      <c r="AN90" s="110" t="e">
        <f t="shared" si="45"/>
        <v>#DIV/0!</v>
      </c>
      <c r="AO90" s="110" t="e">
        <f t="shared" si="45"/>
        <v>#DIV/0!</v>
      </c>
      <c r="AP90" s="110" t="e">
        <f t="shared" si="45"/>
        <v>#DIV/0!</v>
      </c>
      <c r="AQ90" s="110" t="e">
        <f t="shared" si="45"/>
        <v>#DIV/0!</v>
      </c>
      <c r="AR90" s="110" t="e">
        <f t="shared" si="45"/>
        <v>#DIV/0!</v>
      </c>
      <c r="AS90" s="110" t="e">
        <f t="shared" si="45"/>
        <v>#DIV/0!</v>
      </c>
      <c r="AT90" s="110" t="e">
        <f t="shared" si="45"/>
        <v>#DIV/0!</v>
      </c>
      <c r="AU90" s="110" t="e">
        <f t="shared" si="45"/>
        <v>#DIV/0!</v>
      </c>
      <c r="AV90" s="110" t="e">
        <f t="shared" si="45"/>
        <v>#DIV/0!</v>
      </c>
      <c r="AW90" s="110" t="e">
        <f t="shared" si="45"/>
        <v>#DIV/0!</v>
      </c>
      <c r="AX90" s="110" t="e">
        <f t="shared" si="45"/>
        <v>#DIV/0!</v>
      </c>
      <c r="AY90" s="110" t="e">
        <f t="shared" si="45"/>
        <v>#DIV/0!</v>
      </c>
      <c r="AZ90" s="110" t="e">
        <f t="shared" si="45"/>
        <v>#DIV/0!</v>
      </c>
      <c r="BA90" s="110" t="e">
        <f t="shared" si="45"/>
        <v>#DIV/0!</v>
      </c>
      <c r="BB90" s="110" t="e">
        <f t="shared" si="45"/>
        <v>#DIV/0!</v>
      </c>
      <c r="BC90" s="110" t="e">
        <f t="shared" si="45"/>
        <v>#DIV/0!</v>
      </c>
      <c r="BD90" s="110" t="e">
        <f t="shared" si="45"/>
        <v>#DIV/0!</v>
      </c>
      <c r="BE90" s="110" t="e">
        <f t="shared" si="45"/>
        <v>#DIV/0!</v>
      </c>
      <c r="BF90" s="110" t="e">
        <f t="shared" si="45"/>
        <v>#DIV/0!</v>
      </c>
      <c r="BG90" s="110" t="e">
        <f t="shared" si="45"/>
        <v>#DIV/0!</v>
      </c>
      <c r="BH90" s="110" t="e">
        <f t="shared" si="45"/>
        <v>#DIV/0!</v>
      </c>
      <c r="BI90" s="110" t="e">
        <f t="shared" si="45"/>
        <v>#DIV/0!</v>
      </c>
      <c r="BJ90" s="110" t="e">
        <f t="shared" si="45"/>
        <v>#DIV/0!</v>
      </c>
      <c r="BK90" s="110" t="e">
        <f t="shared" ref="BK90" si="46">BK29*BK$48</f>
        <v>#DIV/0!</v>
      </c>
    </row>
    <row r="91" spans="3:63">
      <c r="C91" s="51" t="str">
        <v>Datos - HSDPA</v>
      </c>
      <c r="G91" s="51" t="str">
        <v>megabytes</v>
      </c>
      <c r="N91" s="110">
        <f t="shared" ref="N91:BJ91" si="47">N30*N$48</f>
        <v>0</v>
      </c>
      <c r="O91" s="110">
        <f t="shared" si="47"/>
        <v>0</v>
      </c>
      <c r="P91" s="110" t="e">
        <f t="shared" si="47"/>
        <v>#DIV/0!</v>
      </c>
      <c r="Q91" s="110" t="e">
        <f t="shared" si="47"/>
        <v>#DIV/0!</v>
      </c>
      <c r="R91" s="110" t="e">
        <f t="shared" si="47"/>
        <v>#DIV/0!</v>
      </c>
      <c r="S91" s="110" t="e">
        <f t="shared" si="47"/>
        <v>#DIV/0!</v>
      </c>
      <c r="T91" s="110" t="e">
        <f t="shared" si="47"/>
        <v>#DIV/0!</v>
      </c>
      <c r="U91" s="110" t="e">
        <f t="shared" si="47"/>
        <v>#DIV/0!</v>
      </c>
      <c r="V91" s="110" t="e">
        <f t="shared" si="47"/>
        <v>#DIV/0!</v>
      </c>
      <c r="W91" s="110" t="e">
        <f t="shared" si="47"/>
        <v>#DIV/0!</v>
      </c>
      <c r="X91" s="110" t="e">
        <f t="shared" si="47"/>
        <v>#DIV/0!</v>
      </c>
      <c r="Y91" s="110" t="e">
        <f t="shared" si="47"/>
        <v>#DIV/0!</v>
      </c>
      <c r="Z91" s="110" t="e">
        <f t="shared" si="47"/>
        <v>#DIV/0!</v>
      </c>
      <c r="AA91" s="110" t="e">
        <f t="shared" si="47"/>
        <v>#DIV/0!</v>
      </c>
      <c r="AB91" s="110" t="e">
        <f t="shared" si="47"/>
        <v>#DIV/0!</v>
      </c>
      <c r="AC91" s="110" t="e">
        <f t="shared" si="47"/>
        <v>#DIV/0!</v>
      </c>
      <c r="AD91" s="110" t="e">
        <f t="shared" si="47"/>
        <v>#DIV/0!</v>
      </c>
      <c r="AE91" s="110" t="e">
        <f t="shared" si="47"/>
        <v>#DIV/0!</v>
      </c>
      <c r="AF91" s="110" t="e">
        <f t="shared" si="47"/>
        <v>#DIV/0!</v>
      </c>
      <c r="AG91" s="110" t="e">
        <f t="shared" si="47"/>
        <v>#DIV/0!</v>
      </c>
      <c r="AH91" s="110" t="e">
        <f t="shared" si="47"/>
        <v>#DIV/0!</v>
      </c>
      <c r="AI91" s="110" t="e">
        <f t="shared" si="47"/>
        <v>#DIV/0!</v>
      </c>
      <c r="AJ91" s="110" t="e">
        <f t="shared" si="47"/>
        <v>#DIV/0!</v>
      </c>
      <c r="AK91" s="110" t="e">
        <f t="shared" si="47"/>
        <v>#DIV/0!</v>
      </c>
      <c r="AL91" s="110" t="e">
        <f t="shared" si="47"/>
        <v>#DIV/0!</v>
      </c>
      <c r="AM91" s="110" t="e">
        <f t="shared" si="47"/>
        <v>#DIV/0!</v>
      </c>
      <c r="AN91" s="110" t="e">
        <f t="shared" si="47"/>
        <v>#DIV/0!</v>
      </c>
      <c r="AO91" s="110" t="e">
        <f t="shared" si="47"/>
        <v>#DIV/0!</v>
      </c>
      <c r="AP91" s="110" t="e">
        <f t="shared" si="47"/>
        <v>#DIV/0!</v>
      </c>
      <c r="AQ91" s="110" t="e">
        <f t="shared" si="47"/>
        <v>#DIV/0!</v>
      </c>
      <c r="AR91" s="110" t="e">
        <f t="shared" si="47"/>
        <v>#DIV/0!</v>
      </c>
      <c r="AS91" s="110" t="e">
        <f t="shared" si="47"/>
        <v>#DIV/0!</v>
      </c>
      <c r="AT91" s="110" t="e">
        <f t="shared" si="47"/>
        <v>#DIV/0!</v>
      </c>
      <c r="AU91" s="110" t="e">
        <f t="shared" si="47"/>
        <v>#DIV/0!</v>
      </c>
      <c r="AV91" s="110" t="e">
        <f t="shared" si="47"/>
        <v>#DIV/0!</v>
      </c>
      <c r="AW91" s="110" t="e">
        <f t="shared" si="47"/>
        <v>#DIV/0!</v>
      </c>
      <c r="AX91" s="110" t="e">
        <f t="shared" si="47"/>
        <v>#DIV/0!</v>
      </c>
      <c r="AY91" s="110" t="e">
        <f t="shared" si="47"/>
        <v>#DIV/0!</v>
      </c>
      <c r="AZ91" s="110" t="e">
        <f t="shared" si="47"/>
        <v>#DIV/0!</v>
      </c>
      <c r="BA91" s="110" t="e">
        <f t="shared" si="47"/>
        <v>#DIV/0!</v>
      </c>
      <c r="BB91" s="110" t="e">
        <f t="shared" si="47"/>
        <v>#DIV/0!</v>
      </c>
      <c r="BC91" s="110" t="e">
        <f t="shared" si="47"/>
        <v>#DIV/0!</v>
      </c>
      <c r="BD91" s="110" t="e">
        <f t="shared" si="47"/>
        <v>#DIV/0!</v>
      </c>
      <c r="BE91" s="110" t="e">
        <f t="shared" si="47"/>
        <v>#DIV/0!</v>
      </c>
      <c r="BF91" s="110" t="e">
        <f t="shared" si="47"/>
        <v>#DIV/0!</v>
      </c>
      <c r="BG91" s="110" t="e">
        <f t="shared" si="47"/>
        <v>#DIV/0!</v>
      </c>
      <c r="BH91" s="110" t="e">
        <f t="shared" si="47"/>
        <v>#DIV/0!</v>
      </c>
      <c r="BI91" s="110" t="e">
        <f t="shared" si="47"/>
        <v>#DIV/0!</v>
      </c>
      <c r="BJ91" s="110" t="e">
        <f t="shared" si="47"/>
        <v>#DIV/0!</v>
      </c>
      <c r="BK91" s="110" t="e">
        <f t="shared" ref="BK91" si="48">BK30*BK$48</f>
        <v>#DIV/0!</v>
      </c>
    </row>
    <row r="92" spans="3:63">
      <c r="C92" s="51" t="str">
        <v>Datos - HSUPA</v>
      </c>
      <c r="G92" s="51" t="str">
        <v>megabytes</v>
      </c>
      <c r="N92" s="110">
        <f t="shared" ref="N92:BJ92" si="49">N31*N$48</f>
        <v>0</v>
      </c>
      <c r="O92" s="110">
        <f t="shared" si="49"/>
        <v>0</v>
      </c>
      <c r="P92" s="110" t="e">
        <f t="shared" si="49"/>
        <v>#DIV/0!</v>
      </c>
      <c r="Q92" s="110" t="e">
        <f t="shared" si="49"/>
        <v>#DIV/0!</v>
      </c>
      <c r="R92" s="110" t="e">
        <f t="shared" si="49"/>
        <v>#DIV/0!</v>
      </c>
      <c r="S92" s="110" t="e">
        <f t="shared" si="49"/>
        <v>#DIV/0!</v>
      </c>
      <c r="T92" s="110" t="e">
        <f t="shared" si="49"/>
        <v>#DIV/0!</v>
      </c>
      <c r="U92" s="110" t="e">
        <f t="shared" si="49"/>
        <v>#DIV/0!</v>
      </c>
      <c r="V92" s="110" t="e">
        <f t="shared" si="49"/>
        <v>#DIV/0!</v>
      </c>
      <c r="W92" s="110" t="e">
        <f t="shared" si="49"/>
        <v>#DIV/0!</v>
      </c>
      <c r="X92" s="110" t="e">
        <f t="shared" si="49"/>
        <v>#DIV/0!</v>
      </c>
      <c r="Y92" s="110" t="e">
        <f t="shared" si="49"/>
        <v>#DIV/0!</v>
      </c>
      <c r="Z92" s="110" t="e">
        <f t="shared" si="49"/>
        <v>#DIV/0!</v>
      </c>
      <c r="AA92" s="110" t="e">
        <f t="shared" si="49"/>
        <v>#DIV/0!</v>
      </c>
      <c r="AB92" s="110" t="e">
        <f t="shared" si="49"/>
        <v>#DIV/0!</v>
      </c>
      <c r="AC92" s="110" t="e">
        <f t="shared" si="49"/>
        <v>#DIV/0!</v>
      </c>
      <c r="AD92" s="110" t="e">
        <f t="shared" si="49"/>
        <v>#DIV/0!</v>
      </c>
      <c r="AE92" s="110" t="e">
        <f t="shared" si="49"/>
        <v>#DIV/0!</v>
      </c>
      <c r="AF92" s="110" t="e">
        <f t="shared" si="49"/>
        <v>#DIV/0!</v>
      </c>
      <c r="AG92" s="110" t="e">
        <f t="shared" si="49"/>
        <v>#DIV/0!</v>
      </c>
      <c r="AH92" s="110" t="e">
        <f t="shared" si="49"/>
        <v>#DIV/0!</v>
      </c>
      <c r="AI92" s="110" t="e">
        <f t="shared" si="49"/>
        <v>#DIV/0!</v>
      </c>
      <c r="AJ92" s="110" t="e">
        <f t="shared" si="49"/>
        <v>#DIV/0!</v>
      </c>
      <c r="AK92" s="110" t="e">
        <f t="shared" si="49"/>
        <v>#DIV/0!</v>
      </c>
      <c r="AL92" s="110" t="e">
        <f t="shared" si="49"/>
        <v>#DIV/0!</v>
      </c>
      <c r="AM92" s="110" t="e">
        <f t="shared" si="49"/>
        <v>#DIV/0!</v>
      </c>
      <c r="AN92" s="110" t="e">
        <f t="shared" si="49"/>
        <v>#DIV/0!</v>
      </c>
      <c r="AO92" s="110" t="e">
        <f t="shared" si="49"/>
        <v>#DIV/0!</v>
      </c>
      <c r="AP92" s="110" t="e">
        <f t="shared" si="49"/>
        <v>#DIV/0!</v>
      </c>
      <c r="AQ92" s="110" t="e">
        <f t="shared" si="49"/>
        <v>#DIV/0!</v>
      </c>
      <c r="AR92" s="110" t="e">
        <f t="shared" si="49"/>
        <v>#DIV/0!</v>
      </c>
      <c r="AS92" s="110" t="e">
        <f t="shared" si="49"/>
        <v>#DIV/0!</v>
      </c>
      <c r="AT92" s="110" t="e">
        <f t="shared" si="49"/>
        <v>#DIV/0!</v>
      </c>
      <c r="AU92" s="110" t="e">
        <f t="shared" si="49"/>
        <v>#DIV/0!</v>
      </c>
      <c r="AV92" s="110" t="e">
        <f t="shared" si="49"/>
        <v>#DIV/0!</v>
      </c>
      <c r="AW92" s="110" t="e">
        <f t="shared" si="49"/>
        <v>#DIV/0!</v>
      </c>
      <c r="AX92" s="110" t="e">
        <f t="shared" si="49"/>
        <v>#DIV/0!</v>
      </c>
      <c r="AY92" s="110" t="e">
        <f t="shared" si="49"/>
        <v>#DIV/0!</v>
      </c>
      <c r="AZ92" s="110" t="e">
        <f t="shared" si="49"/>
        <v>#DIV/0!</v>
      </c>
      <c r="BA92" s="110" t="e">
        <f t="shared" si="49"/>
        <v>#DIV/0!</v>
      </c>
      <c r="BB92" s="110" t="e">
        <f t="shared" si="49"/>
        <v>#DIV/0!</v>
      </c>
      <c r="BC92" s="110" t="e">
        <f t="shared" si="49"/>
        <v>#DIV/0!</v>
      </c>
      <c r="BD92" s="110" t="e">
        <f t="shared" si="49"/>
        <v>#DIV/0!</v>
      </c>
      <c r="BE92" s="110" t="e">
        <f t="shared" si="49"/>
        <v>#DIV/0!</v>
      </c>
      <c r="BF92" s="110" t="e">
        <f t="shared" si="49"/>
        <v>#DIV/0!</v>
      </c>
      <c r="BG92" s="110" t="e">
        <f t="shared" si="49"/>
        <v>#DIV/0!</v>
      </c>
      <c r="BH92" s="110" t="e">
        <f t="shared" si="49"/>
        <v>#DIV/0!</v>
      </c>
      <c r="BI92" s="110" t="e">
        <f t="shared" si="49"/>
        <v>#DIV/0!</v>
      </c>
      <c r="BJ92" s="110" t="e">
        <f t="shared" si="49"/>
        <v>#DIV/0!</v>
      </c>
      <c r="BK92" s="110" t="e">
        <f t="shared" ref="BK92" si="50">BK31*BK$48</f>
        <v>#DIV/0!</v>
      </c>
    </row>
    <row r="93" spans="3:63">
      <c r="C93" s="51" t="str">
        <v>Mobile Service20</v>
      </c>
      <c r="G93" s="51" t="str">
        <v>Mobile Unit20</v>
      </c>
      <c r="N93" s="110">
        <f t="shared" ref="N93:BJ93" si="51">N32*N$48</f>
        <v>0</v>
      </c>
      <c r="O93" s="110">
        <f t="shared" si="51"/>
        <v>0</v>
      </c>
      <c r="P93" s="110" t="e">
        <f t="shared" si="51"/>
        <v>#DIV/0!</v>
      </c>
      <c r="Q93" s="110" t="e">
        <f t="shared" si="51"/>
        <v>#DIV/0!</v>
      </c>
      <c r="R93" s="110" t="e">
        <f t="shared" si="51"/>
        <v>#DIV/0!</v>
      </c>
      <c r="S93" s="110" t="e">
        <f t="shared" si="51"/>
        <v>#DIV/0!</v>
      </c>
      <c r="T93" s="110" t="e">
        <f t="shared" si="51"/>
        <v>#DIV/0!</v>
      </c>
      <c r="U93" s="110" t="e">
        <f t="shared" si="51"/>
        <v>#DIV/0!</v>
      </c>
      <c r="V93" s="110" t="e">
        <f t="shared" si="51"/>
        <v>#DIV/0!</v>
      </c>
      <c r="W93" s="110" t="e">
        <f t="shared" si="51"/>
        <v>#DIV/0!</v>
      </c>
      <c r="X93" s="110" t="e">
        <f t="shared" si="51"/>
        <v>#DIV/0!</v>
      </c>
      <c r="Y93" s="110" t="e">
        <f t="shared" si="51"/>
        <v>#DIV/0!</v>
      </c>
      <c r="Z93" s="110" t="e">
        <f t="shared" si="51"/>
        <v>#DIV/0!</v>
      </c>
      <c r="AA93" s="110" t="e">
        <f t="shared" si="51"/>
        <v>#DIV/0!</v>
      </c>
      <c r="AB93" s="110" t="e">
        <f t="shared" si="51"/>
        <v>#DIV/0!</v>
      </c>
      <c r="AC93" s="110" t="e">
        <f t="shared" si="51"/>
        <v>#DIV/0!</v>
      </c>
      <c r="AD93" s="110" t="e">
        <f t="shared" si="51"/>
        <v>#DIV/0!</v>
      </c>
      <c r="AE93" s="110" t="e">
        <f t="shared" si="51"/>
        <v>#DIV/0!</v>
      </c>
      <c r="AF93" s="110" t="e">
        <f t="shared" si="51"/>
        <v>#DIV/0!</v>
      </c>
      <c r="AG93" s="110" t="e">
        <f t="shared" si="51"/>
        <v>#DIV/0!</v>
      </c>
      <c r="AH93" s="110" t="e">
        <f t="shared" si="51"/>
        <v>#DIV/0!</v>
      </c>
      <c r="AI93" s="110" t="e">
        <f t="shared" si="51"/>
        <v>#DIV/0!</v>
      </c>
      <c r="AJ93" s="110" t="e">
        <f t="shared" si="51"/>
        <v>#DIV/0!</v>
      </c>
      <c r="AK93" s="110" t="e">
        <f t="shared" si="51"/>
        <v>#DIV/0!</v>
      </c>
      <c r="AL93" s="110" t="e">
        <f t="shared" si="51"/>
        <v>#DIV/0!</v>
      </c>
      <c r="AM93" s="110" t="e">
        <f t="shared" si="51"/>
        <v>#DIV/0!</v>
      </c>
      <c r="AN93" s="110" t="e">
        <f t="shared" si="51"/>
        <v>#DIV/0!</v>
      </c>
      <c r="AO93" s="110" t="e">
        <f t="shared" si="51"/>
        <v>#DIV/0!</v>
      </c>
      <c r="AP93" s="110" t="e">
        <f t="shared" si="51"/>
        <v>#DIV/0!</v>
      </c>
      <c r="AQ93" s="110" t="e">
        <f t="shared" si="51"/>
        <v>#DIV/0!</v>
      </c>
      <c r="AR93" s="110" t="e">
        <f t="shared" si="51"/>
        <v>#DIV/0!</v>
      </c>
      <c r="AS93" s="110" t="e">
        <f t="shared" si="51"/>
        <v>#DIV/0!</v>
      </c>
      <c r="AT93" s="110" t="e">
        <f t="shared" si="51"/>
        <v>#DIV/0!</v>
      </c>
      <c r="AU93" s="110" t="e">
        <f t="shared" si="51"/>
        <v>#DIV/0!</v>
      </c>
      <c r="AV93" s="110" t="e">
        <f t="shared" si="51"/>
        <v>#DIV/0!</v>
      </c>
      <c r="AW93" s="110" t="e">
        <f t="shared" si="51"/>
        <v>#DIV/0!</v>
      </c>
      <c r="AX93" s="110" t="e">
        <f t="shared" si="51"/>
        <v>#DIV/0!</v>
      </c>
      <c r="AY93" s="110" t="e">
        <f t="shared" si="51"/>
        <v>#DIV/0!</v>
      </c>
      <c r="AZ93" s="110" t="e">
        <f t="shared" si="51"/>
        <v>#DIV/0!</v>
      </c>
      <c r="BA93" s="110" t="e">
        <f t="shared" si="51"/>
        <v>#DIV/0!</v>
      </c>
      <c r="BB93" s="110" t="e">
        <f t="shared" si="51"/>
        <v>#DIV/0!</v>
      </c>
      <c r="BC93" s="110" t="e">
        <f t="shared" si="51"/>
        <v>#DIV/0!</v>
      </c>
      <c r="BD93" s="110" t="e">
        <f t="shared" si="51"/>
        <v>#DIV/0!</v>
      </c>
      <c r="BE93" s="110" t="e">
        <f t="shared" si="51"/>
        <v>#DIV/0!</v>
      </c>
      <c r="BF93" s="110" t="e">
        <f t="shared" si="51"/>
        <v>#DIV/0!</v>
      </c>
      <c r="BG93" s="110" t="e">
        <f t="shared" si="51"/>
        <v>#DIV/0!</v>
      </c>
      <c r="BH93" s="110" t="e">
        <f t="shared" si="51"/>
        <v>#DIV/0!</v>
      </c>
      <c r="BI93" s="110" t="e">
        <f t="shared" si="51"/>
        <v>#DIV/0!</v>
      </c>
      <c r="BJ93" s="110" t="e">
        <f t="shared" si="51"/>
        <v>#DIV/0!</v>
      </c>
      <c r="BK93" s="110" t="e">
        <f t="shared" ref="BK93" si="52">BK32*BK$48</f>
        <v>#DIV/0!</v>
      </c>
    </row>
    <row r="94" spans="3:63">
      <c r="C94" s="51" t="str">
        <v>Mobile Service21</v>
      </c>
      <c r="G94" s="51" t="str">
        <v>Mobile Unit21</v>
      </c>
      <c r="N94" s="110">
        <f t="shared" ref="N94:BJ94" si="53">N33*N$48</f>
        <v>0</v>
      </c>
      <c r="O94" s="110">
        <f t="shared" si="53"/>
        <v>0</v>
      </c>
      <c r="P94" s="110" t="e">
        <f t="shared" si="53"/>
        <v>#DIV/0!</v>
      </c>
      <c r="Q94" s="110" t="e">
        <f t="shared" si="53"/>
        <v>#DIV/0!</v>
      </c>
      <c r="R94" s="110" t="e">
        <f t="shared" si="53"/>
        <v>#DIV/0!</v>
      </c>
      <c r="S94" s="110" t="e">
        <f t="shared" si="53"/>
        <v>#DIV/0!</v>
      </c>
      <c r="T94" s="110" t="e">
        <f t="shared" si="53"/>
        <v>#DIV/0!</v>
      </c>
      <c r="U94" s="110" t="e">
        <f t="shared" si="53"/>
        <v>#DIV/0!</v>
      </c>
      <c r="V94" s="110" t="e">
        <f t="shared" si="53"/>
        <v>#DIV/0!</v>
      </c>
      <c r="W94" s="110" t="e">
        <f t="shared" si="53"/>
        <v>#DIV/0!</v>
      </c>
      <c r="X94" s="110" t="e">
        <f t="shared" si="53"/>
        <v>#DIV/0!</v>
      </c>
      <c r="Y94" s="110" t="e">
        <f t="shared" si="53"/>
        <v>#DIV/0!</v>
      </c>
      <c r="Z94" s="110" t="e">
        <f t="shared" si="53"/>
        <v>#DIV/0!</v>
      </c>
      <c r="AA94" s="110" t="e">
        <f t="shared" si="53"/>
        <v>#DIV/0!</v>
      </c>
      <c r="AB94" s="110" t="e">
        <f t="shared" si="53"/>
        <v>#DIV/0!</v>
      </c>
      <c r="AC94" s="110" t="e">
        <f t="shared" si="53"/>
        <v>#DIV/0!</v>
      </c>
      <c r="AD94" s="110" t="e">
        <f t="shared" si="53"/>
        <v>#DIV/0!</v>
      </c>
      <c r="AE94" s="110" t="e">
        <f t="shared" si="53"/>
        <v>#DIV/0!</v>
      </c>
      <c r="AF94" s="110" t="e">
        <f t="shared" si="53"/>
        <v>#DIV/0!</v>
      </c>
      <c r="AG94" s="110" t="e">
        <f t="shared" si="53"/>
        <v>#DIV/0!</v>
      </c>
      <c r="AH94" s="110" t="e">
        <f t="shared" si="53"/>
        <v>#DIV/0!</v>
      </c>
      <c r="AI94" s="110" t="e">
        <f t="shared" si="53"/>
        <v>#DIV/0!</v>
      </c>
      <c r="AJ94" s="110" t="e">
        <f t="shared" si="53"/>
        <v>#DIV/0!</v>
      </c>
      <c r="AK94" s="110" t="e">
        <f t="shared" si="53"/>
        <v>#DIV/0!</v>
      </c>
      <c r="AL94" s="110" t="e">
        <f t="shared" si="53"/>
        <v>#DIV/0!</v>
      </c>
      <c r="AM94" s="110" t="e">
        <f t="shared" si="53"/>
        <v>#DIV/0!</v>
      </c>
      <c r="AN94" s="110" t="e">
        <f t="shared" si="53"/>
        <v>#DIV/0!</v>
      </c>
      <c r="AO94" s="110" t="e">
        <f t="shared" si="53"/>
        <v>#DIV/0!</v>
      </c>
      <c r="AP94" s="110" t="e">
        <f t="shared" si="53"/>
        <v>#DIV/0!</v>
      </c>
      <c r="AQ94" s="110" t="e">
        <f t="shared" si="53"/>
        <v>#DIV/0!</v>
      </c>
      <c r="AR94" s="110" t="e">
        <f t="shared" si="53"/>
        <v>#DIV/0!</v>
      </c>
      <c r="AS94" s="110" t="e">
        <f t="shared" si="53"/>
        <v>#DIV/0!</v>
      </c>
      <c r="AT94" s="110" t="e">
        <f t="shared" si="53"/>
        <v>#DIV/0!</v>
      </c>
      <c r="AU94" s="110" t="e">
        <f t="shared" si="53"/>
        <v>#DIV/0!</v>
      </c>
      <c r="AV94" s="110" t="e">
        <f t="shared" si="53"/>
        <v>#DIV/0!</v>
      </c>
      <c r="AW94" s="110" t="e">
        <f t="shared" si="53"/>
        <v>#DIV/0!</v>
      </c>
      <c r="AX94" s="110" t="e">
        <f t="shared" si="53"/>
        <v>#DIV/0!</v>
      </c>
      <c r="AY94" s="110" t="e">
        <f t="shared" si="53"/>
        <v>#DIV/0!</v>
      </c>
      <c r="AZ94" s="110" t="e">
        <f t="shared" si="53"/>
        <v>#DIV/0!</v>
      </c>
      <c r="BA94" s="110" t="e">
        <f t="shared" si="53"/>
        <v>#DIV/0!</v>
      </c>
      <c r="BB94" s="110" t="e">
        <f t="shared" si="53"/>
        <v>#DIV/0!</v>
      </c>
      <c r="BC94" s="110" t="e">
        <f t="shared" si="53"/>
        <v>#DIV/0!</v>
      </c>
      <c r="BD94" s="110" t="e">
        <f t="shared" si="53"/>
        <v>#DIV/0!</v>
      </c>
      <c r="BE94" s="110" t="e">
        <f t="shared" si="53"/>
        <v>#DIV/0!</v>
      </c>
      <c r="BF94" s="110" t="e">
        <f t="shared" si="53"/>
        <v>#DIV/0!</v>
      </c>
      <c r="BG94" s="110" t="e">
        <f t="shared" si="53"/>
        <v>#DIV/0!</v>
      </c>
      <c r="BH94" s="110" t="e">
        <f t="shared" si="53"/>
        <v>#DIV/0!</v>
      </c>
      <c r="BI94" s="110" t="e">
        <f t="shared" si="53"/>
        <v>#DIV/0!</v>
      </c>
      <c r="BJ94" s="110" t="e">
        <f t="shared" si="53"/>
        <v>#DIV/0!</v>
      </c>
      <c r="BK94" s="110" t="e">
        <f t="shared" ref="BK94" si="54">BK33*BK$48</f>
        <v>#DIV/0!</v>
      </c>
    </row>
    <row r="95" spans="3:63">
      <c r="C95" s="51" t="str">
        <v>Mobile Service22</v>
      </c>
      <c r="G95" s="51" t="str">
        <v>Mobile Unit22</v>
      </c>
      <c r="N95" s="110">
        <f t="shared" ref="N95:BJ95" si="55">N34*N$48</f>
        <v>0</v>
      </c>
      <c r="O95" s="110">
        <f t="shared" si="55"/>
        <v>0</v>
      </c>
      <c r="P95" s="110" t="e">
        <f t="shared" si="55"/>
        <v>#DIV/0!</v>
      </c>
      <c r="Q95" s="110" t="e">
        <f t="shared" si="55"/>
        <v>#DIV/0!</v>
      </c>
      <c r="R95" s="110" t="e">
        <f t="shared" si="55"/>
        <v>#DIV/0!</v>
      </c>
      <c r="S95" s="110" t="e">
        <f t="shared" si="55"/>
        <v>#DIV/0!</v>
      </c>
      <c r="T95" s="110" t="e">
        <f t="shared" si="55"/>
        <v>#DIV/0!</v>
      </c>
      <c r="U95" s="110" t="e">
        <f t="shared" si="55"/>
        <v>#DIV/0!</v>
      </c>
      <c r="V95" s="110" t="e">
        <f t="shared" si="55"/>
        <v>#DIV/0!</v>
      </c>
      <c r="W95" s="110" t="e">
        <f t="shared" si="55"/>
        <v>#DIV/0!</v>
      </c>
      <c r="X95" s="110" t="e">
        <f t="shared" si="55"/>
        <v>#DIV/0!</v>
      </c>
      <c r="Y95" s="110" t="e">
        <f t="shared" si="55"/>
        <v>#DIV/0!</v>
      </c>
      <c r="Z95" s="110" t="e">
        <f t="shared" si="55"/>
        <v>#DIV/0!</v>
      </c>
      <c r="AA95" s="110" t="e">
        <f t="shared" si="55"/>
        <v>#DIV/0!</v>
      </c>
      <c r="AB95" s="110" t="e">
        <f t="shared" si="55"/>
        <v>#DIV/0!</v>
      </c>
      <c r="AC95" s="110" t="e">
        <f t="shared" si="55"/>
        <v>#DIV/0!</v>
      </c>
      <c r="AD95" s="110" t="e">
        <f t="shared" si="55"/>
        <v>#DIV/0!</v>
      </c>
      <c r="AE95" s="110" t="e">
        <f t="shared" si="55"/>
        <v>#DIV/0!</v>
      </c>
      <c r="AF95" s="110" t="e">
        <f t="shared" si="55"/>
        <v>#DIV/0!</v>
      </c>
      <c r="AG95" s="110" t="e">
        <f t="shared" si="55"/>
        <v>#DIV/0!</v>
      </c>
      <c r="AH95" s="110" t="e">
        <f t="shared" si="55"/>
        <v>#DIV/0!</v>
      </c>
      <c r="AI95" s="110" t="e">
        <f t="shared" si="55"/>
        <v>#DIV/0!</v>
      </c>
      <c r="AJ95" s="110" t="e">
        <f t="shared" si="55"/>
        <v>#DIV/0!</v>
      </c>
      <c r="AK95" s="110" t="e">
        <f t="shared" si="55"/>
        <v>#DIV/0!</v>
      </c>
      <c r="AL95" s="110" t="e">
        <f t="shared" si="55"/>
        <v>#DIV/0!</v>
      </c>
      <c r="AM95" s="110" t="e">
        <f t="shared" si="55"/>
        <v>#DIV/0!</v>
      </c>
      <c r="AN95" s="110" t="e">
        <f t="shared" si="55"/>
        <v>#DIV/0!</v>
      </c>
      <c r="AO95" s="110" t="e">
        <f t="shared" si="55"/>
        <v>#DIV/0!</v>
      </c>
      <c r="AP95" s="110" t="e">
        <f t="shared" si="55"/>
        <v>#DIV/0!</v>
      </c>
      <c r="AQ95" s="110" t="e">
        <f t="shared" si="55"/>
        <v>#DIV/0!</v>
      </c>
      <c r="AR95" s="110" t="e">
        <f t="shared" si="55"/>
        <v>#DIV/0!</v>
      </c>
      <c r="AS95" s="110" t="e">
        <f t="shared" si="55"/>
        <v>#DIV/0!</v>
      </c>
      <c r="AT95" s="110" t="e">
        <f t="shared" si="55"/>
        <v>#DIV/0!</v>
      </c>
      <c r="AU95" s="110" t="e">
        <f t="shared" si="55"/>
        <v>#DIV/0!</v>
      </c>
      <c r="AV95" s="110" t="e">
        <f t="shared" si="55"/>
        <v>#DIV/0!</v>
      </c>
      <c r="AW95" s="110" t="e">
        <f t="shared" si="55"/>
        <v>#DIV/0!</v>
      </c>
      <c r="AX95" s="110" t="e">
        <f t="shared" si="55"/>
        <v>#DIV/0!</v>
      </c>
      <c r="AY95" s="110" t="e">
        <f t="shared" si="55"/>
        <v>#DIV/0!</v>
      </c>
      <c r="AZ95" s="110" t="e">
        <f t="shared" si="55"/>
        <v>#DIV/0!</v>
      </c>
      <c r="BA95" s="110" t="e">
        <f t="shared" si="55"/>
        <v>#DIV/0!</v>
      </c>
      <c r="BB95" s="110" t="e">
        <f t="shared" si="55"/>
        <v>#DIV/0!</v>
      </c>
      <c r="BC95" s="110" t="e">
        <f t="shared" si="55"/>
        <v>#DIV/0!</v>
      </c>
      <c r="BD95" s="110" t="e">
        <f t="shared" si="55"/>
        <v>#DIV/0!</v>
      </c>
      <c r="BE95" s="110" t="e">
        <f t="shared" si="55"/>
        <v>#DIV/0!</v>
      </c>
      <c r="BF95" s="110" t="e">
        <f t="shared" si="55"/>
        <v>#DIV/0!</v>
      </c>
      <c r="BG95" s="110" t="e">
        <f t="shared" si="55"/>
        <v>#DIV/0!</v>
      </c>
      <c r="BH95" s="110" t="e">
        <f t="shared" si="55"/>
        <v>#DIV/0!</v>
      </c>
      <c r="BI95" s="110" t="e">
        <f t="shared" si="55"/>
        <v>#DIV/0!</v>
      </c>
      <c r="BJ95" s="110" t="e">
        <f t="shared" si="55"/>
        <v>#DIV/0!</v>
      </c>
      <c r="BK95" s="110" t="e">
        <f t="shared" ref="BK95" si="56">BK34*BK$48</f>
        <v>#DIV/0!</v>
      </c>
    </row>
    <row r="96" spans="3:63">
      <c r="C96" s="51" t="str">
        <v>Mobile Service23</v>
      </c>
      <c r="G96" s="51" t="str">
        <v>Mobile Unit23</v>
      </c>
      <c r="N96" s="110">
        <f t="shared" ref="N96:BJ96" si="57">N35*N$48</f>
        <v>0</v>
      </c>
      <c r="O96" s="110">
        <f t="shared" si="57"/>
        <v>0</v>
      </c>
      <c r="P96" s="110" t="e">
        <f t="shared" si="57"/>
        <v>#DIV/0!</v>
      </c>
      <c r="Q96" s="110" t="e">
        <f t="shared" si="57"/>
        <v>#DIV/0!</v>
      </c>
      <c r="R96" s="110" t="e">
        <f t="shared" si="57"/>
        <v>#DIV/0!</v>
      </c>
      <c r="S96" s="110" t="e">
        <f t="shared" si="57"/>
        <v>#DIV/0!</v>
      </c>
      <c r="T96" s="110" t="e">
        <f t="shared" si="57"/>
        <v>#DIV/0!</v>
      </c>
      <c r="U96" s="110" t="e">
        <f t="shared" si="57"/>
        <v>#DIV/0!</v>
      </c>
      <c r="V96" s="110" t="e">
        <f t="shared" si="57"/>
        <v>#DIV/0!</v>
      </c>
      <c r="W96" s="110" t="e">
        <f t="shared" si="57"/>
        <v>#DIV/0!</v>
      </c>
      <c r="X96" s="110" t="e">
        <f t="shared" si="57"/>
        <v>#DIV/0!</v>
      </c>
      <c r="Y96" s="110" t="e">
        <f t="shared" si="57"/>
        <v>#DIV/0!</v>
      </c>
      <c r="Z96" s="110" t="e">
        <f t="shared" si="57"/>
        <v>#DIV/0!</v>
      </c>
      <c r="AA96" s="110" t="e">
        <f t="shared" si="57"/>
        <v>#DIV/0!</v>
      </c>
      <c r="AB96" s="110" t="e">
        <f t="shared" si="57"/>
        <v>#DIV/0!</v>
      </c>
      <c r="AC96" s="110" t="e">
        <f t="shared" si="57"/>
        <v>#DIV/0!</v>
      </c>
      <c r="AD96" s="110" t="e">
        <f t="shared" si="57"/>
        <v>#DIV/0!</v>
      </c>
      <c r="AE96" s="110" t="e">
        <f t="shared" si="57"/>
        <v>#DIV/0!</v>
      </c>
      <c r="AF96" s="110" t="e">
        <f t="shared" si="57"/>
        <v>#DIV/0!</v>
      </c>
      <c r="AG96" s="110" t="e">
        <f t="shared" si="57"/>
        <v>#DIV/0!</v>
      </c>
      <c r="AH96" s="110" t="e">
        <f t="shared" si="57"/>
        <v>#DIV/0!</v>
      </c>
      <c r="AI96" s="110" t="e">
        <f t="shared" si="57"/>
        <v>#DIV/0!</v>
      </c>
      <c r="AJ96" s="110" t="e">
        <f t="shared" si="57"/>
        <v>#DIV/0!</v>
      </c>
      <c r="AK96" s="110" t="e">
        <f t="shared" si="57"/>
        <v>#DIV/0!</v>
      </c>
      <c r="AL96" s="110" t="e">
        <f t="shared" si="57"/>
        <v>#DIV/0!</v>
      </c>
      <c r="AM96" s="110" t="e">
        <f t="shared" si="57"/>
        <v>#DIV/0!</v>
      </c>
      <c r="AN96" s="110" t="e">
        <f t="shared" si="57"/>
        <v>#DIV/0!</v>
      </c>
      <c r="AO96" s="110" t="e">
        <f t="shared" si="57"/>
        <v>#DIV/0!</v>
      </c>
      <c r="AP96" s="110" t="e">
        <f t="shared" si="57"/>
        <v>#DIV/0!</v>
      </c>
      <c r="AQ96" s="110" t="e">
        <f t="shared" si="57"/>
        <v>#DIV/0!</v>
      </c>
      <c r="AR96" s="110" t="e">
        <f t="shared" si="57"/>
        <v>#DIV/0!</v>
      </c>
      <c r="AS96" s="110" t="e">
        <f t="shared" si="57"/>
        <v>#DIV/0!</v>
      </c>
      <c r="AT96" s="110" t="e">
        <f t="shared" si="57"/>
        <v>#DIV/0!</v>
      </c>
      <c r="AU96" s="110" t="e">
        <f t="shared" si="57"/>
        <v>#DIV/0!</v>
      </c>
      <c r="AV96" s="110" t="e">
        <f t="shared" si="57"/>
        <v>#DIV/0!</v>
      </c>
      <c r="AW96" s="110" t="e">
        <f t="shared" si="57"/>
        <v>#DIV/0!</v>
      </c>
      <c r="AX96" s="110" t="e">
        <f t="shared" si="57"/>
        <v>#DIV/0!</v>
      </c>
      <c r="AY96" s="110" t="e">
        <f t="shared" si="57"/>
        <v>#DIV/0!</v>
      </c>
      <c r="AZ96" s="110" t="e">
        <f t="shared" si="57"/>
        <v>#DIV/0!</v>
      </c>
      <c r="BA96" s="110" t="e">
        <f t="shared" si="57"/>
        <v>#DIV/0!</v>
      </c>
      <c r="BB96" s="110" t="e">
        <f t="shared" si="57"/>
        <v>#DIV/0!</v>
      </c>
      <c r="BC96" s="110" t="e">
        <f t="shared" si="57"/>
        <v>#DIV/0!</v>
      </c>
      <c r="BD96" s="110" t="e">
        <f t="shared" si="57"/>
        <v>#DIV/0!</v>
      </c>
      <c r="BE96" s="110" t="e">
        <f t="shared" si="57"/>
        <v>#DIV/0!</v>
      </c>
      <c r="BF96" s="110" t="e">
        <f t="shared" si="57"/>
        <v>#DIV/0!</v>
      </c>
      <c r="BG96" s="110" t="e">
        <f t="shared" si="57"/>
        <v>#DIV/0!</v>
      </c>
      <c r="BH96" s="110" t="e">
        <f t="shared" si="57"/>
        <v>#DIV/0!</v>
      </c>
      <c r="BI96" s="110" t="e">
        <f t="shared" si="57"/>
        <v>#DIV/0!</v>
      </c>
      <c r="BJ96" s="110" t="e">
        <f t="shared" si="57"/>
        <v>#DIV/0!</v>
      </c>
      <c r="BK96" s="110" t="e">
        <f t="shared" ref="BK96" si="58">BK35*BK$48</f>
        <v>#DIV/0!</v>
      </c>
    </row>
    <row r="97" spans="3:64">
      <c r="C97" s="51" t="str">
        <v>Mobile Service24</v>
      </c>
      <c r="G97" s="51" t="str">
        <v>Mobile Unit24</v>
      </c>
      <c r="N97" s="110">
        <f t="shared" ref="N97:BJ97" si="59">N36*N$48</f>
        <v>0</v>
      </c>
      <c r="O97" s="110">
        <f t="shared" si="59"/>
        <v>0</v>
      </c>
      <c r="P97" s="110" t="e">
        <f t="shared" si="59"/>
        <v>#DIV/0!</v>
      </c>
      <c r="Q97" s="110" t="e">
        <f t="shared" si="59"/>
        <v>#DIV/0!</v>
      </c>
      <c r="R97" s="110" t="e">
        <f t="shared" si="59"/>
        <v>#DIV/0!</v>
      </c>
      <c r="S97" s="110" t="e">
        <f t="shared" si="59"/>
        <v>#DIV/0!</v>
      </c>
      <c r="T97" s="110" t="e">
        <f t="shared" si="59"/>
        <v>#DIV/0!</v>
      </c>
      <c r="U97" s="110" t="e">
        <f t="shared" si="59"/>
        <v>#DIV/0!</v>
      </c>
      <c r="V97" s="110" t="e">
        <f t="shared" si="59"/>
        <v>#DIV/0!</v>
      </c>
      <c r="W97" s="110" t="e">
        <f t="shared" si="59"/>
        <v>#DIV/0!</v>
      </c>
      <c r="X97" s="110" t="e">
        <f t="shared" si="59"/>
        <v>#DIV/0!</v>
      </c>
      <c r="Y97" s="110" t="e">
        <f t="shared" si="59"/>
        <v>#DIV/0!</v>
      </c>
      <c r="Z97" s="110" t="e">
        <f t="shared" si="59"/>
        <v>#DIV/0!</v>
      </c>
      <c r="AA97" s="110" t="e">
        <f t="shared" si="59"/>
        <v>#DIV/0!</v>
      </c>
      <c r="AB97" s="110" t="e">
        <f t="shared" si="59"/>
        <v>#DIV/0!</v>
      </c>
      <c r="AC97" s="110" t="e">
        <f t="shared" si="59"/>
        <v>#DIV/0!</v>
      </c>
      <c r="AD97" s="110" t="e">
        <f t="shared" si="59"/>
        <v>#DIV/0!</v>
      </c>
      <c r="AE97" s="110" t="e">
        <f t="shared" si="59"/>
        <v>#DIV/0!</v>
      </c>
      <c r="AF97" s="110" t="e">
        <f t="shared" si="59"/>
        <v>#DIV/0!</v>
      </c>
      <c r="AG97" s="110" t="e">
        <f t="shared" si="59"/>
        <v>#DIV/0!</v>
      </c>
      <c r="AH97" s="110" t="e">
        <f t="shared" si="59"/>
        <v>#DIV/0!</v>
      </c>
      <c r="AI97" s="110" t="e">
        <f t="shared" si="59"/>
        <v>#DIV/0!</v>
      </c>
      <c r="AJ97" s="110" t="e">
        <f t="shared" si="59"/>
        <v>#DIV/0!</v>
      </c>
      <c r="AK97" s="110" t="e">
        <f t="shared" si="59"/>
        <v>#DIV/0!</v>
      </c>
      <c r="AL97" s="110" t="e">
        <f t="shared" si="59"/>
        <v>#DIV/0!</v>
      </c>
      <c r="AM97" s="110" t="e">
        <f t="shared" si="59"/>
        <v>#DIV/0!</v>
      </c>
      <c r="AN97" s="110" t="e">
        <f t="shared" si="59"/>
        <v>#DIV/0!</v>
      </c>
      <c r="AO97" s="110" t="e">
        <f t="shared" si="59"/>
        <v>#DIV/0!</v>
      </c>
      <c r="AP97" s="110" t="e">
        <f t="shared" si="59"/>
        <v>#DIV/0!</v>
      </c>
      <c r="AQ97" s="110" t="e">
        <f t="shared" si="59"/>
        <v>#DIV/0!</v>
      </c>
      <c r="AR97" s="110" t="e">
        <f t="shared" si="59"/>
        <v>#DIV/0!</v>
      </c>
      <c r="AS97" s="110" t="e">
        <f t="shared" si="59"/>
        <v>#DIV/0!</v>
      </c>
      <c r="AT97" s="110" t="e">
        <f t="shared" si="59"/>
        <v>#DIV/0!</v>
      </c>
      <c r="AU97" s="110" t="e">
        <f t="shared" si="59"/>
        <v>#DIV/0!</v>
      </c>
      <c r="AV97" s="110" t="e">
        <f t="shared" si="59"/>
        <v>#DIV/0!</v>
      </c>
      <c r="AW97" s="110" t="e">
        <f t="shared" si="59"/>
        <v>#DIV/0!</v>
      </c>
      <c r="AX97" s="110" t="e">
        <f t="shared" si="59"/>
        <v>#DIV/0!</v>
      </c>
      <c r="AY97" s="110" t="e">
        <f t="shared" si="59"/>
        <v>#DIV/0!</v>
      </c>
      <c r="AZ97" s="110" t="e">
        <f t="shared" si="59"/>
        <v>#DIV/0!</v>
      </c>
      <c r="BA97" s="110" t="e">
        <f t="shared" si="59"/>
        <v>#DIV/0!</v>
      </c>
      <c r="BB97" s="110" t="e">
        <f t="shared" si="59"/>
        <v>#DIV/0!</v>
      </c>
      <c r="BC97" s="110" t="e">
        <f t="shared" si="59"/>
        <v>#DIV/0!</v>
      </c>
      <c r="BD97" s="110" t="e">
        <f t="shared" si="59"/>
        <v>#DIV/0!</v>
      </c>
      <c r="BE97" s="110" t="e">
        <f t="shared" si="59"/>
        <v>#DIV/0!</v>
      </c>
      <c r="BF97" s="110" t="e">
        <f t="shared" si="59"/>
        <v>#DIV/0!</v>
      </c>
      <c r="BG97" s="110" t="e">
        <f t="shared" si="59"/>
        <v>#DIV/0!</v>
      </c>
      <c r="BH97" s="110" t="e">
        <f t="shared" si="59"/>
        <v>#DIV/0!</v>
      </c>
      <c r="BI97" s="110" t="e">
        <f t="shared" si="59"/>
        <v>#DIV/0!</v>
      </c>
      <c r="BJ97" s="110" t="e">
        <f t="shared" si="59"/>
        <v>#DIV/0!</v>
      </c>
      <c r="BK97" s="110" t="e">
        <f t="shared" ref="BK97" si="60">BK36*BK$48</f>
        <v>#DIV/0!</v>
      </c>
    </row>
    <row r="98" spans="3:64">
      <c r="C98" s="51" t="str">
        <v>Mobile Service25</v>
      </c>
      <c r="G98" s="51" t="str">
        <v>Mobile Unit25</v>
      </c>
      <c r="N98" s="110">
        <f t="shared" ref="N98:BJ98" si="61">N37*N$48</f>
        <v>0</v>
      </c>
      <c r="O98" s="110">
        <f t="shared" si="61"/>
        <v>0</v>
      </c>
      <c r="P98" s="110" t="e">
        <f t="shared" si="61"/>
        <v>#DIV/0!</v>
      </c>
      <c r="Q98" s="110" t="e">
        <f t="shared" si="61"/>
        <v>#DIV/0!</v>
      </c>
      <c r="R98" s="110" t="e">
        <f t="shared" si="61"/>
        <v>#DIV/0!</v>
      </c>
      <c r="S98" s="110" t="e">
        <f t="shared" si="61"/>
        <v>#DIV/0!</v>
      </c>
      <c r="T98" s="110" t="e">
        <f t="shared" si="61"/>
        <v>#DIV/0!</v>
      </c>
      <c r="U98" s="110" t="e">
        <f t="shared" si="61"/>
        <v>#DIV/0!</v>
      </c>
      <c r="V98" s="110" t="e">
        <f t="shared" si="61"/>
        <v>#DIV/0!</v>
      </c>
      <c r="W98" s="110" t="e">
        <f t="shared" si="61"/>
        <v>#DIV/0!</v>
      </c>
      <c r="X98" s="110" t="e">
        <f t="shared" si="61"/>
        <v>#DIV/0!</v>
      </c>
      <c r="Y98" s="110" t="e">
        <f t="shared" si="61"/>
        <v>#DIV/0!</v>
      </c>
      <c r="Z98" s="110" t="e">
        <f t="shared" si="61"/>
        <v>#DIV/0!</v>
      </c>
      <c r="AA98" s="110" t="e">
        <f t="shared" si="61"/>
        <v>#DIV/0!</v>
      </c>
      <c r="AB98" s="110" t="e">
        <f t="shared" si="61"/>
        <v>#DIV/0!</v>
      </c>
      <c r="AC98" s="110" t="e">
        <f t="shared" si="61"/>
        <v>#DIV/0!</v>
      </c>
      <c r="AD98" s="110" t="e">
        <f t="shared" si="61"/>
        <v>#DIV/0!</v>
      </c>
      <c r="AE98" s="110" t="e">
        <f t="shared" si="61"/>
        <v>#DIV/0!</v>
      </c>
      <c r="AF98" s="110" t="e">
        <f t="shared" si="61"/>
        <v>#DIV/0!</v>
      </c>
      <c r="AG98" s="110" t="e">
        <f t="shared" si="61"/>
        <v>#DIV/0!</v>
      </c>
      <c r="AH98" s="110" t="e">
        <f t="shared" si="61"/>
        <v>#DIV/0!</v>
      </c>
      <c r="AI98" s="110" t="e">
        <f t="shared" si="61"/>
        <v>#DIV/0!</v>
      </c>
      <c r="AJ98" s="110" t="e">
        <f t="shared" si="61"/>
        <v>#DIV/0!</v>
      </c>
      <c r="AK98" s="110" t="e">
        <f t="shared" si="61"/>
        <v>#DIV/0!</v>
      </c>
      <c r="AL98" s="110" t="e">
        <f t="shared" si="61"/>
        <v>#DIV/0!</v>
      </c>
      <c r="AM98" s="110" t="e">
        <f t="shared" si="61"/>
        <v>#DIV/0!</v>
      </c>
      <c r="AN98" s="110" t="e">
        <f t="shared" si="61"/>
        <v>#DIV/0!</v>
      </c>
      <c r="AO98" s="110" t="e">
        <f t="shared" si="61"/>
        <v>#DIV/0!</v>
      </c>
      <c r="AP98" s="110" t="e">
        <f t="shared" si="61"/>
        <v>#DIV/0!</v>
      </c>
      <c r="AQ98" s="110" t="e">
        <f t="shared" si="61"/>
        <v>#DIV/0!</v>
      </c>
      <c r="AR98" s="110" t="e">
        <f t="shared" si="61"/>
        <v>#DIV/0!</v>
      </c>
      <c r="AS98" s="110" t="e">
        <f t="shared" si="61"/>
        <v>#DIV/0!</v>
      </c>
      <c r="AT98" s="110" t="e">
        <f t="shared" si="61"/>
        <v>#DIV/0!</v>
      </c>
      <c r="AU98" s="110" t="e">
        <f t="shared" si="61"/>
        <v>#DIV/0!</v>
      </c>
      <c r="AV98" s="110" t="e">
        <f t="shared" si="61"/>
        <v>#DIV/0!</v>
      </c>
      <c r="AW98" s="110" t="e">
        <f t="shared" si="61"/>
        <v>#DIV/0!</v>
      </c>
      <c r="AX98" s="110" t="e">
        <f t="shared" si="61"/>
        <v>#DIV/0!</v>
      </c>
      <c r="AY98" s="110" t="e">
        <f t="shared" si="61"/>
        <v>#DIV/0!</v>
      </c>
      <c r="AZ98" s="110" t="e">
        <f t="shared" si="61"/>
        <v>#DIV/0!</v>
      </c>
      <c r="BA98" s="110" t="e">
        <f t="shared" si="61"/>
        <v>#DIV/0!</v>
      </c>
      <c r="BB98" s="110" t="e">
        <f t="shared" si="61"/>
        <v>#DIV/0!</v>
      </c>
      <c r="BC98" s="110" t="e">
        <f t="shared" si="61"/>
        <v>#DIV/0!</v>
      </c>
      <c r="BD98" s="110" t="e">
        <f t="shared" si="61"/>
        <v>#DIV/0!</v>
      </c>
      <c r="BE98" s="110" t="e">
        <f t="shared" si="61"/>
        <v>#DIV/0!</v>
      </c>
      <c r="BF98" s="110" t="e">
        <f t="shared" si="61"/>
        <v>#DIV/0!</v>
      </c>
      <c r="BG98" s="110" t="e">
        <f t="shared" si="61"/>
        <v>#DIV/0!</v>
      </c>
      <c r="BH98" s="110" t="e">
        <f t="shared" si="61"/>
        <v>#DIV/0!</v>
      </c>
      <c r="BI98" s="110" t="e">
        <f t="shared" si="61"/>
        <v>#DIV/0!</v>
      </c>
      <c r="BJ98" s="110" t="e">
        <f t="shared" si="61"/>
        <v>#DIV/0!</v>
      </c>
      <c r="BK98" s="110" t="e">
        <f t="shared" ref="BK98" si="62">BK37*BK$48</f>
        <v>#DIV/0!</v>
      </c>
    </row>
    <row r="99" spans="3:64">
      <c r="C99" s="51" t="str">
        <v>Mobile Service26</v>
      </c>
      <c r="G99" s="51" t="str">
        <v>Mobile Unit26</v>
      </c>
      <c r="N99" s="110">
        <f t="shared" ref="N99:BJ99" si="63">N38*N$48</f>
        <v>0</v>
      </c>
      <c r="O99" s="110">
        <f t="shared" si="63"/>
        <v>0</v>
      </c>
      <c r="P99" s="110" t="e">
        <f t="shared" si="63"/>
        <v>#DIV/0!</v>
      </c>
      <c r="Q99" s="110" t="e">
        <f t="shared" si="63"/>
        <v>#DIV/0!</v>
      </c>
      <c r="R99" s="110" t="e">
        <f t="shared" si="63"/>
        <v>#DIV/0!</v>
      </c>
      <c r="S99" s="110" t="e">
        <f t="shared" si="63"/>
        <v>#DIV/0!</v>
      </c>
      <c r="T99" s="110" t="e">
        <f t="shared" si="63"/>
        <v>#DIV/0!</v>
      </c>
      <c r="U99" s="110" t="e">
        <f t="shared" si="63"/>
        <v>#DIV/0!</v>
      </c>
      <c r="V99" s="110" t="e">
        <f t="shared" si="63"/>
        <v>#DIV/0!</v>
      </c>
      <c r="W99" s="110" t="e">
        <f t="shared" si="63"/>
        <v>#DIV/0!</v>
      </c>
      <c r="X99" s="110" t="e">
        <f t="shared" si="63"/>
        <v>#DIV/0!</v>
      </c>
      <c r="Y99" s="110" t="e">
        <f t="shared" si="63"/>
        <v>#DIV/0!</v>
      </c>
      <c r="Z99" s="110" t="e">
        <f t="shared" si="63"/>
        <v>#DIV/0!</v>
      </c>
      <c r="AA99" s="110" t="e">
        <f t="shared" si="63"/>
        <v>#DIV/0!</v>
      </c>
      <c r="AB99" s="110" t="e">
        <f t="shared" si="63"/>
        <v>#DIV/0!</v>
      </c>
      <c r="AC99" s="110" t="e">
        <f t="shared" si="63"/>
        <v>#DIV/0!</v>
      </c>
      <c r="AD99" s="110" t="e">
        <f t="shared" si="63"/>
        <v>#DIV/0!</v>
      </c>
      <c r="AE99" s="110" t="e">
        <f t="shared" si="63"/>
        <v>#DIV/0!</v>
      </c>
      <c r="AF99" s="110" t="e">
        <f t="shared" si="63"/>
        <v>#DIV/0!</v>
      </c>
      <c r="AG99" s="110" t="e">
        <f t="shared" si="63"/>
        <v>#DIV/0!</v>
      </c>
      <c r="AH99" s="110" t="e">
        <f t="shared" si="63"/>
        <v>#DIV/0!</v>
      </c>
      <c r="AI99" s="110" t="e">
        <f t="shared" si="63"/>
        <v>#DIV/0!</v>
      </c>
      <c r="AJ99" s="110" t="e">
        <f t="shared" si="63"/>
        <v>#DIV/0!</v>
      </c>
      <c r="AK99" s="110" t="e">
        <f t="shared" si="63"/>
        <v>#DIV/0!</v>
      </c>
      <c r="AL99" s="110" t="e">
        <f t="shared" si="63"/>
        <v>#DIV/0!</v>
      </c>
      <c r="AM99" s="110" t="e">
        <f t="shared" si="63"/>
        <v>#DIV/0!</v>
      </c>
      <c r="AN99" s="110" t="e">
        <f t="shared" si="63"/>
        <v>#DIV/0!</v>
      </c>
      <c r="AO99" s="110" t="e">
        <f t="shared" si="63"/>
        <v>#DIV/0!</v>
      </c>
      <c r="AP99" s="110" t="e">
        <f t="shared" si="63"/>
        <v>#DIV/0!</v>
      </c>
      <c r="AQ99" s="110" t="e">
        <f t="shared" si="63"/>
        <v>#DIV/0!</v>
      </c>
      <c r="AR99" s="110" t="e">
        <f t="shared" si="63"/>
        <v>#DIV/0!</v>
      </c>
      <c r="AS99" s="110" t="e">
        <f t="shared" si="63"/>
        <v>#DIV/0!</v>
      </c>
      <c r="AT99" s="110" t="e">
        <f t="shared" si="63"/>
        <v>#DIV/0!</v>
      </c>
      <c r="AU99" s="110" t="e">
        <f t="shared" si="63"/>
        <v>#DIV/0!</v>
      </c>
      <c r="AV99" s="110" t="e">
        <f t="shared" si="63"/>
        <v>#DIV/0!</v>
      </c>
      <c r="AW99" s="110" t="e">
        <f t="shared" si="63"/>
        <v>#DIV/0!</v>
      </c>
      <c r="AX99" s="110" t="e">
        <f t="shared" si="63"/>
        <v>#DIV/0!</v>
      </c>
      <c r="AY99" s="110" t="e">
        <f t="shared" si="63"/>
        <v>#DIV/0!</v>
      </c>
      <c r="AZ99" s="110" t="e">
        <f t="shared" si="63"/>
        <v>#DIV/0!</v>
      </c>
      <c r="BA99" s="110" t="e">
        <f t="shared" si="63"/>
        <v>#DIV/0!</v>
      </c>
      <c r="BB99" s="110" t="e">
        <f t="shared" si="63"/>
        <v>#DIV/0!</v>
      </c>
      <c r="BC99" s="110" t="e">
        <f t="shared" si="63"/>
        <v>#DIV/0!</v>
      </c>
      <c r="BD99" s="110" t="e">
        <f t="shared" si="63"/>
        <v>#DIV/0!</v>
      </c>
      <c r="BE99" s="110" t="e">
        <f t="shared" si="63"/>
        <v>#DIV/0!</v>
      </c>
      <c r="BF99" s="110" t="e">
        <f t="shared" si="63"/>
        <v>#DIV/0!</v>
      </c>
      <c r="BG99" s="110" t="e">
        <f t="shared" si="63"/>
        <v>#DIV/0!</v>
      </c>
      <c r="BH99" s="110" t="e">
        <f t="shared" si="63"/>
        <v>#DIV/0!</v>
      </c>
      <c r="BI99" s="110" t="e">
        <f t="shared" si="63"/>
        <v>#DIV/0!</v>
      </c>
      <c r="BJ99" s="110" t="e">
        <f t="shared" si="63"/>
        <v>#DIV/0!</v>
      </c>
      <c r="BK99" s="110" t="e">
        <f t="shared" ref="BK99" si="64">BK38*BK$48</f>
        <v>#DIV/0!</v>
      </c>
    </row>
    <row r="100" spans="3:64">
      <c r="C100" s="51" t="str">
        <v>Mobile Service27</v>
      </c>
      <c r="G100" s="51" t="str">
        <v>Mobile Unit27</v>
      </c>
      <c r="N100" s="110">
        <f t="shared" ref="N100:BJ100" si="65">N39*N$48</f>
        <v>0</v>
      </c>
      <c r="O100" s="110">
        <f t="shared" si="65"/>
        <v>0</v>
      </c>
      <c r="P100" s="110" t="e">
        <f t="shared" si="65"/>
        <v>#DIV/0!</v>
      </c>
      <c r="Q100" s="110" t="e">
        <f t="shared" si="65"/>
        <v>#DIV/0!</v>
      </c>
      <c r="R100" s="110" t="e">
        <f t="shared" si="65"/>
        <v>#DIV/0!</v>
      </c>
      <c r="S100" s="110" t="e">
        <f t="shared" si="65"/>
        <v>#DIV/0!</v>
      </c>
      <c r="T100" s="110" t="e">
        <f t="shared" si="65"/>
        <v>#DIV/0!</v>
      </c>
      <c r="U100" s="110" t="e">
        <f t="shared" si="65"/>
        <v>#DIV/0!</v>
      </c>
      <c r="V100" s="110" t="e">
        <f t="shared" si="65"/>
        <v>#DIV/0!</v>
      </c>
      <c r="W100" s="110" t="e">
        <f t="shared" si="65"/>
        <v>#DIV/0!</v>
      </c>
      <c r="X100" s="110" t="e">
        <f t="shared" si="65"/>
        <v>#DIV/0!</v>
      </c>
      <c r="Y100" s="110" t="e">
        <f t="shared" si="65"/>
        <v>#DIV/0!</v>
      </c>
      <c r="Z100" s="110" t="e">
        <f t="shared" si="65"/>
        <v>#DIV/0!</v>
      </c>
      <c r="AA100" s="110" t="e">
        <f t="shared" si="65"/>
        <v>#DIV/0!</v>
      </c>
      <c r="AB100" s="110" t="e">
        <f t="shared" si="65"/>
        <v>#DIV/0!</v>
      </c>
      <c r="AC100" s="110" t="e">
        <f t="shared" si="65"/>
        <v>#DIV/0!</v>
      </c>
      <c r="AD100" s="110" t="e">
        <f t="shared" si="65"/>
        <v>#DIV/0!</v>
      </c>
      <c r="AE100" s="110" t="e">
        <f t="shared" si="65"/>
        <v>#DIV/0!</v>
      </c>
      <c r="AF100" s="110" t="e">
        <f t="shared" si="65"/>
        <v>#DIV/0!</v>
      </c>
      <c r="AG100" s="110" t="e">
        <f t="shared" si="65"/>
        <v>#DIV/0!</v>
      </c>
      <c r="AH100" s="110" t="e">
        <f t="shared" si="65"/>
        <v>#DIV/0!</v>
      </c>
      <c r="AI100" s="110" t="e">
        <f t="shared" si="65"/>
        <v>#DIV/0!</v>
      </c>
      <c r="AJ100" s="110" t="e">
        <f t="shared" si="65"/>
        <v>#DIV/0!</v>
      </c>
      <c r="AK100" s="110" t="e">
        <f t="shared" si="65"/>
        <v>#DIV/0!</v>
      </c>
      <c r="AL100" s="110" t="e">
        <f t="shared" si="65"/>
        <v>#DIV/0!</v>
      </c>
      <c r="AM100" s="110" t="e">
        <f t="shared" si="65"/>
        <v>#DIV/0!</v>
      </c>
      <c r="AN100" s="110" t="e">
        <f t="shared" si="65"/>
        <v>#DIV/0!</v>
      </c>
      <c r="AO100" s="110" t="e">
        <f t="shared" si="65"/>
        <v>#DIV/0!</v>
      </c>
      <c r="AP100" s="110" t="e">
        <f t="shared" si="65"/>
        <v>#DIV/0!</v>
      </c>
      <c r="AQ100" s="110" t="e">
        <f t="shared" si="65"/>
        <v>#DIV/0!</v>
      </c>
      <c r="AR100" s="110" t="e">
        <f t="shared" si="65"/>
        <v>#DIV/0!</v>
      </c>
      <c r="AS100" s="110" t="e">
        <f t="shared" si="65"/>
        <v>#DIV/0!</v>
      </c>
      <c r="AT100" s="110" t="e">
        <f t="shared" si="65"/>
        <v>#DIV/0!</v>
      </c>
      <c r="AU100" s="110" t="e">
        <f t="shared" si="65"/>
        <v>#DIV/0!</v>
      </c>
      <c r="AV100" s="110" t="e">
        <f t="shared" si="65"/>
        <v>#DIV/0!</v>
      </c>
      <c r="AW100" s="110" t="e">
        <f t="shared" si="65"/>
        <v>#DIV/0!</v>
      </c>
      <c r="AX100" s="110" t="e">
        <f t="shared" si="65"/>
        <v>#DIV/0!</v>
      </c>
      <c r="AY100" s="110" t="e">
        <f t="shared" si="65"/>
        <v>#DIV/0!</v>
      </c>
      <c r="AZ100" s="110" t="e">
        <f t="shared" si="65"/>
        <v>#DIV/0!</v>
      </c>
      <c r="BA100" s="110" t="e">
        <f t="shared" si="65"/>
        <v>#DIV/0!</v>
      </c>
      <c r="BB100" s="110" t="e">
        <f t="shared" si="65"/>
        <v>#DIV/0!</v>
      </c>
      <c r="BC100" s="110" t="e">
        <f t="shared" si="65"/>
        <v>#DIV/0!</v>
      </c>
      <c r="BD100" s="110" t="e">
        <f t="shared" si="65"/>
        <v>#DIV/0!</v>
      </c>
      <c r="BE100" s="110" t="e">
        <f t="shared" si="65"/>
        <v>#DIV/0!</v>
      </c>
      <c r="BF100" s="110" t="e">
        <f t="shared" si="65"/>
        <v>#DIV/0!</v>
      </c>
      <c r="BG100" s="110" t="e">
        <f t="shared" si="65"/>
        <v>#DIV/0!</v>
      </c>
      <c r="BH100" s="110" t="e">
        <f t="shared" si="65"/>
        <v>#DIV/0!</v>
      </c>
      <c r="BI100" s="110" t="e">
        <f t="shared" si="65"/>
        <v>#DIV/0!</v>
      </c>
      <c r="BJ100" s="110" t="e">
        <f t="shared" si="65"/>
        <v>#DIV/0!</v>
      </c>
      <c r="BK100" s="110" t="e">
        <f t="shared" ref="BK100" si="66">BK39*BK$48</f>
        <v>#DIV/0!</v>
      </c>
    </row>
    <row r="101" spans="3:64">
      <c r="C101" s="51" t="str">
        <v>Mobile Service28</v>
      </c>
      <c r="G101" s="51" t="str">
        <v>Mobile Unit28</v>
      </c>
      <c r="N101" s="110">
        <f t="shared" ref="N101:BJ101" si="67">N40*N$48</f>
        <v>0</v>
      </c>
      <c r="O101" s="110">
        <f t="shared" si="67"/>
        <v>0</v>
      </c>
      <c r="P101" s="110" t="e">
        <f t="shared" si="67"/>
        <v>#DIV/0!</v>
      </c>
      <c r="Q101" s="110" t="e">
        <f t="shared" si="67"/>
        <v>#DIV/0!</v>
      </c>
      <c r="R101" s="110" t="e">
        <f t="shared" si="67"/>
        <v>#DIV/0!</v>
      </c>
      <c r="S101" s="110" t="e">
        <f t="shared" si="67"/>
        <v>#DIV/0!</v>
      </c>
      <c r="T101" s="110" t="e">
        <f t="shared" si="67"/>
        <v>#DIV/0!</v>
      </c>
      <c r="U101" s="110" t="e">
        <f t="shared" si="67"/>
        <v>#DIV/0!</v>
      </c>
      <c r="V101" s="110" t="e">
        <f t="shared" si="67"/>
        <v>#DIV/0!</v>
      </c>
      <c r="W101" s="110" t="e">
        <f t="shared" si="67"/>
        <v>#DIV/0!</v>
      </c>
      <c r="X101" s="110" t="e">
        <f t="shared" si="67"/>
        <v>#DIV/0!</v>
      </c>
      <c r="Y101" s="110" t="e">
        <f t="shared" si="67"/>
        <v>#DIV/0!</v>
      </c>
      <c r="Z101" s="110" t="e">
        <f t="shared" si="67"/>
        <v>#DIV/0!</v>
      </c>
      <c r="AA101" s="110" t="e">
        <f t="shared" si="67"/>
        <v>#DIV/0!</v>
      </c>
      <c r="AB101" s="110" t="e">
        <f t="shared" si="67"/>
        <v>#DIV/0!</v>
      </c>
      <c r="AC101" s="110" t="e">
        <f t="shared" si="67"/>
        <v>#DIV/0!</v>
      </c>
      <c r="AD101" s="110" t="e">
        <f t="shared" si="67"/>
        <v>#DIV/0!</v>
      </c>
      <c r="AE101" s="110" t="e">
        <f t="shared" si="67"/>
        <v>#DIV/0!</v>
      </c>
      <c r="AF101" s="110" t="e">
        <f t="shared" si="67"/>
        <v>#DIV/0!</v>
      </c>
      <c r="AG101" s="110" t="e">
        <f t="shared" si="67"/>
        <v>#DIV/0!</v>
      </c>
      <c r="AH101" s="110" t="e">
        <f t="shared" si="67"/>
        <v>#DIV/0!</v>
      </c>
      <c r="AI101" s="110" t="e">
        <f t="shared" si="67"/>
        <v>#DIV/0!</v>
      </c>
      <c r="AJ101" s="110" t="e">
        <f t="shared" si="67"/>
        <v>#DIV/0!</v>
      </c>
      <c r="AK101" s="110" t="e">
        <f t="shared" si="67"/>
        <v>#DIV/0!</v>
      </c>
      <c r="AL101" s="110" t="e">
        <f t="shared" si="67"/>
        <v>#DIV/0!</v>
      </c>
      <c r="AM101" s="110" t="e">
        <f t="shared" si="67"/>
        <v>#DIV/0!</v>
      </c>
      <c r="AN101" s="110" t="e">
        <f t="shared" si="67"/>
        <v>#DIV/0!</v>
      </c>
      <c r="AO101" s="110" t="e">
        <f t="shared" si="67"/>
        <v>#DIV/0!</v>
      </c>
      <c r="AP101" s="110" t="e">
        <f t="shared" si="67"/>
        <v>#DIV/0!</v>
      </c>
      <c r="AQ101" s="110" t="e">
        <f t="shared" si="67"/>
        <v>#DIV/0!</v>
      </c>
      <c r="AR101" s="110" t="e">
        <f t="shared" si="67"/>
        <v>#DIV/0!</v>
      </c>
      <c r="AS101" s="110" t="e">
        <f t="shared" si="67"/>
        <v>#DIV/0!</v>
      </c>
      <c r="AT101" s="110" t="e">
        <f t="shared" si="67"/>
        <v>#DIV/0!</v>
      </c>
      <c r="AU101" s="110" t="e">
        <f t="shared" si="67"/>
        <v>#DIV/0!</v>
      </c>
      <c r="AV101" s="110" t="e">
        <f t="shared" si="67"/>
        <v>#DIV/0!</v>
      </c>
      <c r="AW101" s="110" t="e">
        <f t="shared" si="67"/>
        <v>#DIV/0!</v>
      </c>
      <c r="AX101" s="110" t="e">
        <f t="shared" si="67"/>
        <v>#DIV/0!</v>
      </c>
      <c r="AY101" s="110" t="e">
        <f t="shared" si="67"/>
        <v>#DIV/0!</v>
      </c>
      <c r="AZ101" s="110" t="e">
        <f t="shared" si="67"/>
        <v>#DIV/0!</v>
      </c>
      <c r="BA101" s="110" t="e">
        <f t="shared" si="67"/>
        <v>#DIV/0!</v>
      </c>
      <c r="BB101" s="110" t="e">
        <f t="shared" si="67"/>
        <v>#DIV/0!</v>
      </c>
      <c r="BC101" s="110" t="e">
        <f t="shared" si="67"/>
        <v>#DIV/0!</v>
      </c>
      <c r="BD101" s="110" t="e">
        <f t="shared" si="67"/>
        <v>#DIV/0!</v>
      </c>
      <c r="BE101" s="110" t="e">
        <f t="shared" si="67"/>
        <v>#DIV/0!</v>
      </c>
      <c r="BF101" s="110" t="e">
        <f t="shared" si="67"/>
        <v>#DIV/0!</v>
      </c>
      <c r="BG101" s="110" t="e">
        <f t="shared" si="67"/>
        <v>#DIV/0!</v>
      </c>
      <c r="BH101" s="110" t="e">
        <f t="shared" si="67"/>
        <v>#DIV/0!</v>
      </c>
      <c r="BI101" s="110" t="e">
        <f t="shared" si="67"/>
        <v>#DIV/0!</v>
      </c>
      <c r="BJ101" s="110" t="e">
        <f t="shared" si="67"/>
        <v>#DIV/0!</v>
      </c>
      <c r="BK101" s="110" t="e">
        <f t="shared" ref="BK101" si="68">BK40*BK$48</f>
        <v>#DIV/0!</v>
      </c>
    </row>
    <row r="102" spans="3:64">
      <c r="C102" s="51" t="str">
        <v>Mobile Service29</v>
      </c>
      <c r="G102" s="51" t="str">
        <v>Mobile Unit29</v>
      </c>
      <c r="N102" s="110">
        <f t="shared" ref="N102:BJ102" si="69">N41*N$48</f>
        <v>0</v>
      </c>
      <c r="O102" s="110">
        <f t="shared" si="69"/>
        <v>0</v>
      </c>
      <c r="P102" s="110" t="e">
        <f t="shared" si="69"/>
        <v>#DIV/0!</v>
      </c>
      <c r="Q102" s="110" t="e">
        <f t="shared" si="69"/>
        <v>#DIV/0!</v>
      </c>
      <c r="R102" s="110" t="e">
        <f t="shared" si="69"/>
        <v>#DIV/0!</v>
      </c>
      <c r="S102" s="110" t="e">
        <f t="shared" si="69"/>
        <v>#DIV/0!</v>
      </c>
      <c r="T102" s="110" t="e">
        <f t="shared" si="69"/>
        <v>#DIV/0!</v>
      </c>
      <c r="U102" s="110" t="e">
        <f t="shared" si="69"/>
        <v>#DIV/0!</v>
      </c>
      <c r="V102" s="110" t="e">
        <f t="shared" si="69"/>
        <v>#DIV/0!</v>
      </c>
      <c r="W102" s="110" t="e">
        <f t="shared" si="69"/>
        <v>#DIV/0!</v>
      </c>
      <c r="X102" s="110" t="e">
        <f t="shared" si="69"/>
        <v>#DIV/0!</v>
      </c>
      <c r="Y102" s="110" t="e">
        <f t="shared" si="69"/>
        <v>#DIV/0!</v>
      </c>
      <c r="Z102" s="110" t="e">
        <f t="shared" si="69"/>
        <v>#DIV/0!</v>
      </c>
      <c r="AA102" s="110" t="e">
        <f t="shared" si="69"/>
        <v>#DIV/0!</v>
      </c>
      <c r="AB102" s="110" t="e">
        <f t="shared" si="69"/>
        <v>#DIV/0!</v>
      </c>
      <c r="AC102" s="110" t="e">
        <f t="shared" si="69"/>
        <v>#DIV/0!</v>
      </c>
      <c r="AD102" s="110" t="e">
        <f t="shared" si="69"/>
        <v>#DIV/0!</v>
      </c>
      <c r="AE102" s="110" t="e">
        <f t="shared" si="69"/>
        <v>#DIV/0!</v>
      </c>
      <c r="AF102" s="110" t="e">
        <f t="shared" si="69"/>
        <v>#DIV/0!</v>
      </c>
      <c r="AG102" s="110" t="e">
        <f t="shared" si="69"/>
        <v>#DIV/0!</v>
      </c>
      <c r="AH102" s="110" t="e">
        <f t="shared" si="69"/>
        <v>#DIV/0!</v>
      </c>
      <c r="AI102" s="110" t="e">
        <f t="shared" si="69"/>
        <v>#DIV/0!</v>
      </c>
      <c r="AJ102" s="110" t="e">
        <f t="shared" si="69"/>
        <v>#DIV/0!</v>
      </c>
      <c r="AK102" s="110" t="e">
        <f t="shared" si="69"/>
        <v>#DIV/0!</v>
      </c>
      <c r="AL102" s="110" t="e">
        <f t="shared" si="69"/>
        <v>#DIV/0!</v>
      </c>
      <c r="AM102" s="110" t="e">
        <f t="shared" si="69"/>
        <v>#DIV/0!</v>
      </c>
      <c r="AN102" s="110" t="e">
        <f t="shared" si="69"/>
        <v>#DIV/0!</v>
      </c>
      <c r="AO102" s="110" t="e">
        <f t="shared" si="69"/>
        <v>#DIV/0!</v>
      </c>
      <c r="AP102" s="110" t="e">
        <f t="shared" si="69"/>
        <v>#DIV/0!</v>
      </c>
      <c r="AQ102" s="110" t="e">
        <f t="shared" si="69"/>
        <v>#DIV/0!</v>
      </c>
      <c r="AR102" s="110" t="e">
        <f t="shared" si="69"/>
        <v>#DIV/0!</v>
      </c>
      <c r="AS102" s="110" t="e">
        <f t="shared" si="69"/>
        <v>#DIV/0!</v>
      </c>
      <c r="AT102" s="110" t="e">
        <f t="shared" si="69"/>
        <v>#DIV/0!</v>
      </c>
      <c r="AU102" s="110" t="e">
        <f t="shared" si="69"/>
        <v>#DIV/0!</v>
      </c>
      <c r="AV102" s="110" t="e">
        <f t="shared" si="69"/>
        <v>#DIV/0!</v>
      </c>
      <c r="AW102" s="110" t="e">
        <f t="shared" si="69"/>
        <v>#DIV/0!</v>
      </c>
      <c r="AX102" s="110" t="e">
        <f t="shared" si="69"/>
        <v>#DIV/0!</v>
      </c>
      <c r="AY102" s="110" t="e">
        <f t="shared" si="69"/>
        <v>#DIV/0!</v>
      </c>
      <c r="AZ102" s="110" t="e">
        <f t="shared" si="69"/>
        <v>#DIV/0!</v>
      </c>
      <c r="BA102" s="110" t="e">
        <f t="shared" si="69"/>
        <v>#DIV/0!</v>
      </c>
      <c r="BB102" s="110" t="e">
        <f t="shared" si="69"/>
        <v>#DIV/0!</v>
      </c>
      <c r="BC102" s="110" t="e">
        <f t="shared" si="69"/>
        <v>#DIV/0!</v>
      </c>
      <c r="BD102" s="110" t="e">
        <f t="shared" si="69"/>
        <v>#DIV/0!</v>
      </c>
      <c r="BE102" s="110" t="e">
        <f t="shared" si="69"/>
        <v>#DIV/0!</v>
      </c>
      <c r="BF102" s="110" t="e">
        <f t="shared" si="69"/>
        <v>#DIV/0!</v>
      </c>
      <c r="BG102" s="110" t="e">
        <f t="shared" si="69"/>
        <v>#DIV/0!</v>
      </c>
      <c r="BH102" s="110" t="e">
        <f t="shared" si="69"/>
        <v>#DIV/0!</v>
      </c>
      <c r="BI102" s="110" t="e">
        <f t="shared" si="69"/>
        <v>#DIV/0!</v>
      </c>
      <c r="BJ102" s="110" t="e">
        <f t="shared" si="69"/>
        <v>#DIV/0!</v>
      </c>
      <c r="BK102" s="110" t="e">
        <f t="shared" ref="BK102" si="70">BK41*BK$48</f>
        <v>#DIV/0!</v>
      </c>
    </row>
    <row r="103" spans="3:64">
      <c r="C103" s="51" t="str">
        <v>Mobile Service30</v>
      </c>
      <c r="G103" s="51" t="str">
        <v>Mobile Unit30</v>
      </c>
      <c r="N103" s="110">
        <f t="shared" ref="N103:BJ103" si="71">N42*N$48</f>
        <v>0</v>
      </c>
      <c r="O103" s="110">
        <f t="shared" si="71"/>
        <v>0</v>
      </c>
      <c r="P103" s="110" t="e">
        <f t="shared" si="71"/>
        <v>#DIV/0!</v>
      </c>
      <c r="Q103" s="110" t="e">
        <f t="shared" si="71"/>
        <v>#DIV/0!</v>
      </c>
      <c r="R103" s="110" t="e">
        <f t="shared" si="71"/>
        <v>#DIV/0!</v>
      </c>
      <c r="S103" s="110" t="e">
        <f t="shared" si="71"/>
        <v>#DIV/0!</v>
      </c>
      <c r="T103" s="110" t="e">
        <f t="shared" si="71"/>
        <v>#DIV/0!</v>
      </c>
      <c r="U103" s="110" t="e">
        <f t="shared" si="71"/>
        <v>#DIV/0!</v>
      </c>
      <c r="V103" s="110" t="e">
        <f t="shared" si="71"/>
        <v>#DIV/0!</v>
      </c>
      <c r="W103" s="110" t="e">
        <f t="shared" si="71"/>
        <v>#DIV/0!</v>
      </c>
      <c r="X103" s="110" t="e">
        <f t="shared" si="71"/>
        <v>#DIV/0!</v>
      </c>
      <c r="Y103" s="110" t="e">
        <f t="shared" si="71"/>
        <v>#DIV/0!</v>
      </c>
      <c r="Z103" s="110" t="e">
        <f t="shared" si="71"/>
        <v>#DIV/0!</v>
      </c>
      <c r="AA103" s="110" t="e">
        <f t="shared" si="71"/>
        <v>#DIV/0!</v>
      </c>
      <c r="AB103" s="110" t="e">
        <f t="shared" si="71"/>
        <v>#DIV/0!</v>
      </c>
      <c r="AC103" s="110" t="e">
        <f t="shared" si="71"/>
        <v>#DIV/0!</v>
      </c>
      <c r="AD103" s="110" t="e">
        <f t="shared" si="71"/>
        <v>#DIV/0!</v>
      </c>
      <c r="AE103" s="110" t="e">
        <f t="shared" si="71"/>
        <v>#DIV/0!</v>
      </c>
      <c r="AF103" s="110" t="e">
        <f t="shared" si="71"/>
        <v>#DIV/0!</v>
      </c>
      <c r="AG103" s="110" t="e">
        <f t="shared" si="71"/>
        <v>#DIV/0!</v>
      </c>
      <c r="AH103" s="110" t="e">
        <f t="shared" si="71"/>
        <v>#DIV/0!</v>
      </c>
      <c r="AI103" s="110" t="e">
        <f t="shared" si="71"/>
        <v>#DIV/0!</v>
      </c>
      <c r="AJ103" s="110" t="e">
        <f t="shared" si="71"/>
        <v>#DIV/0!</v>
      </c>
      <c r="AK103" s="110" t="e">
        <f t="shared" si="71"/>
        <v>#DIV/0!</v>
      </c>
      <c r="AL103" s="110" t="e">
        <f t="shared" si="71"/>
        <v>#DIV/0!</v>
      </c>
      <c r="AM103" s="110" t="e">
        <f t="shared" si="71"/>
        <v>#DIV/0!</v>
      </c>
      <c r="AN103" s="110" t="e">
        <f t="shared" si="71"/>
        <v>#DIV/0!</v>
      </c>
      <c r="AO103" s="110" t="e">
        <f t="shared" si="71"/>
        <v>#DIV/0!</v>
      </c>
      <c r="AP103" s="110" t="e">
        <f t="shared" si="71"/>
        <v>#DIV/0!</v>
      </c>
      <c r="AQ103" s="110" t="e">
        <f t="shared" si="71"/>
        <v>#DIV/0!</v>
      </c>
      <c r="AR103" s="110" t="e">
        <f t="shared" si="71"/>
        <v>#DIV/0!</v>
      </c>
      <c r="AS103" s="110" t="e">
        <f t="shared" si="71"/>
        <v>#DIV/0!</v>
      </c>
      <c r="AT103" s="110" t="e">
        <f t="shared" si="71"/>
        <v>#DIV/0!</v>
      </c>
      <c r="AU103" s="110" t="e">
        <f t="shared" si="71"/>
        <v>#DIV/0!</v>
      </c>
      <c r="AV103" s="110" t="e">
        <f t="shared" si="71"/>
        <v>#DIV/0!</v>
      </c>
      <c r="AW103" s="110" t="e">
        <f t="shared" si="71"/>
        <v>#DIV/0!</v>
      </c>
      <c r="AX103" s="110" t="e">
        <f t="shared" si="71"/>
        <v>#DIV/0!</v>
      </c>
      <c r="AY103" s="110" t="e">
        <f t="shared" si="71"/>
        <v>#DIV/0!</v>
      </c>
      <c r="AZ103" s="110" t="e">
        <f t="shared" si="71"/>
        <v>#DIV/0!</v>
      </c>
      <c r="BA103" s="110" t="e">
        <f t="shared" si="71"/>
        <v>#DIV/0!</v>
      </c>
      <c r="BB103" s="110" t="e">
        <f t="shared" si="71"/>
        <v>#DIV/0!</v>
      </c>
      <c r="BC103" s="110" t="e">
        <f t="shared" si="71"/>
        <v>#DIV/0!</v>
      </c>
      <c r="BD103" s="110" t="e">
        <f t="shared" si="71"/>
        <v>#DIV/0!</v>
      </c>
      <c r="BE103" s="110" t="e">
        <f t="shared" si="71"/>
        <v>#DIV/0!</v>
      </c>
      <c r="BF103" s="110" t="e">
        <f t="shared" si="71"/>
        <v>#DIV/0!</v>
      </c>
      <c r="BG103" s="110" t="e">
        <f t="shared" si="71"/>
        <v>#DIV/0!</v>
      </c>
      <c r="BH103" s="110" t="e">
        <f t="shared" si="71"/>
        <v>#DIV/0!</v>
      </c>
      <c r="BI103" s="110" t="e">
        <f t="shared" si="71"/>
        <v>#DIV/0!</v>
      </c>
      <c r="BJ103" s="110" t="e">
        <f t="shared" si="71"/>
        <v>#DIV/0!</v>
      </c>
      <c r="BK103" s="110" t="e">
        <f t="shared" ref="BK103" si="72">BK42*BK$48</f>
        <v>#DIV/0!</v>
      </c>
    </row>
    <row r="104" spans="3:64">
      <c r="BL104" s="19"/>
    </row>
  </sheetData>
  <phoneticPr fontId="0" type="noConversion"/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&amp;D&amp;RCONFIDENTIAL © Analysys Mason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>
    <tabColor theme="3"/>
    <pageSetUpPr autoPageBreaks="0"/>
  </sheetPr>
  <dimension ref="A1:BR144"/>
  <sheetViews>
    <sheetView showGridLines="0" zoomScale="85" zoomScaleNormal="85" workbookViewId="0">
      <pane xSplit="10" ySplit="3" topLeftCell="K4" activePane="bottomRight" state="frozen"/>
      <selection pane="topRight" activeCell="K1" sqref="K1"/>
      <selection pane="bottomLeft" activeCell="A4" sqref="A4"/>
      <selection pane="bottomRight" activeCell="A24" sqref="A24"/>
    </sheetView>
  </sheetViews>
  <sheetFormatPr baseColWidth="10" defaultColWidth="12.7109375" defaultRowHeight="12"/>
  <cols>
    <col min="1" max="1" width="4.7109375" customWidth="1"/>
    <col min="2" max="2" width="5.42578125" customWidth="1"/>
    <col min="3" max="3" width="3.140625" customWidth="1"/>
    <col min="4" max="15" width="12.7109375" customWidth="1"/>
    <col min="16" max="16" width="16.42578125" customWidth="1"/>
    <col min="17" max="20" width="15.7109375" bestFit="1" customWidth="1"/>
    <col min="21" max="23" width="14.42578125" bestFit="1" customWidth="1"/>
    <col min="24" max="24" width="15.140625" bestFit="1" customWidth="1"/>
    <col min="25" max="28" width="15" bestFit="1" customWidth="1"/>
    <col min="29" max="30" width="15.140625" bestFit="1" customWidth="1"/>
    <col min="31" max="31" width="15" bestFit="1" customWidth="1"/>
    <col min="32" max="32" width="15.140625" bestFit="1" customWidth="1"/>
    <col min="33" max="33" width="15" bestFit="1" customWidth="1"/>
    <col min="34" max="34" width="15.140625" bestFit="1" customWidth="1"/>
    <col min="35" max="36" width="15" bestFit="1" customWidth="1"/>
    <col min="37" max="38" width="15.140625" bestFit="1" customWidth="1"/>
    <col min="39" max="39" width="17.5703125" bestFit="1" customWidth="1"/>
    <col min="40" max="41" width="15.140625" bestFit="1" customWidth="1"/>
    <col min="42" max="43" width="15" bestFit="1" customWidth="1"/>
    <col min="44" max="56" width="15.140625" bestFit="1" customWidth="1"/>
    <col min="57" max="57" width="15" bestFit="1" customWidth="1"/>
    <col min="58" max="63" width="15.140625" bestFit="1" customWidth="1"/>
  </cols>
  <sheetData>
    <row r="1" spans="1:70" s="40" customFormat="1" ht="33.75" customHeight="1">
      <c r="E1" s="49" t="s">
        <v>404</v>
      </c>
      <c r="M1" s="40" t="s">
        <v>90</v>
      </c>
    </row>
    <row r="2" spans="1:70">
      <c r="K2" s="285" t="s">
        <v>604</v>
      </c>
    </row>
    <row r="3" spans="1:70">
      <c r="C3" s="52" t="s">
        <v>128</v>
      </c>
      <c r="D3" s="73" t="s">
        <v>155</v>
      </c>
      <c r="E3" s="52" t="s">
        <v>116</v>
      </c>
      <c r="F3" s="52" t="s">
        <v>68</v>
      </c>
      <c r="G3" s="52" t="s">
        <v>117</v>
      </c>
      <c r="H3" s="52" t="s">
        <v>95</v>
      </c>
      <c r="J3" s="1">
        <f t="array" ref="J3:BK3">TRANSPOSE(Market.Years)</f>
        <v>0</v>
      </c>
      <c r="K3" s="1">
        <v>1</v>
      </c>
      <c r="L3" s="1">
        <v>2</v>
      </c>
      <c r="M3" s="1">
        <v>3</v>
      </c>
      <c r="N3" s="1">
        <v>4</v>
      </c>
      <c r="O3" s="1">
        <v>5</v>
      </c>
      <c r="P3" s="1">
        <v>6</v>
      </c>
      <c r="Q3" s="1">
        <v>7</v>
      </c>
      <c r="R3" s="1">
        <v>8</v>
      </c>
      <c r="S3" s="1">
        <v>9</v>
      </c>
      <c r="T3" s="1">
        <v>10</v>
      </c>
      <c r="U3" s="1">
        <v>11</v>
      </c>
      <c r="V3" s="1">
        <v>12</v>
      </c>
      <c r="W3" s="1">
        <v>13</v>
      </c>
      <c r="X3" s="1">
        <v>14</v>
      </c>
      <c r="Y3" s="1">
        <v>15</v>
      </c>
      <c r="Z3" s="1">
        <v>16</v>
      </c>
      <c r="AA3" s="1">
        <v>17</v>
      </c>
      <c r="AB3" s="1">
        <v>18</v>
      </c>
      <c r="AC3" s="1">
        <v>19</v>
      </c>
      <c r="AD3" s="1">
        <v>20</v>
      </c>
      <c r="AE3" s="1">
        <v>21</v>
      </c>
      <c r="AF3" s="1">
        <v>22</v>
      </c>
      <c r="AG3" s="1">
        <v>23</v>
      </c>
      <c r="AH3" s="1">
        <v>24</v>
      </c>
      <c r="AI3" s="1">
        <v>25</v>
      </c>
      <c r="AJ3" s="1">
        <v>26</v>
      </c>
      <c r="AK3" s="1">
        <v>27</v>
      </c>
      <c r="AL3" s="1">
        <v>28</v>
      </c>
      <c r="AM3" s="1">
        <v>29</v>
      </c>
      <c r="AN3" s="1">
        <v>30</v>
      </c>
      <c r="AO3" s="1">
        <v>31</v>
      </c>
      <c r="AP3" s="1">
        <v>32</v>
      </c>
      <c r="AQ3" s="1">
        <v>33</v>
      </c>
      <c r="AR3" s="1">
        <v>34</v>
      </c>
      <c r="AS3" s="1">
        <v>35</v>
      </c>
      <c r="AT3" s="1">
        <v>36</v>
      </c>
      <c r="AU3" s="1">
        <v>37</v>
      </c>
      <c r="AV3" s="1">
        <v>38</v>
      </c>
      <c r="AW3" s="1">
        <v>39</v>
      </c>
      <c r="AX3" s="1">
        <v>40</v>
      </c>
      <c r="AY3" s="1">
        <v>41</v>
      </c>
      <c r="AZ3" s="1">
        <v>42</v>
      </c>
      <c r="BA3" s="1">
        <v>43</v>
      </c>
      <c r="BB3" s="1">
        <v>44</v>
      </c>
      <c r="BC3" s="1">
        <v>45</v>
      </c>
      <c r="BD3" s="1">
        <v>46</v>
      </c>
      <c r="BE3" s="1">
        <v>47</v>
      </c>
      <c r="BF3" s="1">
        <v>48</v>
      </c>
      <c r="BG3" s="1">
        <v>49</v>
      </c>
      <c r="BH3" s="1">
        <v>50</v>
      </c>
      <c r="BI3" s="1">
        <v>51</v>
      </c>
      <c r="BJ3" s="1">
        <v>52</v>
      </c>
      <c r="BK3" s="1">
        <v>53</v>
      </c>
    </row>
    <row r="4" spans="1:70" s="89" customFormat="1" ht="18" customHeight="1">
      <c r="A4" s="87" t="s">
        <v>88</v>
      </c>
      <c r="B4" s="87" t="s">
        <v>173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</row>
    <row r="6" spans="1:70" ht="15.75">
      <c r="A6" s="17" t="s">
        <v>22</v>
      </c>
      <c r="B6" s="17" t="s">
        <v>173</v>
      </c>
      <c r="D6" s="17"/>
      <c r="K6" s="103"/>
      <c r="BO6" s="14"/>
      <c r="BP6" s="14"/>
    </row>
    <row r="8" spans="1:70">
      <c r="B8" s="73" t="s">
        <v>21</v>
      </c>
      <c r="C8" s="73" t="s">
        <v>182</v>
      </c>
    </row>
    <row r="9" spans="1:70">
      <c r="D9" t="s">
        <v>534</v>
      </c>
      <c r="H9" t="s">
        <v>118</v>
      </c>
      <c r="P9" s="112">
        <f>Mercado!R32</f>
        <v>0</v>
      </c>
      <c r="Q9" s="112">
        <f>Mercado!S32</f>
        <v>0</v>
      </c>
      <c r="R9" s="112">
        <f>Mercado!T32</f>
        <v>0</v>
      </c>
      <c r="S9" s="112">
        <f>Mercado!U32</f>
        <v>0</v>
      </c>
      <c r="T9" s="112">
        <f>Mercado!V32</f>
        <v>0</v>
      </c>
      <c r="U9" s="112">
        <f>Mercado!W32</f>
        <v>0</v>
      </c>
      <c r="V9" s="112" t="e">
        <f>Mercado!X32</f>
        <v>#DIV/0!</v>
      </c>
      <c r="W9" s="112" t="e">
        <f>Mercado!Y32</f>
        <v>#DIV/0!</v>
      </c>
      <c r="X9" s="112" t="e">
        <f>Mercado!Z32</f>
        <v>#DIV/0!</v>
      </c>
      <c r="Y9" s="112" t="e">
        <f>Mercado!AA32</f>
        <v>#DIV/0!</v>
      </c>
      <c r="Z9" s="112" t="e">
        <f>Mercado!AB32</f>
        <v>#DIV/0!</v>
      </c>
      <c r="AA9" s="112" t="e">
        <f>Mercado!AC32</f>
        <v>#DIV/0!</v>
      </c>
      <c r="AB9" s="112" t="e">
        <f>Mercado!AD32</f>
        <v>#DIV/0!</v>
      </c>
      <c r="AC9" s="112" t="e">
        <f>Mercado!AE32</f>
        <v>#DIV/0!</v>
      </c>
      <c r="AD9" s="112" t="e">
        <f>Mercado!AF32</f>
        <v>#DIV/0!</v>
      </c>
      <c r="AE9" s="112" t="e">
        <f>Mercado!AG32</f>
        <v>#DIV/0!</v>
      </c>
      <c r="AF9" s="112" t="e">
        <f>Mercado!AH32</f>
        <v>#DIV/0!</v>
      </c>
      <c r="AG9" s="112" t="e">
        <f>Mercado!AI32</f>
        <v>#DIV/0!</v>
      </c>
      <c r="AH9" s="112" t="e">
        <f>Mercado!AJ32</f>
        <v>#DIV/0!</v>
      </c>
      <c r="AI9" s="112" t="e">
        <f>Mercado!AK32</f>
        <v>#DIV/0!</v>
      </c>
      <c r="AJ9" s="112" t="e">
        <f>Mercado!AL32</f>
        <v>#DIV/0!</v>
      </c>
      <c r="AK9" s="112" t="e">
        <f>Mercado!AM32</f>
        <v>#DIV/0!</v>
      </c>
      <c r="AL9" s="112" t="e">
        <f>Mercado!AN32</f>
        <v>#DIV/0!</v>
      </c>
      <c r="AM9" s="112" t="e">
        <f>Mercado!AO32</f>
        <v>#DIV/0!</v>
      </c>
      <c r="AN9" s="112" t="e">
        <f>Mercado!AP32</f>
        <v>#DIV/0!</v>
      </c>
      <c r="AO9" s="112" t="e">
        <f>Mercado!AQ32</f>
        <v>#DIV/0!</v>
      </c>
      <c r="AP9" s="112" t="e">
        <f>Mercado!AR32</f>
        <v>#DIV/0!</v>
      </c>
      <c r="AQ9" s="112" t="e">
        <f>Mercado!AS32</f>
        <v>#DIV/0!</v>
      </c>
      <c r="AR9" s="112" t="e">
        <f>Mercado!AT32</f>
        <v>#DIV/0!</v>
      </c>
      <c r="AS9" s="112" t="e">
        <f>Mercado!AU32</f>
        <v>#DIV/0!</v>
      </c>
      <c r="AT9" s="112" t="e">
        <f>Mercado!AV32</f>
        <v>#DIV/0!</v>
      </c>
      <c r="AU9" s="112" t="e">
        <f>Mercado!AW32</f>
        <v>#DIV/0!</v>
      </c>
      <c r="AV9" s="112" t="e">
        <f>Mercado!AX32</f>
        <v>#DIV/0!</v>
      </c>
      <c r="AW9" s="112" t="e">
        <f>Mercado!AY32</f>
        <v>#DIV/0!</v>
      </c>
      <c r="AX9" s="112" t="e">
        <f>Mercado!AZ32</f>
        <v>#DIV/0!</v>
      </c>
      <c r="AY9" s="112" t="e">
        <f>Mercado!BA32</f>
        <v>#DIV/0!</v>
      </c>
      <c r="AZ9" s="112" t="e">
        <f>Mercado!BB32</f>
        <v>#DIV/0!</v>
      </c>
      <c r="BA9" s="112" t="e">
        <f>Mercado!BC32</f>
        <v>#DIV/0!</v>
      </c>
      <c r="BB9" s="112" t="e">
        <f>Mercado!BD32</f>
        <v>#DIV/0!</v>
      </c>
      <c r="BC9" s="112" t="e">
        <f>Mercado!BE32</f>
        <v>#DIV/0!</v>
      </c>
      <c r="BD9" s="112" t="e">
        <f>Mercado!BF32</f>
        <v>#DIV/0!</v>
      </c>
      <c r="BE9" s="112" t="e">
        <f>Mercado!BG32</f>
        <v>#DIV/0!</v>
      </c>
      <c r="BF9" s="112" t="e">
        <f>Mercado!BH32</f>
        <v>#DIV/0!</v>
      </c>
      <c r="BG9" s="112" t="e">
        <f>Mercado!BI32</f>
        <v>#DIV/0!</v>
      </c>
      <c r="BH9" s="112" t="e">
        <f>Mercado!BJ32</f>
        <v>#DIV/0!</v>
      </c>
      <c r="BI9" s="112" t="e">
        <f>Mercado!BK32</f>
        <v>#DIV/0!</v>
      </c>
      <c r="BJ9" s="112" t="e">
        <f>Mercado!BL32</f>
        <v>#DIV/0!</v>
      </c>
      <c r="BK9" s="112" t="e">
        <f>Mercado!BM32</f>
        <v>#DIV/0!</v>
      </c>
    </row>
    <row r="10" spans="1:70">
      <c r="D10" t="s">
        <v>176</v>
      </c>
      <c r="H10" t="s">
        <v>118</v>
      </c>
      <c r="P10" s="112">
        <f>Mercado!R36</f>
        <v>0</v>
      </c>
      <c r="Q10" s="112">
        <f>Mercado!S36</f>
        <v>0</v>
      </c>
      <c r="R10" s="112">
        <f>Mercado!T36</f>
        <v>0</v>
      </c>
      <c r="S10" s="112">
        <f>Mercado!U36</f>
        <v>0</v>
      </c>
      <c r="T10" s="112">
        <f>Mercado!V36</f>
        <v>0</v>
      </c>
      <c r="U10" s="112">
        <f>Mercado!W36</f>
        <v>0</v>
      </c>
      <c r="V10" s="112" t="e">
        <f>Mercado!X36</f>
        <v>#DIV/0!</v>
      </c>
      <c r="W10" s="112" t="e">
        <f>Mercado!Y36</f>
        <v>#DIV/0!</v>
      </c>
      <c r="X10" s="112" t="e">
        <f>Mercado!Z36</f>
        <v>#DIV/0!</v>
      </c>
      <c r="Y10" s="112" t="e">
        <f>Mercado!AA36</f>
        <v>#DIV/0!</v>
      </c>
      <c r="Z10" s="112" t="e">
        <f>Mercado!AB36</f>
        <v>#DIV/0!</v>
      </c>
      <c r="AA10" s="112" t="e">
        <f>Mercado!AC36</f>
        <v>#DIV/0!</v>
      </c>
      <c r="AB10" s="112" t="e">
        <f>Mercado!AD36</f>
        <v>#DIV/0!</v>
      </c>
      <c r="AC10" s="112" t="e">
        <f>Mercado!AE36</f>
        <v>#DIV/0!</v>
      </c>
      <c r="AD10" s="112" t="e">
        <f>Mercado!AF36</f>
        <v>#DIV/0!</v>
      </c>
      <c r="AE10" s="112" t="e">
        <f>Mercado!AG36</f>
        <v>#DIV/0!</v>
      </c>
      <c r="AF10" s="112" t="e">
        <f>Mercado!AH36</f>
        <v>#DIV/0!</v>
      </c>
      <c r="AG10" s="112" t="e">
        <f>Mercado!AI36</f>
        <v>#DIV/0!</v>
      </c>
      <c r="AH10" s="112" t="e">
        <f>Mercado!AJ36</f>
        <v>#DIV/0!</v>
      </c>
      <c r="AI10" s="112" t="e">
        <f>Mercado!AK36</f>
        <v>#DIV/0!</v>
      </c>
      <c r="AJ10" s="112" t="e">
        <f>Mercado!AL36</f>
        <v>#DIV/0!</v>
      </c>
      <c r="AK10" s="112" t="e">
        <f>Mercado!AM36</f>
        <v>#DIV/0!</v>
      </c>
      <c r="AL10" s="112" t="e">
        <f>Mercado!AN36</f>
        <v>#DIV/0!</v>
      </c>
      <c r="AM10" s="112" t="e">
        <f>Mercado!AO36</f>
        <v>#DIV/0!</v>
      </c>
      <c r="AN10" s="112" t="e">
        <f>Mercado!AP36</f>
        <v>#DIV/0!</v>
      </c>
      <c r="AO10" s="112" t="e">
        <f>Mercado!AQ36</f>
        <v>#DIV/0!</v>
      </c>
      <c r="AP10" s="112" t="e">
        <f>Mercado!AR36</f>
        <v>#DIV/0!</v>
      </c>
      <c r="AQ10" s="112" t="e">
        <f>Mercado!AS36</f>
        <v>#DIV/0!</v>
      </c>
      <c r="AR10" s="112" t="e">
        <f>Mercado!AT36</f>
        <v>#DIV/0!</v>
      </c>
      <c r="AS10" s="112" t="e">
        <f>Mercado!AU36</f>
        <v>#DIV/0!</v>
      </c>
      <c r="AT10" s="112" t="e">
        <f>Mercado!AV36</f>
        <v>#DIV/0!</v>
      </c>
      <c r="AU10" s="112" t="e">
        <f>Mercado!AW36</f>
        <v>#DIV/0!</v>
      </c>
      <c r="AV10" s="112" t="e">
        <f>Mercado!AX36</f>
        <v>#DIV/0!</v>
      </c>
      <c r="AW10" s="112" t="e">
        <f>Mercado!AY36</f>
        <v>#DIV/0!</v>
      </c>
      <c r="AX10" s="112" t="e">
        <f>Mercado!AZ36</f>
        <v>#DIV/0!</v>
      </c>
      <c r="AY10" s="112" t="e">
        <f>Mercado!BA36</f>
        <v>#DIV/0!</v>
      </c>
      <c r="AZ10" s="112" t="e">
        <f>Mercado!BB36</f>
        <v>#DIV/0!</v>
      </c>
      <c r="BA10" s="112" t="e">
        <f>Mercado!BC36</f>
        <v>#DIV/0!</v>
      </c>
      <c r="BB10" s="112" t="e">
        <f>Mercado!BD36</f>
        <v>#DIV/0!</v>
      </c>
      <c r="BC10" s="112" t="e">
        <f>Mercado!BE36</f>
        <v>#DIV/0!</v>
      </c>
      <c r="BD10" s="112" t="e">
        <f>Mercado!BF36</f>
        <v>#DIV/0!</v>
      </c>
      <c r="BE10" s="112" t="e">
        <f>Mercado!BG36</f>
        <v>#DIV/0!</v>
      </c>
      <c r="BF10" s="112" t="e">
        <f>Mercado!BH36</f>
        <v>#DIV/0!</v>
      </c>
      <c r="BG10" s="112" t="e">
        <f>Mercado!BI36</f>
        <v>#DIV/0!</v>
      </c>
      <c r="BH10" s="112" t="e">
        <f>Mercado!BJ36</f>
        <v>#DIV/0!</v>
      </c>
      <c r="BI10" s="112" t="e">
        <f>Mercado!BK36</f>
        <v>#DIV/0!</v>
      </c>
      <c r="BJ10" s="112" t="e">
        <f>Mercado!BL36</f>
        <v>#DIV/0!</v>
      </c>
      <c r="BK10" s="112" t="e">
        <f>Mercado!BM36</f>
        <v>#DIV/0!</v>
      </c>
    </row>
    <row r="11" spans="1:70">
      <c r="D11" t="s">
        <v>535</v>
      </c>
      <c r="P11" s="65" t="e">
        <f>Mercado!R23</f>
        <v>#DIV/0!</v>
      </c>
      <c r="Q11" s="65" t="e">
        <f>Mercado!S23</f>
        <v>#DIV/0!</v>
      </c>
      <c r="R11" s="65" t="e">
        <f>Mercado!T23</f>
        <v>#DIV/0!</v>
      </c>
      <c r="S11" s="65" t="e">
        <f>Mercado!U23</f>
        <v>#DIV/0!</v>
      </c>
      <c r="T11" s="65" t="e">
        <f>Mercado!V23</f>
        <v>#DIV/0!</v>
      </c>
      <c r="U11" s="65" t="e">
        <f>Mercado!W23</f>
        <v>#DIV/0!</v>
      </c>
      <c r="V11" s="65" t="e">
        <f>Mercado!X23</f>
        <v>#DIV/0!</v>
      </c>
      <c r="W11" s="65" t="e">
        <f>Mercado!Y23</f>
        <v>#DIV/0!</v>
      </c>
      <c r="X11" s="65" t="e">
        <f>Mercado!Z23</f>
        <v>#DIV/0!</v>
      </c>
      <c r="Y11" s="65" t="e">
        <f>Mercado!AA23</f>
        <v>#DIV/0!</v>
      </c>
      <c r="Z11" s="65" t="e">
        <f>Mercado!AB23</f>
        <v>#DIV/0!</v>
      </c>
      <c r="AA11" s="65" t="e">
        <f>Mercado!AC23</f>
        <v>#DIV/0!</v>
      </c>
      <c r="AB11" s="65" t="e">
        <f>Mercado!AD23</f>
        <v>#DIV/0!</v>
      </c>
      <c r="AC11" s="65" t="e">
        <f>Mercado!AE23</f>
        <v>#DIV/0!</v>
      </c>
      <c r="AD11" s="65" t="e">
        <f>Mercado!AF23</f>
        <v>#DIV/0!</v>
      </c>
      <c r="AE11" s="65" t="e">
        <f>Mercado!AG23</f>
        <v>#DIV/0!</v>
      </c>
      <c r="AF11" s="65" t="e">
        <f>Mercado!AH23</f>
        <v>#DIV/0!</v>
      </c>
      <c r="AG11" s="65" t="e">
        <f>Mercado!AI23</f>
        <v>#DIV/0!</v>
      </c>
      <c r="AH11" s="65" t="e">
        <f>Mercado!AJ23</f>
        <v>#DIV/0!</v>
      </c>
      <c r="AI11" s="65" t="e">
        <f>Mercado!AK23</f>
        <v>#DIV/0!</v>
      </c>
      <c r="AJ11" s="65" t="e">
        <f>Mercado!AL23</f>
        <v>#DIV/0!</v>
      </c>
      <c r="AK11" s="65" t="e">
        <f>Mercado!AM23</f>
        <v>#DIV/0!</v>
      </c>
      <c r="AL11" s="65" t="e">
        <f>Mercado!AN23</f>
        <v>#DIV/0!</v>
      </c>
      <c r="AM11" s="65" t="e">
        <f>Mercado!AO23</f>
        <v>#DIV/0!</v>
      </c>
      <c r="AN11" s="65" t="e">
        <f>Mercado!AP23</f>
        <v>#DIV/0!</v>
      </c>
      <c r="AO11" s="65" t="e">
        <f>Mercado!AQ23</f>
        <v>#DIV/0!</v>
      </c>
      <c r="AP11" s="65" t="e">
        <f>Mercado!AR23</f>
        <v>#DIV/0!</v>
      </c>
      <c r="AQ11" s="65" t="e">
        <f>Mercado!AS23</f>
        <v>#DIV/0!</v>
      </c>
      <c r="AR11" s="65" t="e">
        <f>Mercado!AT23</f>
        <v>#DIV/0!</v>
      </c>
      <c r="AS11" s="65" t="e">
        <f>Mercado!AU23</f>
        <v>#DIV/0!</v>
      </c>
      <c r="AT11" s="65" t="e">
        <f>Mercado!AV23</f>
        <v>#DIV/0!</v>
      </c>
      <c r="AU11" s="65" t="e">
        <f>Mercado!AW23</f>
        <v>#DIV/0!</v>
      </c>
      <c r="AV11" s="65" t="e">
        <f>Mercado!AX23</f>
        <v>#DIV/0!</v>
      </c>
      <c r="AW11" s="65" t="e">
        <f>Mercado!AY23</f>
        <v>#DIV/0!</v>
      </c>
      <c r="AX11" s="65" t="e">
        <f>Mercado!AZ23</f>
        <v>#DIV/0!</v>
      </c>
      <c r="AY11" s="65" t="e">
        <f>Mercado!BA23</f>
        <v>#DIV/0!</v>
      </c>
      <c r="AZ11" s="65" t="e">
        <f>Mercado!BB23</f>
        <v>#DIV/0!</v>
      </c>
      <c r="BA11" s="65" t="e">
        <f>Mercado!BC23</f>
        <v>#DIV/0!</v>
      </c>
      <c r="BB11" s="65" t="e">
        <f>Mercado!BD23</f>
        <v>#DIV/0!</v>
      </c>
      <c r="BC11" s="65" t="e">
        <f>Mercado!BE23</f>
        <v>#DIV/0!</v>
      </c>
      <c r="BD11" s="65" t="e">
        <f>Mercado!BF23</f>
        <v>#DIV/0!</v>
      </c>
      <c r="BE11" s="65" t="e">
        <f>Mercado!BG23</f>
        <v>#DIV/0!</v>
      </c>
      <c r="BF11" s="65" t="e">
        <f>Mercado!BH23</f>
        <v>#DIV/0!</v>
      </c>
      <c r="BG11" s="65" t="e">
        <f>Mercado!BI23</f>
        <v>#DIV/0!</v>
      </c>
      <c r="BH11" s="65" t="e">
        <f>Mercado!BJ23</f>
        <v>#DIV/0!</v>
      </c>
      <c r="BI11" s="65" t="e">
        <f>Mercado!BK23</f>
        <v>#DIV/0!</v>
      </c>
      <c r="BJ11" s="65" t="e">
        <f>Mercado!BL23</f>
        <v>#DIV/0!</v>
      </c>
      <c r="BK11" s="65" t="e">
        <f>Mercado!BM23</f>
        <v>#DIV/0!</v>
      </c>
    </row>
    <row r="12" spans="1:70">
      <c r="D12" t="s">
        <v>536</v>
      </c>
      <c r="P12" s="65" t="e">
        <f>Mercado!R35</f>
        <v>#DIV/0!</v>
      </c>
      <c r="Q12" s="65" t="e">
        <f>Mercado!S35</f>
        <v>#DIV/0!</v>
      </c>
      <c r="R12" s="65" t="e">
        <f>Mercado!T35</f>
        <v>#DIV/0!</v>
      </c>
      <c r="S12" s="65" t="e">
        <f>Mercado!U35</f>
        <v>#DIV/0!</v>
      </c>
      <c r="T12" s="65" t="e">
        <f>Mercado!V35</f>
        <v>#DIV/0!</v>
      </c>
      <c r="U12" s="65" t="e">
        <f>Mercado!W35</f>
        <v>#DIV/0!</v>
      </c>
      <c r="V12" s="65" t="e">
        <f>Mercado!X35</f>
        <v>#DIV/0!</v>
      </c>
      <c r="W12" s="65" t="e">
        <f>Mercado!Y35</f>
        <v>#DIV/0!</v>
      </c>
      <c r="X12" s="65" t="e">
        <f>Mercado!Z35</f>
        <v>#DIV/0!</v>
      </c>
      <c r="Y12" s="65" t="e">
        <f>Mercado!AA35</f>
        <v>#DIV/0!</v>
      </c>
      <c r="Z12" s="65" t="e">
        <f>Mercado!AB35</f>
        <v>#DIV/0!</v>
      </c>
      <c r="AA12" s="65" t="e">
        <f>Mercado!AC35</f>
        <v>#DIV/0!</v>
      </c>
      <c r="AB12" s="65" t="e">
        <f>Mercado!AD35</f>
        <v>#DIV/0!</v>
      </c>
      <c r="AC12" s="65" t="e">
        <f>Mercado!AE35</f>
        <v>#DIV/0!</v>
      </c>
      <c r="AD12" s="65" t="e">
        <f>Mercado!AF35</f>
        <v>#DIV/0!</v>
      </c>
      <c r="AE12" s="65" t="e">
        <f>Mercado!AG35</f>
        <v>#DIV/0!</v>
      </c>
      <c r="AF12" s="65" t="e">
        <f>Mercado!AH35</f>
        <v>#DIV/0!</v>
      </c>
      <c r="AG12" s="65" t="e">
        <f>Mercado!AI35</f>
        <v>#DIV/0!</v>
      </c>
      <c r="AH12" s="65" t="e">
        <f>Mercado!AJ35</f>
        <v>#DIV/0!</v>
      </c>
      <c r="AI12" s="65" t="e">
        <f>Mercado!AK35</f>
        <v>#DIV/0!</v>
      </c>
      <c r="AJ12" s="65" t="e">
        <f>Mercado!AL35</f>
        <v>#DIV/0!</v>
      </c>
      <c r="AK12" s="65" t="e">
        <f>Mercado!AM35</f>
        <v>#DIV/0!</v>
      </c>
      <c r="AL12" s="65" t="e">
        <f>Mercado!AN35</f>
        <v>#DIV/0!</v>
      </c>
      <c r="AM12" s="65" t="e">
        <f>Mercado!AO35</f>
        <v>#DIV/0!</v>
      </c>
      <c r="AN12" s="65" t="e">
        <f>Mercado!AP35</f>
        <v>#DIV/0!</v>
      </c>
      <c r="AO12" s="65" t="e">
        <f>Mercado!AQ35</f>
        <v>#DIV/0!</v>
      </c>
      <c r="AP12" s="65" t="e">
        <f>Mercado!AR35</f>
        <v>#DIV/0!</v>
      </c>
      <c r="AQ12" s="65" t="e">
        <f>Mercado!AS35</f>
        <v>#DIV/0!</v>
      </c>
      <c r="AR12" s="65" t="e">
        <f>Mercado!AT35</f>
        <v>#DIV/0!</v>
      </c>
      <c r="AS12" s="65" t="e">
        <f>Mercado!AU35</f>
        <v>#DIV/0!</v>
      </c>
      <c r="AT12" s="65" t="e">
        <f>Mercado!AV35</f>
        <v>#DIV/0!</v>
      </c>
      <c r="AU12" s="65" t="e">
        <f>Mercado!AW35</f>
        <v>#DIV/0!</v>
      </c>
      <c r="AV12" s="65" t="e">
        <f>Mercado!AX35</f>
        <v>#DIV/0!</v>
      </c>
      <c r="AW12" s="65" t="e">
        <f>Mercado!AY35</f>
        <v>#DIV/0!</v>
      </c>
      <c r="AX12" s="65" t="e">
        <f>Mercado!AZ35</f>
        <v>#DIV/0!</v>
      </c>
      <c r="AY12" s="65" t="e">
        <f>Mercado!BA35</f>
        <v>#DIV/0!</v>
      </c>
      <c r="AZ12" s="65" t="e">
        <f>Mercado!BB35</f>
        <v>#DIV/0!</v>
      </c>
      <c r="BA12" s="65" t="e">
        <f>Mercado!BC35</f>
        <v>#DIV/0!</v>
      </c>
      <c r="BB12" s="65" t="e">
        <f>Mercado!BD35</f>
        <v>#DIV/0!</v>
      </c>
      <c r="BC12" s="65" t="e">
        <f>Mercado!BE35</f>
        <v>#DIV/0!</v>
      </c>
      <c r="BD12" s="65" t="e">
        <f>Mercado!BF35</f>
        <v>#DIV/0!</v>
      </c>
      <c r="BE12" s="65" t="e">
        <f>Mercado!BG35</f>
        <v>#DIV/0!</v>
      </c>
      <c r="BF12" s="65" t="e">
        <f>Mercado!BH35</f>
        <v>#DIV/0!</v>
      </c>
      <c r="BG12" s="65" t="e">
        <f>Mercado!BI35</f>
        <v>#DIV/0!</v>
      </c>
      <c r="BH12" s="65" t="e">
        <f>Mercado!BJ35</f>
        <v>#DIV/0!</v>
      </c>
      <c r="BI12" s="65" t="e">
        <f>Mercado!BK35</f>
        <v>#DIV/0!</v>
      </c>
      <c r="BJ12" s="65" t="e">
        <f>Mercado!BL35</f>
        <v>#DIV/0!</v>
      </c>
      <c r="BK12" s="65" t="e">
        <f>Mercado!BM35</f>
        <v>#DIV/0!</v>
      </c>
    </row>
    <row r="14" spans="1:70">
      <c r="B14" s="73" t="s">
        <v>24</v>
      </c>
      <c r="C14" s="73" t="s">
        <v>405</v>
      </c>
    </row>
    <row r="15" spans="1:70">
      <c r="D15" t="s">
        <v>558</v>
      </c>
      <c r="H15" t="s">
        <v>118</v>
      </c>
      <c r="P15" s="112">
        <f>Mercado!R57</f>
        <v>0</v>
      </c>
      <c r="Q15" s="112">
        <f>Mercado!S57</f>
        <v>0</v>
      </c>
      <c r="R15" s="112">
        <f>Mercado!T57</f>
        <v>0</v>
      </c>
      <c r="S15" s="112">
        <f>Mercado!U57</f>
        <v>0</v>
      </c>
      <c r="T15" s="112">
        <f>Mercado!V57</f>
        <v>0</v>
      </c>
      <c r="U15" s="112">
        <f>Mercado!W57</f>
        <v>0</v>
      </c>
      <c r="V15" s="112" t="e">
        <f>Mercado!X57</f>
        <v>#DIV/0!</v>
      </c>
      <c r="W15" s="112" t="e">
        <f>Mercado!Y57</f>
        <v>#DIV/0!</v>
      </c>
      <c r="X15" s="112" t="e">
        <f>Mercado!Z57</f>
        <v>#DIV/0!</v>
      </c>
      <c r="Y15" s="112" t="e">
        <f>Mercado!AA57</f>
        <v>#DIV/0!</v>
      </c>
      <c r="Z15" s="112" t="e">
        <f>Mercado!AB57</f>
        <v>#DIV/0!</v>
      </c>
      <c r="AA15" s="112" t="e">
        <f>Mercado!AC57</f>
        <v>#DIV/0!</v>
      </c>
      <c r="AB15" s="112" t="e">
        <f>Mercado!AD57</f>
        <v>#DIV/0!</v>
      </c>
      <c r="AC15" s="112" t="e">
        <f>Mercado!AE57</f>
        <v>#DIV/0!</v>
      </c>
      <c r="AD15" s="112" t="e">
        <f>Mercado!AF57</f>
        <v>#DIV/0!</v>
      </c>
      <c r="AE15" s="112" t="e">
        <f>Mercado!AG57</f>
        <v>#DIV/0!</v>
      </c>
      <c r="AF15" s="112" t="e">
        <f>Mercado!AH57</f>
        <v>#DIV/0!</v>
      </c>
      <c r="AG15" s="112" t="e">
        <f>Mercado!AI57</f>
        <v>#DIV/0!</v>
      </c>
      <c r="AH15" s="112" t="e">
        <f>Mercado!AJ57</f>
        <v>#DIV/0!</v>
      </c>
      <c r="AI15" s="112" t="e">
        <f>Mercado!AK57</f>
        <v>#DIV/0!</v>
      </c>
      <c r="AJ15" s="112" t="e">
        <f>Mercado!AL57</f>
        <v>#DIV/0!</v>
      </c>
      <c r="AK15" s="112" t="e">
        <f>Mercado!AM57</f>
        <v>#DIV/0!</v>
      </c>
      <c r="AL15" s="112" t="e">
        <f>Mercado!AN57</f>
        <v>#DIV/0!</v>
      </c>
      <c r="AM15" s="112" t="e">
        <f>Mercado!AO57</f>
        <v>#DIV/0!</v>
      </c>
      <c r="AN15" s="112" t="e">
        <f>Mercado!AP57</f>
        <v>#DIV/0!</v>
      </c>
      <c r="AO15" s="112" t="e">
        <f>Mercado!AQ57</f>
        <v>#DIV/0!</v>
      </c>
      <c r="AP15" s="112" t="e">
        <f>Mercado!AR57</f>
        <v>#DIV/0!</v>
      </c>
      <c r="AQ15" s="112" t="e">
        <f>Mercado!AS57</f>
        <v>#DIV/0!</v>
      </c>
      <c r="AR15" s="112" t="e">
        <f>Mercado!AT57</f>
        <v>#DIV/0!</v>
      </c>
      <c r="AS15" s="112" t="e">
        <f>Mercado!AU57</f>
        <v>#DIV/0!</v>
      </c>
      <c r="AT15" s="112" t="e">
        <f>Mercado!AV57</f>
        <v>#DIV/0!</v>
      </c>
      <c r="AU15" s="112" t="e">
        <f>Mercado!AW57</f>
        <v>#DIV/0!</v>
      </c>
      <c r="AV15" s="112" t="e">
        <f>Mercado!AX57</f>
        <v>#DIV/0!</v>
      </c>
      <c r="AW15" s="112" t="e">
        <f>Mercado!AY57</f>
        <v>#DIV/0!</v>
      </c>
      <c r="AX15" s="112" t="e">
        <f>Mercado!AZ57</f>
        <v>#DIV/0!</v>
      </c>
      <c r="AY15" s="112" t="e">
        <f>Mercado!BA57</f>
        <v>#DIV/0!</v>
      </c>
      <c r="AZ15" s="112" t="e">
        <f>Mercado!BB57</f>
        <v>#DIV/0!</v>
      </c>
      <c r="BA15" s="112" t="e">
        <f>Mercado!BC57</f>
        <v>#DIV/0!</v>
      </c>
      <c r="BB15" s="112" t="e">
        <f>Mercado!BD57</f>
        <v>#DIV/0!</v>
      </c>
      <c r="BC15" s="112" t="e">
        <f>Mercado!BE57</f>
        <v>#DIV/0!</v>
      </c>
      <c r="BD15" s="112" t="e">
        <f>Mercado!BF57</f>
        <v>#DIV/0!</v>
      </c>
      <c r="BE15" s="112" t="e">
        <f>Mercado!BG57</f>
        <v>#DIV/0!</v>
      </c>
      <c r="BF15" s="112" t="e">
        <f>Mercado!BH57</f>
        <v>#DIV/0!</v>
      </c>
      <c r="BG15" s="112" t="e">
        <f>Mercado!BI57</f>
        <v>#DIV/0!</v>
      </c>
      <c r="BH15" s="112" t="e">
        <f>Mercado!BJ57</f>
        <v>#DIV/0!</v>
      </c>
      <c r="BI15" s="112" t="e">
        <f>Mercado!BK57</f>
        <v>#DIV/0!</v>
      </c>
      <c r="BJ15" s="112" t="e">
        <f>Mercado!BL57</f>
        <v>#DIV/0!</v>
      </c>
      <c r="BK15" s="112" t="e">
        <f>Mercado!BM57</f>
        <v>#DIV/0!</v>
      </c>
    </row>
    <row r="16" spans="1:70">
      <c r="D16" t="s">
        <v>208</v>
      </c>
      <c r="H16" t="s">
        <v>118</v>
      </c>
      <c r="P16" s="112">
        <f>Mercado!R58</f>
        <v>0</v>
      </c>
      <c r="Q16" s="112">
        <f>Mercado!S58</f>
        <v>0</v>
      </c>
      <c r="R16" s="112">
        <f>Mercado!T58</f>
        <v>0</v>
      </c>
      <c r="S16" s="112">
        <f>Mercado!U58</f>
        <v>0</v>
      </c>
      <c r="T16" s="112">
        <f>Mercado!V58</f>
        <v>0</v>
      </c>
      <c r="U16" s="112">
        <f>Mercado!W58</f>
        <v>0</v>
      </c>
      <c r="V16" s="112" t="e">
        <f>Mercado!X58</f>
        <v>#DIV/0!</v>
      </c>
      <c r="W16" s="112" t="e">
        <f>Mercado!Y58</f>
        <v>#DIV/0!</v>
      </c>
      <c r="X16" s="112" t="e">
        <f>Mercado!Z58</f>
        <v>#DIV/0!</v>
      </c>
      <c r="Y16" s="112" t="e">
        <f>Mercado!AA58</f>
        <v>#DIV/0!</v>
      </c>
      <c r="Z16" s="112" t="e">
        <f>Mercado!AB58</f>
        <v>#DIV/0!</v>
      </c>
      <c r="AA16" s="112" t="e">
        <f>Mercado!AC58</f>
        <v>#DIV/0!</v>
      </c>
      <c r="AB16" s="112" t="e">
        <f>Mercado!AD58</f>
        <v>#DIV/0!</v>
      </c>
      <c r="AC16" s="112" t="e">
        <f>Mercado!AE58</f>
        <v>#DIV/0!</v>
      </c>
      <c r="AD16" s="112" t="e">
        <f>Mercado!AF58</f>
        <v>#DIV/0!</v>
      </c>
      <c r="AE16" s="112" t="e">
        <f>Mercado!AG58</f>
        <v>#DIV/0!</v>
      </c>
      <c r="AF16" s="112" t="e">
        <f>Mercado!AH58</f>
        <v>#DIV/0!</v>
      </c>
      <c r="AG16" s="112" t="e">
        <f>Mercado!AI58</f>
        <v>#DIV/0!</v>
      </c>
      <c r="AH16" s="112" t="e">
        <f>Mercado!AJ58</f>
        <v>#DIV/0!</v>
      </c>
      <c r="AI16" s="112" t="e">
        <f>Mercado!AK58</f>
        <v>#DIV/0!</v>
      </c>
      <c r="AJ16" s="112" t="e">
        <f>Mercado!AL58</f>
        <v>#DIV/0!</v>
      </c>
      <c r="AK16" s="112" t="e">
        <f>Mercado!AM58</f>
        <v>#DIV/0!</v>
      </c>
      <c r="AL16" s="112" t="e">
        <f>Mercado!AN58</f>
        <v>#DIV/0!</v>
      </c>
      <c r="AM16" s="112" t="e">
        <f>Mercado!AO58</f>
        <v>#DIV/0!</v>
      </c>
      <c r="AN16" s="112" t="e">
        <f>Mercado!AP58</f>
        <v>#DIV/0!</v>
      </c>
      <c r="AO16" s="112" t="e">
        <f>Mercado!AQ58</f>
        <v>#DIV/0!</v>
      </c>
      <c r="AP16" s="112" t="e">
        <f>Mercado!AR58</f>
        <v>#DIV/0!</v>
      </c>
      <c r="AQ16" s="112" t="e">
        <f>Mercado!AS58</f>
        <v>#DIV/0!</v>
      </c>
      <c r="AR16" s="112" t="e">
        <f>Mercado!AT58</f>
        <v>#DIV/0!</v>
      </c>
      <c r="AS16" s="112" t="e">
        <f>Mercado!AU58</f>
        <v>#DIV/0!</v>
      </c>
      <c r="AT16" s="112" t="e">
        <f>Mercado!AV58</f>
        <v>#DIV/0!</v>
      </c>
      <c r="AU16" s="112" t="e">
        <f>Mercado!AW58</f>
        <v>#DIV/0!</v>
      </c>
      <c r="AV16" s="112" t="e">
        <f>Mercado!AX58</f>
        <v>#DIV/0!</v>
      </c>
      <c r="AW16" s="112" t="e">
        <f>Mercado!AY58</f>
        <v>#DIV/0!</v>
      </c>
      <c r="AX16" s="112" t="e">
        <f>Mercado!AZ58</f>
        <v>#DIV/0!</v>
      </c>
      <c r="AY16" s="112" t="e">
        <f>Mercado!BA58</f>
        <v>#DIV/0!</v>
      </c>
      <c r="AZ16" s="112" t="e">
        <f>Mercado!BB58</f>
        <v>#DIV/0!</v>
      </c>
      <c r="BA16" s="112" t="e">
        <f>Mercado!BC58</f>
        <v>#DIV/0!</v>
      </c>
      <c r="BB16" s="112" t="e">
        <f>Mercado!BD58</f>
        <v>#DIV/0!</v>
      </c>
      <c r="BC16" s="112" t="e">
        <f>Mercado!BE58</f>
        <v>#DIV/0!</v>
      </c>
      <c r="BD16" s="112" t="e">
        <f>Mercado!BF58</f>
        <v>#DIV/0!</v>
      </c>
      <c r="BE16" s="112" t="e">
        <f>Mercado!BG58</f>
        <v>#DIV/0!</v>
      </c>
      <c r="BF16" s="112" t="e">
        <f>Mercado!BH58</f>
        <v>#DIV/0!</v>
      </c>
      <c r="BG16" s="112" t="e">
        <f>Mercado!BI58</f>
        <v>#DIV/0!</v>
      </c>
      <c r="BH16" s="112" t="e">
        <f>Mercado!BJ58</f>
        <v>#DIV/0!</v>
      </c>
      <c r="BI16" s="112" t="e">
        <f>Mercado!BK58</f>
        <v>#DIV/0!</v>
      </c>
      <c r="BJ16" s="112" t="e">
        <f>Mercado!BL58</f>
        <v>#DIV/0!</v>
      </c>
      <c r="BK16" s="112" t="e">
        <f>Mercado!BM58</f>
        <v>#DIV/0!</v>
      </c>
    </row>
    <row r="17" spans="1:70">
      <c r="D17" t="s">
        <v>559</v>
      </c>
      <c r="P17" s="65" t="e">
        <f>Mercado!R64</f>
        <v>#DIV/0!</v>
      </c>
      <c r="Q17" s="65" t="e">
        <f>Mercado!S64</f>
        <v>#DIV/0!</v>
      </c>
      <c r="R17" s="65" t="e">
        <f>Mercado!T64</f>
        <v>#DIV/0!</v>
      </c>
      <c r="S17" s="65" t="e">
        <f>Mercado!U64</f>
        <v>#DIV/0!</v>
      </c>
      <c r="T17" s="65" t="e">
        <f>Mercado!V64</f>
        <v>#DIV/0!</v>
      </c>
      <c r="U17" s="65" t="e">
        <f>Mercado!W64</f>
        <v>#DIV/0!</v>
      </c>
      <c r="V17" s="65" t="e">
        <f>Mercado!X64</f>
        <v>#DIV/0!</v>
      </c>
      <c r="W17" s="65" t="e">
        <f>Mercado!Y64</f>
        <v>#DIV/0!</v>
      </c>
      <c r="X17" s="65" t="e">
        <f>Mercado!Z64</f>
        <v>#DIV/0!</v>
      </c>
      <c r="Y17" s="65" t="e">
        <f>Mercado!AA64</f>
        <v>#DIV/0!</v>
      </c>
      <c r="Z17" s="65" t="e">
        <f>Mercado!AB64</f>
        <v>#DIV/0!</v>
      </c>
      <c r="AA17" s="65" t="e">
        <f>Mercado!AC64</f>
        <v>#DIV/0!</v>
      </c>
      <c r="AB17" s="65" t="e">
        <f>Mercado!AD64</f>
        <v>#DIV/0!</v>
      </c>
      <c r="AC17" s="65" t="e">
        <f>Mercado!AE64</f>
        <v>#DIV/0!</v>
      </c>
      <c r="AD17" s="65" t="e">
        <f>Mercado!AF64</f>
        <v>#DIV/0!</v>
      </c>
      <c r="AE17" s="65" t="e">
        <f>Mercado!AG64</f>
        <v>#DIV/0!</v>
      </c>
      <c r="AF17" s="65" t="e">
        <f>Mercado!AH64</f>
        <v>#DIV/0!</v>
      </c>
      <c r="AG17" s="65" t="e">
        <f>Mercado!AI64</f>
        <v>#DIV/0!</v>
      </c>
      <c r="AH17" s="65" t="e">
        <f>Mercado!AJ64</f>
        <v>#DIV/0!</v>
      </c>
      <c r="AI17" s="65" t="e">
        <f>Mercado!AK64</f>
        <v>#DIV/0!</v>
      </c>
      <c r="AJ17" s="65" t="e">
        <f>Mercado!AL64</f>
        <v>#DIV/0!</v>
      </c>
      <c r="AK17" s="65" t="e">
        <f>Mercado!AM64</f>
        <v>#DIV/0!</v>
      </c>
      <c r="AL17" s="65" t="e">
        <f>Mercado!AN64</f>
        <v>#DIV/0!</v>
      </c>
      <c r="AM17" s="65" t="e">
        <f>Mercado!AO64</f>
        <v>#DIV/0!</v>
      </c>
      <c r="AN17" s="65" t="e">
        <f>Mercado!AP64</f>
        <v>#DIV/0!</v>
      </c>
      <c r="AO17" s="65" t="e">
        <f>Mercado!AQ64</f>
        <v>#DIV/0!</v>
      </c>
      <c r="AP17" s="65" t="e">
        <f>Mercado!AR64</f>
        <v>#DIV/0!</v>
      </c>
      <c r="AQ17" s="65" t="e">
        <f>Mercado!AS64</f>
        <v>#DIV/0!</v>
      </c>
      <c r="AR17" s="65" t="e">
        <f>Mercado!AT64</f>
        <v>#DIV/0!</v>
      </c>
      <c r="AS17" s="65" t="e">
        <f>Mercado!AU64</f>
        <v>#DIV/0!</v>
      </c>
      <c r="AT17" s="65" t="e">
        <f>Mercado!AV64</f>
        <v>#DIV/0!</v>
      </c>
      <c r="AU17" s="65" t="e">
        <f>Mercado!AW64</f>
        <v>#DIV/0!</v>
      </c>
      <c r="AV17" s="65" t="e">
        <f>Mercado!AX64</f>
        <v>#DIV/0!</v>
      </c>
      <c r="AW17" s="65" t="e">
        <f>Mercado!AY64</f>
        <v>#DIV/0!</v>
      </c>
      <c r="AX17" s="65" t="e">
        <f>Mercado!AZ64</f>
        <v>#DIV/0!</v>
      </c>
      <c r="AY17" s="65" t="e">
        <f>Mercado!BA64</f>
        <v>#DIV/0!</v>
      </c>
      <c r="AZ17" s="65" t="e">
        <f>Mercado!BB64</f>
        <v>#DIV/0!</v>
      </c>
      <c r="BA17" s="65" t="e">
        <f>Mercado!BC64</f>
        <v>#DIV/0!</v>
      </c>
      <c r="BB17" s="65" t="e">
        <f>Mercado!BD64</f>
        <v>#DIV/0!</v>
      </c>
      <c r="BC17" s="65" t="e">
        <f>Mercado!BE64</f>
        <v>#DIV/0!</v>
      </c>
      <c r="BD17" s="65" t="e">
        <f>Mercado!BF64</f>
        <v>#DIV/0!</v>
      </c>
      <c r="BE17" s="65" t="e">
        <f>Mercado!BG64</f>
        <v>#DIV/0!</v>
      </c>
      <c r="BF17" s="65" t="e">
        <f>Mercado!BH64</f>
        <v>#DIV/0!</v>
      </c>
      <c r="BG17" s="65" t="e">
        <f>Mercado!BI64</f>
        <v>#DIV/0!</v>
      </c>
      <c r="BH17" s="65" t="e">
        <f>Mercado!BJ64</f>
        <v>#DIV/0!</v>
      </c>
      <c r="BI17" s="65" t="e">
        <f>Mercado!BK64</f>
        <v>#DIV/0!</v>
      </c>
      <c r="BJ17" s="65" t="e">
        <f>Mercado!BL64</f>
        <v>#DIV/0!</v>
      </c>
      <c r="BK17" s="65" t="e">
        <f>Mercado!BM64</f>
        <v>#DIV/0!</v>
      </c>
    </row>
    <row r="18" spans="1:70">
      <c r="D18" t="s">
        <v>560</v>
      </c>
      <c r="P18" s="65" t="e">
        <f>Mercado!R65</f>
        <v>#DIV/0!</v>
      </c>
      <c r="Q18" s="65" t="e">
        <f>Mercado!S65</f>
        <v>#DIV/0!</v>
      </c>
      <c r="R18" s="65" t="e">
        <f>Mercado!T65</f>
        <v>#DIV/0!</v>
      </c>
      <c r="S18" s="65" t="e">
        <f>Mercado!U65</f>
        <v>#DIV/0!</v>
      </c>
      <c r="T18" s="65" t="e">
        <f>Mercado!V65</f>
        <v>#DIV/0!</v>
      </c>
      <c r="U18" s="65" t="e">
        <f>Mercado!W65</f>
        <v>#DIV/0!</v>
      </c>
      <c r="V18" s="65" t="e">
        <f>Mercado!X65</f>
        <v>#DIV/0!</v>
      </c>
      <c r="W18" s="65" t="e">
        <f>Mercado!Y65</f>
        <v>#DIV/0!</v>
      </c>
      <c r="X18" s="65" t="e">
        <f>Mercado!Z65</f>
        <v>#DIV/0!</v>
      </c>
      <c r="Y18" s="65" t="e">
        <f>Mercado!AA65</f>
        <v>#DIV/0!</v>
      </c>
      <c r="Z18" s="65" t="e">
        <f>Mercado!AB65</f>
        <v>#DIV/0!</v>
      </c>
      <c r="AA18" s="65" t="e">
        <f>Mercado!AC65</f>
        <v>#DIV/0!</v>
      </c>
      <c r="AB18" s="65" t="e">
        <f>Mercado!AD65</f>
        <v>#DIV/0!</v>
      </c>
      <c r="AC18" s="65" t="e">
        <f>Mercado!AE65</f>
        <v>#DIV/0!</v>
      </c>
      <c r="AD18" s="65" t="e">
        <f>Mercado!AF65</f>
        <v>#DIV/0!</v>
      </c>
      <c r="AE18" s="65" t="e">
        <f>Mercado!AG65</f>
        <v>#DIV/0!</v>
      </c>
      <c r="AF18" s="65" t="e">
        <f>Mercado!AH65</f>
        <v>#DIV/0!</v>
      </c>
      <c r="AG18" s="65" t="e">
        <f>Mercado!AI65</f>
        <v>#DIV/0!</v>
      </c>
      <c r="AH18" s="65" t="e">
        <f>Mercado!AJ65</f>
        <v>#DIV/0!</v>
      </c>
      <c r="AI18" s="65" t="e">
        <f>Mercado!AK65</f>
        <v>#DIV/0!</v>
      </c>
      <c r="AJ18" s="65" t="e">
        <f>Mercado!AL65</f>
        <v>#DIV/0!</v>
      </c>
      <c r="AK18" s="65" t="e">
        <f>Mercado!AM65</f>
        <v>#DIV/0!</v>
      </c>
      <c r="AL18" s="65" t="e">
        <f>Mercado!AN65</f>
        <v>#DIV/0!</v>
      </c>
      <c r="AM18" s="65" t="e">
        <f>Mercado!AO65</f>
        <v>#DIV/0!</v>
      </c>
      <c r="AN18" s="65" t="e">
        <f>Mercado!AP65</f>
        <v>#DIV/0!</v>
      </c>
      <c r="AO18" s="65" t="e">
        <f>Mercado!AQ65</f>
        <v>#DIV/0!</v>
      </c>
      <c r="AP18" s="65" t="e">
        <f>Mercado!AR65</f>
        <v>#DIV/0!</v>
      </c>
      <c r="AQ18" s="65" t="e">
        <f>Mercado!AS65</f>
        <v>#DIV/0!</v>
      </c>
      <c r="AR18" s="65" t="e">
        <f>Mercado!AT65</f>
        <v>#DIV/0!</v>
      </c>
      <c r="AS18" s="65" t="e">
        <f>Mercado!AU65</f>
        <v>#DIV/0!</v>
      </c>
      <c r="AT18" s="65" t="e">
        <f>Mercado!AV65</f>
        <v>#DIV/0!</v>
      </c>
      <c r="AU18" s="65" t="e">
        <f>Mercado!AW65</f>
        <v>#DIV/0!</v>
      </c>
      <c r="AV18" s="65" t="e">
        <f>Mercado!AX65</f>
        <v>#DIV/0!</v>
      </c>
      <c r="AW18" s="65" t="e">
        <f>Mercado!AY65</f>
        <v>#DIV/0!</v>
      </c>
      <c r="AX18" s="65" t="e">
        <f>Mercado!AZ65</f>
        <v>#DIV/0!</v>
      </c>
      <c r="AY18" s="65" t="e">
        <f>Mercado!BA65</f>
        <v>#DIV/0!</v>
      </c>
      <c r="AZ18" s="65" t="e">
        <f>Mercado!BB65</f>
        <v>#DIV/0!</v>
      </c>
      <c r="BA18" s="65" t="e">
        <f>Mercado!BC65</f>
        <v>#DIV/0!</v>
      </c>
      <c r="BB18" s="65" t="e">
        <f>Mercado!BD65</f>
        <v>#DIV/0!</v>
      </c>
      <c r="BC18" s="65" t="e">
        <f>Mercado!BE65</f>
        <v>#DIV/0!</v>
      </c>
      <c r="BD18" s="65" t="e">
        <f>Mercado!BF65</f>
        <v>#DIV/0!</v>
      </c>
      <c r="BE18" s="65" t="e">
        <f>Mercado!BG65</f>
        <v>#DIV/0!</v>
      </c>
      <c r="BF18" s="65" t="e">
        <f>Mercado!BH65</f>
        <v>#DIV/0!</v>
      </c>
      <c r="BG18" s="65" t="e">
        <f>Mercado!BI65</f>
        <v>#DIV/0!</v>
      </c>
      <c r="BH18" s="65" t="e">
        <f>Mercado!BJ65</f>
        <v>#DIV/0!</v>
      </c>
      <c r="BI18" s="65" t="e">
        <f>Mercado!BK65</f>
        <v>#DIV/0!</v>
      </c>
      <c r="BJ18" s="65" t="e">
        <f>Mercado!BL65</f>
        <v>#DIV/0!</v>
      </c>
      <c r="BK18" s="65" t="e">
        <f>Mercado!BM65</f>
        <v>#DIV/0!</v>
      </c>
    </row>
    <row r="20" spans="1:70" ht="15.75">
      <c r="A20" s="17" t="s">
        <v>23</v>
      </c>
      <c r="B20" s="17" t="s">
        <v>406</v>
      </c>
      <c r="D20" s="17"/>
      <c r="K20" s="103"/>
      <c r="BO20" s="14"/>
      <c r="BP20" s="14"/>
    </row>
    <row r="22" spans="1:70">
      <c r="B22" s="73" t="s">
        <v>20</v>
      </c>
      <c r="C22" s="73" t="s">
        <v>130</v>
      </c>
    </row>
    <row r="23" spans="1:70">
      <c r="D23" s="51" t="s">
        <v>19</v>
      </c>
      <c r="P23" s="112">
        <f>Mercado!R99</f>
        <v>0</v>
      </c>
      <c r="Q23" s="112">
        <f>Mercado!S99</f>
        <v>0</v>
      </c>
      <c r="R23" s="112" t="e">
        <f ca="1">Mercado!T99</f>
        <v>#N/A</v>
      </c>
      <c r="S23" s="112" t="e">
        <f ca="1">Mercado!U99</f>
        <v>#N/A</v>
      </c>
      <c r="T23" s="112" t="e">
        <f ca="1">Mercado!V99</f>
        <v>#N/A</v>
      </c>
      <c r="U23" s="112" t="e">
        <f ca="1">Mercado!W99</f>
        <v>#N/A</v>
      </c>
      <c r="V23" s="112" t="e">
        <f ca="1">Mercado!X99</f>
        <v>#N/A</v>
      </c>
      <c r="W23" s="112" t="e">
        <f ca="1">Mercado!Y99</f>
        <v>#N/A</v>
      </c>
      <c r="X23" s="112" t="e">
        <f ca="1">Mercado!Z99</f>
        <v>#N/A</v>
      </c>
      <c r="Y23" s="112" t="e">
        <f ca="1">Mercado!AA99</f>
        <v>#N/A</v>
      </c>
      <c r="Z23" s="112" t="e">
        <f ca="1">Mercado!AB99</f>
        <v>#N/A</v>
      </c>
      <c r="AA23" s="112" t="e">
        <f ca="1">Mercado!AC99</f>
        <v>#N/A</v>
      </c>
      <c r="AB23" s="112" t="e">
        <f ca="1">Mercado!AD99</f>
        <v>#N/A</v>
      </c>
      <c r="AC23" s="112" t="e">
        <f ca="1">Mercado!AE99</f>
        <v>#N/A</v>
      </c>
      <c r="AD23" s="112" t="e">
        <f ca="1">Mercado!AF99</f>
        <v>#N/A</v>
      </c>
      <c r="AE23" s="112" t="e">
        <f ca="1">Mercado!AG99</f>
        <v>#N/A</v>
      </c>
      <c r="AF23" s="112" t="e">
        <f ca="1">Mercado!AH99</f>
        <v>#N/A</v>
      </c>
      <c r="AG23" s="112" t="e">
        <f ca="1">Mercado!AI99</f>
        <v>#N/A</v>
      </c>
      <c r="AH23" s="112" t="e">
        <f ca="1">Mercado!AJ99</f>
        <v>#N/A</v>
      </c>
      <c r="AI23" s="112" t="e">
        <f ca="1">Mercado!AK99</f>
        <v>#N/A</v>
      </c>
      <c r="AJ23" s="112" t="e">
        <f ca="1">Mercado!AL99</f>
        <v>#N/A</v>
      </c>
      <c r="AK23" s="112" t="e">
        <f ca="1">Mercado!AM99</f>
        <v>#N/A</v>
      </c>
      <c r="AL23" s="112" t="e">
        <f ca="1">Mercado!AN99</f>
        <v>#N/A</v>
      </c>
      <c r="AM23" s="112" t="e">
        <f ca="1">Mercado!AO99</f>
        <v>#N/A</v>
      </c>
      <c r="AN23" s="112" t="e">
        <f ca="1">Mercado!AP99</f>
        <v>#N/A</v>
      </c>
      <c r="AO23" s="112" t="e">
        <f ca="1">Mercado!AQ99</f>
        <v>#N/A</v>
      </c>
      <c r="AP23" s="112" t="e">
        <f ca="1">Mercado!AR99</f>
        <v>#N/A</v>
      </c>
      <c r="AQ23" s="112" t="e">
        <f ca="1">Mercado!AS99</f>
        <v>#N/A</v>
      </c>
      <c r="AR23" s="112" t="e">
        <f ca="1">Mercado!AT99</f>
        <v>#N/A</v>
      </c>
      <c r="AS23" s="112" t="e">
        <f ca="1">Mercado!AU99</f>
        <v>#N/A</v>
      </c>
      <c r="AT23" s="112" t="e">
        <f ca="1">Mercado!AV99</f>
        <v>#N/A</v>
      </c>
      <c r="AU23" s="112" t="e">
        <f ca="1">Mercado!AW99</f>
        <v>#N/A</v>
      </c>
      <c r="AV23" s="112" t="e">
        <f ca="1">Mercado!AX99</f>
        <v>#N/A</v>
      </c>
      <c r="AW23" s="112" t="e">
        <f ca="1">Mercado!AY99</f>
        <v>#N/A</v>
      </c>
      <c r="AX23" s="112" t="e">
        <f ca="1">Mercado!AZ99</f>
        <v>#N/A</v>
      </c>
      <c r="AY23" s="112" t="e">
        <f ca="1">Mercado!BA99</f>
        <v>#N/A</v>
      </c>
      <c r="AZ23" s="112" t="e">
        <f ca="1">Mercado!BB99</f>
        <v>#N/A</v>
      </c>
      <c r="BA23" s="112" t="e">
        <f ca="1">Mercado!BC99</f>
        <v>#N/A</v>
      </c>
      <c r="BB23" s="112" t="e">
        <f ca="1">Mercado!BD99</f>
        <v>#N/A</v>
      </c>
      <c r="BC23" s="112" t="e">
        <f ca="1">Mercado!BE99</f>
        <v>#N/A</v>
      </c>
      <c r="BD23" s="112" t="e">
        <f ca="1">Mercado!BF99</f>
        <v>#N/A</v>
      </c>
      <c r="BE23" s="112" t="e">
        <f ca="1">Mercado!BG99</f>
        <v>#N/A</v>
      </c>
      <c r="BF23" s="112" t="e">
        <f ca="1">Mercado!BH99</f>
        <v>#N/A</v>
      </c>
      <c r="BG23" s="112" t="e">
        <f ca="1">Mercado!BI99</f>
        <v>#N/A</v>
      </c>
      <c r="BH23" s="112" t="e">
        <f ca="1">Mercado!BJ99</f>
        <v>#N/A</v>
      </c>
      <c r="BI23" s="112" t="e">
        <f ca="1">Mercado!BK99</f>
        <v>#N/A</v>
      </c>
      <c r="BJ23" s="112" t="e">
        <f ca="1">Mercado!BL99</f>
        <v>#N/A</v>
      </c>
      <c r="BK23" s="112" t="e">
        <f ca="1">Mercado!BM99</f>
        <v>#N/A</v>
      </c>
    </row>
    <row r="24" spans="1:70"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</row>
    <row r="26" spans="1:70" s="89" customFormat="1" ht="18" customHeight="1">
      <c r="A26" s="87" t="s">
        <v>87</v>
      </c>
      <c r="B26" s="87" t="s">
        <v>407</v>
      </c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</row>
    <row r="28" spans="1:70" ht="15.75">
      <c r="A28" s="17" t="s">
        <v>60</v>
      </c>
      <c r="B28" s="17" t="s">
        <v>59</v>
      </c>
      <c r="D28" s="17"/>
      <c r="K28" s="103"/>
      <c r="BO28" s="14"/>
      <c r="BP28" s="14"/>
    </row>
    <row r="30" spans="1:70">
      <c r="B30" s="73"/>
      <c r="C30" s="73" t="s">
        <v>543</v>
      </c>
    </row>
    <row r="31" spans="1:70">
      <c r="C31" s="46">
        <v>4</v>
      </c>
      <c r="D31" s="51" t="str">
        <f>INDEX(Mobile.Retail.Services,C31)</f>
        <v>Llamadas a internacional</v>
      </c>
      <c r="H31" s="51" t="str">
        <f>INDEX(Mobile.Retail.Services.Units,C31)</f>
        <v>minutos</v>
      </c>
      <c r="O31" s="112">
        <f t="shared" ref="O31:X35" si="0">INDEX(Mobile.Retail.Services.Volumes,$C31,MATCH(O$3,$O$3:$BL$3,0))</f>
        <v>0</v>
      </c>
      <c r="P31" s="112" t="e">
        <f t="shared" si="0"/>
        <v>#DIV/0!</v>
      </c>
      <c r="Q31" s="112" t="e">
        <f t="shared" si="0"/>
        <v>#DIV/0!</v>
      </c>
      <c r="R31" s="112" t="e">
        <f t="shared" si="0"/>
        <v>#DIV/0!</v>
      </c>
      <c r="S31" s="112" t="e">
        <f t="shared" si="0"/>
        <v>#DIV/0!</v>
      </c>
      <c r="T31" s="112" t="e">
        <f t="shared" si="0"/>
        <v>#DIV/0!</v>
      </c>
      <c r="U31" s="112" t="e">
        <f t="shared" si="0"/>
        <v>#DIV/0!</v>
      </c>
      <c r="V31" s="112" t="e">
        <f t="shared" si="0"/>
        <v>#DIV/0!</v>
      </c>
      <c r="W31" s="112" t="e">
        <f t="shared" si="0"/>
        <v>#DIV/0!</v>
      </c>
      <c r="X31" s="112" t="e">
        <f t="shared" si="0"/>
        <v>#DIV/0!</v>
      </c>
      <c r="Y31" s="112" t="e">
        <f t="shared" ref="Y31:AH35" si="1">INDEX(Mobile.Retail.Services.Volumes,$C31,MATCH(Y$3,$O$3:$BL$3,0))</f>
        <v>#DIV/0!</v>
      </c>
      <c r="Z31" s="112" t="e">
        <f t="shared" si="1"/>
        <v>#DIV/0!</v>
      </c>
      <c r="AA31" s="112" t="e">
        <f t="shared" si="1"/>
        <v>#DIV/0!</v>
      </c>
      <c r="AB31" s="112" t="e">
        <f t="shared" si="1"/>
        <v>#DIV/0!</v>
      </c>
      <c r="AC31" s="112" t="e">
        <f t="shared" si="1"/>
        <v>#DIV/0!</v>
      </c>
      <c r="AD31" s="112" t="e">
        <f t="shared" si="1"/>
        <v>#DIV/0!</v>
      </c>
      <c r="AE31" s="112" t="e">
        <f t="shared" si="1"/>
        <v>#DIV/0!</v>
      </c>
      <c r="AF31" s="112" t="e">
        <f t="shared" si="1"/>
        <v>#DIV/0!</v>
      </c>
      <c r="AG31" s="112" t="e">
        <f t="shared" si="1"/>
        <v>#DIV/0!</v>
      </c>
      <c r="AH31" s="112" t="e">
        <f t="shared" si="1"/>
        <v>#DIV/0!</v>
      </c>
      <c r="AI31" s="112" t="e">
        <f t="shared" ref="AI31:AR35" si="2">INDEX(Mobile.Retail.Services.Volumes,$C31,MATCH(AI$3,$O$3:$BL$3,0))</f>
        <v>#DIV/0!</v>
      </c>
      <c r="AJ31" s="112" t="e">
        <f t="shared" si="2"/>
        <v>#DIV/0!</v>
      </c>
      <c r="AK31" s="112" t="e">
        <f t="shared" si="2"/>
        <v>#DIV/0!</v>
      </c>
      <c r="AL31" s="112" t="e">
        <f t="shared" si="2"/>
        <v>#DIV/0!</v>
      </c>
      <c r="AM31" s="112" t="e">
        <f t="shared" si="2"/>
        <v>#DIV/0!</v>
      </c>
      <c r="AN31" s="112" t="e">
        <f t="shared" si="2"/>
        <v>#DIV/0!</v>
      </c>
      <c r="AO31" s="112" t="e">
        <f t="shared" si="2"/>
        <v>#DIV/0!</v>
      </c>
      <c r="AP31" s="112" t="e">
        <f t="shared" si="2"/>
        <v>#DIV/0!</v>
      </c>
      <c r="AQ31" s="112" t="e">
        <f t="shared" si="2"/>
        <v>#DIV/0!</v>
      </c>
      <c r="AR31" s="112" t="e">
        <f t="shared" si="2"/>
        <v>#DIV/0!</v>
      </c>
      <c r="AS31" s="112" t="e">
        <f t="shared" ref="AS31:BB35" si="3">INDEX(Mobile.Retail.Services.Volumes,$C31,MATCH(AS$3,$O$3:$BL$3,0))</f>
        <v>#DIV/0!</v>
      </c>
      <c r="AT31" s="112" t="e">
        <f t="shared" si="3"/>
        <v>#DIV/0!</v>
      </c>
      <c r="AU31" s="112" t="e">
        <f t="shared" si="3"/>
        <v>#DIV/0!</v>
      </c>
      <c r="AV31" s="112" t="e">
        <f t="shared" si="3"/>
        <v>#DIV/0!</v>
      </c>
      <c r="AW31" s="112" t="e">
        <f t="shared" si="3"/>
        <v>#DIV/0!</v>
      </c>
      <c r="AX31" s="112" t="e">
        <f t="shared" si="3"/>
        <v>#DIV/0!</v>
      </c>
      <c r="AY31" s="112" t="e">
        <f t="shared" si="3"/>
        <v>#DIV/0!</v>
      </c>
      <c r="AZ31" s="112" t="e">
        <f t="shared" si="3"/>
        <v>#DIV/0!</v>
      </c>
      <c r="BA31" s="112" t="e">
        <f t="shared" si="3"/>
        <v>#DIV/0!</v>
      </c>
      <c r="BB31" s="112" t="e">
        <f t="shared" si="3"/>
        <v>#DIV/0!</v>
      </c>
      <c r="BC31" s="112" t="e">
        <f t="shared" ref="BC31:BK35" si="4">INDEX(Mobile.Retail.Services.Volumes,$C31,MATCH(BC$3,$O$3:$BL$3,0))</f>
        <v>#DIV/0!</v>
      </c>
      <c r="BD31" s="112" t="e">
        <f t="shared" si="4"/>
        <v>#DIV/0!</v>
      </c>
      <c r="BE31" s="112" t="e">
        <f t="shared" si="4"/>
        <v>#DIV/0!</v>
      </c>
      <c r="BF31" s="112" t="e">
        <f t="shared" si="4"/>
        <v>#DIV/0!</v>
      </c>
      <c r="BG31" s="112" t="e">
        <f t="shared" si="4"/>
        <v>#DIV/0!</v>
      </c>
      <c r="BH31" s="112" t="e">
        <f t="shared" si="4"/>
        <v>#DIV/0!</v>
      </c>
      <c r="BI31" s="112" t="e">
        <f t="shared" si="4"/>
        <v>#DIV/0!</v>
      </c>
      <c r="BJ31" s="112" t="e">
        <f t="shared" si="4"/>
        <v>#DIV/0!</v>
      </c>
      <c r="BK31" s="112" t="e">
        <f t="shared" si="4"/>
        <v>#DIV/0!</v>
      </c>
    </row>
    <row r="32" spans="1:70">
      <c r="C32" s="46">
        <v>8</v>
      </c>
      <c r="D32" s="51" t="str">
        <f>INDEX(Mobile.Retail.Services,C32)</f>
        <v>Roaming in originación</v>
      </c>
      <c r="H32" s="51" t="str">
        <f>INDEX(Mobile.Retail.Services.Units,C32)</f>
        <v>minutos</v>
      </c>
      <c r="O32" s="112">
        <f t="shared" si="0"/>
        <v>0</v>
      </c>
      <c r="P32" s="112">
        <f t="shared" si="0"/>
        <v>0</v>
      </c>
      <c r="Q32" s="112">
        <f t="shared" si="0"/>
        <v>0</v>
      </c>
      <c r="R32" s="112">
        <f t="shared" si="0"/>
        <v>0</v>
      </c>
      <c r="S32" s="112">
        <f t="shared" si="0"/>
        <v>0</v>
      </c>
      <c r="T32" s="112">
        <f t="shared" si="0"/>
        <v>0</v>
      </c>
      <c r="U32" s="112">
        <f t="shared" si="0"/>
        <v>0</v>
      </c>
      <c r="V32" s="112" t="e">
        <f t="shared" si="0"/>
        <v>#DIV/0!</v>
      </c>
      <c r="W32" s="112" t="e">
        <f t="shared" si="0"/>
        <v>#DIV/0!</v>
      </c>
      <c r="X32" s="112" t="e">
        <f t="shared" si="0"/>
        <v>#DIV/0!</v>
      </c>
      <c r="Y32" s="112" t="e">
        <f t="shared" si="1"/>
        <v>#DIV/0!</v>
      </c>
      <c r="Z32" s="112" t="e">
        <f t="shared" si="1"/>
        <v>#DIV/0!</v>
      </c>
      <c r="AA32" s="112" t="e">
        <f t="shared" si="1"/>
        <v>#DIV/0!</v>
      </c>
      <c r="AB32" s="112" t="e">
        <f t="shared" si="1"/>
        <v>#DIV/0!</v>
      </c>
      <c r="AC32" s="112" t="e">
        <f t="shared" si="1"/>
        <v>#DIV/0!</v>
      </c>
      <c r="AD32" s="112" t="e">
        <f t="shared" si="1"/>
        <v>#DIV/0!</v>
      </c>
      <c r="AE32" s="112" t="e">
        <f t="shared" si="1"/>
        <v>#DIV/0!</v>
      </c>
      <c r="AF32" s="112" t="e">
        <f t="shared" si="1"/>
        <v>#DIV/0!</v>
      </c>
      <c r="AG32" s="112" t="e">
        <f t="shared" si="1"/>
        <v>#DIV/0!</v>
      </c>
      <c r="AH32" s="112" t="e">
        <f t="shared" si="1"/>
        <v>#DIV/0!</v>
      </c>
      <c r="AI32" s="112" t="e">
        <f t="shared" si="2"/>
        <v>#DIV/0!</v>
      </c>
      <c r="AJ32" s="112" t="e">
        <f t="shared" si="2"/>
        <v>#DIV/0!</v>
      </c>
      <c r="AK32" s="112" t="e">
        <f t="shared" si="2"/>
        <v>#DIV/0!</v>
      </c>
      <c r="AL32" s="112" t="e">
        <f t="shared" si="2"/>
        <v>#DIV/0!</v>
      </c>
      <c r="AM32" s="112" t="e">
        <f t="shared" si="2"/>
        <v>#DIV/0!</v>
      </c>
      <c r="AN32" s="112" t="e">
        <f t="shared" si="2"/>
        <v>#DIV/0!</v>
      </c>
      <c r="AO32" s="112" t="e">
        <f t="shared" si="2"/>
        <v>#DIV/0!</v>
      </c>
      <c r="AP32" s="112" t="e">
        <f t="shared" si="2"/>
        <v>#DIV/0!</v>
      </c>
      <c r="AQ32" s="112" t="e">
        <f t="shared" si="2"/>
        <v>#DIV/0!</v>
      </c>
      <c r="AR32" s="112" t="e">
        <f t="shared" si="2"/>
        <v>#DIV/0!</v>
      </c>
      <c r="AS32" s="112" t="e">
        <f t="shared" si="3"/>
        <v>#DIV/0!</v>
      </c>
      <c r="AT32" s="112" t="e">
        <f t="shared" si="3"/>
        <v>#DIV/0!</v>
      </c>
      <c r="AU32" s="112" t="e">
        <f t="shared" si="3"/>
        <v>#DIV/0!</v>
      </c>
      <c r="AV32" s="112" t="e">
        <f t="shared" si="3"/>
        <v>#DIV/0!</v>
      </c>
      <c r="AW32" s="112" t="e">
        <f t="shared" si="3"/>
        <v>#DIV/0!</v>
      </c>
      <c r="AX32" s="112" t="e">
        <f t="shared" si="3"/>
        <v>#DIV/0!</v>
      </c>
      <c r="AY32" s="112" t="e">
        <f t="shared" si="3"/>
        <v>#DIV/0!</v>
      </c>
      <c r="AZ32" s="112" t="e">
        <f t="shared" si="3"/>
        <v>#DIV/0!</v>
      </c>
      <c r="BA32" s="112" t="e">
        <f t="shared" si="3"/>
        <v>#DIV/0!</v>
      </c>
      <c r="BB32" s="112" t="e">
        <f t="shared" si="3"/>
        <v>#DIV/0!</v>
      </c>
      <c r="BC32" s="112" t="e">
        <f t="shared" si="4"/>
        <v>#DIV/0!</v>
      </c>
      <c r="BD32" s="112" t="e">
        <f t="shared" si="4"/>
        <v>#DIV/0!</v>
      </c>
      <c r="BE32" s="112" t="e">
        <f t="shared" si="4"/>
        <v>#DIV/0!</v>
      </c>
      <c r="BF32" s="112" t="e">
        <f t="shared" si="4"/>
        <v>#DIV/0!</v>
      </c>
      <c r="BG32" s="112" t="e">
        <f t="shared" si="4"/>
        <v>#DIV/0!</v>
      </c>
      <c r="BH32" s="112" t="e">
        <f t="shared" si="4"/>
        <v>#DIV/0!</v>
      </c>
      <c r="BI32" s="112" t="e">
        <f t="shared" si="4"/>
        <v>#DIV/0!</v>
      </c>
      <c r="BJ32" s="112" t="e">
        <f t="shared" si="4"/>
        <v>#DIV/0!</v>
      </c>
      <c r="BK32" s="112" t="e">
        <f t="shared" si="4"/>
        <v>#DIV/0!</v>
      </c>
    </row>
    <row r="33" spans="2:63">
      <c r="C33" s="46">
        <v>2</v>
      </c>
      <c r="D33" s="51" t="str">
        <f>INDEX(Mobile.Retail.Services,C33)</f>
        <v>Llamadas a redes fijas</v>
      </c>
      <c r="H33" s="51" t="str">
        <f>INDEX(Mobile.Retail.Services.Units,C33)</f>
        <v>minutos</v>
      </c>
      <c r="O33" s="112">
        <f t="shared" si="0"/>
        <v>0</v>
      </c>
      <c r="P33" s="112" t="e">
        <f t="shared" si="0"/>
        <v>#DIV/0!</v>
      </c>
      <c r="Q33" s="112" t="e">
        <f t="shared" si="0"/>
        <v>#DIV/0!</v>
      </c>
      <c r="R33" s="112" t="e">
        <f t="shared" si="0"/>
        <v>#DIV/0!</v>
      </c>
      <c r="S33" s="112" t="e">
        <f t="shared" si="0"/>
        <v>#DIV/0!</v>
      </c>
      <c r="T33" s="112" t="e">
        <f t="shared" si="0"/>
        <v>#DIV/0!</v>
      </c>
      <c r="U33" s="112" t="e">
        <f t="shared" si="0"/>
        <v>#DIV/0!</v>
      </c>
      <c r="V33" s="112" t="e">
        <f t="shared" si="0"/>
        <v>#DIV/0!</v>
      </c>
      <c r="W33" s="112" t="e">
        <f t="shared" si="0"/>
        <v>#DIV/0!</v>
      </c>
      <c r="X33" s="112" t="e">
        <f t="shared" si="0"/>
        <v>#DIV/0!</v>
      </c>
      <c r="Y33" s="112" t="e">
        <f t="shared" si="1"/>
        <v>#DIV/0!</v>
      </c>
      <c r="Z33" s="112" t="e">
        <f t="shared" si="1"/>
        <v>#DIV/0!</v>
      </c>
      <c r="AA33" s="112" t="e">
        <f t="shared" si="1"/>
        <v>#DIV/0!</v>
      </c>
      <c r="AB33" s="112" t="e">
        <f t="shared" si="1"/>
        <v>#DIV/0!</v>
      </c>
      <c r="AC33" s="112" t="e">
        <f t="shared" si="1"/>
        <v>#DIV/0!</v>
      </c>
      <c r="AD33" s="112" t="e">
        <f t="shared" si="1"/>
        <v>#DIV/0!</v>
      </c>
      <c r="AE33" s="112" t="e">
        <f t="shared" si="1"/>
        <v>#DIV/0!</v>
      </c>
      <c r="AF33" s="112" t="e">
        <f t="shared" si="1"/>
        <v>#DIV/0!</v>
      </c>
      <c r="AG33" s="112" t="e">
        <f t="shared" si="1"/>
        <v>#DIV/0!</v>
      </c>
      <c r="AH33" s="112" t="e">
        <f t="shared" si="1"/>
        <v>#DIV/0!</v>
      </c>
      <c r="AI33" s="112" t="e">
        <f t="shared" si="2"/>
        <v>#DIV/0!</v>
      </c>
      <c r="AJ33" s="112" t="e">
        <f t="shared" si="2"/>
        <v>#DIV/0!</v>
      </c>
      <c r="AK33" s="112" t="e">
        <f t="shared" si="2"/>
        <v>#DIV/0!</v>
      </c>
      <c r="AL33" s="112" t="e">
        <f t="shared" si="2"/>
        <v>#DIV/0!</v>
      </c>
      <c r="AM33" s="112" t="e">
        <f t="shared" si="2"/>
        <v>#DIV/0!</v>
      </c>
      <c r="AN33" s="112" t="e">
        <f t="shared" si="2"/>
        <v>#DIV/0!</v>
      </c>
      <c r="AO33" s="112" t="e">
        <f t="shared" si="2"/>
        <v>#DIV/0!</v>
      </c>
      <c r="AP33" s="112" t="e">
        <f t="shared" si="2"/>
        <v>#DIV/0!</v>
      </c>
      <c r="AQ33" s="112" t="e">
        <f t="shared" si="2"/>
        <v>#DIV/0!</v>
      </c>
      <c r="AR33" s="112" t="e">
        <f t="shared" si="2"/>
        <v>#DIV/0!</v>
      </c>
      <c r="AS33" s="112" t="e">
        <f t="shared" si="3"/>
        <v>#DIV/0!</v>
      </c>
      <c r="AT33" s="112" t="e">
        <f t="shared" si="3"/>
        <v>#DIV/0!</v>
      </c>
      <c r="AU33" s="112" t="e">
        <f t="shared" si="3"/>
        <v>#DIV/0!</v>
      </c>
      <c r="AV33" s="112" t="e">
        <f t="shared" si="3"/>
        <v>#DIV/0!</v>
      </c>
      <c r="AW33" s="112" t="e">
        <f t="shared" si="3"/>
        <v>#DIV/0!</v>
      </c>
      <c r="AX33" s="112" t="e">
        <f t="shared" si="3"/>
        <v>#DIV/0!</v>
      </c>
      <c r="AY33" s="112" t="e">
        <f t="shared" si="3"/>
        <v>#DIV/0!</v>
      </c>
      <c r="AZ33" s="112" t="e">
        <f t="shared" si="3"/>
        <v>#DIV/0!</v>
      </c>
      <c r="BA33" s="112" t="e">
        <f t="shared" si="3"/>
        <v>#DIV/0!</v>
      </c>
      <c r="BB33" s="112" t="e">
        <f t="shared" si="3"/>
        <v>#DIV/0!</v>
      </c>
      <c r="BC33" s="112" t="e">
        <f t="shared" si="4"/>
        <v>#DIV/0!</v>
      </c>
      <c r="BD33" s="112" t="e">
        <f t="shared" si="4"/>
        <v>#DIV/0!</v>
      </c>
      <c r="BE33" s="112" t="e">
        <f t="shared" si="4"/>
        <v>#DIV/0!</v>
      </c>
      <c r="BF33" s="112" t="e">
        <f t="shared" si="4"/>
        <v>#DIV/0!</v>
      </c>
      <c r="BG33" s="112" t="e">
        <f t="shared" si="4"/>
        <v>#DIV/0!</v>
      </c>
      <c r="BH33" s="112" t="e">
        <f t="shared" si="4"/>
        <v>#DIV/0!</v>
      </c>
      <c r="BI33" s="112" t="e">
        <f t="shared" si="4"/>
        <v>#DIV/0!</v>
      </c>
      <c r="BJ33" s="112" t="e">
        <f t="shared" si="4"/>
        <v>#DIV/0!</v>
      </c>
      <c r="BK33" s="112" t="e">
        <f t="shared" si="4"/>
        <v>#DIV/0!</v>
      </c>
    </row>
    <row r="34" spans="2:63">
      <c r="C34" s="46">
        <v>3</v>
      </c>
      <c r="D34" s="51" t="str">
        <f>INDEX(Mobile.Retail.Services,C34)</f>
        <v>Llamadas a otras redes móviles</v>
      </c>
      <c r="H34" s="51" t="str">
        <f>INDEX(Mobile.Retail.Services.Units,C34)</f>
        <v>minutos</v>
      </c>
      <c r="O34" s="112">
        <f t="shared" si="0"/>
        <v>0</v>
      </c>
      <c r="P34" s="112" t="e">
        <f t="shared" si="0"/>
        <v>#DIV/0!</v>
      </c>
      <c r="Q34" s="112" t="e">
        <f t="shared" si="0"/>
        <v>#DIV/0!</v>
      </c>
      <c r="R34" s="112" t="e">
        <f t="shared" si="0"/>
        <v>#DIV/0!</v>
      </c>
      <c r="S34" s="112" t="e">
        <f t="shared" si="0"/>
        <v>#DIV/0!</v>
      </c>
      <c r="T34" s="112" t="e">
        <f t="shared" si="0"/>
        <v>#DIV/0!</v>
      </c>
      <c r="U34" s="112" t="e">
        <f t="shared" si="0"/>
        <v>#DIV/0!</v>
      </c>
      <c r="V34" s="112" t="e">
        <f t="shared" si="0"/>
        <v>#DIV/0!</v>
      </c>
      <c r="W34" s="112" t="e">
        <f t="shared" si="0"/>
        <v>#DIV/0!</v>
      </c>
      <c r="X34" s="112" t="e">
        <f t="shared" si="0"/>
        <v>#DIV/0!</v>
      </c>
      <c r="Y34" s="112" t="e">
        <f t="shared" si="1"/>
        <v>#DIV/0!</v>
      </c>
      <c r="Z34" s="112" t="e">
        <f t="shared" si="1"/>
        <v>#DIV/0!</v>
      </c>
      <c r="AA34" s="112" t="e">
        <f t="shared" si="1"/>
        <v>#DIV/0!</v>
      </c>
      <c r="AB34" s="112" t="e">
        <f t="shared" si="1"/>
        <v>#DIV/0!</v>
      </c>
      <c r="AC34" s="112" t="e">
        <f t="shared" si="1"/>
        <v>#DIV/0!</v>
      </c>
      <c r="AD34" s="112" t="e">
        <f t="shared" si="1"/>
        <v>#DIV/0!</v>
      </c>
      <c r="AE34" s="112" t="e">
        <f t="shared" si="1"/>
        <v>#DIV/0!</v>
      </c>
      <c r="AF34" s="112" t="e">
        <f t="shared" si="1"/>
        <v>#DIV/0!</v>
      </c>
      <c r="AG34" s="112" t="e">
        <f t="shared" si="1"/>
        <v>#DIV/0!</v>
      </c>
      <c r="AH34" s="112" t="e">
        <f t="shared" si="1"/>
        <v>#DIV/0!</v>
      </c>
      <c r="AI34" s="112" t="e">
        <f t="shared" si="2"/>
        <v>#DIV/0!</v>
      </c>
      <c r="AJ34" s="112" t="e">
        <f t="shared" si="2"/>
        <v>#DIV/0!</v>
      </c>
      <c r="AK34" s="112" t="e">
        <f t="shared" si="2"/>
        <v>#DIV/0!</v>
      </c>
      <c r="AL34" s="112" t="e">
        <f t="shared" si="2"/>
        <v>#DIV/0!</v>
      </c>
      <c r="AM34" s="112" t="e">
        <f t="shared" si="2"/>
        <v>#DIV/0!</v>
      </c>
      <c r="AN34" s="112" t="e">
        <f t="shared" si="2"/>
        <v>#DIV/0!</v>
      </c>
      <c r="AO34" s="112" t="e">
        <f t="shared" si="2"/>
        <v>#DIV/0!</v>
      </c>
      <c r="AP34" s="112" t="e">
        <f t="shared" si="2"/>
        <v>#DIV/0!</v>
      </c>
      <c r="AQ34" s="112" t="e">
        <f t="shared" si="2"/>
        <v>#DIV/0!</v>
      </c>
      <c r="AR34" s="112" t="e">
        <f t="shared" si="2"/>
        <v>#DIV/0!</v>
      </c>
      <c r="AS34" s="112" t="e">
        <f t="shared" si="3"/>
        <v>#DIV/0!</v>
      </c>
      <c r="AT34" s="112" t="e">
        <f t="shared" si="3"/>
        <v>#DIV/0!</v>
      </c>
      <c r="AU34" s="112" t="e">
        <f t="shared" si="3"/>
        <v>#DIV/0!</v>
      </c>
      <c r="AV34" s="112" t="e">
        <f t="shared" si="3"/>
        <v>#DIV/0!</v>
      </c>
      <c r="AW34" s="112" t="e">
        <f t="shared" si="3"/>
        <v>#DIV/0!</v>
      </c>
      <c r="AX34" s="112" t="e">
        <f t="shared" si="3"/>
        <v>#DIV/0!</v>
      </c>
      <c r="AY34" s="112" t="e">
        <f t="shared" si="3"/>
        <v>#DIV/0!</v>
      </c>
      <c r="AZ34" s="112" t="e">
        <f t="shared" si="3"/>
        <v>#DIV/0!</v>
      </c>
      <c r="BA34" s="112" t="e">
        <f t="shared" si="3"/>
        <v>#DIV/0!</v>
      </c>
      <c r="BB34" s="112" t="e">
        <f t="shared" si="3"/>
        <v>#DIV/0!</v>
      </c>
      <c r="BC34" s="112" t="e">
        <f t="shared" si="4"/>
        <v>#DIV/0!</v>
      </c>
      <c r="BD34" s="112" t="e">
        <f t="shared" si="4"/>
        <v>#DIV/0!</v>
      </c>
      <c r="BE34" s="112" t="e">
        <f t="shared" si="4"/>
        <v>#DIV/0!</v>
      </c>
      <c r="BF34" s="112" t="e">
        <f t="shared" si="4"/>
        <v>#DIV/0!</v>
      </c>
      <c r="BG34" s="112" t="e">
        <f t="shared" si="4"/>
        <v>#DIV/0!</v>
      </c>
      <c r="BH34" s="112" t="e">
        <f t="shared" si="4"/>
        <v>#DIV/0!</v>
      </c>
      <c r="BI34" s="112" t="e">
        <f t="shared" si="4"/>
        <v>#DIV/0!</v>
      </c>
      <c r="BJ34" s="112" t="e">
        <f t="shared" si="4"/>
        <v>#DIV/0!</v>
      </c>
      <c r="BK34" s="112" t="e">
        <f t="shared" si="4"/>
        <v>#DIV/0!</v>
      </c>
    </row>
    <row r="35" spans="2:63">
      <c r="C35" s="46">
        <v>1</v>
      </c>
      <c r="D35" s="51" t="str">
        <f>INDEX(Mobile.Retail.Services,C35)</f>
        <v>Llamadas on-net</v>
      </c>
      <c r="H35" s="51" t="str">
        <f>INDEX(Mobile.Retail.Services.Units,C35)</f>
        <v>minutos</v>
      </c>
      <c r="O35" s="112">
        <f t="shared" si="0"/>
        <v>0</v>
      </c>
      <c r="P35" s="112" t="e">
        <f t="shared" si="0"/>
        <v>#DIV/0!</v>
      </c>
      <c r="Q35" s="112" t="e">
        <f t="shared" si="0"/>
        <v>#DIV/0!</v>
      </c>
      <c r="R35" s="112" t="e">
        <f t="shared" si="0"/>
        <v>#DIV/0!</v>
      </c>
      <c r="S35" s="112" t="e">
        <f t="shared" si="0"/>
        <v>#DIV/0!</v>
      </c>
      <c r="T35" s="112" t="e">
        <f t="shared" si="0"/>
        <v>#DIV/0!</v>
      </c>
      <c r="U35" s="112" t="e">
        <f t="shared" si="0"/>
        <v>#DIV/0!</v>
      </c>
      <c r="V35" s="112" t="e">
        <f t="shared" si="0"/>
        <v>#DIV/0!</v>
      </c>
      <c r="W35" s="112" t="e">
        <f t="shared" si="0"/>
        <v>#DIV/0!</v>
      </c>
      <c r="X35" s="112" t="e">
        <f t="shared" si="0"/>
        <v>#DIV/0!</v>
      </c>
      <c r="Y35" s="112" t="e">
        <f t="shared" si="1"/>
        <v>#DIV/0!</v>
      </c>
      <c r="Z35" s="112" t="e">
        <f t="shared" si="1"/>
        <v>#DIV/0!</v>
      </c>
      <c r="AA35" s="112" t="e">
        <f t="shared" si="1"/>
        <v>#DIV/0!</v>
      </c>
      <c r="AB35" s="112" t="e">
        <f t="shared" si="1"/>
        <v>#DIV/0!</v>
      </c>
      <c r="AC35" s="112" t="e">
        <f t="shared" si="1"/>
        <v>#DIV/0!</v>
      </c>
      <c r="AD35" s="112" t="e">
        <f t="shared" si="1"/>
        <v>#DIV/0!</v>
      </c>
      <c r="AE35" s="112" t="e">
        <f t="shared" si="1"/>
        <v>#DIV/0!</v>
      </c>
      <c r="AF35" s="112" t="e">
        <f t="shared" si="1"/>
        <v>#DIV/0!</v>
      </c>
      <c r="AG35" s="112" t="e">
        <f t="shared" si="1"/>
        <v>#DIV/0!</v>
      </c>
      <c r="AH35" s="112" t="e">
        <f t="shared" si="1"/>
        <v>#DIV/0!</v>
      </c>
      <c r="AI35" s="112" t="e">
        <f t="shared" si="2"/>
        <v>#DIV/0!</v>
      </c>
      <c r="AJ35" s="112" t="e">
        <f t="shared" si="2"/>
        <v>#DIV/0!</v>
      </c>
      <c r="AK35" s="112" t="e">
        <f t="shared" si="2"/>
        <v>#DIV/0!</v>
      </c>
      <c r="AL35" s="112" t="e">
        <f t="shared" si="2"/>
        <v>#DIV/0!</v>
      </c>
      <c r="AM35" s="112" t="e">
        <f t="shared" si="2"/>
        <v>#DIV/0!</v>
      </c>
      <c r="AN35" s="112" t="e">
        <f t="shared" si="2"/>
        <v>#DIV/0!</v>
      </c>
      <c r="AO35" s="112" t="e">
        <f t="shared" si="2"/>
        <v>#DIV/0!</v>
      </c>
      <c r="AP35" s="112" t="e">
        <f t="shared" si="2"/>
        <v>#DIV/0!</v>
      </c>
      <c r="AQ35" s="112" t="e">
        <f t="shared" si="2"/>
        <v>#DIV/0!</v>
      </c>
      <c r="AR35" s="112" t="e">
        <f t="shared" si="2"/>
        <v>#DIV/0!</v>
      </c>
      <c r="AS35" s="112" t="e">
        <f t="shared" si="3"/>
        <v>#DIV/0!</v>
      </c>
      <c r="AT35" s="112" t="e">
        <f t="shared" si="3"/>
        <v>#DIV/0!</v>
      </c>
      <c r="AU35" s="112" t="e">
        <f t="shared" si="3"/>
        <v>#DIV/0!</v>
      </c>
      <c r="AV35" s="112" t="e">
        <f t="shared" si="3"/>
        <v>#DIV/0!</v>
      </c>
      <c r="AW35" s="112" t="e">
        <f t="shared" si="3"/>
        <v>#DIV/0!</v>
      </c>
      <c r="AX35" s="112" t="e">
        <f t="shared" si="3"/>
        <v>#DIV/0!</v>
      </c>
      <c r="AY35" s="112" t="e">
        <f t="shared" si="3"/>
        <v>#DIV/0!</v>
      </c>
      <c r="AZ35" s="112" t="e">
        <f t="shared" si="3"/>
        <v>#DIV/0!</v>
      </c>
      <c r="BA35" s="112" t="e">
        <f t="shared" si="3"/>
        <v>#DIV/0!</v>
      </c>
      <c r="BB35" s="112" t="e">
        <f t="shared" si="3"/>
        <v>#DIV/0!</v>
      </c>
      <c r="BC35" s="112" t="e">
        <f t="shared" si="4"/>
        <v>#DIV/0!</v>
      </c>
      <c r="BD35" s="112" t="e">
        <f t="shared" si="4"/>
        <v>#DIV/0!</v>
      </c>
      <c r="BE35" s="112" t="e">
        <f t="shared" si="4"/>
        <v>#DIV/0!</v>
      </c>
      <c r="BF35" s="112" t="e">
        <f t="shared" si="4"/>
        <v>#DIV/0!</v>
      </c>
      <c r="BG35" s="112" t="e">
        <f t="shared" si="4"/>
        <v>#DIV/0!</v>
      </c>
      <c r="BH35" s="112" t="e">
        <f t="shared" si="4"/>
        <v>#DIV/0!</v>
      </c>
      <c r="BI35" s="112" t="e">
        <f t="shared" si="4"/>
        <v>#DIV/0!</v>
      </c>
      <c r="BJ35" s="112" t="e">
        <f t="shared" si="4"/>
        <v>#DIV/0!</v>
      </c>
      <c r="BK35" s="112" t="e">
        <f t="shared" si="4"/>
        <v>#DIV/0!</v>
      </c>
    </row>
    <row r="37" spans="2:63">
      <c r="B37" s="73"/>
      <c r="C37" s="73" t="s">
        <v>544</v>
      </c>
    </row>
    <row r="38" spans="2:63">
      <c r="C38" s="46">
        <v>7</v>
      </c>
      <c r="D38" s="51" t="str">
        <f>INDEX(Mobile.Retail.Services,C38)</f>
        <v>Llamadas entrantes internacionales</v>
      </c>
      <c r="H38" s="51" t="str">
        <f>INDEX(Mobile.Retail.Services.Units,C38)</f>
        <v>minutos</v>
      </c>
      <c r="O38" s="112">
        <f t="shared" ref="O38:X41" si="5">INDEX(Mobile.Retail.Services.Volumes,$C38,MATCH(O$3,$O$3:$BK$3,0))</f>
        <v>0</v>
      </c>
      <c r="P38" s="112" t="e">
        <f t="shared" si="5"/>
        <v>#DIV/0!</v>
      </c>
      <c r="Q38" s="112" t="e">
        <f t="shared" si="5"/>
        <v>#DIV/0!</v>
      </c>
      <c r="R38" s="112" t="e">
        <f t="shared" si="5"/>
        <v>#DIV/0!</v>
      </c>
      <c r="S38" s="112" t="e">
        <f t="shared" si="5"/>
        <v>#DIV/0!</v>
      </c>
      <c r="T38" s="112" t="e">
        <f t="shared" si="5"/>
        <v>#DIV/0!</v>
      </c>
      <c r="U38" s="112" t="e">
        <f t="shared" si="5"/>
        <v>#DIV/0!</v>
      </c>
      <c r="V38" s="112" t="e">
        <f t="shared" si="5"/>
        <v>#DIV/0!</v>
      </c>
      <c r="W38" s="112" t="e">
        <f t="shared" si="5"/>
        <v>#DIV/0!</v>
      </c>
      <c r="X38" s="112" t="e">
        <f t="shared" si="5"/>
        <v>#DIV/0!</v>
      </c>
      <c r="Y38" s="112" t="e">
        <f t="shared" ref="Y38:AH41" si="6">INDEX(Mobile.Retail.Services.Volumes,$C38,MATCH(Y$3,$O$3:$BK$3,0))</f>
        <v>#DIV/0!</v>
      </c>
      <c r="Z38" s="112" t="e">
        <f t="shared" si="6"/>
        <v>#DIV/0!</v>
      </c>
      <c r="AA38" s="112" t="e">
        <f t="shared" si="6"/>
        <v>#DIV/0!</v>
      </c>
      <c r="AB38" s="112" t="e">
        <f t="shared" si="6"/>
        <v>#DIV/0!</v>
      </c>
      <c r="AC38" s="112" t="e">
        <f t="shared" si="6"/>
        <v>#DIV/0!</v>
      </c>
      <c r="AD38" s="112" t="e">
        <f t="shared" si="6"/>
        <v>#DIV/0!</v>
      </c>
      <c r="AE38" s="112" t="e">
        <f t="shared" si="6"/>
        <v>#DIV/0!</v>
      </c>
      <c r="AF38" s="112" t="e">
        <f t="shared" si="6"/>
        <v>#DIV/0!</v>
      </c>
      <c r="AG38" s="112" t="e">
        <f t="shared" si="6"/>
        <v>#DIV/0!</v>
      </c>
      <c r="AH38" s="112" t="e">
        <f t="shared" si="6"/>
        <v>#DIV/0!</v>
      </c>
      <c r="AI38" s="112" t="e">
        <f t="shared" ref="AI38:AR41" si="7">INDEX(Mobile.Retail.Services.Volumes,$C38,MATCH(AI$3,$O$3:$BK$3,0))</f>
        <v>#DIV/0!</v>
      </c>
      <c r="AJ38" s="112" t="e">
        <f t="shared" si="7"/>
        <v>#DIV/0!</v>
      </c>
      <c r="AK38" s="112" t="e">
        <f t="shared" si="7"/>
        <v>#DIV/0!</v>
      </c>
      <c r="AL38" s="112" t="e">
        <f t="shared" si="7"/>
        <v>#DIV/0!</v>
      </c>
      <c r="AM38" s="112" t="e">
        <f t="shared" si="7"/>
        <v>#DIV/0!</v>
      </c>
      <c r="AN38" s="112" t="e">
        <f t="shared" si="7"/>
        <v>#DIV/0!</v>
      </c>
      <c r="AO38" s="112" t="e">
        <f t="shared" si="7"/>
        <v>#DIV/0!</v>
      </c>
      <c r="AP38" s="112" t="e">
        <f t="shared" si="7"/>
        <v>#DIV/0!</v>
      </c>
      <c r="AQ38" s="112" t="e">
        <f t="shared" si="7"/>
        <v>#DIV/0!</v>
      </c>
      <c r="AR38" s="112" t="e">
        <f t="shared" si="7"/>
        <v>#DIV/0!</v>
      </c>
      <c r="AS38" s="112" t="e">
        <f t="shared" ref="AS38:BB41" si="8">INDEX(Mobile.Retail.Services.Volumes,$C38,MATCH(AS$3,$O$3:$BK$3,0))</f>
        <v>#DIV/0!</v>
      </c>
      <c r="AT38" s="112" t="e">
        <f t="shared" si="8"/>
        <v>#DIV/0!</v>
      </c>
      <c r="AU38" s="112" t="e">
        <f t="shared" si="8"/>
        <v>#DIV/0!</v>
      </c>
      <c r="AV38" s="112" t="e">
        <f t="shared" si="8"/>
        <v>#DIV/0!</v>
      </c>
      <c r="AW38" s="112" t="e">
        <f t="shared" si="8"/>
        <v>#DIV/0!</v>
      </c>
      <c r="AX38" s="112" t="e">
        <f t="shared" si="8"/>
        <v>#DIV/0!</v>
      </c>
      <c r="AY38" s="112" t="e">
        <f t="shared" si="8"/>
        <v>#DIV/0!</v>
      </c>
      <c r="AZ38" s="112" t="e">
        <f t="shared" si="8"/>
        <v>#DIV/0!</v>
      </c>
      <c r="BA38" s="112" t="e">
        <f t="shared" si="8"/>
        <v>#DIV/0!</v>
      </c>
      <c r="BB38" s="112" t="e">
        <f t="shared" si="8"/>
        <v>#DIV/0!</v>
      </c>
      <c r="BC38" s="112" t="e">
        <f t="shared" ref="BC38:BK41" si="9">INDEX(Mobile.Retail.Services.Volumes,$C38,MATCH(BC$3,$O$3:$BK$3,0))</f>
        <v>#DIV/0!</v>
      </c>
      <c r="BD38" s="112" t="e">
        <f t="shared" si="9"/>
        <v>#DIV/0!</v>
      </c>
      <c r="BE38" s="112" t="e">
        <f t="shared" si="9"/>
        <v>#DIV/0!</v>
      </c>
      <c r="BF38" s="112" t="e">
        <f t="shared" si="9"/>
        <v>#DIV/0!</v>
      </c>
      <c r="BG38" s="112" t="e">
        <f t="shared" si="9"/>
        <v>#DIV/0!</v>
      </c>
      <c r="BH38" s="112" t="e">
        <f t="shared" si="9"/>
        <v>#DIV/0!</v>
      </c>
      <c r="BI38" s="112" t="e">
        <f t="shared" si="9"/>
        <v>#DIV/0!</v>
      </c>
      <c r="BJ38" s="112" t="e">
        <f t="shared" si="9"/>
        <v>#DIV/0!</v>
      </c>
      <c r="BK38" s="112" t="e">
        <f t="shared" si="9"/>
        <v>#DIV/0!</v>
      </c>
    </row>
    <row r="39" spans="2:63">
      <c r="C39" s="46">
        <v>5</v>
      </c>
      <c r="D39" s="51" t="str">
        <f>INDEX(Mobile.Retail.Services,C39)</f>
        <v>Llamadas entrantes de fijos</v>
      </c>
      <c r="H39" s="51" t="str">
        <f>INDEX(Mobile.Retail.Services.Units,C39)</f>
        <v>minutos</v>
      </c>
      <c r="O39" s="112">
        <f t="shared" si="5"/>
        <v>0</v>
      </c>
      <c r="P39" s="112" t="e">
        <f t="shared" si="5"/>
        <v>#DIV/0!</v>
      </c>
      <c r="Q39" s="112" t="e">
        <f t="shared" si="5"/>
        <v>#DIV/0!</v>
      </c>
      <c r="R39" s="112" t="e">
        <f t="shared" si="5"/>
        <v>#DIV/0!</v>
      </c>
      <c r="S39" s="112" t="e">
        <f t="shared" si="5"/>
        <v>#DIV/0!</v>
      </c>
      <c r="T39" s="112" t="e">
        <f t="shared" si="5"/>
        <v>#DIV/0!</v>
      </c>
      <c r="U39" s="112" t="e">
        <f t="shared" si="5"/>
        <v>#DIV/0!</v>
      </c>
      <c r="V39" s="112" t="e">
        <f t="shared" si="5"/>
        <v>#DIV/0!</v>
      </c>
      <c r="W39" s="112" t="e">
        <f t="shared" si="5"/>
        <v>#DIV/0!</v>
      </c>
      <c r="X39" s="112" t="e">
        <f t="shared" si="5"/>
        <v>#DIV/0!</v>
      </c>
      <c r="Y39" s="112" t="e">
        <f t="shared" si="6"/>
        <v>#DIV/0!</v>
      </c>
      <c r="Z39" s="112" t="e">
        <f t="shared" si="6"/>
        <v>#DIV/0!</v>
      </c>
      <c r="AA39" s="112" t="e">
        <f t="shared" si="6"/>
        <v>#DIV/0!</v>
      </c>
      <c r="AB39" s="112" t="e">
        <f t="shared" si="6"/>
        <v>#DIV/0!</v>
      </c>
      <c r="AC39" s="112" t="e">
        <f t="shared" si="6"/>
        <v>#DIV/0!</v>
      </c>
      <c r="AD39" s="112" t="e">
        <f t="shared" si="6"/>
        <v>#DIV/0!</v>
      </c>
      <c r="AE39" s="112" t="e">
        <f t="shared" si="6"/>
        <v>#DIV/0!</v>
      </c>
      <c r="AF39" s="112" t="e">
        <f t="shared" si="6"/>
        <v>#DIV/0!</v>
      </c>
      <c r="AG39" s="112" t="e">
        <f t="shared" si="6"/>
        <v>#DIV/0!</v>
      </c>
      <c r="AH39" s="112" t="e">
        <f t="shared" si="6"/>
        <v>#DIV/0!</v>
      </c>
      <c r="AI39" s="112" t="e">
        <f t="shared" si="7"/>
        <v>#DIV/0!</v>
      </c>
      <c r="AJ39" s="112" t="e">
        <f t="shared" si="7"/>
        <v>#DIV/0!</v>
      </c>
      <c r="AK39" s="112" t="e">
        <f t="shared" si="7"/>
        <v>#DIV/0!</v>
      </c>
      <c r="AL39" s="112" t="e">
        <f t="shared" si="7"/>
        <v>#DIV/0!</v>
      </c>
      <c r="AM39" s="112" t="e">
        <f t="shared" si="7"/>
        <v>#DIV/0!</v>
      </c>
      <c r="AN39" s="112" t="e">
        <f t="shared" si="7"/>
        <v>#DIV/0!</v>
      </c>
      <c r="AO39" s="112" t="e">
        <f t="shared" si="7"/>
        <v>#DIV/0!</v>
      </c>
      <c r="AP39" s="112" t="e">
        <f t="shared" si="7"/>
        <v>#DIV/0!</v>
      </c>
      <c r="AQ39" s="112" t="e">
        <f t="shared" si="7"/>
        <v>#DIV/0!</v>
      </c>
      <c r="AR39" s="112" t="e">
        <f t="shared" si="7"/>
        <v>#DIV/0!</v>
      </c>
      <c r="AS39" s="112" t="e">
        <f t="shared" si="8"/>
        <v>#DIV/0!</v>
      </c>
      <c r="AT39" s="112" t="e">
        <f t="shared" si="8"/>
        <v>#DIV/0!</v>
      </c>
      <c r="AU39" s="112" t="e">
        <f t="shared" si="8"/>
        <v>#DIV/0!</v>
      </c>
      <c r="AV39" s="112" t="e">
        <f t="shared" si="8"/>
        <v>#DIV/0!</v>
      </c>
      <c r="AW39" s="112" t="e">
        <f t="shared" si="8"/>
        <v>#DIV/0!</v>
      </c>
      <c r="AX39" s="112" t="e">
        <f t="shared" si="8"/>
        <v>#DIV/0!</v>
      </c>
      <c r="AY39" s="112" t="e">
        <f t="shared" si="8"/>
        <v>#DIV/0!</v>
      </c>
      <c r="AZ39" s="112" t="e">
        <f t="shared" si="8"/>
        <v>#DIV/0!</v>
      </c>
      <c r="BA39" s="112" t="e">
        <f t="shared" si="8"/>
        <v>#DIV/0!</v>
      </c>
      <c r="BB39" s="112" t="e">
        <f t="shared" si="8"/>
        <v>#DIV/0!</v>
      </c>
      <c r="BC39" s="112" t="e">
        <f t="shared" si="9"/>
        <v>#DIV/0!</v>
      </c>
      <c r="BD39" s="112" t="e">
        <f t="shared" si="9"/>
        <v>#DIV/0!</v>
      </c>
      <c r="BE39" s="112" t="e">
        <f t="shared" si="9"/>
        <v>#DIV/0!</v>
      </c>
      <c r="BF39" s="112" t="e">
        <f t="shared" si="9"/>
        <v>#DIV/0!</v>
      </c>
      <c r="BG39" s="112" t="e">
        <f t="shared" si="9"/>
        <v>#DIV/0!</v>
      </c>
      <c r="BH39" s="112" t="e">
        <f t="shared" si="9"/>
        <v>#DIV/0!</v>
      </c>
      <c r="BI39" s="112" t="e">
        <f t="shared" si="9"/>
        <v>#DIV/0!</v>
      </c>
      <c r="BJ39" s="112" t="e">
        <f t="shared" si="9"/>
        <v>#DIV/0!</v>
      </c>
      <c r="BK39" s="112" t="e">
        <f t="shared" si="9"/>
        <v>#DIV/0!</v>
      </c>
    </row>
    <row r="40" spans="2:63">
      <c r="C40" s="46">
        <v>6</v>
      </c>
      <c r="D40" s="51" t="str">
        <f>INDEX(Mobile.Retail.Services,C40)</f>
        <v>Llamadas entrantes de otros móviles</v>
      </c>
      <c r="H40" s="51" t="str">
        <f>INDEX(Mobile.Retail.Services.Units,C40)</f>
        <v>minutos</v>
      </c>
      <c r="O40" s="112">
        <f t="shared" si="5"/>
        <v>0</v>
      </c>
      <c r="P40" s="112" t="e">
        <f t="shared" si="5"/>
        <v>#DIV/0!</v>
      </c>
      <c r="Q40" s="112" t="e">
        <f t="shared" si="5"/>
        <v>#DIV/0!</v>
      </c>
      <c r="R40" s="112" t="e">
        <f t="shared" si="5"/>
        <v>#DIV/0!</v>
      </c>
      <c r="S40" s="112" t="e">
        <f t="shared" si="5"/>
        <v>#DIV/0!</v>
      </c>
      <c r="T40" s="112" t="e">
        <f t="shared" si="5"/>
        <v>#DIV/0!</v>
      </c>
      <c r="U40" s="112" t="e">
        <f t="shared" si="5"/>
        <v>#DIV/0!</v>
      </c>
      <c r="V40" s="112" t="e">
        <f t="shared" si="5"/>
        <v>#DIV/0!</v>
      </c>
      <c r="W40" s="112" t="e">
        <f t="shared" si="5"/>
        <v>#DIV/0!</v>
      </c>
      <c r="X40" s="112" t="e">
        <f t="shared" si="5"/>
        <v>#DIV/0!</v>
      </c>
      <c r="Y40" s="112" t="e">
        <f t="shared" si="6"/>
        <v>#DIV/0!</v>
      </c>
      <c r="Z40" s="112" t="e">
        <f t="shared" si="6"/>
        <v>#DIV/0!</v>
      </c>
      <c r="AA40" s="112" t="e">
        <f t="shared" si="6"/>
        <v>#DIV/0!</v>
      </c>
      <c r="AB40" s="112" t="e">
        <f t="shared" si="6"/>
        <v>#DIV/0!</v>
      </c>
      <c r="AC40" s="112" t="e">
        <f t="shared" si="6"/>
        <v>#DIV/0!</v>
      </c>
      <c r="AD40" s="112" t="e">
        <f t="shared" si="6"/>
        <v>#DIV/0!</v>
      </c>
      <c r="AE40" s="112" t="e">
        <f t="shared" si="6"/>
        <v>#DIV/0!</v>
      </c>
      <c r="AF40" s="112" t="e">
        <f t="shared" si="6"/>
        <v>#DIV/0!</v>
      </c>
      <c r="AG40" s="112" t="e">
        <f t="shared" si="6"/>
        <v>#DIV/0!</v>
      </c>
      <c r="AH40" s="112" t="e">
        <f t="shared" si="6"/>
        <v>#DIV/0!</v>
      </c>
      <c r="AI40" s="112" t="e">
        <f t="shared" si="7"/>
        <v>#DIV/0!</v>
      </c>
      <c r="AJ40" s="112" t="e">
        <f t="shared" si="7"/>
        <v>#DIV/0!</v>
      </c>
      <c r="AK40" s="112" t="e">
        <f t="shared" si="7"/>
        <v>#DIV/0!</v>
      </c>
      <c r="AL40" s="112" t="e">
        <f t="shared" si="7"/>
        <v>#DIV/0!</v>
      </c>
      <c r="AM40" s="112" t="e">
        <f t="shared" si="7"/>
        <v>#DIV/0!</v>
      </c>
      <c r="AN40" s="112" t="e">
        <f t="shared" si="7"/>
        <v>#DIV/0!</v>
      </c>
      <c r="AO40" s="112" t="e">
        <f t="shared" si="7"/>
        <v>#DIV/0!</v>
      </c>
      <c r="AP40" s="112" t="e">
        <f t="shared" si="7"/>
        <v>#DIV/0!</v>
      </c>
      <c r="AQ40" s="112" t="e">
        <f t="shared" si="7"/>
        <v>#DIV/0!</v>
      </c>
      <c r="AR40" s="112" t="e">
        <f t="shared" si="7"/>
        <v>#DIV/0!</v>
      </c>
      <c r="AS40" s="112" t="e">
        <f t="shared" si="8"/>
        <v>#DIV/0!</v>
      </c>
      <c r="AT40" s="112" t="e">
        <f t="shared" si="8"/>
        <v>#DIV/0!</v>
      </c>
      <c r="AU40" s="112" t="e">
        <f t="shared" si="8"/>
        <v>#DIV/0!</v>
      </c>
      <c r="AV40" s="112" t="e">
        <f t="shared" si="8"/>
        <v>#DIV/0!</v>
      </c>
      <c r="AW40" s="112" t="e">
        <f t="shared" si="8"/>
        <v>#DIV/0!</v>
      </c>
      <c r="AX40" s="112" t="e">
        <f t="shared" si="8"/>
        <v>#DIV/0!</v>
      </c>
      <c r="AY40" s="112" t="e">
        <f t="shared" si="8"/>
        <v>#DIV/0!</v>
      </c>
      <c r="AZ40" s="112" t="e">
        <f t="shared" si="8"/>
        <v>#DIV/0!</v>
      </c>
      <c r="BA40" s="112" t="e">
        <f t="shared" si="8"/>
        <v>#DIV/0!</v>
      </c>
      <c r="BB40" s="112" t="e">
        <f t="shared" si="8"/>
        <v>#DIV/0!</v>
      </c>
      <c r="BC40" s="112" t="e">
        <f t="shared" si="9"/>
        <v>#DIV/0!</v>
      </c>
      <c r="BD40" s="112" t="e">
        <f t="shared" si="9"/>
        <v>#DIV/0!</v>
      </c>
      <c r="BE40" s="112" t="e">
        <f t="shared" si="9"/>
        <v>#DIV/0!</v>
      </c>
      <c r="BF40" s="112" t="e">
        <f t="shared" si="9"/>
        <v>#DIV/0!</v>
      </c>
      <c r="BG40" s="112" t="e">
        <f t="shared" si="9"/>
        <v>#DIV/0!</v>
      </c>
      <c r="BH40" s="112" t="e">
        <f t="shared" si="9"/>
        <v>#DIV/0!</v>
      </c>
      <c r="BI40" s="112" t="e">
        <f t="shared" si="9"/>
        <v>#DIV/0!</v>
      </c>
      <c r="BJ40" s="112" t="e">
        <f t="shared" si="9"/>
        <v>#DIV/0!</v>
      </c>
      <c r="BK40" s="112" t="e">
        <f t="shared" si="9"/>
        <v>#DIV/0!</v>
      </c>
    </row>
    <row r="41" spans="2:63">
      <c r="C41" s="46">
        <v>9</v>
      </c>
      <c r="D41" s="51" t="str">
        <f>INDEX(Mobile.Retail.Services,C41)</f>
        <v>Roaming in terminación</v>
      </c>
      <c r="H41" s="51" t="str">
        <f>INDEX(Mobile.Retail.Services.Units,C41)</f>
        <v>minutos</v>
      </c>
      <c r="O41" s="112">
        <f t="shared" si="5"/>
        <v>0</v>
      </c>
      <c r="P41" s="112">
        <f t="shared" si="5"/>
        <v>0</v>
      </c>
      <c r="Q41" s="112">
        <f t="shared" si="5"/>
        <v>0</v>
      </c>
      <c r="R41" s="112">
        <f t="shared" si="5"/>
        <v>0</v>
      </c>
      <c r="S41" s="112">
        <f t="shared" si="5"/>
        <v>0</v>
      </c>
      <c r="T41" s="112">
        <f t="shared" si="5"/>
        <v>0</v>
      </c>
      <c r="U41" s="112">
        <f t="shared" si="5"/>
        <v>0</v>
      </c>
      <c r="V41" s="112" t="e">
        <f t="shared" si="5"/>
        <v>#DIV/0!</v>
      </c>
      <c r="W41" s="112" t="e">
        <f t="shared" si="5"/>
        <v>#DIV/0!</v>
      </c>
      <c r="X41" s="112" t="e">
        <f t="shared" si="5"/>
        <v>#DIV/0!</v>
      </c>
      <c r="Y41" s="112" t="e">
        <f t="shared" si="6"/>
        <v>#DIV/0!</v>
      </c>
      <c r="Z41" s="112" t="e">
        <f t="shared" si="6"/>
        <v>#DIV/0!</v>
      </c>
      <c r="AA41" s="112" t="e">
        <f t="shared" si="6"/>
        <v>#DIV/0!</v>
      </c>
      <c r="AB41" s="112" t="e">
        <f t="shared" si="6"/>
        <v>#DIV/0!</v>
      </c>
      <c r="AC41" s="112" t="e">
        <f t="shared" si="6"/>
        <v>#DIV/0!</v>
      </c>
      <c r="AD41" s="112" t="e">
        <f t="shared" si="6"/>
        <v>#DIV/0!</v>
      </c>
      <c r="AE41" s="112" t="e">
        <f t="shared" si="6"/>
        <v>#DIV/0!</v>
      </c>
      <c r="AF41" s="112" t="e">
        <f t="shared" si="6"/>
        <v>#DIV/0!</v>
      </c>
      <c r="AG41" s="112" t="e">
        <f t="shared" si="6"/>
        <v>#DIV/0!</v>
      </c>
      <c r="AH41" s="112" t="e">
        <f t="shared" si="6"/>
        <v>#DIV/0!</v>
      </c>
      <c r="AI41" s="112" t="e">
        <f t="shared" si="7"/>
        <v>#DIV/0!</v>
      </c>
      <c r="AJ41" s="112" t="e">
        <f t="shared" si="7"/>
        <v>#DIV/0!</v>
      </c>
      <c r="AK41" s="112" t="e">
        <f t="shared" si="7"/>
        <v>#DIV/0!</v>
      </c>
      <c r="AL41" s="112" t="e">
        <f t="shared" si="7"/>
        <v>#DIV/0!</v>
      </c>
      <c r="AM41" s="112" t="e">
        <f t="shared" si="7"/>
        <v>#DIV/0!</v>
      </c>
      <c r="AN41" s="112" t="e">
        <f t="shared" si="7"/>
        <v>#DIV/0!</v>
      </c>
      <c r="AO41" s="112" t="e">
        <f t="shared" si="7"/>
        <v>#DIV/0!</v>
      </c>
      <c r="AP41" s="112" t="e">
        <f t="shared" si="7"/>
        <v>#DIV/0!</v>
      </c>
      <c r="AQ41" s="112" t="e">
        <f t="shared" si="7"/>
        <v>#DIV/0!</v>
      </c>
      <c r="AR41" s="112" t="e">
        <f t="shared" si="7"/>
        <v>#DIV/0!</v>
      </c>
      <c r="AS41" s="112" t="e">
        <f t="shared" si="8"/>
        <v>#DIV/0!</v>
      </c>
      <c r="AT41" s="112" t="e">
        <f t="shared" si="8"/>
        <v>#DIV/0!</v>
      </c>
      <c r="AU41" s="112" t="e">
        <f t="shared" si="8"/>
        <v>#DIV/0!</v>
      </c>
      <c r="AV41" s="112" t="e">
        <f t="shared" si="8"/>
        <v>#DIV/0!</v>
      </c>
      <c r="AW41" s="112" t="e">
        <f t="shared" si="8"/>
        <v>#DIV/0!</v>
      </c>
      <c r="AX41" s="112" t="e">
        <f t="shared" si="8"/>
        <v>#DIV/0!</v>
      </c>
      <c r="AY41" s="112" t="e">
        <f t="shared" si="8"/>
        <v>#DIV/0!</v>
      </c>
      <c r="AZ41" s="112" t="e">
        <f t="shared" si="8"/>
        <v>#DIV/0!</v>
      </c>
      <c r="BA41" s="112" t="e">
        <f t="shared" si="8"/>
        <v>#DIV/0!</v>
      </c>
      <c r="BB41" s="112" t="e">
        <f t="shared" si="8"/>
        <v>#DIV/0!</v>
      </c>
      <c r="BC41" s="112" t="e">
        <f t="shared" si="9"/>
        <v>#DIV/0!</v>
      </c>
      <c r="BD41" s="112" t="e">
        <f t="shared" si="9"/>
        <v>#DIV/0!</v>
      </c>
      <c r="BE41" s="112" t="e">
        <f t="shared" si="9"/>
        <v>#DIV/0!</v>
      </c>
      <c r="BF41" s="112" t="e">
        <f t="shared" si="9"/>
        <v>#DIV/0!</v>
      </c>
      <c r="BG41" s="112" t="e">
        <f t="shared" si="9"/>
        <v>#DIV/0!</v>
      </c>
      <c r="BH41" s="112" t="e">
        <f t="shared" si="9"/>
        <v>#DIV/0!</v>
      </c>
      <c r="BI41" s="112" t="e">
        <f t="shared" si="9"/>
        <v>#DIV/0!</v>
      </c>
      <c r="BJ41" s="112" t="e">
        <f t="shared" si="9"/>
        <v>#DIV/0!</v>
      </c>
      <c r="BK41" s="112" t="e">
        <f t="shared" si="9"/>
        <v>#DIV/0!</v>
      </c>
    </row>
    <row r="43" spans="2:63">
      <c r="B43" s="73"/>
      <c r="C43" s="73" t="s">
        <v>542</v>
      </c>
    </row>
    <row r="44" spans="2:63">
      <c r="C44" s="46">
        <v>15</v>
      </c>
      <c r="D44" s="51" t="str">
        <f>INDEX(Mobile.Retail.Services,C44)</f>
        <v xml:space="preserve">Datos GPRS </v>
      </c>
      <c r="H44" s="51" t="str">
        <f>INDEX(Mobile.Retail.Services.Units,C44)</f>
        <v>megabytes</v>
      </c>
      <c r="O44" s="112"/>
      <c r="P44" s="112"/>
      <c r="Q44" s="112"/>
      <c r="R44" s="112">
        <f t="shared" ref="R44:Y48" si="10">INDEX(Mobile.Retail.Services.Volumes,$C44,MATCH(R$3,$O$3:$BK$3,0))</f>
        <v>0</v>
      </c>
      <c r="S44" s="112">
        <f t="shared" si="10"/>
        <v>0</v>
      </c>
      <c r="T44" s="112">
        <f t="shared" si="10"/>
        <v>0</v>
      </c>
      <c r="U44" s="112">
        <f t="shared" si="10"/>
        <v>0</v>
      </c>
      <c r="V44" s="112" t="e">
        <f t="shared" si="10"/>
        <v>#DIV/0!</v>
      </c>
      <c r="W44" s="112" t="e">
        <f t="shared" si="10"/>
        <v>#DIV/0!</v>
      </c>
      <c r="X44" s="112" t="e">
        <f t="shared" si="10"/>
        <v>#DIV/0!</v>
      </c>
      <c r="Y44" s="112" t="e">
        <f t="shared" si="10"/>
        <v>#DIV/0!</v>
      </c>
      <c r="Z44" s="112" t="e">
        <f t="shared" ref="Z44:AI48" si="11">INDEX(Mobile.Retail.Services.Volumes,$C44,MATCH(Z$3,$O$3:$BK$3,0))</f>
        <v>#DIV/0!</v>
      </c>
      <c r="AA44" s="112" t="e">
        <f t="shared" si="11"/>
        <v>#DIV/0!</v>
      </c>
      <c r="AB44" s="112" t="e">
        <f t="shared" si="11"/>
        <v>#DIV/0!</v>
      </c>
      <c r="AC44" s="112" t="e">
        <f t="shared" si="11"/>
        <v>#DIV/0!</v>
      </c>
      <c r="AD44" s="112" t="e">
        <f t="shared" si="11"/>
        <v>#DIV/0!</v>
      </c>
      <c r="AE44" s="112" t="e">
        <f t="shared" si="11"/>
        <v>#DIV/0!</v>
      </c>
      <c r="AF44" s="112" t="e">
        <f t="shared" si="11"/>
        <v>#DIV/0!</v>
      </c>
      <c r="AG44" s="112" t="e">
        <f t="shared" si="11"/>
        <v>#DIV/0!</v>
      </c>
      <c r="AH44" s="112" t="e">
        <f t="shared" si="11"/>
        <v>#DIV/0!</v>
      </c>
      <c r="AI44" s="112" t="e">
        <f t="shared" si="11"/>
        <v>#DIV/0!</v>
      </c>
      <c r="AJ44" s="112" t="e">
        <f t="shared" ref="AJ44:AS48" si="12">INDEX(Mobile.Retail.Services.Volumes,$C44,MATCH(AJ$3,$O$3:$BK$3,0))</f>
        <v>#DIV/0!</v>
      </c>
      <c r="AK44" s="112" t="e">
        <f t="shared" si="12"/>
        <v>#DIV/0!</v>
      </c>
      <c r="AL44" s="112" t="e">
        <f t="shared" si="12"/>
        <v>#DIV/0!</v>
      </c>
      <c r="AM44" s="112" t="e">
        <f t="shared" si="12"/>
        <v>#DIV/0!</v>
      </c>
      <c r="AN44" s="112" t="e">
        <f t="shared" si="12"/>
        <v>#DIV/0!</v>
      </c>
      <c r="AO44" s="112" t="e">
        <f t="shared" si="12"/>
        <v>#DIV/0!</v>
      </c>
      <c r="AP44" s="112" t="e">
        <f t="shared" si="12"/>
        <v>#DIV/0!</v>
      </c>
      <c r="AQ44" s="112" t="e">
        <f t="shared" si="12"/>
        <v>#DIV/0!</v>
      </c>
      <c r="AR44" s="112" t="e">
        <f t="shared" si="12"/>
        <v>#DIV/0!</v>
      </c>
      <c r="AS44" s="112" t="e">
        <f t="shared" si="12"/>
        <v>#DIV/0!</v>
      </c>
      <c r="AT44" s="112" t="e">
        <f t="shared" ref="AT44:BC48" si="13">INDEX(Mobile.Retail.Services.Volumes,$C44,MATCH(AT$3,$O$3:$BK$3,0))</f>
        <v>#DIV/0!</v>
      </c>
      <c r="AU44" s="112" t="e">
        <f t="shared" si="13"/>
        <v>#DIV/0!</v>
      </c>
      <c r="AV44" s="112" t="e">
        <f t="shared" si="13"/>
        <v>#DIV/0!</v>
      </c>
      <c r="AW44" s="112" t="e">
        <f t="shared" si="13"/>
        <v>#DIV/0!</v>
      </c>
      <c r="AX44" s="112" t="e">
        <f t="shared" si="13"/>
        <v>#DIV/0!</v>
      </c>
      <c r="AY44" s="112" t="e">
        <f t="shared" si="13"/>
        <v>#DIV/0!</v>
      </c>
      <c r="AZ44" s="112" t="e">
        <f t="shared" si="13"/>
        <v>#DIV/0!</v>
      </c>
      <c r="BA44" s="112" t="e">
        <f t="shared" si="13"/>
        <v>#DIV/0!</v>
      </c>
      <c r="BB44" s="112" t="e">
        <f t="shared" si="13"/>
        <v>#DIV/0!</v>
      </c>
      <c r="BC44" s="112" t="e">
        <f t="shared" si="13"/>
        <v>#DIV/0!</v>
      </c>
      <c r="BD44" s="112" t="e">
        <f t="shared" ref="BD44:BK48" si="14">INDEX(Mobile.Retail.Services.Volumes,$C44,MATCH(BD$3,$O$3:$BK$3,0))</f>
        <v>#DIV/0!</v>
      </c>
      <c r="BE44" s="112" t="e">
        <f t="shared" si="14"/>
        <v>#DIV/0!</v>
      </c>
      <c r="BF44" s="112" t="e">
        <f t="shared" si="14"/>
        <v>#DIV/0!</v>
      </c>
      <c r="BG44" s="112" t="e">
        <f t="shared" si="14"/>
        <v>#DIV/0!</v>
      </c>
      <c r="BH44" s="112" t="e">
        <f t="shared" si="14"/>
        <v>#DIV/0!</v>
      </c>
      <c r="BI44" s="112" t="e">
        <f t="shared" si="14"/>
        <v>#DIV/0!</v>
      </c>
      <c r="BJ44" s="112" t="e">
        <f t="shared" si="14"/>
        <v>#DIV/0!</v>
      </c>
      <c r="BK44" s="112" t="e">
        <f t="shared" si="14"/>
        <v>#DIV/0!</v>
      </c>
    </row>
    <row r="45" spans="2:63">
      <c r="C45" s="46">
        <v>16</v>
      </c>
      <c r="D45" s="51" t="str">
        <f>INDEX(Mobile.Retail.Services,C45)</f>
        <v>Datos EDGE</v>
      </c>
      <c r="H45" s="51" t="str">
        <f>INDEX(Mobile.Retail.Services.Units,C45)</f>
        <v>megabytes</v>
      </c>
      <c r="O45" s="112"/>
      <c r="P45" s="112"/>
      <c r="Q45" s="112"/>
      <c r="R45" s="112">
        <f t="shared" si="10"/>
        <v>0</v>
      </c>
      <c r="S45" s="112">
        <f t="shared" si="10"/>
        <v>0</v>
      </c>
      <c r="T45" s="112">
        <f t="shared" si="10"/>
        <v>0</v>
      </c>
      <c r="U45" s="112">
        <f t="shared" si="10"/>
        <v>0</v>
      </c>
      <c r="V45" s="112" t="e">
        <f t="shared" si="10"/>
        <v>#DIV/0!</v>
      </c>
      <c r="W45" s="112" t="e">
        <f t="shared" si="10"/>
        <v>#DIV/0!</v>
      </c>
      <c r="X45" s="112" t="e">
        <f t="shared" si="10"/>
        <v>#DIV/0!</v>
      </c>
      <c r="Y45" s="112" t="e">
        <f t="shared" si="10"/>
        <v>#DIV/0!</v>
      </c>
      <c r="Z45" s="112" t="e">
        <f t="shared" si="11"/>
        <v>#DIV/0!</v>
      </c>
      <c r="AA45" s="112" t="e">
        <f t="shared" si="11"/>
        <v>#DIV/0!</v>
      </c>
      <c r="AB45" s="112" t="e">
        <f t="shared" si="11"/>
        <v>#DIV/0!</v>
      </c>
      <c r="AC45" s="112" t="e">
        <f t="shared" si="11"/>
        <v>#DIV/0!</v>
      </c>
      <c r="AD45" s="112" t="e">
        <f t="shared" si="11"/>
        <v>#DIV/0!</v>
      </c>
      <c r="AE45" s="112" t="e">
        <f t="shared" si="11"/>
        <v>#DIV/0!</v>
      </c>
      <c r="AF45" s="112" t="e">
        <f t="shared" si="11"/>
        <v>#DIV/0!</v>
      </c>
      <c r="AG45" s="112" t="e">
        <f t="shared" si="11"/>
        <v>#DIV/0!</v>
      </c>
      <c r="AH45" s="112" t="e">
        <f t="shared" si="11"/>
        <v>#DIV/0!</v>
      </c>
      <c r="AI45" s="112" t="e">
        <f t="shared" si="11"/>
        <v>#DIV/0!</v>
      </c>
      <c r="AJ45" s="112" t="e">
        <f t="shared" si="12"/>
        <v>#DIV/0!</v>
      </c>
      <c r="AK45" s="112" t="e">
        <f t="shared" si="12"/>
        <v>#DIV/0!</v>
      </c>
      <c r="AL45" s="112" t="e">
        <f t="shared" si="12"/>
        <v>#DIV/0!</v>
      </c>
      <c r="AM45" s="112" t="e">
        <f t="shared" si="12"/>
        <v>#DIV/0!</v>
      </c>
      <c r="AN45" s="112" t="e">
        <f t="shared" si="12"/>
        <v>#DIV/0!</v>
      </c>
      <c r="AO45" s="112" t="e">
        <f t="shared" si="12"/>
        <v>#DIV/0!</v>
      </c>
      <c r="AP45" s="112" t="e">
        <f t="shared" si="12"/>
        <v>#DIV/0!</v>
      </c>
      <c r="AQ45" s="112" t="e">
        <f t="shared" si="12"/>
        <v>#DIV/0!</v>
      </c>
      <c r="AR45" s="112" t="e">
        <f t="shared" si="12"/>
        <v>#DIV/0!</v>
      </c>
      <c r="AS45" s="112" t="e">
        <f t="shared" si="12"/>
        <v>#DIV/0!</v>
      </c>
      <c r="AT45" s="112" t="e">
        <f t="shared" si="13"/>
        <v>#DIV/0!</v>
      </c>
      <c r="AU45" s="112" t="e">
        <f t="shared" si="13"/>
        <v>#DIV/0!</v>
      </c>
      <c r="AV45" s="112" t="e">
        <f t="shared" si="13"/>
        <v>#DIV/0!</v>
      </c>
      <c r="AW45" s="112" t="e">
        <f t="shared" si="13"/>
        <v>#DIV/0!</v>
      </c>
      <c r="AX45" s="112" t="e">
        <f t="shared" si="13"/>
        <v>#DIV/0!</v>
      </c>
      <c r="AY45" s="112" t="e">
        <f t="shared" si="13"/>
        <v>#DIV/0!</v>
      </c>
      <c r="AZ45" s="112" t="e">
        <f t="shared" si="13"/>
        <v>#DIV/0!</v>
      </c>
      <c r="BA45" s="112" t="e">
        <f t="shared" si="13"/>
        <v>#DIV/0!</v>
      </c>
      <c r="BB45" s="112" t="e">
        <f t="shared" si="13"/>
        <v>#DIV/0!</v>
      </c>
      <c r="BC45" s="112" t="e">
        <f t="shared" si="13"/>
        <v>#DIV/0!</v>
      </c>
      <c r="BD45" s="112" t="e">
        <f t="shared" si="14"/>
        <v>#DIV/0!</v>
      </c>
      <c r="BE45" s="112" t="e">
        <f t="shared" si="14"/>
        <v>#DIV/0!</v>
      </c>
      <c r="BF45" s="112" t="e">
        <f t="shared" si="14"/>
        <v>#DIV/0!</v>
      </c>
      <c r="BG45" s="112" t="e">
        <f t="shared" si="14"/>
        <v>#DIV/0!</v>
      </c>
      <c r="BH45" s="112" t="e">
        <f t="shared" si="14"/>
        <v>#DIV/0!</v>
      </c>
      <c r="BI45" s="112" t="e">
        <f t="shared" si="14"/>
        <v>#DIV/0!</v>
      </c>
      <c r="BJ45" s="112" t="e">
        <f t="shared" si="14"/>
        <v>#DIV/0!</v>
      </c>
      <c r="BK45" s="112" t="e">
        <f t="shared" si="14"/>
        <v>#DIV/0!</v>
      </c>
    </row>
    <row r="46" spans="2:63">
      <c r="C46" s="46">
        <v>17</v>
      </c>
      <c r="D46" s="51" t="str">
        <f>INDEX(Mobile.Retail.Services,C46)</f>
        <v>Datos Release 99</v>
      </c>
      <c r="H46" s="51" t="str">
        <f>INDEX(Mobile.Retail.Services.Units,C46)</f>
        <v>megabytes</v>
      </c>
      <c r="O46" s="112"/>
      <c r="P46" s="112"/>
      <c r="Q46" s="112"/>
      <c r="R46" s="112">
        <f t="shared" si="10"/>
        <v>0</v>
      </c>
      <c r="S46" s="112">
        <f t="shared" si="10"/>
        <v>0</v>
      </c>
      <c r="T46" s="112">
        <f t="shared" si="10"/>
        <v>0</v>
      </c>
      <c r="U46" s="112">
        <f t="shared" si="10"/>
        <v>0</v>
      </c>
      <c r="V46" s="112" t="e">
        <f t="shared" si="10"/>
        <v>#DIV/0!</v>
      </c>
      <c r="W46" s="112" t="e">
        <f t="shared" si="10"/>
        <v>#DIV/0!</v>
      </c>
      <c r="X46" s="112" t="e">
        <f t="shared" si="10"/>
        <v>#DIV/0!</v>
      </c>
      <c r="Y46" s="112" t="e">
        <f t="shared" si="10"/>
        <v>#DIV/0!</v>
      </c>
      <c r="Z46" s="112" t="e">
        <f t="shared" si="11"/>
        <v>#DIV/0!</v>
      </c>
      <c r="AA46" s="112" t="e">
        <f t="shared" si="11"/>
        <v>#DIV/0!</v>
      </c>
      <c r="AB46" s="112" t="e">
        <f t="shared" si="11"/>
        <v>#DIV/0!</v>
      </c>
      <c r="AC46" s="112" t="e">
        <f t="shared" si="11"/>
        <v>#DIV/0!</v>
      </c>
      <c r="AD46" s="112" t="e">
        <f t="shared" si="11"/>
        <v>#DIV/0!</v>
      </c>
      <c r="AE46" s="112" t="e">
        <f t="shared" si="11"/>
        <v>#DIV/0!</v>
      </c>
      <c r="AF46" s="112" t="e">
        <f t="shared" si="11"/>
        <v>#DIV/0!</v>
      </c>
      <c r="AG46" s="112" t="e">
        <f t="shared" si="11"/>
        <v>#DIV/0!</v>
      </c>
      <c r="AH46" s="112" t="e">
        <f t="shared" si="11"/>
        <v>#DIV/0!</v>
      </c>
      <c r="AI46" s="112" t="e">
        <f t="shared" si="11"/>
        <v>#DIV/0!</v>
      </c>
      <c r="AJ46" s="112" t="e">
        <f t="shared" si="12"/>
        <v>#DIV/0!</v>
      </c>
      <c r="AK46" s="112" t="e">
        <f t="shared" si="12"/>
        <v>#DIV/0!</v>
      </c>
      <c r="AL46" s="112" t="e">
        <f t="shared" si="12"/>
        <v>#DIV/0!</v>
      </c>
      <c r="AM46" s="112" t="e">
        <f t="shared" si="12"/>
        <v>#DIV/0!</v>
      </c>
      <c r="AN46" s="112" t="e">
        <f t="shared" si="12"/>
        <v>#DIV/0!</v>
      </c>
      <c r="AO46" s="112" t="e">
        <f t="shared" si="12"/>
        <v>#DIV/0!</v>
      </c>
      <c r="AP46" s="112" t="e">
        <f t="shared" si="12"/>
        <v>#DIV/0!</v>
      </c>
      <c r="AQ46" s="112" t="e">
        <f t="shared" si="12"/>
        <v>#DIV/0!</v>
      </c>
      <c r="AR46" s="112" t="e">
        <f t="shared" si="12"/>
        <v>#DIV/0!</v>
      </c>
      <c r="AS46" s="112" t="e">
        <f t="shared" si="12"/>
        <v>#DIV/0!</v>
      </c>
      <c r="AT46" s="112" t="e">
        <f t="shared" si="13"/>
        <v>#DIV/0!</v>
      </c>
      <c r="AU46" s="112" t="e">
        <f t="shared" si="13"/>
        <v>#DIV/0!</v>
      </c>
      <c r="AV46" s="112" t="e">
        <f t="shared" si="13"/>
        <v>#DIV/0!</v>
      </c>
      <c r="AW46" s="112" t="e">
        <f t="shared" si="13"/>
        <v>#DIV/0!</v>
      </c>
      <c r="AX46" s="112" t="e">
        <f t="shared" si="13"/>
        <v>#DIV/0!</v>
      </c>
      <c r="AY46" s="112" t="e">
        <f t="shared" si="13"/>
        <v>#DIV/0!</v>
      </c>
      <c r="AZ46" s="112" t="e">
        <f t="shared" si="13"/>
        <v>#DIV/0!</v>
      </c>
      <c r="BA46" s="112" t="e">
        <f t="shared" si="13"/>
        <v>#DIV/0!</v>
      </c>
      <c r="BB46" s="112" t="e">
        <f t="shared" si="13"/>
        <v>#DIV/0!</v>
      </c>
      <c r="BC46" s="112" t="e">
        <f t="shared" si="13"/>
        <v>#DIV/0!</v>
      </c>
      <c r="BD46" s="112" t="e">
        <f t="shared" si="14"/>
        <v>#DIV/0!</v>
      </c>
      <c r="BE46" s="112" t="e">
        <f t="shared" si="14"/>
        <v>#DIV/0!</v>
      </c>
      <c r="BF46" s="112" t="e">
        <f t="shared" si="14"/>
        <v>#DIV/0!</v>
      </c>
      <c r="BG46" s="112" t="e">
        <f t="shared" si="14"/>
        <v>#DIV/0!</v>
      </c>
      <c r="BH46" s="112" t="e">
        <f t="shared" si="14"/>
        <v>#DIV/0!</v>
      </c>
      <c r="BI46" s="112" t="e">
        <f t="shared" si="14"/>
        <v>#DIV/0!</v>
      </c>
      <c r="BJ46" s="112" t="e">
        <f t="shared" si="14"/>
        <v>#DIV/0!</v>
      </c>
      <c r="BK46" s="112" t="e">
        <f t="shared" si="14"/>
        <v>#DIV/0!</v>
      </c>
    </row>
    <row r="47" spans="2:63">
      <c r="C47" s="46">
        <v>18</v>
      </c>
      <c r="D47" s="51" t="str">
        <f>INDEX(Mobile.Retail.Services,C47)</f>
        <v>Datos - HSDPA</v>
      </c>
      <c r="H47" s="51" t="str">
        <f>INDEX(Mobile.Retail.Services.Units,C47)</f>
        <v>megabytes</v>
      </c>
      <c r="O47" s="112"/>
      <c r="P47" s="112"/>
      <c r="Q47" s="112"/>
      <c r="R47" s="112">
        <f t="shared" si="10"/>
        <v>0</v>
      </c>
      <c r="S47" s="112">
        <f t="shared" si="10"/>
        <v>0</v>
      </c>
      <c r="T47" s="112">
        <f t="shared" si="10"/>
        <v>0</v>
      </c>
      <c r="U47" s="112">
        <f t="shared" si="10"/>
        <v>0</v>
      </c>
      <c r="V47" s="112" t="e">
        <f t="shared" si="10"/>
        <v>#DIV/0!</v>
      </c>
      <c r="W47" s="112" t="e">
        <f t="shared" si="10"/>
        <v>#DIV/0!</v>
      </c>
      <c r="X47" s="112" t="e">
        <f t="shared" si="10"/>
        <v>#DIV/0!</v>
      </c>
      <c r="Y47" s="112" t="e">
        <f t="shared" si="10"/>
        <v>#DIV/0!</v>
      </c>
      <c r="Z47" s="112" t="e">
        <f t="shared" si="11"/>
        <v>#DIV/0!</v>
      </c>
      <c r="AA47" s="112" t="e">
        <f t="shared" si="11"/>
        <v>#DIV/0!</v>
      </c>
      <c r="AB47" s="112" t="e">
        <f t="shared" si="11"/>
        <v>#DIV/0!</v>
      </c>
      <c r="AC47" s="112" t="e">
        <f t="shared" si="11"/>
        <v>#DIV/0!</v>
      </c>
      <c r="AD47" s="112" t="e">
        <f t="shared" si="11"/>
        <v>#DIV/0!</v>
      </c>
      <c r="AE47" s="112" t="e">
        <f t="shared" si="11"/>
        <v>#DIV/0!</v>
      </c>
      <c r="AF47" s="112" t="e">
        <f t="shared" si="11"/>
        <v>#DIV/0!</v>
      </c>
      <c r="AG47" s="112" t="e">
        <f t="shared" si="11"/>
        <v>#DIV/0!</v>
      </c>
      <c r="AH47" s="112" t="e">
        <f t="shared" si="11"/>
        <v>#DIV/0!</v>
      </c>
      <c r="AI47" s="112" t="e">
        <f t="shared" si="11"/>
        <v>#DIV/0!</v>
      </c>
      <c r="AJ47" s="112" t="e">
        <f t="shared" si="12"/>
        <v>#DIV/0!</v>
      </c>
      <c r="AK47" s="112" t="e">
        <f t="shared" si="12"/>
        <v>#DIV/0!</v>
      </c>
      <c r="AL47" s="112" t="e">
        <f t="shared" si="12"/>
        <v>#DIV/0!</v>
      </c>
      <c r="AM47" s="112" t="e">
        <f t="shared" si="12"/>
        <v>#DIV/0!</v>
      </c>
      <c r="AN47" s="112" t="e">
        <f t="shared" si="12"/>
        <v>#DIV/0!</v>
      </c>
      <c r="AO47" s="112" t="e">
        <f t="shared" si="12"/>
        <v>#DIV/0!</v>
      </c>
      <c r="AP47" s="112" t="e">
        <f t="shared" si="12"/>
        <v>#DIV/0!</v>
      </c>
      <c r="AQ47" s="112" t="e">
        <f t="shared" si="12"/>
        <v>#DIV/0!</v>
      </c>
      <c r="AR47" s="112" t="e">
        <f t="shared" si="12"/>
        <v>#DIV/0!</v>
      </c>
      <c r="AS47" s="112" t="e">
        <f t="shared" si="12"/>
        <v>#DIV/0!</v>
      </c>
      <c r="AT47" s="112" t="e">
        <f t="shared" si="13"/>
        <v>#DIV/0!</v>
      </c>
      <c r="AU47" s="112" t="e">
        <f t="shared" si="13"/>
        <v>#DIV/0!</v>
      </c>
      <c r="AV47" s="112" t="e">
        <f t="shared" si="13"/>
        <v>#DIV/0!</v>
      </c>
      <c r="AW47" s="112" t="e">
        <f t="shared" si="13"/>
        <v>#DIV/0!</v>
      </c>
      <c r="AX47" s="112" t="e">
        <f t="shared" si="13"/>
        <v>#DIV/0!</v>
      </c>
      <c r="AY47" s="112" t="e">
        <f t="shared" si="13"/>
        <v>#DIV/0!</v>
      </c>
      <c r="AZ47" s="112" t="e">
        <f t="shared" si="13"/>
        <v>#DIV/0!</v>
      </c>
      <c r="BA47" s="112" t="e">
        <f t="shared" si="13"/>
        <v>#DIV/0!</v>
      </c>
      <c r="BB47" s="112" t="e">
        <f t="shared" si="13"/>
        <v>#DIV/0!</v>
      </c>
      <c r="BC47" s="112" t="e">
        <f t="shared" si="13"/>
        <v>#DIV/0!</v>
      </c>
      <c r="BD47" s="112" t="e">
        <f t="shared" si="14"/>
        <v>#DIV/0!</v>
      </c>
      <c r="BE47" s="112" t="e">
        <f t="shared" si="14"/>
        <v>#DIV/0!</v>
      </c>
      <c r="BF47" s="112" t="e">
        <f t="shared" si="14"/>
        <v>#DIV/0!</v>
      </c>
      <c r="BG47" s="112" t="e">
        <f t="shared" si="14"/>
        <v>#DIV/0!</v>
      </c>
      <c r="BH47" s="112" t="e">
        <f t="shared" si="14"/>
        <v>#DIV/0!</v>
      </c>
      <c r="BI47" s="112" t="e">
        <f t="shared" si="14"/>
        <v>#DIV/0!</v>
      </c>
      <c r="BJ47" s="112" t="e">
        <f t="shared" si="14"/>
        <v>#DIV/0!</v>
      </c>
      <c r="BK47" s="112" t="e">
        <f t="shared" si="14"/>
        <v>#DIV/0!</v>
      </c>
    </row>
    <row r="48" spans="2:63">
      <c r="C48" s="46">
        <v>19</v>
      </c>
      <c r="D48" s="51" t="str">
        <f>INDEX(Mobile.Retail.Services,C48)</f>
        <v>Datos - HSUPA</v>
      </c>
      <c r="H48" s="51" t="str">
        <f>INDEX(Mobile.Retail.Services.Units,C48)</f>
        <v>megabytes</v>
      </c>
      <c r="O48" s="112"/>
      <c r="P48" s="112"/>
      <c r="Q48" s="112"/>
      <c r="R48" s="112">
        <f t="shared" si="10"/>
        <v>0</v>
      </c>
      <c r="S48" s="112">
        <f t="shared" si="10"/>
        <v>0</v>
      </c>
      <c r="T48" s="112">
        <f t="shared" si="10"/>
        <v>0</v>
      </c>
      <c r="U48" s="112">
        <f t="shared" si="10"/>
        <v>0</v>
      </c>
      <c r="V48" s="112" t="e">
        <f t="shared" si="10"/>
        <v>#DIV/0!</v>
      </c>
      <c r="W48" s="112" t="e">
        <f t="shared" si="10"/>
        <v>#DIV/0!</v>
      </c>
      <c r="X48" s="112" t="e">
        <f t="shared" si="10"/>
        <v>#DIV/0!</v>
      </c>
      <c r="Y48" s="112" t="e">
        <f t="shared" si="10"/>
        <v>#DIV/0!</v>
      </c>
      <c r="Z48" s="112" t="e">
        <f t="shared" si="11"/>
        <v>#DIV/0!</v>
      </c>
      <c r="AA48" s="112" t="e">
        <f t="shared" si="11"/>
        <v>#DIV/0!</v>
      </c>
      <c r="AB48" s="112" t="e">
        <f t="shared" si="11"/>
        <v>#DIV/0!</v>
      </c>
      <c r="AC48" s="112" t="e">
        <f t="shared" si="11"/>
        <v>#DIV/0!</v>
      </c>
      <c r="AD48" s="112" t="e">
        <f t="shared" si="11"/>
        <v>#DIV/0!</v>
      </c>
      <c r="AE48" s="112" t="e">
        <f t="shared" si="11"/>
        <v>#DIV/0!</v>
      </c>
      <c r="AF48" s="112" t="e">
        <f t="shared" si="11"/>
        <v>#DIV/0!</v>
      </c>
      <c r="AG48" s="112" t="e">
        <f t="shared" si="11"/>
        <v>#DIV/0!</v>
      </c>
      <c r="AH48" s="112" t="e">
        <f t="shared" si="11"/>
        <v>#DIV/0!</v>
      </c>
      <c r="AI48" s="112" t="e">
        <f t="shared" si="11"/>
        <v>#DIV/0!</v>
      </c>
      <c r="AJ48" s="112" t="e">
        <f t="shared" si="12"/>
        <v>#DIV/0!</v>
      </c>
      <c r="AK48" s="112" t="e">
        <f t="shared" si="12"/>
        <v>#DIV/0!</v>
      </c>
      <c r="AL48" s="112" t="e">
        <f t="shared" si="12"/>
        <v>#DIV/0!</v>
      </c>
      <c r="AM48" s="112" t="e">
        <f t="shared" si="12"/>
        <v>#DIV/0!</v>
      </c>
      <c r="AN48" s="112" t="e">
        <f t="shared" si="12"/>
        <v>#DIV/0!</v>
      </c>
      <c r="AO48" s="112" t="e">
        <f t="shared" si="12"/>
        <v>#DIV/0!</v>
      </c>
      <c r="AP48" s="112" t="e">
        <f t="shared" si="12"/>
        <v>#DIV/0!</v>
      </c>
      <c r="AQ48" s="112" t="e">
        <f t="shared" si="12"/>
        <v>#DIV/0!</v>
      </c>
      <c r="AR48" s="112" t="e">
        <f t="shared" si="12"/>
        <v>#DIV/0!</v>
      </c>
      <c r="AS48" s="112" t="e">
        <f t="shared" si="12"/>
        <v>#DIV/0!</v>
      </c>
      <c r="AT48" s="112" t="e">
        <f t="shared" si="13"/>
        <v>#DIV/0!</v>
      </c>
      <c r="AU48" s="112" t="e">
        <f t="shared" si="13"/>
        <v>#DIV/0!</v>
      </c>
      <c r="AV48" s="112" t="e">
        <f t="shared" si="13"/>
        <v>#DIV/0!</v>
      </c>
      <c r="AW48" s="112" t="e">
        <f t="shared" si="13"/>
        <v>#DIV/0!</v>
      </c>
      <c r="AX48" s="112" t="e">
        <f t="shared" si="13"/>
        <v>#DIV/0!</v>
      </c>
      <c r="AY48" s="112" t="e">
        <f t="shared" si="13"/>
        <v>#DIV/0!</v>
      </c>
      <c r="AZ48" s="112" t="e">
        <f t="shared" si="13"/>
        <v>#DIV/0!</v>
      </c>
      <c r="BA48" s="112" t="e">
        <f t="shared" si="13"/>
        <v>#DIV/0!</v>
      </c>
      <c r="BB48" s="112" t="e">
        <f t="shared" si="13"/>
        <v>#DIV/0!</v>
      </c>
      <c r="BC48" s="112" t="e">
        <f t="shared" si="13"/>
        <v>#DIV/0!</v>
      </c>
      <c r="BD48" s="112" t="e">
        <f t="shared" si="14"/>
        <v>#DIV/0!</v>
      </c>
      <c r="BE48" s="112" t="e">
        <f t="shared" si="14"/>
        <v>#DIV/0!</v>
      </c>
      <c r="BF48" s="112" t="e">
        <f t="shared" si="14"/>
        <v>#DIV/0!</v>
      </c>
      <c r="BG48" s="112" t="e">
        <f t="shared" si="14"/>
        <v>#DIV/0!</v>
      </c>
      <c r="BH48" s="112" t="e">
        <f t="shared" si="14"/>
        <v>#DIV/0!</v>
      </c>
      <c r="BI48" s="112" t="e">
        <f t="shared" si="14"/>
        <v>#DIV/0!</v>
      </c>
      <c r="BJ48" s="112" t="e">
        <f t="shared" si="14"/>
        <v>#DIV/0!</v>
      </c>
      <c r="BK48" s="112" t="e">
        <f t="shared" si="14"/>
        <v>#DIV/0!</v>
      </c>
    </row>
    <row r="50" spans="2:63">
      <c r="B50" s="73"/>
      <c r="C50" s="73" t="s">
        <v>139</v>
      </c>
    </row>
    <row r="51" spans="2:63">
      <c r="C51" s="46">
        <v>10</v>
      </c>
      <c r="D51" s="51" t="str">
        <f>INDEX(Mobile.Retail.Services,C51)</f>
        <v>SMS on-net</v>
      </c>
      <c r="H51" s="51" t="str">
        <f>INDEX(Mobile.Retail.Services.Units,C51)</f>
        <v>mensajes</v>
      </c>
      <c r="O51" s="112">
        <f t="shared" ref="O51:X52" si="15">INDEX(Mobile.Retail.Services.Volumes,$C51,MATCH(O$3,$O$3:$BK$3,0))</f>
        <v>0</v>
      </c>
      <c r="P51" s="112">
        <f t="shared" si="15"/>
        <v>0</v>
      </c>
      <c r="Q51" s="112" t="e">
        <f t="shared" si="15"/>
        <v>#DIV/0!</v>
      </c>
      <c r="R51" s="112" t="e">
        <f t="shared" si="15"/>
        <v>#DIV/0!</v>
      </c>
      <c r="S51" s="112" t="e">
        <f t="shared" si="15"/>
        <v>#DIV/0!</v>
      </c>
      <c r="T51" s="112" t="e">
        <f t="shared" si="15"/>
        <v>#DIV/0!</v>
      </c>
      <c r="U51" s="112" t="e">
        <f t="shared" si="15"/>
        <v>#DIV/0!</v>
      </c>
      <c r="V51" s="112" t="e">
        <f t="shared" si="15"/>
        <v>#DIV/0!</v>
      </c>
      <c r="W51" s="112" t="e">
        <f t="shared" si="15"/>
        <v>#DIV/0!</v>
      </c>
      <c r="X51" s="112" t="e">
        <f t="shared" si="15"/>
        <v>#DIV/0!</v>
      </c>
      <c r="Y51" s="112" t="e">
        <f t="shared" ref="Y51:AH52" si="16">INDEX(Mobile.Retail.Services.Volumes,$C51,MATCH(Y$3,$O$3:$BK$3,0))</f>
        <v>#DIV/0!</v>
      </c>
      <c r="Z51" s="112" t="e">
        <f t="shared" si="16"/>
        <v>#DIV/0!</v>
      </c>
      <c r="AA51" s="112" t="e">
        <f t="shared" si="16"/>
        <v>#DIV/0!</v>
      </c>
      <c r="AB51" s="112" t="e">
        <f t="shared" si="16"/>
        <v>#DIV/0!</v>
      </c>
      <c r="AC51" s="112" t="e">
        <f t="shared" si="16"/>
        <v>#DIV/0!</v>
      </c>
      <c r="AD51" s="112" t="e">
        <f t="shared" si="16"/>
        <v>#DIV/0!</v>
      </c>
      <c r="AE51" s="112" t="e">
        <f t="shared" si="16"/>
        <v>#DIV/0!</v>
      </c>
      <c r="AF51" s="112" t="e">
        <f t="shared" si="16"/>
        <v>#DIV/0!</v>
      </c>
      <c r="AG51" s="112" t="e">
        <f t="shared" si="16"/>
        <v>#DIV/0!</v>
      </c>
      <c r="AH51" s="112" t="e">
        <f t="shared" si="16"/>
        <v>#DIV/0!</v>
      </c>
      <c r="AI51" s="112" t="e">
        <f t="shared" ref="AI51:AR52" si="17">INDEX(Mobile.Retail.Services.Volumes,$C51,MATCH(AI$3,$O$3:$BK$3,0))</f>
        <v>#DIV/0!</v>
      </c>
      <c r="AJ51" s="112" t="e">
        <f t="shared" si="17"/>
        <v>#DIV/0!</v>
      </c>
      <c r="AK51" s="112" t="e">
        <f t="shared" si="17"/>
        <v>#DIV/0!</v>
      </c>
      <c r="AL51" s="112" t="e">
        <f t="shared" si="17"/>
        <v>#DIV/0!</v>
      </c>
      <c r="AM51" s="112" t="e">
        <f t="shared" si="17"/>
        <v>#DIV/0!</v>
      </c>
      <c r="AN51" s="112" t="e">
        <f t="shared" si="17"/>
        <v>#DIV/0!</v>
      </c>
      <c r="AO51" s="112" t="e">
        <f t="shared" si="17"/>
        <v>#DIV/0!</v>
      </c>
      <c r="AP51" s="112" t="e">
        <f t="shared" si="17"/>
        <v>#DIV/0!</v>
      </c>
      <c r="AQ51" s="112" t="e">
        <f t="shared" si="17"/>
        <v>#DIV/0!</v>
      </c>
      <c r="AR51" s="112" t="e">
        <f t="shared" si="17"/>
        <v>#DIV/0!</v>
      </c>
      <c r="AS51" s="112" t="e">
        <f t="shared" ref="AS51:BB52" si="18">INDEX(Mobile.Retail.Services.Volumes,$C51,MATCH(AS$3,$O$3:$BK$3,0))</f>
        <v>#DIV/0!</v>
      </c>
      <c r="AT51" s="112" t="e">
        <f t="shared" si="18"/>
        <v>#DIV/0!</v>
      </c>
      <c r="AU51" s="112" t="e">
        <f t="shared" si="18"/>
        <v>#DIV/0!</v>
      </c>
      <c r="AV51" s="112" t="e">
        <f t="shared" si="18"/>
        <v>#DIV/0!</v>
      </c>
      <c r="AW51" s="112" t="e">
        <f t="shared" si="18"/>
        <v>#DIV/0!</v>
      </c>
      <c r="AX51" s="112" t="e">
        <f t="shared" si="18"/>
        <v>#DIV/0!</v>
      </c>
      <c r="AY51" s="112" t="e">
        <f t="shared" si="18"/>
        <v>#DIV/0!</v>
      </c>
      <c r="AZ51" s="112" t="e">
        <f t="shared" si="18"/>
        <v>#DIV/0!</v>
      </c>
      <c r="BA51" s="112" t="e">
        <f t="shared" si="18"/>
        <v>#DIV/0!</v>
      </c>
      <c r="BB51" s="112" t="e">
        <f t="shared" si="18"/>
        <v>#DIV/0!</v>
      </c>
      <c r="BC51" s="112" t="e">
        <f t="shared" ref="BC51:BK52" si="19">INDEX(Mobile.Retail.Services.Volumes,$C51,MATCH(BC$3,$O$3:$BK$3,0))</f>
        <v>#DIV/0!</v>
      </c>
      <c r="BD51" s="112" t="e">
        <f t="shared" si="19"/>
        <v>#DIV/0!</v>
      </c>
      <c r="BE51" s="112" t="e">
        <f t="shared" si="19"/>
        <v>#DIV/0!</v>
      </c>
      <c r="BF51" s="112" t="e">
        <f t="shared" si="19"/>
        <v>#DIV/0!</v>
      </c>
      <c r="BG51" s="112" t="e">
        <f t="shared" si="19"/>
        <v>#DIV/0!</v>
      </c>
      <c r="BH51" s="112" t="e">
        <f t="shared" si="19"/>
        <v>#DIV/0!</v>
      </c>
      <c r="BI51" s="112" t="e">
        <f t="shared" si="19"/>
        <v>#DIV/0!</v>
      </c>
      <c r="BJ51" s="112" t="e">
        <f t="shared" si="19"/>
        <v>#DIV/0!</v>
      </c>
      <c r="BK51" s="112" t="e">
        <f t="shared" si="19"/>
        <v>#DIV/0!</v>
      </c>
    </row>
    <row r="52" spans="2:63">
      <c r="C52" s="46">
        <v>11</v>
      </c>
      <c r="D52" s="51" t="str">
        <f>INDEX(Mobile.Retail.Services,C52)</f>
        <v>SMS salientes a otras redes</v>
      </c>
      <c r="H52" s="51" t="str">
        <f>INDEX(Mobile.Retail.Services.Units,C52)</f>
        <v>mensajes</v>
      </c>
      <c r="O52" s="112">
        <f t="shared" si="15"/>
        <v>0</v>
      </c>
      <c r="P52" s="112">
        <f t="shared" si="15"/>
        <v>0</v>
      </c>
      <c r="Q52" s="112" t="e">
        <f t="shared" si="15"/>
        <v>#DIV/0!</v>
      </c>
      <c r="R52" s="112" t="e">
        <f t="shared" si="15"/>
        <v>#DIV/0!</v>
      </c>
      <c r="S52" s="112" t="e">
        <f t="shared" si="15"/>
        <v>#DIV/0!</v>
      </c>
      <c r="T52" s="112" t="e">
        <f t="shared" si="15"/>
        <v>#DIV/0!</v>
      </c>
      <c r="U52" s="112" t="e">
        <f t="shared" si="15"/>
        <v>#DIV/0!</v>
      </c>
      <c r="V52" s="112" t="e">
        <f t="shared" si="15"/>
        <v>#DIV/0!</v>
      </c>
      <c r="W52" s="112" t="e">
        <f t="shared" si="15"/>
        <v>#DIV/0!</v>
      </c>
      <c r="X52" s="112" t="e">
        <f t="shared" si="15"/>
        <v>#DIV/0!</v>
      </c>
      <c r="Y52" s="112" t="e">
        <f t="shared" si="16"/>
        <v>#DIV/0!</v>
      </c>
      <c r="Z52" s="112" t="e">
        <f t="shared" si="16"/>
        <v>#DIV/0!</v>
      </c>
      <c r="AA52" s="112" t="e">
        <f t="shared" si="16"/>
        <v>#DIV/0!</v>
      </c>
      <c r="AB52" s="112" t="e">
        <f t="shared" si="16"/>
        <v>#DIV/0!</v>
      </c>
      <c r="AC52" s="112" t="e">
        <f t="shared" si="16"/>
        <v>#DIV/0!</v>
      </c>
      <c r="AD52" s="112" t="e">
        <f t="shared" si="16"/>
        <v>#DIV/0!</v>
      </c>
      <c r="AE52" s="112" t="e">
        <f t="shared" si="16"/>
        <v>#DIV/0!</v>
      </c>
      <c r="AF52" s="112" t="e">
        <f t="shared" si="16"/>
        <v>#DIV/0!</v>
      </c>
      <c r="AG52" s="112" t="e">
        <f t="shared" si="16"/>
        <v>#DIV/0!</v>
      </c>
      <c r="AH52" s="112" t="e">
        <f t="shared" si="16"/>
        <v>#DIV/0!</v>
      </c>
      <c r="AI52" s="112" t="e">
        <f t="shared" si="17"/>
        <v>#DIV/0!</v>
      </c>
      <c r="AJ52" s="112" t="e">
        <f t="shared" si="17"/>
        <v>#DIV/0!</v>
      </c>
      <c r="AK52" s="112" t="e">
        <f t="shared" si="17"/>
        <v>#DIV/0!</v>
      </c>
      <c r="AL52" s="112" t="e">
        <f t="shared" si="17"/>
        <v>#DIV/0!</v>
      </c>
      <c r="AM52" s="112" t="e">
        <f t="shared" si="17"/>
        <v>#DIV/0!</v>
      </c>
      <c r="AN52" s="112" t="e">
        <f t="shared" si="17"/>
        <v>#DIV/0!</v>
      </c>
      <c r="AO52" s="112" t="e">
        <f t="shared" si="17"/>
        <v>#DIV/0!</v>
      </c>
      <c r="AP52" s="112" t="e">
        <f t="shared" si="17"/>
        <v>#DIV/0!</v>
      </c>
      <c r="AQ52" s="112" t="e">
        <f t="shared" si="17"/>
        <v>#DIV/0!</v>
      </c>
      <c r="AR52" s="112" t="e">
        <f t="shared" si="17"/>
        <v>#DIV/0!</v>
      </c>
      <c r="AS52" s="112" t="e">
        <f t="shared" si="18"/>
        <v>#DIV/0!</v>
      </c>
      <c r="AT52" s="112" t="e">
        <f t="shared" si="18"/>
        <v>#DIV/0!</v>
      </c>
      <c r="AU52" s="112" t="e">
        <f t="shared" si="18"/>
        <v>#DIV/0!</v>
      </c>
      <c r="AV52" s="112" t="e">
        <f t="shared" si="18"/>
        <v>#DIV/0!</v>
      </c>
      <c r="AW52" s="112" t="e">
        <f t="shared" si="18"/>
        <v>#DIV/0!</v>
      </c>
      <c r="AX52" s="112" t="e">
        <f t="shared" si="18"/>
        <v>#DIV/0!</v>
      </c>
      <c r="AY52" s="112" t="e">
        <f t="shared" si="18"/>
        <v>#DIV/0!</v>
      </c>
      <c r="AZ52" s="112" t="e">
        <f t="shared" si="18"/>
        <v>#DIV/0!</v>
      </c>
      <c r="BA52" s="112" t="e">
        <f t="shared" si="18"/>
        <v>#DIV/0!</v>
      </c>
      <c r="BB52" s="112" t="e">
        <f t="shared" si="18"/>
        <v>#DIV/0!</v>
      </c>
      <c r="BC52" s="112" t="e">
        <f t="shared" si="19"/>
        <v>#DIV/0!</v>
      </c>
      <c r="BD52" s="112" t="e">
        <f t="shared" si="19"/>
        <v>#DIV/0!</v>
      </c>
      <c r="BE52" s="112" t="e">
        <f t="shared" si="19"/>
        <v>#DIV/0!</v>
      </c>
      <c r="BF52" s="112" t="e">
        <f t="shared" si="19"/>
        <v>#DIV/0!</v>
      </c>
      <c r="BG52" s="112" t="e">
        <f t="shared" si="19"/>
        <v>#DIV/0!</v>
      </c>
      <c r="BH52" s="112" t="e">
        <f t="shared" si="19"/>
        <v>#DIV/0!</v>
      </c>
      <c r="BI52" s="112" t="e">
        <f t="shared" si="19"/>
        <v>#DIV/0!</v>
      </c>
      <c r="BJ52" s="112" t="e">
        <f t="shared" si="19"/>
        <v>#DIV/0!</v>
      </c>
      <c r="BK52" s="112" t="e">
        <f t="shared" si="19"/>
        <v>#DIV/0!</v>
      </c>
    </row>
    <row r="54" spans="2:63">
      <c r="B54" s="73"/>
      <c r="C54" s="73" t="s">
        <v>89</v>
      </c>
    </row>
    <row r="55" spans="2:63">
      <c r="C55" s="46">
        <v>13</v>
      </c>
      <c r="D55" s="51" t="str">
        <f>INDEX(Mobile.Retail.Services,C55)</f>
        <v>Recuperación de correo de voz</v>
      </c>
      <c r="H55" s="51" t="str">
        <f>INDEX(Mobile.Retail.Services.Units,C55)</f>
        <v>minutos</v>
      </c>
      <c r="O55" s="112">
        <f t="shared" ref="O55:X56" si="20">INDEX(Mobile.Retail.Services.Volumes,$C55,MATCH(O$3,$O$3:$BK$3,0))</f>
        <v>0</v>
      </c>
      <c r="P55" s="112" t="e">
        <f t="shared" si="20"/>
        <v>#DIV/0!</v>
      </c>
      <c r="Q55" s="112" t="e">
        <f t="shared" si="20"/>
        <v>#DIV/0!</v>
      </c>
      <c r="R55" s="112" t="e">
        <f t="shared" si="20"/>
        <v>#DIV/0!</v>
      </c>
      <c r="S55" s="112" t="e">
        <f t="shared" si="20"/>
        <v>#DIV/0!</v>
      </c>
      <c r="T55" s="112" t="e">
        <f t="shared" si="20"/>
        <v>#DIV/0!</v>
      </c>
      <c r="U55" s="112" t="e">
        <f t="shared" si="20"/>
        <v>#DIV/0!</v>
      </c>
      <c r="V55" s="112" t="e">
        <f t="shared" si="20"/>
        <v>#DIV/0!</v>
      </c>
      <c r="W55" s="112" t="e">
        <f t="shared" si="20"/>
        <v>#DIV/0!</v>
      </c>
      <c r="X55" s="112" t="e">
        <f t="shared" si="20"/>
        <v>#DIV/0!</v>
      </c>
      <c r="Y55" s="112" t="e">
        <f t="shared" ref="Y55:AH56" si="21">INDEX(Mobile.Retail.Services.Volumes,$C55,MATCH(Y$3,$O$3:$BK$3,0))</f>
        <v>#DIV/0!</v>
      </c>
      <c r="Z55" s="112" t="e">
        <f t="shared" si="21"/>
        <v>#DIV/0!</v>
      </c>
      <c r="AA55" s="112" t="e">
        <f t="shared" si="21"/>
        <v>#DIV/0!</v>
      </c>
      <c r="AB55" s="112" t="e">
        <f t="shared" si="21"/>
        <v>#DIV/0!</v>
      </c>
      <c r="AC55" s="112" t="e">
        <f t="shared" si="21"/>
        <v>#DIV/0!</v>
      </c>
      <c r="AD55" s="112" t="e">
        <f t="shared" si="21"/>
        <v>#DIV/0!</v>
      </c>
      <c r="AE55" s="112" t="e">
        <f t="shared" si="21"/>
        <v>#DIV/0!</v>
      </c>
      <c r="AF55" s="112" t="e">
        <f t="shared" si="21"/>
        <v>#DIV/0!</v>
      </c>
      <c r="AG55" s="112" t="e">
        <f t="shared" si="21"/>
        <v>#DIV/0!</v>
      </c>
      <c r="AH55" s="112" t="e">
        <f t="shared" si="21"/>
        <v>#DIV/0!</v>
      </c>
      <c r="AI55" s="112" t="e">
        <f t="shared" ref="AI55:AR56" si="22">INDEX(Mobile.Retail.Services.Volumes,$C55,MATCH(AI$3,$O$3:$BK$3,0))</f>
        <v>#DIV/0!</v>
      </c>
      <c r="AJ55" s="112" t="e">
        <f t="shared" si="22"/>
        <v>#DIV/0!</v>
      </c>
      <c r="AK55" s="112" t="e">
        <f t="shared" si="22"/>
        <v>#DIV/0!</v>
      </c>
      <c r="AL55" s="112" t="e">
        <f t="shared" si="22"/>
        <v>#DIV/0!</v>
      </c>
      <c r="AM55" s="112" t="e">
        <f t="shared" si="22"/>
        <v>#DIV/0!</v>
      </c>
      <c r="AN55" s="112" t="e">
        <f t="shared" si="22"/>
        <v>#DIV/0!</v>
      </c>
      <c r="AO55" s="112" t="e">
        <f t="shared" si="22"/>
        <v>#DIV/0!</v>
      </c>
      <c r="AP55" s="112" t="e">
        <f t="shared" si="22"/>
        <v>#DIV/0!</v>
      </c>
      <c r="AQ55" s="112" t="e">
        <f t="shared" si="22"/>
        <v>#DIV/0!</v>
      </c>
      <c r="AR55" s="112" t="e">
        <f t="shared" si="22"/>
        <v>#DIV/0!</v>
      </c>
      <c r="AS55" s="112" t="e">
        <f t="shared" ref="AS55:BB56" si="23">INDEX(Mobile.Retail.Services.Volumes,$C55,MATCH(AS$3,$O$3:$BK$3,0))</f>
        <v>#DIV/0!</v>
      </c>
      <c r="AT55" s="112" t="e">
        <f t="shared" si="23"/>
        <v>#DIV/0!</v>
      </c>
      <c r="AU55" s="112" t="e">
        <f t="shared" si="23"/>
        <v>#DIV/0!</v>
      </c>
      <c r="AV55" s="112" t="e">
        <f t="shared" si="23"/>
        <v>#DIV/0!</v>
      </c>
      <c r="AW55" s="112" t="e">
        <f t="shared" si="23"/>
        <v>#DIV/0!</v>
      </c>
      <c r="AX55" s="112" t="e">
        <f t="shared" si="23"/>
        <v>#DIV/0!</v>
      </c>
      <c r="AY55" s="112" t="e">
        <f t="shared" si="23"/>
        <v>#DIV/0!</v>
      </c>
      <c r="AZ55" s="112" t="e">
        <f t="shared" si="23"/>
        <v>#DIV/0!</v>
      </c>
      <c r="BA55" s="112" t="e">
        <f t="shared" si="23"/>
        <v>#DIV/0!</v>
      </c>
      <c r="BB55" s="112" t="e">
        <f t="shared" si="23"/>
        <v>#DIV/0!</v>
      </c>
      <c r="BC55" s="112" t="e">
        <f t="shared" ref="BC55:BK56" si="24">INDEX(Mobile.Retail.Services.Volumes,$C55,MATCH(BC$3,$O$3:$BK$3,0))</f>
        <v>#DIV/0!</v>
      </c>
      <c r="BD55" s="112" t="e">
        <f t="shared" si="24"/>
        <v>#DIV/0!</v>
      </c>
      <c r="BE55" s="112" t="e">
        <f t="shared" si="24"/>
        <v>#DIV/0!</v>
      </c>
      <c r="BF55" s="112" t="e">
        <f t="shared" si="24"/>
        <v>#DIV/0!</v>
      </c>
      <c r="BG55" s="112" t="e">
        <f t="shared" si="24"/>
        <v>#DIV/0!</v>
      </c>
      <c r="BH55" s="112" t="e">
        <f t="shared" si="24"/>
        <v>#DIV/0!</v>
      </c>
      <c r="BI55" s="112" t="e">
        <f t="shared" si="24"/>
        <v>#DIV/0!</v>
      </c>
      <c r="BJ55" s="112" t="e">
        <f t="shared" si="24"/>
        <v>#DIV/0!</v>
      </c>
      <c r="BK55" s="112" t="e">
        <f t="shared" si="24"/>
        <v>#DIV/0!</v>
      </c>
    </row>
    <row r="56" spans="2:63">
      <c r="C56" s="46">
        <v>14</v>
      </c>
      <c r="D56" s="51" t="str">
        <f>INDEX(Mobile.Retail.Services,C56)</f>
        <v>Depósito de corroe de voz</v>
      </c>
      <c r="H56" s="51" t="str">
        <f>INDEX(Mobile.Retail.Services.Units,C56)</f>
        <v>minutos</v>
      </c>
      <c r="O56" s="112">
        <f t="shared" si="20"/>
        <v>0</v>
      </c>
      <c r="P56" s="112" t="e">
        <f t="shared" si="20"/>
        <v>#DIV/0!</v>
      </c>
      <c r="Q56" s="112" t="e">
        <f t="shared" si="20"/>
        <v>#DIV/0!</v>
      </c>
      <c r="R56" s="112" t="e">
        <f t="shared" si="20"/>
        <v>#DIV/0!</v>
      </c>
      <c r="S56" s="112" t="e">
        <f t="shared" si="20"/>
        <v>#DIV/0!</v>
      </c>
      <c r="T56" s="112" t="e">
        <f t="shared" si="20"/>
        <v>#DIV/0!</v>
      </c>
      <c r="U56" s="112" t="e">
        <f t="shared" si="20"/>
        <v>#DIV/0!</v>
      </c>
      <c r="V56" s="112" t="e">
        <f t="shared" si="20"/>
        <v>#DIV/0!</v>
      </c>
      <c r="W56" s="112" t="e">
        <f t="shared" si="20"/>
        <v>#DIV/0!</v>
      </c>
      <c r="X56" s="112" t="e">
        <f t="shared" si="20"/>
        <v>#DIV/0!</v>
      </c>
      <c r="Y56" s="112" t="e">
        <f t="shared" si="21"/>
        <v>#DIV/0!</v>
      </c>
      <c r="Z56" s="112" t="e">
        <f t="shared" si="21"/>
        <v>#DIV/0!</v>
      </c>
      <c r="AA56" s="112" t="e">
        <f t="shared" si="21"/>
        <v>#DIV/0!</v>
      </c>
      <c r="AB56" s="112" t="e">
        <f t="shared" si="21"/>
        <v>#DIV/0!</v>
      </c>
      <c r="AC56" s="112" t="e">
        <f t="shared" si="21"/>
        <v>#DIV/0!</v>
      </c>
      <c r="AD56" s="112" t="e">
        <f t="shared" si="21"/>
        <v>#DIV/0!</v>
      </c>
      <c r="AE56" s="112" t="e">
        <f t="shared" si="21"/>
        <v>#DIV/0!</v>
      </c>
      <c r="AF56" s="112" t="e">
        <f t="shared" si="21"/>
        <v>#DIV/0!</v>
      </c>
      <c r="AG56" s="112" t="e">
        <f t="shared" si="21"/>
        <v>#DIV/0!</v>
      </c>
      <c r="AH56" s="112" t="e">
        <f t="shared" si="21"/>
        <v>#DIV/0!</v>
      </c>
      <c r="AI56" s="112" t="e">
        <f t="shared" si="22"/>
        <v>#DIV/0!</v>
      </c>
      <c r="AJ56" s="112" t="e">
        <f t="shared" si="22"/>
        <v>#DIV/0!</v>
      </c>
      <c r="AK56" s="112" t="e">
        <f t="shared" si="22"/>
        <v>#DIV/0!</v>
      </c>
      <c r="AL56" s="112" t="e">
        <f t="shared" si="22"/>
        <v>#DIV/0!</v>
      </c>
      <c r="AM56" s="112" t="e">
        <f t="shared" si="22"/>
        <v>#DIV/0!</v>
      </c>
      <c r="AN56" s="112" t="e">
        <f t="shared" si="22"/>
        <v>#DIV/0!</v>
      </c>
      <c r="AO56" s="112" t="e">
        <f t="shared" si="22"/>
        <v>#DIV/0!</v>
      </c>
      <c r="AP56" s="112" t="e">
        <f t="shared" si="22"/>
        <v>#DIV/0!</v>
      </c>
      <c r="AQ56" s="112" t="e">
        <f t="shared" si="22"/>
        <v>#DIV/0!</v>
      </c>
      <c r="AR56" s="112" t="e">
        <f t="shared" si="22"/>
        <v>#DIV/0!</v>
      </c>
      <c r="AS56" s="112" t="e">
        <f t="shared" si="23"/>
        <v>#DIV/0!</v>
      </c>
      <c r="AT56" s="112" t="e">
        <f t="shared" si="23"/>
        <v>#DIV/0!</v>
      </c>
      <c r="AU56" s="112" t="e">
        <f t="shared" si="23"/>
        <v>#DIV/0!</v>
      </c>
      <c r="AV56" s="112" t="e">
        <f t="shared" si="23"/>
        <v>#DIV/0!</v>
      </c>
      <c r="AW56" s="112" t="e">
        <f t="shared" si="23"/>
        <v>#DIV/0!</v>
      </c>
      <c r="AX56" s="112" t="e">
        <f t="shared" si="23"/>
        <v>#DIV/0!</v>
      </c>
      <c r="AY56" s="112" t="e">
        <f t="shared" si="23"/>
        <v>#DIV/0!</v>
      </c>
      <c r="AZ56" s="112" t="e">
        <f t="shared" si="23"/>
        <v>#DIV/0!</v>
      </c>
      <c r="BA56" s="112" t="e">
        <f t="shared" si="23"/>
        <v>#DIV/0!</v>
      </c>
      <c r="BB56" s="112" t="e">
        <f t="shared" si="23"/>
        <v>#DIV/0!</v>
      </c>
      <c r="BC56" s="112" t="e">
        <f t="shared" si="24"/>
        <v>#DIV/0!</v>
      </c>
      <c r="BD56" s="112" t="e">
        <f t="shared" si="24"/>
        <v>#DIV/0!</v>
      </c>
      <c r="BE56" s="112" t="e">
        <f t="shared" si="24"/>
        <v>#DIV/0!</v>
      </c>
      <c r="BF56" s="112" t="e">
        <f t="shared" si="24"/>
        <v>#DIV/0!</v>
      </c>
      <c r="BG56" s="112" t="e">
        <f t="shared" si="24"/>
        <v>#DIV/0!</v>
      </c>
      <c r="BH56" s="112" t="e">
        <f t="shared" si="24"/>
        <v>#DIV/0!</v>
      </c>
      <c r="BI56" s="112" t="e">
        <f t="shared" si="24"/>
        <v>#DIV/0!</v>
      </c>
      <c r="BJ56" s="112" t="e">
        <f t="shared" si="24"/>
        <v>#DIV/0!</v>
      </c>
      <c r="BK56" s="112" t="e">
        <f t="shared" si="24"/>
        <v>#DIV/0!</v>
      </c>
    </row>
    <row r="58" spans="2:63">
      <c r="B58" s="73" t="s">
        <v>538</v>
      </c>
      <c r="C58" s="73" t="s">
        <v>537</v>
      </c>
    </row>
    <row r="59" spans="2:63">
      <c r="B59" s="73"/>
      <c r="C59" s="73"/>
      <c r="D59" t="s">
        <v>176</v>
      </c>
      <c r="O59" s="253">
        <f>O10</f>
        <v>0</v>
      </c>
      <c r="P59" s="253">
        <f>P10</f>
        <v>0</v>
      </c>
      <c r="Q59" s="253">
        <f t="shared" ref="Q59:BK59" si="25">Q10</f>
        <v>0</v>
      </c>
      <c r="R59" s="253">
        <f t="shared" si="25"/>
        <v>0</v>
      </c>
      <c r="S59" s="253">
        <f t="shared" si="25"/>
        <v>0</v>
      </c>
      <c r="T59" s="253">
        <f t="shared" si="25"/>
        <v>0</v>
      </c>
      <c r="U59" s="253">
        <f t="shared" si="25"/>
        <v>0</v>
      </c>
      <c r="V59" s="253" t="e">
        <f t="shared" si="25"/>
        <v>#DIV/0!</v>
      </c>
      <c r="W59" s="253" t="e">
        <f t="shared" si="25"/>
        <v>#DIV/0!</v>
      </c>
      <c r="X59" s="253" t="e">
        <f t="shared" si="25"/>
        <v>#DIV/0!</v>
      </c>
      <c r="Y59" s="253" t="e">
        <f t="shared" si="25"/>
        <v>#DIV/0!</v>
      </c>
      <c r="Z59" s="253" t="e">
        <f t="shared" si="25"/>
        <v>#DIV/0!</v>
      </c>
      <c r="AA59" s="253" t="e">
        <f t="shared" si="25"/>
        <v>#DIV/0!</v>
      </c>
      <c r="AB59" s="253" t="e">
        <f t="shared" si="25"/>
        <v>#DIV/0!</v>
      </c>
      <c r="AC59" s="253" t="e">
        <f t="shared" si="25"/>
        <v>#DIV/0!</v>
      </c>
      <c r="AD59" s="253" t="e">
        <f t="shared" si="25"/>
        <v>#DIV/0!</v>
      </c>
      <c r="AE59" s="253" t="e">
        <f t="shared" si="25"/>
        <v>#DIV/0!</v>
      </c>
      <c r="AF59" s="253" t="e">
        <f t="shared" si="25"/>
        <v>#DIV/0!</v>
      </c>
      <c r="AG59" s="253" t="e">
        <f t="shared" si="25"/>
        <v>#DIV/0!</v>
      </c>
      <c r="AH59" s="253" t="e">
        <f t="shared" si="25"/>
        <v>#DIV/0!</v>
      </c>
      <c r="AI59" s="253" t="e">
        <f t="shared" si="25"/>
        <v>#DIV/0!</v>
      </c>
      <c r="AJ59" s="253" t="e">
        <f t="shared" si="25"/>
        <v>#DIV/0!</v>
      </c>
      <c r="AK59" s="253" t="e">
        <f t="shared" si="25"/>
        <v>#DIV/0!</v>
      </c>
      <c r="AL59" s="253" t="e">
        <f t="shared" si="25"/>
        <v>#DIV/0!</v>
      </c>
      <c r="AM59" s="253" t="e">
        <f t="shared" si="25"/>
        <v>#DIV/0!</v>
      </c>
      <c r="AN59" s="253" t="e">
        <f t="shared" si="25"/>
        <v>#DIV/0!</v>
      </c>
      <c r="AO59" s="253" t="e">
        <f t="shared" si="25"/>
        <v>#DIV/0!</v>
      </c>
      <c r="AP59" s="253" t="e">
        <f t="shared" si="25"/>
        <v>#DIV/0!</v>
      </c>
      <c r="AQ59" s="253" t="e">
        <f t="shared" si="25"/>
        <v>#DIV/0!</v>
      </c>
      <c r="AR59" s="253" t="e">
        <f t="shared" si="25"/>
        <v>#DIV/0!</v>
      </c>
      <c r="AS59" s="253" t="e">
        <f t="shared" si="25"/>
        <v>#DIV/0!</v>
      </c>
      <c r="AT59" s="253" t="e">
        <f t="shared" si="25"/>
        <v>#DIV/0!</v>
      </c>
      <c r="AU59" s="253" t="e">
        <f t="shared" si="25"/>
        <v>#DIV/0!</v>
      </c>
      <c r="AV59" s="253" t="e">
        <f t="shared" si="25"/>
        <v>#DIV/0!</v>
      </c>
      <c r="AW59" s="253" t="e">
        <f t="shared" si="25"/>
        <v>#DIV/0!</v>
      </c>
      <c r="AX59" s="253" t="e">
        <f t="shared" si="25"/>
        <v>#DIV/0!</v>
      </c>
      <c r="AY59" s="253" t="e">
        <f t="shared" si="25"/>
        <v>#DIV/0!</v>
      </c>
      <c r="AZ59" s="253" t="e">
        <f t="shared" si="25"/>
        <v>#DIV/0!</v>
      </c>
      <c r="BA59" s="253" t="e">
        <f t="shared" si="25"/>
        <v>#DIV/0!</v>
      </c>
      <c r="BB59" s="253" t="e">
        <f t="shared" si="25"/>
        <v>#DIV/0!</v>
      </c>
      <c r="BC59" s="253" t="e">
        <f t="shared" si="25"/>
        <v>#DIV/0!</v>
      </c>
      <c r="BD59" s="253" t="e">
        <f t="shared" si="25"/>
        <v>#DIV/0!</v>
      </c>
      <c r="BE59" s="253" t="e">
        <f t="shared" si="25"/>
        <v>#DIV/0!</v>
      </c>
      <c r="BF59" s="253" t="e">
        <f t="shared" si="25"/>
        <v>#DIV/0!</v>
      </c>
      <c r="BG59" s="253" t="e">
        <f t="shared" si="25"/>
        <v>#DIV/0!</v>
      </c>
      <c r="BH59" s="253" t="e">
        <f t="shared" si="25"/>
        <v>#DIV/0!</v>
      </c>
      <c r="BI59" s="253" t="e">
        <f t="shared" si="25"/>
        <v>#DIV/0!</v>
      </c>
      <c r="BJ59" s="253" t="e">
        <f t="shared" si="25"/>
        <v>#DIV/0!</v>
      </c>
      <c r="BK59" s="253" t="e">
        <f t="shared" si="25"/>
        <v>#DIV/0!</v>
      </c>
    </row>
    <row r="60" spans="2:63">
      <c r="B60" s="73"/>
      <c r="C60" s="73"/>
    </row>
    <row r="61" spans="2:63">
      <c r="C61" s="46">
        <v>4</v>
      </c>
      <c r="D61" s="51" t="str">
        <f>INDEX(Mobile.Retail.Services,C61)</f>
        <v>Llamadas a internacional</v>
      </c>
      <c r="H61" s="51" t="str">
        <f>INDEX(Mobile.Retail.Services.Units,C61)</f>
        <v>minutos</v>
      </c>
      <c r="P61" s="141"/>
      <c r="Q61" s="141" t="e">
        <f>Q31/AVERAGE(P$59:Q$59)/12</f>
        <v>#DIV/0!</v>
      </c>
      <c r="R61" s="141" t="e">
        <f t="shared" ref="R61:BK65" si="26">R31/AVERAGE(Q$59:R$59)/12</f>
        <v>#DIV/0!</v>
      </c>
      <c r="S61" s="141" t="e">
        <f t="shared" si="26"/>
        <v>#DIV/0!</v>
      </c>
      <c r="T61" s="141" t="e">
        <f t="shared" si="26"/>
        <v>#DIV/0!</v>
      </c>
      <c r="U61" s="141" t="e">
        <f t="shared" si="26"/>
        <v>#DIV/0!</v>
      </c>
      <c r="V61" s="141" t="e">
        <f t="shared" si="26"/>
        <v>#DIV/0!</v>
      </c>
      <c r="W61" s="141" t="e">
        <f t="shared" si="26"/>
        <v>#DIV/0!</v>
      </c>
      <c r="X61" s="141" t="e">
        <f t="shared" si="26"/>
        <v>#DIV/0!</v>
      </c>
      <c r="Y61" s="141" t="e">
        <f t="shared" si="26"/>
        <v>#DIV/0!</v>
      </c>
      <c r="Z61" s="141" t="e">
        <f t="shared" si="26"/>
        <v>#DIV/0!</v>
      </c>
      <c r="AA61" s="141" t="e">
        <f t="shared" si="26"/>
        <v>#DIV/0!</v>
      </c>
      <c r="AB61" s="141" t="e">
        <f t="shared" si="26"/>
        <v>#DIV/0!</v>
      </c>
      <c r="AC61" s="141" t="e">
        <f t="shared" si="26"/>
        <v>#DIV/0!</v>
      </c>
      <c r="AD61" s="141" t="e">
        <f t="shared" si="26"/>
        <v>#DIV/0!</v>
      </c>
      <c r="AE61" s="141" t="e">
        <f t="shared" si="26"/>
        <v>#DIV/0!</v>
      </c>
      <c r="AF61" s="141" t="e">
        <f t="shared" si="26"/>
        <v>#DIV/0!</v>
      </c>
      <c r="AG61" s="141" t="e">
        <f t="shared" si="26"/>
        <v>#DIV/0!</v>
      </c>
      <c r="AH61" s="141" t="e">
        <f t="shared" si="26"/>
        <v>#DIV/0!</v>
      </c>
      <c r="AI61" s="141" t="e">
        <f t="shared" si="26"/>
        <v>#DIV/0!</v>
      </c>
      <c r="AJ61" s="141" t="e">
        <f t="shared" si="26"/>
        <v>#DIV/0!</v>
      </c>
      <c r="AK61" s="141" t="e">
        <f t="shared" si="26"/>
        <v>#DIV/0!</v>
      </c>
      <c r="AL61" s="141" t="e">
        <f t="shared" si="26"/>
        <v>#DIV/0!</v>
      </c>
      <c r="AM61" s="141" t="e">
        <f t="shared" si="26"/>
        <v>#DIV/0!</v>
      </c>
      <c r="AN61" s="141" t="e">
        <f t="shared" si="26"/>
        <v>#DIV/0!</v>
      </c>
      <c r="AO61" s="141" t="e">
        <f t="shared" si="26"/>
        <v>#DIV/0!</v>
      </c>
      <c r="AP61" s="141" t="e">
        <f t="shared" si="26"/>
        <v>#DIV/0!</v>
      </c>
      <c r="AQ61" s="141" t="e">
        <f t="shared" si="26"/>
        <v>#DIV/0!</v>
      </c>
      <c r="AR61" s="141" t="e">
        <f t="shared" si="26"/>
        <v>#DIV/0!</v>
      </c>
      <c r="AS61" s="141" t="e">
        <f t="shared" si="26"/>
        <v>#DIV/0!</v>
      </c>
      <c r="AT61" s="141" t="e">
        <f t="shared" si="26"/>
        <v>#DIV/0!</v>
      </c>
      <c r="AU61" s="141" t="e">
        <f t="shared" si="26"/>
        <v>#DIV/0!</v>
      </c>
      <c r="AV61" s="141" t="e">
        <f t="shared" si="26"/>
        <v>#DIV/0!</v>
      </c>
      <c r="AW61" s="141" t="e">
        <f t="shared" si="26"/>
        <v>#DIV/0!</v>
      </c>
      <c r="AX61" s="141" t="e">
        <f t="shared" si="26"/>
        <v>#DIV/0!</v>
      </c>
      <c r="AY61" s="141" t="e">
        <f t="shared" si="26"/>
        <v>#DIV/0!</v>
      </c>
      <c r="AZ61" s="141" t="e">
        <f t="shared" si="26"/>
        <v>#DIV/0!</v>
      </c>
      <c r="BA61" s="141" t="e">
        <f t="shared" si="26"/>
        <v>#DIV/0!</v>
      </c>
      <c r="BB61" s="141" t="e">
        <f t="shared" si="26"/>
        <v>#DIV/0!</v>
      </c>
      <c r="BC61" s="141" t="e">
        <f t="shared" si="26"/>
        <v>#DIV/0!</v>
      </c>
      <c r="BD61" s="141" t="e">
        <f t="shared" si="26"/>
        <v>#DIV/0!</v>
      </c>
      <c r="BE61" s="141" t="e">
        <f t="shared" si="26"/>
        <v>#DIV/0!</v>
      </c>
      <c r="BF61" s="141" t="e">
        <f t="shared" si="26"/>
        <v>#DIV/0!</v>
      </c>
      <c r="BG61" s="141" t="e">
        <f t="shared" si="26"/>
        <v>#DIV/0!</v>
      </c>
      <c r="BH61" s="141" t="e">
        <f t="shared" si="26"/>
        <v>#DIV/0!</v>
      </c>
      <c r="BI61" s="141" t="e">
        <f t="shared" si="26"/>
        <v>#DIV/0!</v>
      </c>
      <c r="BJ61" s="141" t="e">
        <f t="shared" si="26"/>
        <v>#DIV/0!</v>
      </c>
      <c r="BK61" s="141" t="e">
        <f t="shared" si="26"/>
        <v>#DIV/0!</v>
      </c>
    </row>
    <row r="62" spans="2:63">
      <c r="C62" s="46">
        <v>8</v>
      </c>
      <c r="D62" s="51" t="str">
        <f>INDEX(Mobile.Retail.Services,C62)</f>
        <v>Roaming in originación</v>
      </c>
      <c r="H62" s="51" t="str">
        <f>INDEX(Mobile.Retail.Services.Units,C62)</f>
        <v>minutos</v>
      </c>
      <c r="P62" s="141"/>
      <c r="Q62" s="141" t="e">
        <f t="shared" ref="Q62:AF65" si="27">Q32/AVERAGE(P$59:Q$59)/12</f>
        <v>#DIV/0!</v>
      </c>
      <c r="R62" s="141" t="e">
        <f t="shared" si="27"/>
        <v>#DIV/0!</v>
      </c>
      <c r="S62" s="141" t="e">
        <f t="shared" si="27"/>
        <v>#DIV/0!</v>
      </c>
      <c r="T62" s="141" t="e">
        <f t="shared" si="27"/>
        <v>#DIV/0!</v>
      </c>
      <c r="U62" s="141" t="e">
        <f t="shared" si="27"/>
        <v>#DIV/0!</v>
      </c>
      <c r="V62" s="141" t="e">
        <f t="shared" si="27"/>
        <v>#DIV/0!</v>
      </c>
      <c r="W62" s="141" t="e">
        <f t="shared" si="27"/>
        <v>#DIV/0!</v>
      </c>
      <c r="X62" s="141" t="e">
        <f t="shared" si="27"/>
        <v>#DIV/0!</v>
      </c>
      <c r="Y62" s="141" t="e">
        <f t="shared" si="27"/>
        <v>#DIV/0!</v>
      </c>
      <c r="Z62" s="141" t="e">
        <f t="shared" si="27"/>
        <v>#DIV/0!</v>
      </c>
      <c r="AA62" s="141" t="e">
        <f t="shared" si="27"/>
        <v>#DIV/0!</v>
      </c>
      <c r="AB62" s="141" t="e">
        <f t="shared" si="27"/>
        <v>#DIV/0!</v>
      </c>
      <c r="AC62" s="141" t="e">
        <f t="shared" si="27"/>
        <v>#DIV/0!</v>
      </c>
      <c r="AD62" s="141" t="e">
        <f t="shared" si="27"/>
        <v>#DIV/0!</v>
      </c>
      <c r="AE62" s="141" t="e">
        <f t="shared" si="27"/>
        <v>#DIV/0!</v>
      </c>
      <c r="AF62" s="141" t="e">
        <f t="shared" si="27"/>
        <v>#DIV/0!</v>
      </c>
      <c r="AG62" s="141" t="e">
        <f t="shared" si="26"/>
        <v>#DIV/0!</v>
      </c>
      <c r="AH62" s="141" t="e">
        <f t="shared" si="26"/>
        <v>#DIV/0!</v>
      </c>
      <c r="AI62" s="141" t="e">
        <f t="shared" si="26"/>
        <v>#DIV/0!</v>
      </c>
      <c r="AJ62" s="141" t="e">
        <f t="shared" si="26"/>
        <v>#DIV/0!</v>
      </c>
      <c r="AK62" s="141" t="e">
        <f t="shared" si="26"/>
        <v>#DIV/0!</v>
      </c>
      <c r="AL62" s="141" t="e">
        <f t="shared" si="26"/>
        <v>#DIV/0!</v>
      </c>
      <c r="AM62" s="141" t="e">
        <f t="shared" si="26"/>
        <v>#DIV/0!</v>
      </c>
      <c r="AN62" s="141" t="e">
        <f t="shared" si="26"/>
        <v>#DIV/0!</v>
      </c>
      <c r="AO62" s="141" t="e">
        <f t="shared" si="26"/>
        <v>#DIV/0!</v>
      </c>
      <c r="AP62" s="141" t="e">
        <f t="shared" si="26"/>
        <v>#DIV/0!</v>
      </c>
      <c r="AQ62" s="141" t="e">
        <f t="shared" si="26"/>
        <v>#DIV/0!</v>
      </c>
      <c r="AR62" s="141" t="e">
        <f t="shared" si="26"/>
        <v>#DIV/0!</v>
      </c>
      <c r="AS62" s="141" t="e">
        <f t="shared" si="26"/>
        <v>#DIV/0!</v>
      </c>
      <c r="AT62" s="141" t="e">
        <f t="shared" si="26"/>
        <v>#DIV/0!</v>
      </c>
      <c r="AU62" s="141" t="e">
        <f t="shared" si="26"/>
        <v>#DIV/0!</v>
      </c>
      <c r="AV62" s="141" t="e">
        <f t="shared" si="26"/>
        <v>#DIV/0!</v>
      </c>
      <c r="AW62" s="141" t="e">
        <f t="shared" si="26"/>
        <v>#DIV/0!</v>
      </c>
      <c r="AX62" s="141" t="e">
        <f t="shared" si="26"/>
        <v>#DIV/0!</v>
      </c>
      <c r="AY62" s="141" t="e">
        <f t="shared" si="26"/>
        <v>#DIV/0!</v>
      </c>
      <c r="AZ62" s="141" t="e">
        <f t="shared" si="26"/>
        <v>#DIV/0!</v>
      </c>
      <c r="BA62" s="141" t="e">
        <f t="shared" si="26"/>
        <v>#DIV/0!</v>
      </c>
      <c r="BB62" s="141" t="e">
        <f t="shared" si="26"/>
        <v>#DIV/0!</v>
      </c>
      <c r="BC62" s="141" t="e">
        <f t="shared" si="26"/>
        <v>#DIV/0!</v>
      </c>
      <c r="BD62" s="141" t="e">
        <f t="shared" si="26"/>
        <v>#DIV/0!</v>
      </c>
      <c r="BE62" s="141" t="e">
        <f t="shared" si="26"/>
        <v>#DIV/0!</v>
      </c>
      <c r="BF62" s="141" t="e">
        <f t="shared" si="26"/>
        <v>#DIV/0!</v>
      </c>
      <c r="BG62" s="141" t="e">
        <f t="shared" si="26"/>
        <v>#DIV/0!</v>
      </c>
      <c r="BH62" s="141" t="e">
        <f t="shared" si="26"/>
        <v>#DIV/0!</v>
      </c>
      <c r="BI62" s="141" t="e">
        <f t="shared" si="26"/>
        <v>#DIV/0!</v>
      </c>
      <c r="BJ62" s="141" t="e">
        <f t="shared" si="26"/>
        <v>#DIV/0!</v>
      </c>
      <c r="BK62" s="141" t="e">
        <f t="shared" si="26"/>
        <v>#DIV/0!</v>
      </c>
    </row>
    <row r="63" spans="2:63">
      <c r="C63" s="46">
        <v>2</v>
      </c>
      <c r="D63" s="51" t="str">
        <f>INDEX(Mobile.Retail.Services,C63)</f>
        <v>Llamadas a redes fijas</v>
      </c>
      <c r="H63" s="51" t="str">
        <f>INDEX(Mobile.Retail.Services.Units,C63)</f>
        <v>minutos</v>
      </c>
      <c r="P63" s="141"/>
      <c r="Q63" s="141" t="e">
        <f t="shared" si="27"/>
        <v>#DIV/0!</v>
      </c>
      <c r="R63" s="141" t="e">
        <f t="shared" si="26"/>
        <v>#DIV/0!</v>
      </c>
      <c r="S63" s="141" t="e">
        <f t="shared" si="26"/>
        <v>#DIV/0!</v>
      </c>
      <c r="T63" s="141" t="e">
        <f t="shared" si="26"/>
        <v>#DIV/0!</v>
      </c>
      <c r="U63" s="141" t="e">
        <f t="shared" si="26"/>
        <v>#DIV/0!</v>
      </c>
      <c r="V63" s="141" t="e">
        <f t="shared" si="26"/>
        <v>#DIV/0!</v>
      </c>
      <c r="W63" s="141" t="e">
        <f t="shared" si="26"/>
        <v>#DIV/0!</v>
      </c>
      <c r="X63" s="141" t="e">
        <f t="shared" si="26"/>
        <v>#DIV/0!</v>
      </c>
      <c r="Y63" s="141" t="e">
        <f t="shared" si="26"/>
        <v>#DIV/0!</v>
      </c>
      <c r="Z63" s="141" t="e">
        <f t="shared" si="26"/>
        <v>#DIV/0!</v>
      </c>
      <c r="AA63" s="141" t="e">
        <f t="shared" si="26"/>
        <v>#DIV/0!</v>
      </c>
      <c r="AB63" s="141" t="e">
        <f t="shared" si="26"/>
        <v>#DIV/0!</v>
      </c>
      <c r="AC63" s="141" t="e">
        <f t="shared" si="26"/>
        <v>#DIV/0!</v>
      </c>
      <c r="AD63" s="141" t="e">
        <f t="shared" si="26"/>
        <v>#DIV/0!</v>
      </c>
      <c r="AE63" s="141" t="e">
        <f t="shared" si="26"/>
        <v>#DIV/0!</v>
      </c>
      <c r="AF63" s="141" t="e">
        <f t="shared" si="26"/>
        <v>#DIV/0!</v>
      </c>
      <c r="AG63" s="141" t="e">
        <f t="shared" si="26"/>
        <v>#DIV/0!</v>
      </c>
      <c r="AH63" s="141" t="e">
        <f t="shared" si="26"/>
        <v>#DIV/0!</v>
      </c>
      <c r="AI63" s="141" t="e">
        <f t="shared" si="26"/>
        <v>#DIV/0!</v>
      </c>
      <c r="AJ63" s="141" t="e">
        <f t="shared" si="26"/>
        <v>#DIV/0!</v>
      </c>
      <c r="AK63" s="141" t="e">
        <f t="shared" si="26"/>
        <v>#DIV/0!</v>
      </c>
      <c r="AL63" s="141" t="e">
        <f t="shared" si="26"/>
        <v>#DIV/0!</v>
      </c>
      <c r="AM63" s="141" t="e">
        <f t="shared" si="26"/>
        <v>#DIV/0!</v>
      </c>
      <c r="AN63" s="141" t="e">
        <f t="shared" si="26"/>
        <v>#DIV/0!</v>
      </c>
      <c r="AO63" s="141" t="e">
        <f t="shared" si="26"/>
        <v>#DIV/0!</v>
      </c>
      <c r="AP63" s="141" t="e">
        <f t="shared" si="26"/>
        <v>#DIV/0!</v>
      </c>
      <c r="AQ63" s="141" t="e">
        <f t="shared" si="26"/>
        <v>#DIV/0!</v>
      </c>
      <c r="AR63" s="141" t="e">
        <f t="shared" si="26"/>
        <v>#DIV/0!</v>
      </c>
      <c r="AS63" s="141" t="e">
        <f t="shared" si="26"/>
        <v>#DIV/0!</v>
      </c>
      <c r="AT63" s="141" t="e">
        <f t="shared" si="26"/>
        <v>#DIV/0!</v>
      </c>
      <c r="AU63" s="141" t="e">
        <f t="shared" si="26"/>
        <v>#DIV/0!</v>
      </c>
      <c r="AV63" s="141" t="e">
        <f t="shared" si="26"/>
        <v>#DIV/0!</v>
      </c>
      <c r="AW63" s="141" t="e">
        <f t="shared" si="26"/>
        <v>#DIV/0!</v>
      </c>
      <c r="AX63" s="141" t="e">
        <f t="shared" si="26"/>
        <v>#DIV/0!</v>
      </c>
      <c r="AY63" s="141" t="e">
        <f t="shared" si="26"/>
        <v>#DIV/0!</v>
      </c>
      <c r="AZ63" s="141" t="e">
        <f t="shared" si="26"/>
        <v>#DIV/0!</v>
      </c>
      <c r="BA63" s="141" t="e">
        <f t="shared" si="26"/>
        <v>#DIV/0!</v>
      </c>
      <c r="BB63" s="141" t="e">
        <f t="shared" si="26"/>
        <v>#DIV/0!</v>
      </c>
      <c r="BC63" s="141" t="e">
        <f t="shared" si="26"/>
        <v>#DIV/0!</v>
      </c>
      <c r="BD63" s="141" t="e">
        <f t="shared" si="26"/>
        <v>#DIV/0!</v>
      </c>
      <c r="BE63" s="141" t="e">
        <f t="shared" si="26"/>
        <v>#DIV/0!</v>
      </c>
      <c r="BF63" s="141" t="e">
        <f t="shared" si="26"/>
        <v>#DIV/0!</v>
      </c>
      <c r="BG63" s="141" t="e">
        <f t="shared" si="26"/>
        <v>#DIV/0!</v>
      </c>
      <c r="BH63" s="141" t="e">
        <f t="shared" si="26"/>
        <v>#DIV/0!</v>
      </c>
      <c r="BI63" s="141" t="e">
        <f t="shared" si="26"/>
        <v>#DIV/0!</v>
      </c>
      <c r="BJ63" s="141" t="e">
        <f t="shared" si="26"/>
        <v>#DIV/0!</v>
      </c>
      <c r="BK63" s="141" t="e">
        <f t="shared" si="26"/>
        <v>#DIV/0!</v>
      </c>
    </row>
    <row r="64" spans="2:63">
      <c r="C64" s="46">
        <v>3</v>
      </c>
      <c r="D64" s="51" t="str">
        <f>INDEX(Mobile.Retail.Services,C64)</f>
        <v>Llamadas a otras redes móviles</v>
      </c>
      <c r="H64" s="51" t="str">
        <f>INDEX(Mobile.Retail.Services.Units,C64)</f>
        <v>minutos</v>
      </c>
      <c r="P64" s="141"/>
      <c r="Q64" s="141" t="e">
        <f t="shared" si="27"/>
        <v>#DIV/0!</v>
      </c>
      <c r="R64" s="141" t="e">
        <f t="shared" si="26"/>
        <v>#DIV/0!</v>
      </c>
      <c r="S64" s="141" t="e">
        <f t="shared" si="26"/>
        <v>#DIV/0!</v>
      </c>
      <c r="T64" s="141" t="e">
        <f t="shared" si="26"/>
        <v>#DIV/0!</v>
      </c>
      <c r="U64" s="141" t="e">
        <f t="shared" si="26"/>
        <v>#DIV/0!</v>
      </c>
      <c r="V64" s="141" t="e">
        <f t="shared" si="26"/>
        <v>#DIV/0!</v>
      </c>
      <c r="W64" s="141" t="e">
        <f t="shared" si="26"/>
        <v>#DIV/0!</v>
      </c>
      <c r="X64" s="141" t="e">
        <f t="shared" si="26"/>
        <v>#DIV/0!</v>
      </c>
      <c r="Y64" s="141" t="e">
        <f t="shared" si="26"/>
        <v>#DIV/0!</v>
      </c>
      <c r="Z64" s="141" t="e">
        <f t="shared" si="26"/>
        <v>#DIV/0!</v>
      </c>
      <c r="AA64" s="141" t="e">
        <f t="shared" si="26"/>
        <v>#DIV/0!</v>
      </c>
      <c r="AB64" s="141" t="e">
        <f t="shared" si="26"/>
        <v>#DIV/0!</v>
      </c>
      <c r="AC64" s="141" t="e">
        <f t="shared" si="26"/>
        <v>#DIV/0!</v>
      </c>
      <c r="AD64" s="141" t="e">
        <f t="shared" si="26"/>
        <v>#DIV/0!</v>
      </c>
      <c r="AE64" s="141" t="e">
        <f t="shared" si="26"/>
        <v>#DIV/0!</v>
      </c>
      <c r="AF64" s="141" t="e">
        <f t="shared" si="26"/>
        <v>#DIV/0!</v>
      </c>
      <c r="AG64" s="141" t="e">
        <f t="shared" si="26"/>
        <v>#DIV/0!</v>
      </c>
      <c r="AH64" s="141" t="e">
        <f t="shared" si="26"/>
        <v>#DIV/0!</v>
      </c>
      <c r="AI64" s="141" t="e">
        <f t="shared" si="26"/>
        <v>#DIV/0!</v>
      </c>
      <c r="AJ64" s="141" t="e">
        <f t="shared" si="26"/>
        <v>#DIV/0!</v>
      </c>
      <c r="AK64" s="141" t="e">
        <f t="shared" si="26"/>
        <v>#DIV/0!</v>
      </c>
      <c r="AL64" s="141" t="e">
        <f t="shared" si="26"/>
        <v>#DIV/0!</v>
      </c>
      <c r="AM64" s="141" t="e">
        <f t="shared" si="26"/>
        <v>#DIV/0!</v>
      </c>
      <c r="AN64" s="141" t="e">
        <f t="shared" si="26"/>
        <v>#DIV/0!</v>
      </c>
      <c r="AO64" s="141" t="e">
        <f t="shared" si="26"/>
        <v>#DIV/0!</v>
      </c>
      <c r="AP64" s="141" t="e">
        <f t="shared" si="26"/>
        <v>#DIV/0!</v>
      </c>
      <c r="AQ64" s="141" t="e">
        <f t="shared" si="26"/>
        <v>#DIV/0!</v>
      </c>
      <c r="AR64" s="141" t="e">
        <f t="shared" si="26"/>
        <v>#DIV/0!</v>
      </c>
      <c r="AS64" s="141" t="e">
        <f t="shared" si="26"/>
        <v>#DIV/0!</v>
      </c>
      <c r="AT64" s="141" t="e">
        <f t="shared" si="26"/>
        <v>#DIV/0!</v>
      </c>
      <c r="AU64" s="141" t="e">
        <f t="shared" si="26"/>
        <v>#DIV/0!</v>
      </c>
      <c r="AV64" s="141" t="e">
        <f t="shared" si="26"/>
        <v>#DIV/0!</v>
      </c>
      <c r="AW64" s="141" t="e">
        <f t="shared" si="26"/>
        <v>#DIV/0!</v>
      </c>
      <c r="AX64" s="141" t="e">
        <f t="shared" si="26"/>
        <v>#DIV/0!</v>
      </c>
      <c r="AY64" s="141" t="e">
        <f t="shared" si="26"/>
        <v>#DIV/0!</v>
      </c>
      <c r="AZ64" s="141" t="e">
        <f t="shared" si="26"/>
        <v>#DIV/0!</v>
      </c>
      <c r="BA64" s="141" t="e">
        <f t="shared" si="26"/>
        <v>#DIV/0!</v>
      </c>
      <c r="BB64" s="141" t="e">
        <f t="shared" si="26"/>
        <v>#DIV/0!</v>
      </c>
      <c r="BC64" s="141" t="e">
        <f t="shared" si="26"/>
        <v>#DIV/0!</v>
      </c>
      <c r="BD64" s="141" t="e">
        <f t="shared" si="26"/>
        <v>#DIV/0!</v>
      </c>
      <c r="BE64" s="141" t="e">
        <f t="shared" si="26"/>
        <v>#DIV/0!</v>
      </c>
      <c r="BF64" s="141" t="e">
        <f t="shared" si="26"/>
        <v>#DIV/0!</v>
      </c>
      <c r="BG64" s="141" t="e">
        <f t="shared" si="26"/>
        <v>#DIV/0!</v>
      </c>
      <c r="BH64" s="141" t="e">
        <f t="shared" si="26"/>
        <v>#DIV/0!</v>
      </c>
      <c r="BI64" s="141" t="e">
        <f t="shared" si="26"/>
        <v>#DIV/0!</v>
      </c>
      <c r="BJ64" s="141" t="e">
        <f t="shared" si="26"/>
        <v>#DIV/0!</v>
      </c>
      <c r="BK64" s="141" t="e">
        <f t="shared" si="26"/>
        <v>#DIV/0!</v>
      </c>
    </row>
    <row r="65" spans="2:63">
      <c r="C65" s="46">
        <v>1</v>
      </c>
      <c r="D65" s="51" t="str">
        <f>INDEX(Mobile.Retail.Services,C65)</f>
        <v>Llamadas on-net</v>
      </c>
      <c r="H65" s="51" t="str">
        <f>INDEX(Mobile.Retail.Services.Units,C65)</f>
        <v>minutos</v>
      </c>
      <c r="P65" s="141"/>
      <c r="Q65" s="141" t="e">
        <f t="shared" si="27"/>
        <v>#DIV/0!</v>
      </c>
      <c r="R65" s="141" t="e">
        <f t="shared" si="26"/>
        <v>#DIV/0!</v>
      </c>
      <c r="S65" s="141" t="e">
        <f t="shared" si="26"/>
        <v>#DIV/0!</v>
      </c>
      <c r="T65" s="141" t="e">
        <f t="shared" si="26"/>
        <v>#DIV/0!</v>
      </c>
      <c r="U65" s="141" t="e">
        <f t="shared" si="26"/>
        <v>#DIV/0!</v>
      </c>
      <c r="V65" s="141" t="e">
        <f t="shared" si="26"/>
        <v>#DIV/0!</v>
      </c>
      <c r="W65" s="141" t="e">
        <f t="shared" si="26"/>
        <v>#DIV/0!</v>
      </c>
      <c r="X65" s="141" t="e">
        <f t="shared" si="26"/>
        <v>#DIV/0!</v>
      </c>
      <c r="Y65" s="141" t="e">
        <f t="shared" si="26"/>
        <v>#DIV/0!</v>
      </c>
      <c r="Z65" s="141" t="e">
        <f t="shared" si="26"/>
        <v>#DIV/0!</v>
      </c>
      <c r="AA65" s="141" t="e">
        <f t="shared" si="26"/>
        <v>#DIV/0!</v>
      </c>
      <c r="AB65" s="141" t="e">
        <f t="shared" si="26"/>
        <v>#DIV/0!</v>
      </c>
      <c r="AC65" s="141" t="e">
        <f t="shared" si="26"/>
        <v>#DIV/0!</v>
      </c>
      <c r="AD65" s="141" t="e">
        <f t="shared" si="26"/>
        <v>#DIV/0!</v>
      </c>
      <c r="AE65" s="141" t="e">
        <f t="shared" si="26"/>
        <v>#DIV/0!</v>
      </c>
      <c r="AF65" s="141" t="e">
        <f t="shared" si="26"/>
        <v>#DIV/0!</v>
      </c>
      <c r="AG65" s="141" t="e">
        <f t="shared" si="26"/>
        <v>#DIV/0!</v>
      </c>
      <c r="AH65" s="141" t="e">
        <f t="shared" si="26"/>
        <v>#DIV/0!</v>
      </c>
      <c r="AI65" s="141" t="e">
        <f t="shared" si="26"/>
        <v>#DIV/0!</v>
      </c>
      <c r="AJ65" s="141" t="e">
        <f t="shared" si="26"/>
        <v>#DIV/0!</v>
      </c>
      <c r="AK65" s="141" t="e">
        <f t="shared" si="26"/>
        <v>#DIV/0!</v>
      </c>
      <c r="AL65" s="141" t="e">
        <f t="shared" si="26"/>
        <v>#DIV/0!</v>
      </c>
      <c r="AM65" s="141" t="e">
        <f t="shared" si="26"/>
        <v>#DIV/0!</v>
      </c>
      <c r="AN65" s="141" t="e">
        <f t="shared" si="26"/>
        <v>#DIV/0!</v>
      </c>
      <c r="AO65" s="141" t="e">
        <f t="shared" si="26"/>
        <v>#DIV/0!</v>
      </c>
      <c r="AP65" s="141" t="e">
        <f t="shared" si="26"/>
        <v>#DIV/0!</v>
      </c>
      <c r="AQ65" s="141" t="e">
        <f t="shared" si="26"/>
        <v>#DIV/0!</v>
      </c>
      <c r="AR65" s="141" t="e">
        <f t="shared" si="26"/>
        <v>#DIV/0!</v>
      </c>
      <c r="AS65" s="141" t="e">
        <f t="shared" si="26"/>
        <v>#DIV/0!</v>
      </c>
      <c r="AT65" s="141" t="e">
        <f t="shared" si="26"/>
        <v>#DIV/0!</v>
      </c>
      <c r="AU65" s="141" t="e">
        <f t="shared" si="26"/>
        <v>#DIV/0!</v>
      </c>
      <c r="AV65" s="141" t="e">
        <f t="shared" si="26"/>
        <v>#DIV/0!</v>
      </c>
      <c r="AW65" s="141" t="e">
        <f t="shared" si="26"/>
        <v>#DIV/0!</v>
      </c>
      <c r="AX65" s="141" t="e">
        <f t="shared" si="26"/>
        <v>#DIV/0!</v>
      </c>
      <c r="AY65" s="141" t="e">
        <f t="shared" si="26"/>
        <v>#DIV/0!</v>
      </c>
      <c r="AZ65" s="141" t="e">
        <f t="shared" si="26"/>
        <v>#DIV/0!</v>
      </c>
      <c r="BA65" s="141" t="e">
        <f t="shared" si="26"/>
        <v>#DIV/0!</v>
      </c>
      <c r="BB65" s="141" t="e">
        <f t="shared" si="26"/>
        <v>#DIV/0!</v>
      </c>
      <c r="BC65" s="141" t="e">
        <f t="shared" si="26"/>
        <v>#DIV/0!</v>
      </c>
      <c r="BD65" s="141" t="e">
        <f t="shared" si="26"/>
        <v>#DIV/0!</v>
      </c>
      <c r="BE65" s="141" t="e">
        <f t="shared" si="26"/>
        <v>#DIV/0!</v>
      </c>
      <c r="BF65" s="141" t="e">
        <f t="shared" si="26"/>
        <v>#DIV/0!</v>
      </c>
      <c r="BG65" s="141" t="e">
        <f t="shared" si="26"/>
        <v>#DIV/0!</v>
      </c>
      <c r="BH65" s="141" t="e">
        <f t="shared" si="26"/>
        <v>#DIV/0!</v>
      </c>
      <c r="BI65" s="141" t="e">
        <f t="shared" si="26"/>
        <v>#DIV/0!</v>
      </c>
      <c r="BJ65" s="141" t="e">
        <f t="shared" si="26"/>
        <v>#DIV/0!</v>
      </c>
      <c r="BK65" s="141" t="e">
        <f t="shared" si="26"/>
        <v>#DIV/0!</v>
      </c>
    </row>
    <row r="66" spans="2:63">
      <c r="D66" t="s">
        <v>77</v>
      </c>
      <c r="P66" s="50"/>
      <c r="Q66" s="50" t="e">
        <f t="shared" ref="Q66:BK66" si="28">SUM(Q61:Q65)</f>
        <v>#DIV/0!</v>
      </c>
      <c r="R66" s="50" t="e">
        <f t="shared" si="28"/>
        <v>#DIV/0!</v>
      </c>
      <c r="S66" s="50" t="e">
        <f t="shared" si="28"/>
        <v>#DIV/0!</v>
      </c>
      <c r="T66" s="50" t="e">
        <f t="shared" si="28"/>
        <v>#DIV/0!</v>
      </c>
      <c r="U66" s="50" t="e">
        <f t="shared" si="28"/>
        <v>#DIV/0!</v>
      </c>
      <c r="V66" s="50" t="e">
        <f t="shared" si="28"/>
        <v>#DIV/0!</v>
      </c>
      <c r="W66" s="50" t="e">
        <f t="shared" si="28"/>
        <v>#DIV/0!</v>
      </c>
      <c r="X66" s="50" t="e">
        <f t="shared" si="28"/>
        <v>#DIV/0!</v>
      </c>
      <c r="Y66" s="50" t="e">
        <f t="shared" si="28"/>
        <v>#DIV/0!</v>
      </c>
      <c r="Z66" s="50" t="e">
        <f t="shared" si="28"/>
        <v>#DIV/0!</v>
      </c>
      <c r="AA66" s="50" t="e">
        <f t="shared" si="28"/>
        <v>#DIV/0!</v>
      </c>
      <c r="AB66" s="50" t="e">
        <f t="shared" si="28"/>
        <v>#DIV/0!</v>
      </c>
      <c r="AC66" s="50" t="e">
        <f t="shared" si="28"/>
        <v>#DIV/0!</v>
      </c>
      <c r="AD66" s="50" t="e">
        <f t="shared" si="28"/>
        <v>#DIV/0!</v>
      </c>
      <c r="AE66" s="50" t="e">
        <f t="shared" si="28"/>
        <v>#DIV/0!</v>
      </c>
      <c r="AF66" s="50" t="e">
        <f t="shared" si="28"/>
        <v>#DIV/0!</v>
      </c>
      <c r="AG66" s="50" t="e">
        <f t="shared" si="28"/>
        <v>#DIV/0!</v>
      </c>
      <c r="AH66" s="50" t="e">
        <f t="shared" si="28"/>
        <v>#DIV/0!</v>
      </c>
      <c r="AI66" s="50" t="e">
        <f t="shared" si="28"/>
        <v>#DIV/0!</v>
      </c>
      <c r="AJ66" s="50" t="e">
        <f t="shared" si="28"/>
        <v>#DIV/0!</v>
      </c>
      <c r="AK66" s="50" t="e">
        <f t="shared" si="28"/>
        <v>#DIV/0!</v>
      </c>
      <c r="AL66" s="50" t="e">
        <f t="shared" si="28"/>
        <v>#DIV/0!</v>
      </c>
      <c r="AM66" s="50" t="e">
        <f t="shared" si="28"/>
        <v>#DIV/0!</v>
      </c>
      <c r="AN66" s="50" t="e">
        <f t="shared" si="28"/>
        <v>#DIV/0!</v>
      </c>
      <c r="AO66" s="50" t="e">
        <f t="shared" si="28"/>
        <v>#DIV/0!</v>
      </c>
      <c r="AP66" s="50" t="e">
        <f t="shared" si="28"/>
        <v>#DIV/0!</v>
      </c>
      <c r="AQ66" s="50" t="e">
        <f t="shared" si="28"/>
        <v>#DIV/0!</v>
      </c>
      <c r="AR66" s="50" t="e">
        <f t="shared" si="28"/>
        <v>#DIV/0!</v>
      </c>
      <c r="AS66" s="50" t="e">
        <f t="shared" si="28"/>
        <v>#DIV/0!</v>
      </c>
      <c r="AT66" s="50" t="e">
        <f t="shared" si="28"/>
        <v>#DIV/0!</v>
      </c>
      <c r="AU66" s="50" t="e">
        <f t="shared" si="28"/>
        <v>#DIV/0!</v>
      </c>
      <c r="AV66" s="50" t="e">
        <f t="shared" si="28"/>
        <v>#DIV/0!</v>
      </c>
      <c r="AW66" s="50" t="e">
        <f t="shared" si="28"/>
        <v>#DIV/0!</v>
      </c>
      <c r="AX66" s="50" t="e">
        <f t="shared" si="28"/>
        <v>#DIV/0!</v>
      </c>
      <c r="AY66" s="50" t="e">
        <f t="shared" si="28"/>
        <v>#DIV/0!</v>
      </c>
      <c r="AZ66" s="50" t="e">
        <f t="shared" si="28"/>
        <v>#DIV/0!</v>
      </c>
      <c r="BA66" s="50" t="e">
        <f t="shared" si="28"/>
        <v>#DIV/0!</v>
      </c>
      <c r="BB66" s="50" t="e">
        <f t="shared" si="28"/>
        <v>#DIV/0!</v>
      </c>
      <c r="BC66" s="50" t="e">
        <f t="shared" si="28"/>
        <v>#DIV/0!</v>
      </c>
      <c r="BD66" s="50" t="e">
        <f t="shared" si="28"/>
        <v>#DIV/0!</v>
      </c>
      <c r="BE66" s="50" t="e">
        <f t="shared" si="28"/>
        <v>#DIV/0!</v>
      </c>
      <c r="BF66" s="50" t="e">
        <f t="shared" si="28"/>
        <v>#DIV/0!</v>
      </c>
      <c r="BG66" s="50" t="e">
        <f t="shared" si="28"/>
        <v>#DIV/0!</v>
      </c>
      <c r="BH66" s="50" t="e">
        <f t="shared" si="28"/>
        <v>#DIV/0!</v>
      </c>
      <c r="BI66" s="50" t="e">
        <f t="shared" si="28"/>
        <v>#DIV/0!</v>
      </c>
      <c r="BJ66" s="50" t="e">
        <f t="shared" si="28"/>
        <v>#DIV/0!</v>
      </c>
      <c r="BK66" s="50" t="e">
        <f t="shared" si="28"/>
        <v>#DIV/0!</v>
      </c>
    </row>
    <row r="68" spans="2:63">
      <c r="B68" s="73" t="s">
        <v>539</v>
      </c>
      <c r="C68" s="73" t="s">
        <v>540</v>
      </c>
    </row>
    <row r="69" spans="2:63">
      <c r="C69" s="46">
        <v>7</v>
      </c>
      <c r="D69" s="51" t="str">
        <f>INDEX(Mobile.Retail.Services,C69)</f>
        <v>Llamadas entrantes internacionales</v>
      </c>
      <c r="H69" s="51" t="str">
        <f>INDEX(Mobile.Retail.Services.Units,C69)</f>
        <v>minutos</v>
      </c>
      <c r="Q69" s="141" t="e">
        <f>Q38/AVERAGE(P$59:Q$59)/12</f>
        <v>#DIV/0!</v>
      </c>
      <c r="R69" s="141" t="e">
        <f t="shared" ref="R69:BK72" si="29">R38/AVERAGE(Q$59:R$59)/12</f>
        <v>#DIV/0!</v>
      </c>
      <c r="S69" s="141" t="e">
        <f t="shared" si="29"/>
        <v>#DIV/0!</v>
      </c>
      <c r="T69" s="141" t="e">
        <f t="shared" si="29"/>
        <v>#DIV/0!</v>
      </c>
      <c r="U69" s="141" t="e">
        <f t="shared" si="29"/>
        <v>#DIV/0!</v>
      </c>
      <c r="V69" s="141" t="e">
        <f t="shared" si="29"/>
        <v>#DIV/0!</v>
      </c>
      <c r="W69" s="141" t="e">
        <f t="shared" si="29"/>
        <v>#DIV/0!</v>
      </c>
      <c r="X69" s="141" t="e">
        <f t="shared" si="29"/>
        <v>#DIV/0!</v>
      </c>
      <c r="Y69" s="141" t="e">
        <f t="shared" si="29"/>
        <v>#DIV/0!</v>
      </c>
      <c r="Z69" s="141" t="e">
        <f t="shared" si="29"/>
        <v>#DIV/0!</v>
      </c>
      <c r="AA69" s="141" t="e">
        <f t="shared" si="29"/>
        <v>#DIV/0!</v>
      </c>
      <c r="AB69" s="141" t="e">
        <f t="shared" si="29"/>
        <v>#DIV/0!</v>
      </c>
      <c r="AC69" s="141" t="e">
        <f t="shared" si="29"/>
        <v>#DIV/0!</v>
      </c>
      <c r="AD69" s="141" t="e">
        <f t="shared" si="29"/>
        <v>#DIV/0!</v>
      </c>
      <c r="AE69" s="141" t="e">
        <f t="shared" si="29"/>
        <v>#DIV/0!</v>
      </c>
      <c r="AF69" s="141" t="e">
        <f t="shared" si="29"/>
        <v>#DIV/0!</v>
      </c>
      <c r="AG69" s="141" t="e">
        <f t="shared" si="29"/>
        <v>#DIV/0!</v>
      </c>
      <c r="AH69" s="141" t="e">
        <f t="shared" si="29"/>
        <v>#DIV/0!</v>
      </c>
      <c r="AI69" s="141" t="e">
        <f t="shared" si="29"/>
        <v>#DIV/0!</v>
      </c>
      <c r="AJ69" s="141" t="e">
        <f t="shared" si="29"/>
        <v>#DIV/0!</v>
      </c>
      <c r="AK69" s="141" t="e">
        <f t="shared" si="29"/>
        <v>#DIV/0!</v>
      </c>
      <c r="AL69" s="141" t="e">
        <f t="shared" si="29"/>
        <v>#DIV/0!</v>
      </c>
      <c r="AM69" s="141" t="e">
        <f t="shared" si="29"/>
        <v>#DIV/0!</v>
      </c>
      <c r="AN69" s="141" t="e">
        <f t="shared" si="29"/>
        <v>#DIV/0!</v>
      </c>
      <c r="AO69" s="141" t="e">
        <f t="shared" si="29"/>
        <v>#DIV/0!</v>
      </c>
      <c r="AP69" s="141" t="e">
        <f t="shared" si="29"/>
        <v>#DIV/0!</v>
      </c>
      <c r="AQ69" s="141" t="e">
        <f t="shared" si="29"/>
        <v>#DIV/0!</v>
      </c>
      <c r="AR69" s="141" t="e">
        <f t="shared" si="29"/>
        <v>#DIV/0!</v>
      </c>
      <c r="AS69" s="141" t="e">
        <f t="shared" si="29"/>
        <v>#DIV/0!</v>
      </c>
      <c r="AT69" s="141" t="e">
        <f t="shared" si="29"/>
        <v>#DIV/0!</v>
      </c>
      <c r="AU69" s="141" t="e">
        <f t="shared" si="29"/>
        <v>#DIV/0!</v>
      </c>
      <c r="AV69" s="141" t="e">
        <f t="shared" si="29"/>
        <v>#DIV/0!</v>
      </c>
      <c r="AW69" s="141" t="e">
        <f t="shared" si="29"/>
        <v>#DIV/0!</v>
      </c>
      <c r="AX69" s="141" t="e">
        <f t="shared" si="29"/>
        <v>#DIV/0!</v>
      </c>
      <c r="AY69" s="141" t="e">
        <f t="shared" si="29"/>
        <v>#DIV/0!</v>
      </c>
      <c r="AZ69" s="141" t="e">
        <f t="shared" si="29"/>
        <v>#DIV/0!</v>
      </c>
      <c r="BA69" s="141" t="e">
        <f t="shared" si="29"/>
        <v>#DIV/0!</v>
      </c>
      <c r="BB69" s="141" t="e">
        <f t="shared" si="29"/>
        <v>#DIV/0!</v>
      </c>
      <c r="BC69" s="141" t="e">
        <f t="shared" si="29"/>
        <v>#DIV/0!</v>
      </c>
      <c r="BD69" s="141" t="e">
        <f t="shared" si="29"/>
        <v>#DIV/0!</v>
      </c>
      <c r="BE69" s="141" t="e">
        <f t="shared" si="29"/>
        <v>#DIV/0!</v>
      </c>
      <c r="BF69" s="141" t="e">
        <f t="shared" si="29"/>
        <v>#DIV/0!</v>
      </c>
      <c r="BG69" s="141" t="e">
        <f t="shared" si="29"/>
        <v>#DIV/0!</v>
      </c>
      <c r="BH69" s="141" t="e">
        <f t="shared" si="29"/>
        <v>#DIV/0!</v>
      </c>
      <c r="BI69" s="141" t="e">
        <f t="shared" si="29"/>
        <v>#DIV/0!</v>
      </c>
      <c r="BJ69" s="141" t="e">
        <f t="shared" si="29"/>
        <v>#DIV/0!</v>
      </c>
      <c r="BK69" s="141" t="e">
        <f t="shared" si="29"/>
        <v>#DIV/0!</v>
      </c>
    </row>
    <row r="70" spans="2:63">
      <c r="C70" s="46">
        <v>5</v>
      </c>
      <c r="D70" s="51" t="str">
        <f>INDEX(Mobile.Retail.Services,C70)</f>
        <v>Llamadas entrantes de fijos</v>
      </c>
      <c r="H70" s="51" t="str">
        <f>INDEX(Mobile.Retail.Services.Units,C70)</f>
        <v>minutos</v>
      </c>
      <c r="Q70" s="141" t="e">
        <f t="shared" ref="Q70:AF72" si="30">Q39/AVERAGE(P$59:Q$59)/12</f>
        <v>#DIV/0!</v>
      </c>
      <c r="R70" s="141" t="e">
        <f t="shared" si="30"/>
        <v>#DIV/0!</v>
      </c>
      <c r="S70" s="141" t="e">
        <f t="shared" si="30"/>
        <v>#DIV/0!</v>
      </c>
      <c r="T70" s="141" t="e">
        <f t="shared" si="30"/>
        <v>#DIV/0!</v>
      </c>
      <c r="U70" s="141" t="e">
        <f t="shared" si="30"/>
        <v>#DIV/0!</v>
      </c>
      <c r="V70" s="141" t="e">
        <f t="shared" si="30"/>
        <v>#DIV/0!</v>
      </c>
      <c r="W70" s="141" t="e">
        <f t="shared" si="30"/>
        <v>#DIV/0!</v>
      </c>
      <c r="X70" s="141" t="e">
        <f t="shared" si="30"/>
        <v>#DIV/0!</v>
      </c>
      <c r="Y70" s="141" t="e">
        <f t="shared" si="30"/>
        <v>#DIV/0!</v>
      </c>
      <c r="Z70" s="141" t="e">
        <f t="shared" si="30"/>
        <v>#DIV/0!</v>
      </c>
      <c r="AA70" s="141" t="e">
        <f t="shared" si="30"/>
        <v>#DIV/0!</v>
      </c>
      <c r="AB70" s="141" t="e">
        <f t="shared" si="30"/>
        <v>#DIV/0!</v>
      </c>
      <c r="AC70" s="141" t="e">
        <f t="shared" si="30"/>
        <v>#DIV/0!</v>
      </c>
      <c r="AD70" s="141" t="e">
        <f t="shared" si="30"/>
        <v>#DIV/0!</v>
      </c>
      <c r="AE70" s="141" t="e">
        <f t="shared" si="30"/>
        <v>#DIV/0!</v>
      </c>
      <c r="AF70" s="141" t="e">
        <f t="shared" si="30"/>
        <v>#DIV/0!</v>
      </c>
      <c r="AG70" s="141" t="e">
        <f t="shared" si="29"/>
        <v>#DIV/0!</v>
      </c>
      <c r="AH70" s="141" t="e">
        <f t="shared" si="29"/>
        <v>#DIV/0!</v>
      </c>
      <c r="AI70" s="141" t="e">
        <f t="shared" si="29"/>
        <v>#DIV/0!</v>
      </c>
      <c r="AJ70" s="141" t="e">
        <f t="shared" si="29"/>
        <v>#DIV/0!</v>
      </c>
      <c r="AK70" s="141" t="e">
        <f t="shared" si="29"/>
        <v>#DIV/0!</v>
      </c>
      <c r="AL70" s="141" t="e">
        <f t="shared" si="29"/>
        <v>#DIV/0!</v>
      </c>
      <c r="AM70" s="141" t="e">
        <f t="shared" si="29"/>
        <v>#DIV/0!</v>
      </c>
      <c r="AN70" s="141" t="e">
        <f t="shared" si="29"/>
        <v>#DIV/0!</v>
      </c>
      <c r="AO70" s="141" t="e">
        <f t="shared" si="29"/>
        <v>#DIV/0!</v>
      </c>
      <c r="AP70" s="141" t="e">
        <f t="shared" si="29"/>
        <v>#DIV/0!</v>
      </c>
      <c r="AQ70" s="141" t="e">
        <f t="shared" si="29"/>
        <v>#DIV/0!</v>
      </c>
      <c r="AR70" s="141" t="e">
        <f t="shared" si="29"/>
        <v>#DIV/0!</v>
      </c>
      <c r="AS70" s="141" t="e">
        <f t="shared" si="29"/>
        <v>#DIV/0!</v>
      </c>
      <c r="AT70" s="141" t="e">
        <f t="shared" si="29"/>
        <v>#DIV/0!</v>
      </c>
      <c r="AU70" s="141" t="e">
        <f t="shared" si="29"/>
        <v>#DIV/0!</v>
      </c>
      <c r="AV70" s="141" t="e">
        <f t="shared" si="29"/>
        <v>#DIV/0!</v>
      </c>
      <c r="AW70" s="141" t="e">
        <f t="shared" si="29"/>
        <v>#DIV/0!</v>
      </c>
      <c r="AX70" s="141" t="e">
        <f t="shared" si="29"/>
        <v>#DIV/0!</v>
      </c>
      <c r="AY70" s="141" t="e">
        <f t="shared" si="29"/>
        <v>#DIV/0!</v>
      </c>
      <c r="AZ70" s="141" t="e">
        <f t="shared" si="29"/>
        <v>#DIV/0!</v>
      </c>
      <c r="BA70" s="141" t="e">
        <f t="shared" si="29"/>
        <v>#DIV/0!</v>
      </c>
      <c r="BB70" s="141" t="e">
        <f t="shared" si="29"/>
        <v>#DIV/0!</v>
      </c>
      <c r="BC70" s="141" t="e">
        <f t="shared" si="29"/>
        <v>#DIV/0!</v>
      </c>
      <c r="BD70" s="141" t="e">
        <f t="shared" si="29"/>
        <v>#DIV/0!</v>
      </c>
      <c r="BE70" s="141" t="e">
        <f t="shared" si="29"/>
        <v>#DIV/0!</v>
      </c>
      <c r="BF70" s="141" t="e">
        <f t="shared" si="29"/>
        <v>#DIV/0!</v>
      </c>
      <c r="BG70" s="141" t="e">
        <f t="shared" si="29"/>
        <v>#DIV/0!</v>
      </c>
      <c r="BH70" s="141" t="e">
        <f t="shared" si="29"/>
        <v>#DIV/0!</v>
      </c>
      <c r="BI70" s="141" t="e">
        <f t="shared" si="29"/>
        <v>#DIV/0!</v>
      </c>
      <c r="BJ70" s="141" t="e">
        <f t="shared" si="29"/>
        <v>#DIV/0!</v>
      </c>
      <c r="BK70" s="141" t="e">
        <f t="shared" si="29"/>
        <v>#DIV/0!</v>
      </c>
    </row>
    <row r="71" spans="2:63">
      <c r="C71" s="46">
        <v>6</v>
      </c>
      <c r="D71" s="51" t="str">
        <f>INDEX(Mobile.Retail.Services,C71)</f>
        <v>Llamadas entrantes de otros móviles</v>
      </c>
      <c r="H71" s="51" t="str">
        <f>INDEX(Mobile.Retail.Services.Units,C71)</f>
        <v>minutos</v>
      </c>
      <c r="Q71" s="141" t="e">
        <f t="shared" si="30"/>
        <v>#DIV/0!</v>
      </c>
      <c r="R71" s="141" t="e">
        <f t="shared" si="29"/>
        <v>#DIV/0!</v>
      </c>
      <c r="S71" s="141" t="e">
        <f t="shared" si="29"/>
        <v>#DIV/0!</v>
      </c>
      <c r="T71" s="141" t="e">
        <f t="shared" si="29"/>
        <v>#DIV/0!</v>
      </c>
      <c r="U71" s="141" t="e">
        <f t="shared" si="29"/>
        <v>#DIV/0!</v>
      </c>
      <c r="V71" s="141" t="e">
        <f t="shared" si="29"/>
        <v>#DIV/0!</v>
      </c>
      <c r="W71" s="141" t="e">
        <f t="shared" si="29"/>
        <v>#DIV/0!</v>
      </c>
      <c r="X71" s="141" t="e">
        <f t="shared" si="29"/>
        <v>#DIV/0!</v>
      </c>
      <c r="Y71" s="141" t="e">
        <f t="shared" si="29"/>
        <v>#DIV/0!</v>
      </c>
      <c r="Z71" s="141" t="e">
        <f t="shared" si="29"/>
        <v>#DIV/0!</v>
      </c>
      <c r="AA71" s="141" t="e">
        <f t="shared" si="29"/>
        <v>#DIV/0!</v>
      </c>
      <c r="AB71" s="141" t="e">
        <f t="shared" si="29"/>
        <v>#DIV/0!</v>
      </c>
      <c r="AC71" s="141" t="e">
        <f t="shared" si="29"/>
        <v>#DIV/0!</v>
      </c>
      <c r="AD71" s="141" t="e">
        <f t="shared" si="29"/>
        <v>#DIV/0!</v>
      </c>
      <c r="AE71" s="141" t="e">
        <f t="shared" si="29"/>
        <v>#DIV/0!</v>
      </c>
      <c r="AF71" s="141" t="e">
        <f t="shared" si="29"/>
        <v>#DIV/0!</v>
      </c>
      <c r="AG71" s="141" t="e">
        <f t="shared" si="29"/>
        <v>#DIV/0!</v>
      </c>
      <c r="AH71" s="141" t="e">
        <f t="shared" si="29"/>
        <v>#DIV/0!</v>
      </c>
      <c r="AI71" s="141" t="e">
        <f t="shared" si="29"/>
        <v>#DIV/0!</v>
      </c>
      <c r="AJ71" s="141" t="e">
        <f t="shared" si="29"/>
        <v>#DIV/0!</v>
      </c>
      <c r="AK71" s="141" t="e">
        <f t="shared" si="29"/>
        <v>#DIV/0!</v>
      </c>
      <c r="AL71" s="141" t="e">
        <f t="shared" si="29"/>
        <v>#DIV/0!</v>
      </c>
      <c r="AM71" s="141" t="e">
        <f t="shared" si="29"/>
        <v>#DIV/0!</v>
      </c>
      <c r="AN71" s="141" t="e">
        <f t="shared" si="29"/>
        <v>#DIV/0!</v>
      </c>
      <c r="AO71" s="141" t="e">
        <f t="shared" si="29"/>
        <v>#DIV/0!</v>
      </c>
      <c r="AP71" s="141" t="e">
        <f t="shared" si="29"/>
        <v>#DIV/0!</v>
      </c>
      <c r="AQ71" s="141" t="e">
        <f t="shared" si="29"/>
        <v>#DIV/0!</v>
      </c>
      <c r="AR71" s="141" t="e">
        <f t="shared" si="29"/>
        <v>#DIV/0!</v>
      </c>
      <c r="AS71" s="141" t="e">
        <f t="shared" si="29"/>
        <v>#DIV/0!</v>
      </c>
      <c r="AT71" s="141" t="e">
        <f t="shared" si="29"/>
        <v>#DIV/0!</v>
      </c>
      <c r="AU71" s="141" t="e">
        <f t="shared" si="29"/>
        <v>#DIV/0!</v>
      </c>
      <c r="AV71" s="141" t="e">
        <f t="shared" si="29"/>
        <v>#DIV/0!</v>
      </c>
      <c r="AW71" s="141" t="e">
        <f t="shared" si="29"/>
        <v>#DIV/0!</v>
      </c>
      <c r="AX71" s="141" t="e">
        <f t="shared" si="29"/>
        <v>#DIV/0!</v>
      </c>
      <c r="AY71" s="141" t="e">
        <f t="shared" si="29"/>
        <v>#DIV/0!</v>
      </c>
      <c r="AZ71" s="141" t="e">
        <f t="shared" si="29"/>
        <v>#DIV/0!</v>
      </c>
      <c r="BA71" s="141" t="e">
        <f t="shared" si="29"/>
        <v>#DIV/0!</v>
      </c>
      <c r="BB71" s="141" t="e">
        <f t="shared" si="29"/>
        <v>#DIV/0!</v>
      </c>
      <c r="BC71" s="141" t="e">
        <f t="shared" si="29"/>
        <v>#DIV/0!</v>
      </c>
      <c r="BD71" s="141" t="e">
        <f t="shared" si="29"/>
        <v>#DIV/0!</v>
      </c>
      <c r="BE71" s="141" t="e">
        <f t="shared" si="29"/>
        <v>#DIV/0!</v>
      </c>
      <c r="BF71" s="141" t="e">
        <f t="shared" si="29"/>
        <v>#DIV/0!</v>
      </c>
      <c r="BG71" s="141" t="e">
        <f t="shared" si="29"/>
        <v>#DIV/0!</v>
      </c>
      <c r="BH71" s="141" t="e">
        <f t="shared" si="29"/>
        <v>#DIV/0!</v>
      </c>
      <c r="BI71" s="141" t="e">
        <f t="shared" si="29"/>
        <v>#DIV/0!</v>
      </c>
      <c r="BJ71" s="141" t="e">
        <f t="shared" si="29"/>
        <v>#DIV/0!</v>
      </c>
      <c r="BK71" s="141" t="e">
        <f t="shared" si="29"/>
        <v>#DIV/0!</v>
      </c>
    </row>
    <row r="72" spans="2:63">
      <c r="C72" s="46">
        <v>9</v>
      </c>
      <c r="D72" s="51" t="str">
        <f>INDEX(Mobile.Retail.Services,C72)</f>
        <v>Roaming in terminación</v>
      </c>
      <c r="H72" s="51" t="str">
        <f>INDEX(Mobile.Retail.Services.Units,C72)</f>
        <v>minutos</v>
      </c>
      <c r="Q72" s="141" t="e">
        <f t="shared" si="30"/>
        <v>#DIV/0!</v>
      </c>
      <c r="R72" s="141" t="e">
        <f t="shared" si="29"/>
        <v>#DIV/0!</v>
      </c>
      <c r="S72" s="141" t="e">
        <f t="shared" si="29"/>
        <v>#DIV/0!</v>
      </c>
      <c r="T72" s="141" t="e">
        <f t="shared" si="29"/>
        <v>#DIV/0!</v>
      </c>
      <c r="U72" s="141" t="e">
        <f t="shared" si="29"/>
        <v>#DIV/0!</v>
      </c>
      <c r="V72" s="141" t="e">
        <f t="shared" si="29"/>
        <v>#DIV/0!</v>
      </c>
      <c r="W72" s="141" t="e">
        <f t="shared" si="29"/>
        <v>#DIV/0!</v>
      </c>
      <c r="X72" s="141" t="e">
        <f t="shared" si="29"/>
        <v>#DIV/0!</v>
      </c>
      <c r="Y72" s="141" t="e">
        <f t="shared" si="29"/>
        <v>#DIV/0!</v>
      </c>
      <c r="Z72" s="141" t="e">
        <f t="shared" si="29"/>
        <v>#DIV/0!</v>
      </c>
      <c r="AA72" s="141" t="e">
        <f t="shared" si="29"/>
        <v>#DIV/0!</v>
      </c>
      <c r="AB72" s="141" t="e">
        <f t="shared" si="29"/>
        <v>#DIV/0!</v>
      </c>
      <c r="AC72" s="141" t="e">
        <f t="shared" si="29"/>
        <v>#DIV/0!</v>
      </c>
      <c r="AD72" s="141" t="e">
        <f t="shared" si="29"/>
        <v>#DIV/0!</v>
      </c>
      <c r="AE72" s="141" t="e">
        <f t="shared" si="29"/>
        <v>#DIV/0!</v>
      </c>
      <c r="AF72" s="141" t="e">
        <f t="shared" si="29"/>
        <v>#DIV/0!</v>
      </c>
      <c r="AG72" s="141" t="e">
        <f t="shared" si="29"/>
        <v>#DIV/0!</v>
      </c>
      <c r="AH72" s="141" t="e">
        <f t="shared" si="29"/>
        <v>#DIV/0!</v>
      </c>
      <c r="AI72" s="141" t="e">
        <f t="shared" si="29"/>
        <v>#DIV/0!</v>
      </c>
      <c r="AJ72" s="141" t="e">
        <f t="shared" si="29"/>
        <v>#DIV/0!</v>
      </c>
      <c r="AK72" s="141" t="e">
        <f t="shared" si="29"/>
        <v>#DIV/0!</v>
      </c>
      <c r="AL72" s="141" t="e">
        <f t="shared" si="29"/>
        <v>#DIV/0!</v>
      </c>
      <c r="AM72" s="141" t="e">
        <f t="shared" si="29"/>
        <v>#DIV/0!</v>
      </c>
      <c r="AN72" s="141" t="e">
        <f t="shared" si="29"/>
        <v>#DIV/0!</v>
      </c>
      <c r="AO72" s="141" t="e">
        <f t="shared" si="29"/>
        <v>#DIV/0!</v>
      </c>
      <c r="AP72" s="141" t="e">
        <f t="shared" si="29"/>
        <v>#DIV/0!</v>
      </c>
      <c r="AQ72" s="141" t="e">
        <f t="shared" si="29"/>
        <v>#DIV/0!</v>
      </c>
      <c r="AR72" s="141" t="e">
        <f t="shared" si="29"/>
        <v>#DIV/0!</v>
      </c>
      <c r="AS72" s="141" t="e">
        <f t="shared" si="29"/>
        <v>#DIV/0!</v>
      </c>
      <c r="AT72" s="141" t="e">
        <f t="shared" si="29"/>
        <v>#DIV/0!</v>
      </c>
      <c r="AU72" s="141" t="e">
        <f t="shared" si="29"/>
        <v>#DIV/0!</v>
      </c>
      <c r="AV72" s="141" t="e">
        <f t="shared" si="29"/>
        <v>#DIV/0!</v>
      </c>
      <c r="AW72" s="141" t="e">
        <f t="shared" si="29"/>
        <v>#DIV/0!</v>
      </c>
      <c r="AX72" s="141" t="e">
        <f t="shared" si="29"/>
        <v>#DIV/0!</v>
      </c>
      <c r="AY72" s="141" t="e">
        <f t="shared" si="29"/>
        <v>#DIV/0!</v>
      </c>
      <c r="AZ72" s="141" t="e">
        <f t="shared" si="29"/>
        <v>#DIV/0!</v>
      </c>
      <c r="BA72" s="141" t="e">
        <f t="shared" si="29"/>
        <v>#DIV/0!</v>
      </c>
      <c r="BB72" s="141" t="e">
        <f t="shared" si="29"/>
        <v>#DIV/0!</v>
      </c>
      <c r="BC72" s="141" t="e">
        <f t="shared" si="29"/>
        <v>#DIV/0!</v>
      </c>
      <c r="BD72" s="141" t="e">
        <f t="shared" si="29"/>
        <v>#DIV/0!</v>
      </c>
      <c r="BE72" s="141" t="e">
        <f t="shared" si="29"/>
        <v>#DIV/0!</v>
      </c>
      <c r="BF72" s="141" t="e">
        <f t="shared" si="29"/>
        <v>#DIV/0!</v>
      </c>
      <c r="BG72" s="141" t="e">
        <f t="shared" si="29"/>
        <v>#DIV/0!</v>
      </c>
      <c r="BH72" s="141" t="e">
        <f t="shared" si="29"/>
        <v>#DIV/0!</v>
      </c>
      <c r="BI72" s="141" t="e">
        <f t="shared" si="29"/>
        <v>#DIV/0!</v>
      </c>
      <c r="BJ72" s="141" t="e">
        <f t="shared" si="29"/>
        <v>#DIV/0!</v>
      </c>
      <c r="BK72" s="141" t="e">
        <f t="shared" si="29"/>
        <v>#DIV/0!</v>
      </c>
    </row>
    <row r="73" spans="2:63">
      <c r="D73" t="s">
        <v>77</v>
      </c>
      <c r="Q73" s="50" t="e">
        <f>SUM(Q69:Q72)</f>
        <v>#DIV/0!</v>
      </c>
      <c r="R73" s="50" t="e">
        <f t="shared" ref="R73:BK73" si="31">SUM(R69:R72)</f>
        <v>#DIV/0!</v>
      </c>
      <c r="S73" s="50" t="e">
        <f t="shared" si="31"/>
        <v>#DIV/0!</v>
      </c>
      <c r="T73" s="50" t="e">
        <f t="shared" si="31"/>
        <v>#DIV/0!</v>
      </c>
      <c r="U73" s="50" t="e">
        <f t="shared" si="31"/>
        <v>#DIV/0!</v>
      </c>
      <c r="V73" s="50" t="e">
        <f t="shared" si="31"/>
        <v>#DIV/0!</v>
      </c>
      <c r="W73" s="50" t="e">
        <f t="shared" si="31"/>
        <v>#DIV/0!</v>
      </c>
      <c r="X73" s="50" t="e">
        <f t="shared" si="31"/>
        <v>#DIV/0!</v>
      </c>
      <c r="Y73" s="50" t="e">
        <f t="shared" si="31"/>
        <v>#DIV/0!</v>
      </c>
      <c r="Z73" s="50" t="e">
        <f t="shared" si="31"/>
        <v>#DIV/0!</v>
      </c>
      <c r="AA73" s="50" t="e">
        <f t="shared" si="31"/>
        <v>#DIV/0!</v>
      </c>
      <c r="AB73" s="50" t="e">
        <f t="shared" si="31"/>
        <v>#DIV/0!</v>
      </c>
      <c r="AC73" s="50" t="e">
        <f t="shared" si="31"/>
        <v>#DIV/0!</v>
      </c>
      <c r="AD73" s="50" t="e">
        <f t="shared" si="31"/>
        <v>#DIV/0!</v>
      </c>
      <c r="AE73" s="50" t="e">
        <f t="shared" si="31"/>
        <v>#DIV/0!</v>
      </c>
      <c r="AF73" s="50" t="e">
        <f t="shared" si="31"/>
        <v>#DIV/0!</v>
      </c>
      <c r="AG73" s="50" t="e">
        <f t="shared" si="31"/>
        <v>#DIV/0!</v>
      </c>
      <c r="AH73" s="50" t="e">
        <f t="shared" si="31"/>
        <v>#DIV/0!</v>
      </c>
      <c r="AI73" s="50" t="e">
        <f t="shared" si="31"/>
        <v>#DIV/0!</v>
      </c>
      <c r="AJ73" s="50" t="e">
        <f t="shared" si="31"/>
        <v>#DIV/0!</v>
      </c>
      <c r="AK73" s="50" t="e">
        <f t="shared" si="31"/>
        <v>#DIV/0!</v>
      </c>
      <c r="AL73" s="50" t="e">
        <f t="shared" si="31"/>
        <v>#DIV/0!</v>
      </c>
      <c r="AM73" s="50" t="e">
        <f t="shared" si="31"/>
        <v>#DIV/0!</v>
      </c>
      <c r="AN73" s="50" t="e">
        <f t="shared" si="31"/>
        <v>#DIV/0!</v>
      </c>
      <c r="AO73" s="50" t="e">
        <f t="shared" si="31"/>
        <v>#DIV/0!</v>
      </c>
      <c r="AP73" s="50" t="e">
        <f t="shared" si="31"/>
        <v>#DIV/0!</v>
      </c>
      <c r="AQ73" s="50" t="e">
        <f t="shared" si="31"/>
        <v>#DIV/0!</v>
      </c>
      <c r="AR73" s="50" t="e">
        <f t="shared" si="31"/>
        <v>#DIV/0!</v>
      </c>
      <c r="AS73" s="50" t="e">
        <f t="shared" si="31"/>
        <v>#DIV/0!</v>
      </c>
      <c r="AT73" s="50" t="e">
        <f t="shared" si="31"/>
        <v>#DIV/0!</v>
      </c>
      <c r="AU73" s="50" t="e">
        <f t="shared" si="31"/>
        <v>#DIV/0!</v>
      </c>
      <c r="AV73" s="50" t="e">
        <f t="shared" si="31"/>
        <v>#DIV/0!</v>
      </c>
      <c r="AW73" s="50" t="e">
        <f t="shared" si="31"/>
        <v>#DIV/0!</v>
      </c>
      <c r="AX73" s="50" t="e">
        <f t="shared" si="31"/>
        <v>#DIV/0!</v>
      </c>
      <c r="AY73" s="50" t="e">
        <f t="shared" si="31"/>
        <v>#DIV/0!</v>
      </c>
      <c r="AZ73" s="50" t="e">
        <f t="shared" si="31"/>
        <v>#DIV/0!</v>
      </c>
      <c r="BA73" s="50" t="e">
        <f t="shared" si="31"/>
        <v>#DIV/0!</v>
      </c>
      <c r="BB73" s="50" t="e">
        <f t="shared" si="31"/>
        <v>#DIV/0!</v>
      </c>
      <c r="BC73" s="50" t="e">
        <f t="shared" si="31"/>
        <v>#DIV/0!</v>
      </c>
      <c r="BD73" s="50" t="e">
        <f t="shared" si="31"/>
        <v>#DIV/0!</v>
      </c>
      <c r="BE73" s="50" t="e">
        <f t="shared" si="31"/>
        <v>#DIV/0!</v>
      </c>
      <c r="BF73" s="50" t="e">
        <f t="shared" si="31"/>
        <v>#DIV/0!</v>
      </c>
      <c r="BG73" s="50" t="e">
        <f t="shared" si="31"/>
        <v>#DIV/0!</v>
      </c>
      <c r="BH73" s="50" t="e">
        <f t="shared" si="31"/>
        <v>#DIV/0!</v>
      </c>
      <c r="BI73" s="50" t="e">
        <f t="shared" si="31"/>
        <v>#DIV/0!</v>
      </c>
      <c r="BJ73" s="50" t="e">
        <f t="shared" si="31"/>
        <v>#DIV/0!</v>
      </c>
      <c r="BK73" s="50" t="e">
        <f t="shared" si="31"/>
        <v>#DIV/0!</v>
      </c>
    </row>
    <row r="75" spans="2:63">
      <c r="B75" s="73" t="s">
        <v>541</v>
      </c>
      <c r="C75" s="73" t="s">
        <v>542</v>
      </c>
    </row>
    <row r="76" spans="2:63">
      <c r="B76" s="73"/>
      <c r="C76" s="73"/>
      <c r="D76" t="s">
        <v>561</v>
      </c>
      <c r="O76" s="253">
        <f>O16</f>
        <v>0</v>
      </c>
      <c r="P76" s="253">
        <f t="shared" ref="P76:BK76" si="32">P16</f>
        <v>0</v>
      </c>
      <c r="Q76" s="253">
        <f t="shared" si="32"/>
        <v>0</v>
      </c>
      <c r="R76" s="253">
        <f t="shared" si="32"/>
        <v>0</v>
      </c>
      <c r="S76" s="253">
        <f t="shared" si="32"/>
        <v>0</v>
      </c>
      <c r="T76" s="253">
        <f t="shared" si="32"/>
        <v>0</v>
      </c>
      <c r="U76" s="253">
        <f t="shared" si="32"/>
        <v>0</v>
      </c>
      <c r="V76" s="253" t="e">
        <f t="shared" si="32"/>
        <v>#DIV/0!</v>
      </c>
      <c r="W76" s="253" t="e">
        <f t="shared" si="32"/>
        <v>#DIV/0!</v>
      </c>
      <c r="X76" s="253" t="e">
        <f t="shared" si="32"/>
        <v>#DIV/0!</v>
      </c>
      <c r="Y76" s="253" t="e">
        <f t="shared" si="32"/>
        <v>#DIV/0!</v>
      </c>
      <c r="Z76" s="253" t="e">
        <f t="shared" si="32"/>
        <v>#DIV/0!</v>
      </c>
      <c r="AA76" s="253" t="e">
        <f t="shared" si="32"/>
        <v>#DIV/0!</v>
      </c>
      <c r="AB76" s="253" t="e">
        <f t="shared" si="32"/>
        <v>#DIV/0!</v>
      </c>
      <c r="AC76" s="253" t="e">
        <f t="shared" si="32"/>
        <v>#DIV/0!</v>
      </c>
      <c r="AD76" s="253" t="e">
        <f t="shared" si="32"/>
        <v>#DIV/0!</v>
      </c>
      <c r="AE76" s="253" t="e">
        <f t="shared" si="32"/>
        <v>#DIV/0!</v>
      </c>
      <c r="AF76" s="253" t="e">
        <f t="shared" si="32"/>
        <v>#DIV/0!</v>
      </c>
      <c r="AG76" s="253" t="e">
        <f t="shared" si="32"/>
        <v>#DIV/0!</v>
      </c>
      <c r="AH76" s="253" t="e">
        <f t="shared" si="32"/>
        <v>#DIV/0!</v>
      </c>
      <c r="AI76" s="253" t="e">
        <f t="shared" si="32"/>
        <v>#DIV/0!</v>
      </c>
      <c r="AJ76" s="253" t="e">
        <f t="shared" si="32"/>
        <v>#DIV/0!</v>
      </c>
      <c r="AK76" s="253" t="e">
        <f t="shared" si="32"/>
        <v>#DIV/0!</v>
      </c>
      <c r="AL76" s="253" t="e">
        <f t="shared" si="32"/>
        <v>#DIV/0!</v>
      </c>
      <c r="AM76" s="253" t="e">
        <f t="shared" si="32"/>
        <v>#DIV/0!</v>
      </c>
      <c r="AN76" s="253" t="e">
        <f t="shared" si="32"/>
        <v>#DIV/0!</v>
      </c>
      <c r="AO76" s="253" t="e">
        <f t="shared" si="32"/>
        <v>#DIV/0!</v>
      </c>
      <c r="AP76" s="253" t="e">
        <f t="shared" si="32"/>
        <v>#DIV/0!</v>
      </c>
      <c r="AQ76" s="253" t="e">
        <f t="shared" si="32"/>
        <v>#DIV/0!</v>
      </c>
      <c r="AR76" s="253" t="e">
        <f t="shared" si="32"/>
        <v>#DIV/0!</v>
      </c>
      <c r="AS76" s="253" t="e">
        <f t="shared" si="32"/>
        <v>#DIV/0!</v>
      </c>
      <c r="AT76" s="253" t="e">
        <f t="shared" si="32"/>
        <v>#DIV/0!</v>
      </c>
      <c r="AU76" s="253" t="e">
        <f t="shared" si="32"/>
        <v>#DIV/0!</v>
      </c>
      <c r="AV76" s="253" t="e">
        <f t="shared" si="32"/>
        <v>#DIV/0!</v>
      </c>
      <c r="AW76" s="253" t="e">
        <f t="shared" si="32"/>
        <v>#DIV/0!</v>
      </c>
      <c r="AX76" s="253" t="e">
        <f t="shared" si="32"/>
        <v>#DIV/0!</v>
      </c>
      <c r="AY76" s="253" t="e">
        <f t="shared" si="32"/>
        <v>#DIV/0!</v>
      </c>
      <c r="AZ76" s="253" t="e">
        <f t="shared" si="32"/>
        <v>#DIV/0!</v>
      </c>
      <c r="BA76" s="253" t="e">
        <f t="shared" si="32"/>
        <v>#DIV/0!</v>
      </c>
      <c r="BB76" s="253" t="e">
        <f t="shared" si="32"/>
        <v>#DIV/0!</v>
      </c>
      <c r="BC76" s="253" t="e">
        <f t="shared" si="32"/>
        <v>#DIV/0!</v>
      </c>
      <c r="BD76" s="253" t="e">
        <f t="shared" si="32"/>
        <v>#DIV/0!</v>
      </c>
      <c r="BE76" s="253" t="e">
        <f t="shared" si="32"/>
        <v>#DIV/0!</v>
      </c>
      <c r="BF76" s="253" t="e">
        <f t="shared" si="32"/>
        <v>#DIV/0!</v>
      </c>
      <c r="BG76" s="253" t="e">
        <f t="shared" si="32"/>
        <v>#DIV/0!</v>
      </c>
      <c r="BH76" s="253" t="e">
        <f t="shared" si="32"/>
        <v>#DIV/0!</v>
      </c>
      <c r="BI76" s="253" t="e">
        <f t="shared" si="32"/>
        <v>#DIV/0!</v>
      </c>
      <c r="BJ76" s="253" t="e">
        <f t="shared" si="32"/>
        <v>#DIV/0!</v>
      </c>
      <c r="BK76" s="253" t="e">
        <f t="shared" si="32"/>
        <v>#DIV/0!</v>
      </c>
    </row>
    <row r="77" spans="2:63">
      <c r="B77" s="73"/>
      <c r="C77" s="73"/>
    </row>
    <row r="78" spans="2:63">
      <c r="C78" s="46">
        <v>15</v>
      </c>
      <c r="D78" s="51" t="str">
        <f>INDEX(Mobile.Retail.Services,C78)</f>
        <v xml:space="preserve">Datos GPRS </v>
      </c>
      <c r="H78" s="51" t="str">
        <f>INDEX(Mobile.Retail.Services.Units,C78)</f>
        <v>megabytes</v>
      </c>
      <c r="Q78" s="141" t="e">
        <f>Q44/AVERAGE(P$76:Q$76)/12</f>
        <v>#DIV/0!</v>
      </c>
      <c r="R78" s="141" t="e">
        <f t="shared" ref="R78:BK82" si="33">R44/AVERAGE(Q$76:R$76)/12</f>
        <v>#DIV/0!</v>
      </c>
      <c r="S78" s="141" t="e">
        <f t="shared" si="33"/>
        <v>#DIV/0!</v>
      </c>
      <c r="T78" s="141" t="e">
        <f t="shared" si="33"/>
        <v>#DIV/0!</v>
      </c>
      <c r="U78" s="141" t="e">
        <f t="shared" si="33"/>
        <v>#DIV/0!</v>
      </c>
      <c r="V78" s="141" t="e">
        <f t="shared" si="33"/>
        <v>#DIV/0!</v>
      </c>
      <c r="W78" s="141" t="e">
        <f t="shared" si="33"/>
        <v>#DIV/0!</v>
      </c>
      <c r="X78" s="141" t="e">
        <f t="shared" si="33"/>
        <v>#DIV/0!</v>
      </c>
      <c r="Y78" s="141" t="e">
        <f t="shared" si="33"/>
        <v>#DIV/0!</v>
      </c>
      <c r="Z78" s="141" t="e">
        <f t="shared" si="33"/>
        <v>#DIV/0!</v>
      </c>
      <c r="AA78" s="141" t="e">
        <f t="shared" si="33"/>
        <v>#DIV/0!</v>
      </c>
      <c r="AB78" s="141" t="e">
        <f t="shared" si="33"/>
        <v>#DIV/0!</v>
      </c>
      <c r="AC78" s="141" t="e">
        <f t="shared" si="33"/>
        <v>#DIV/0!</v>
      </c>
      <c r="AD78" s="141" t="e">
        <f t="shared" si="33"/>
        <v>#DIV/0!</v>
      </c>
      <c r="AE78" s="141" t="e">
        <f t="shared" si="33"/>
        <v>#DIV/0!</v>
      </c>
      <c r="AF78" s="141" t="e">
        <f t="shared" si="33"/>
        <v>#DIV/0!</v>
      </c>
      <c r="AG78" s="141" t="e">
        <f t="shared" si="33"/>
        <v>#DIV/0!</v>
      </c>
      <c r="AH78" s="141" t="e">
        <f t="shared" si="33"/>
        <v>#DIV/0!</v>
      </c>
      <c r="AI78" s="141" t="e">
        <f t="shared" si="33"/>
        <v>#DIV/0!</v>
      </c>
      <c r="AJ78" s="141" t="e">
        <f t="shared" si="33"/>
        <v>#DIV/0!</v>
      </c>
      <c r="AK78" s="141" t="e">
        <f t="shared" si="33"/>
        <v>#DIV/0!</v>
      </c>
      <c r="AL78" s="141" t="e">
        <f t="shared" si="33"/>
        <v>#DIV/0!</v>
      </c>
      <c r="AM78" s="141" t="e">
        <f t="shared" si="33"/>
        <v>#DIV/0!</v>
      </c>
      <c r="AN78" s="141" t="e">
        <f t="shared" si="33"/>
        <v>#DIV/0!</v>
      </c>
      <c r="AO78" s="141" t="e">
        <f t="shared" si="33"/>
        <v>#DIV/0!</v>
      </c>
      <c r="AP78" s="141" t="e">
        <f t="shared" si="33"/>
        <v>#DIV/0!</v>
      </c>
      <c r="AQ78" s="141" t="e">
        <f t="shared" si="33"/>
        <v>#DIV/0!</v>
      </c>
      <c r="AR78" s="141" t="e">
        <f t="shared" si="33"/>
        <v>#DIV/0!</v>
      </c>
      <c r="AS78" s="141" t="e">
        <f t="shared" si="33"/>
        <v>#DIV/0!</v>
      </c>
      <c r="AT78" s="141" t="e">
        <f t="shared" si="33"/>
        <v>#DIV/0!</v>
      </c>
      <c r="AU78" s="141" t="e">
        <f t="shared" si="33"/>
        <v>#DIV/0!</v>
      </c>
      <c r="AV78" s="141" t="e">
        <f t="shared" si="33"/>
        <v>#DIV/0!</v>
      </c>
      <c r="AW78" s="141" t="e">
        <f t="shared" si="33"/>
        <v>#DIV/0!</v>
      </c>
      <c r="AX78" s="141" t="e">
        <f t="shared" si="33"/>
        <v>#DIV/0!</v>
      </c>
      <c r="AY78" s="141" t="e">
        <f t="shared" si="33"/>
        <v>#DIV/0!</v>
      </c>
      <c r="AZ78" s="141" t="e">
        <f t="shared" si="33"/>
        <v>#DIV/0!</v>
      </c>
      <c r="BA78" s="141" t="e">
        <f t="shared" si="33"/>
        <v>#DIV/0!</v>
      </c>
      <c r="BB78" s="141" t="e">
        <f t="shared" si="33"/>
        <v>#DIV/0!</v>
      </c>
      <c r="BC78" s="141" t="e">
        <f t="shared" si="33"/>
        <v>#DIV/0!</v>
      </c>
      <c r="BD78" s="141" t="e">
        <f t="shared" si="33"/>
        <v>#DIV/0!</v>
      </c>
      <c r="BE78" s="141" t="e">
        <f t="shared" si="33"/>
        <v>#DIV/0!</v>
      </c>
      <c r="BF78" s="141" t="e">
        <f t="shared" si="33"/>
        <v>#DIV/0!</v>
      </c>
      <c r="BG78" s="141" t="e">
        <f t="shared" si="33"/>
        <v>#DIV/0!</v>
      </c>
      <c r="BH78" s="141" t="e">
        <f t="shared" si="33"/>
        <v>#DIV/0!</v>
      </c>
      <c r="BI78" s="141" t="e">
        <f t="shared" si="33"/>
        <v>#DIV/0!</v>
      </c>
      <c r="BJ78" s="141" t="e">
        <f t="shared" si="33"/>
        <v>#DIV/0!</v>
      </c>
      <c r="BK78" s="141" t="e">
        <f t="shared" si="33"/>
        <v>#DIV/0!</v>
      </c>
    </row>
    <row r="79" spans="2:63">
      <c r="C79" s="46">
        <v>16</v>
      </c>
      <c r="D79" s="51" t="str">
        <f>INDEX(Mobile.Retail.Services,C79)</f>
        <v>Datos EDGE</v>
      </c>
      <c r="H79" s="51" t="str">
        <f>INDEX(Mobile.Retail.Services.Units,C79)</f>
        <v>megabytes</v>
      </c>
      <c r="Q79" s="141" t="e">
        <f t="shared" ref="Q79:AF82" si="34">Q45/AVERAGE(P$76:Q$76)/12</f>
        <v>#DIV/0!</v>
      </c>
      <c r="R79" s="141" t="e">
        <f t="shared" si="34"/>
        <v>#DIV/0!</v>
      </c>
      <c r="S79" s="141" t="e">
        <f t="shared" si="34"/>
        <v>#DIV/0!</v>
      </c>
      <c r="T79" s="141" t="e">
        <f t="shared" si="34"/>
        <v>#DIV/0!</v>
      </c>
      <c r="U79" s="141" t="e">
        <f t="shared" si="34"/>
        <v>#DIV/0!</v>
      </c>
      <c r="V79" s="141" t="e">
        <f t="shared" si="34"/>
        <v>#DIV/0!</v>
      </c>
      <c r="W79" s="141" t="e">
        <f t="shared" si="34"/>
        <v>#DIV/0!</v>
      </c>
      <c r="X79" s="141" t="e">
        <f t="shared" si="34"/>
        <v>#DIV/0!</v>
      </c>
      <c r="Y79" s="141" t="e">
        <f t="shared" si="34"/>
        <v>#DIV/0!</v>
      </c>
      <c r="Z79" s="141" t="e">
        <f t="shared" si="34"/>
        <v>#DIV/0!</v>
      </c>
      <c r="AA79" s="141" t="e">
        <f t="shared" si="34"/>
        <v>#DIV/0!</v>
      </c>
      <c r="AB79" s="141" t="e">
        <f t="shared" si="34"/>
        <v>#DIV/0!</v>
      </c>
      <c r="AC79" s="141" t="e">
        <f t="shared" si="34"/>
        <v>#DIV/0!</v>
      </c>
      <c r="AD79" s="141" t="e">
        <f t="shared" si="34"/>
        <v>#DIV/0!</v>
      </c>
      <c r="AE79" s="141" t="e">
        <f t="shared" si="34"/>
        <v>#DIV/0!</v>
      </c>
      <c r="AF79" s="141" t="e">
        <f t="shared" si="34"/>
        <v>#DIV/0!</v>
      </c>
      <c r="AG79" s="141" t="e">
        <f t="shared" si="33"/>
        <v>#DIV/0!</v>
      </c>
      <c r="AH79" s="141" t="e">
        <f t="shared" si="33"/>
        <v>#DIV/0!</v>
      </c>
      <c r="AI79" s="141" t="e">
        <f t="shared" si="33"/>
        <v>#DIV/0!</v>
      </c>
      <c r="AJ79" s="141" t="e">
        <f t="shared" si="33"/>
        <v>#DIV/0!</v>
      </c>
      <c r="AK79" s="141" t="e">
        <f t="shared" si="33"/>
        <v>#DIV/0!</v>
      </c>
      <c r="AL79" s="141" t="e">
        <f t="shared" si="33"/>
        <v>#DIV/0!</v>
      </c>
      <c r="AM79" s="141" t="e">
        <f t="shared" si="33"/>
        <v>#DIV/0!</v>
      </c>
      <c r="AN79" s="141" t="e">
        <f t="shared" si="33"/>
        <v>#DIV/0!</v>
      </c>
      <c r="AO79" s="141" t="e">
        <f t="shared" si="33"/>
        <v>#DIV/0!</v>
      </c>
      <c r="AP79" s="141" t="e">
        <f t="shared" si="33"/>
        <v>#DIV/0!</v>
      </c>
      <c r="AQ79" s="141" t="e">
        <f t="shared" si="33"/>
        <v>#DIV/0!</v>
      </c>
      <c r="AR79" s="141" t="e">
        <f t="shared" si="33"/>
        <v>#DIV/0!</v>
      </c>
      <c r="AS79" s="141" t="e">
        <f t="shared" si="33"/>
        <v>#DIV/0!</v>
      </c>
      <c r="AT79" s="141" t="e">
        <f t="shared" si="33"/>
        <v>#DIV/0!</v>
      </c>
      <c r="AU79" s="141" t="e">
        <f t="shared" si="33"/>
        <v>#DIV/0!</v>
      </c>
      <c r="AV79" s="141" t="e">
        <f t="shared" si="33"/>
        <v>#DIV/0!</v>
      </c>
      <c r="AW79" s="141" t="e">
        <f t="shared" si="33"/>
        <v>#DIV/0!</v>
      </c>
      <c r="AX79" s="141" t="e">
        <f t="shared" si="33"/>
        <v>#DIV/0!</v>
      </c>
      <c r="AY79" s="141" t="e">
        <f t="shared" si="33"/>
        <v>#DIV/0!</v>
      </c>
      <c r="AZ79" s="141" t="e">
        <f t="shared" si="33"/>
        <v>#DIV/0!</v>
      </c>
      <c r="BA79" s="141" t="e">
        <f t="shared" si="33"/>
        <v>#DIV/0!</v>
      </c>
      <c r="BB79" s="141" t="e">
        <f t="shared" si="33"/>
        <v>#DIV/0!</v>
      </c>
      <c r="BC79" s="141" t="e">
        <f t="shared" si="33"/>
        <v>#DIV/0!</v>
      </c>
      <c r="BD79" s="141" t="e">
        <f t="shared" si="33"/>
        <v>#DIV/0!</v>
      </c>
      <c r="BE79" s="141" t="e">
        <f t="shared" si="33"/>
        <v>#DIV/0!</v>
      </c>
      <c r="BF79" s="141" t="e">
        <f t="shared" si="33"/>
        <v>#DIV/0!</v>
      </c>
      <c r="BG79" s="141" t="e">
        <f t="shared" si="33"/>
        <v>#DIV/0!</v>
      </c>
      <c r="BH79" s="141" t="e">
        <f t="shared" si="33"/>
        <v>#DIV/0!</v>
      </c>
      <c r="BI79" s="141" t="e">
        <f t="shared" si="33"/>
        <v>#DIV/0!</v>
      </c>
      <c r="BJ79" s="141" t="e">
        <f t="shared" si="33"/>
        <v>#DIV/0!</v>
      </c>
      <c r="BK79" s="141" t="e">
        <f t="shared" si="33"/>
        <v>#DIV/0!</v>
      </c>
    </row>
    <row r="80" spans="2:63">
      <c r="C80" s="46">
        <v>17</v>
      </c>
      <c r="D80" s="51" t="str">
        <f>INDEX(Mobile.Retail.Services,C80)</f>
        <v>Datos Release 99</v>
      </c>
      <c r="H80" s="51" t="str">
        <f>INDEX(Mobile.Retail.Services.Units,C80)</f>
        <v>megabytes</v>
      </c>
      <c r="Q80" s="141" t="e">
        <f t="shared" si="34"/>
        <v>#DIV/0!</v>
      </c>
      <c r="R80" s="141" t="e">
        <f t="shared" si="33"/>
        <v>#DIV/0!</v>
      </c>
      <c r="S80" s="141" t="e">
        <f t="shared" si="33"/>
        <v>#DIV/0!</v>
      </c>
      <c r="T80" s="141" t="e">
        <f t="shared" si="33"/>
        <v>#DIV/0!</v>
      </c>
      <c r="U80" s="141" t="e">
        <f t="shared" si="33"/>
        <v>#DIV/0!</v>
      </c>
      <c r="V80" s="141" t="e">
        <f t="shared" si="33"/>
        <v>#DIV/0!</v>
      </c>
      <c r="W80" s="141" t="e">
        <f t="shared" si="33"/>
        <v>#DIV/0!</v>
      </c>
      <c r="X80" s="141" t="e">
        <f t="shared" si="33"/>
        <v>#DIV/0!</v>
      </c>
      <c r="Y80" s="141" t="e">
        <f t="shared" si="33"/>
        <v>#DIV/0!</v>
      </c>
      <c r="Z80" s="141" t="e">
        <f t="shared" si="33"/>
        <v>#DIV/0!</v>
      </c>
      <c r="AA80" s="141" t="e">
        <f t="shared" si="33"/>
        <v>#DIV/0!</v>
      </c>
      <c r="AB80" s="141" t="e">
        <f t="shared" si="33"/>
        <v>#DIV/0!</v>
      </c>
      <c r="AC80" s="141" t="e">
        <f t="shared" si="33"/>
        <v>#DIV/0!</v>
      </c>
      <c r="AD80" s="141" t="e">
        <f t="shared" si="33"/>
        <v>#DIV/0!</v>
      </c>
      <c r="AE80" s="141" t="e">
        <f t="shared" si="33"/>
        <v>#DIV/0!</v>
      </c>
      <c r="AF80" s="141" t="e">
        <f t="shared" si="33"/>
        <v>#DIV/0!</v>
      </c>
      <c r="AG80" s="141" t="e">
        <f t="shared" si="33"/>
        <v>#DIV/0!</v>
      </c>
      <c r="AH80" s="141" t="e">
        <f t="shared" si="33"/>
        <v>#DIV/0!</v>
      </c>
      <c r="AI80" s="141" t="e">
        <f t="shared" si="33"/>
        <v>#DIV/0!</v>
      </c>
      <c r="AJ80" s="141" t="e">
        <f t="shared" si="33"/>
        <v>#DIV/0!</v>
      </c>
      <c r="AK80" s="141" t="e">
        <f t="shared" si="33"/>
        <v>#DIV/0!</v>
      </c>
      <c r="AL80" s="141" t="e">
        <f t="shared" si="33"/>
        <v>#DIV/0!</v>
      </c>
      <c r="AM80" s="141" t="e">
        <f t="shared" si="33"/>
        <v>#DIV/0!</v>
      </c>
      <c r="AN80" s="141" t="e">
        <f t="shared" si="33"/>
        <v>#DIV/0!</v>
      </c>
      <c r="AO80" s="141" t="e">
        <f t="shared" si="33"/>
        <v>#DIV/0!</v>
      </c>
      <c r="AP80" s="141" t="e">
        <f t="shared" si="33"/>
        <v>#DIV/0!</v>
      </c>
      <c r="AQ80" s="141" t="e">
        <f t="shared" si="33"/>
        <v>#DIV/0!</v>
      </c>
      <c r="AR80" s="141" t="e">
        <f t="shared" si="33"/>
        <v>#DIV/0!</v>
      </c>
      <c r="AS80" s="141" t="e">
        <f t="shared" si="33"/>
        <v>#DIV/0!</v>
      </c>
      <c r="AT80" s="141" t="e">
        <f t="shared" si="33"/>
        <v>#DIV/0!</v>
      </c>
      <c r="AU80" s="141" t="e">
        <f t="shared" si="33"/>
        <v>#DIV/0!</v>
      </c>
      <c r="AV80" s="141" t="e">
        <f t="shared" si="33"/>
        <v>#DIV/0!</v>
      </c>
      <c r="AW80" s="141" t="e">
        <f t="shared" si="33"/>
        <v>#DIV/0!</v>
      </c>
      <c r="AX80" s="141" t="e">
        <f t="shared" si="33"/>
        <v>#DIV/0!</v>
      </c>
      <c r="AY80" s="141" t="e">
        <f t="shared" si="33"/>
        <v>#DIV/0!</v>
      </c>
      <c r="AZ80" s="141" t="e">
        <f t="shared" si="33"/>
        <v>#DIV/0!</v>
      </c>
      <c r="BA80" s="141" t="e">
        <f t="shared" si="33"/>
        <v>#DIV/0!</v>
      </c>
      <c r="BB80" s="141" t="e">
        <f t="shared" si="33"/>
        <v>#DIV/0!</v>
      </c>
      <c r="BC80" s="141" t="e">
        <f t="shared" si="33"/>
        <v>#DIV/0!</v>
      </c>
      <c r="BD80" s="141" t="e">
        <f t="shared" si="33"/>
        <v>#DIV/0!</v>
      </c>
      <c r="BE80" s="141" t="e">
        <f t="shared" si="33"/>
        <v>#DIV/0!</v>
      </c>
      <c r="BF80" s="141" t="e">
        <f t="shared" si="33"/>
        <v>#DIV/0!</v>
      </c>
      <c r="BG80" s="141" t="e">
        <f t="shared" si="33"/>
        <v>#DIV/0!</v>
      </c>
      <c r="BH80" s="141" t="e">
        <f t="shared" si="33"/>
        <v>#DIV/0!</v>
      </c>
      <c r="BI80" s="141" t="e">
        <f t="shared" si="33"/>
        <v>#DIV/0!</v>
      </c>
      <c r="BJ80" s="141" t="e">
        <f t="shared" si="33"/>
        <v>#DIV/0!</v>
      </c>
      <c r="BK80" s="141" t="e">
        <f t="shared" si="33"/>
        <v>#DIV/0!</v>
      </c>
    </row>
    <row r="81" spans="1:68">
      <c r="C81" s="46">
        <v>18</v>
      </c>
      <c r="D81" s="51" t="str">
        <f>INDEX(Mobile.Retail.Services,C81)</f>
        <v>Datos - HSDPA</v>
      </c>
      <c r="H81" s="51" t="str">
        <f>INDEX(Mobile.Retail.Services.Units,C81)</f>
        <v>megabytes</v>
      </c>
      <c r="Q81" s="141" t="e">
        <f t="shared" si="34"/>
        <v>#DIV/0!</v>
      </c>
      <c r="R81" s="141" t="e">
        <f t="shared" si="33"/>
        <v>#DIV/0!</v>
      </c>
      <c r="S81" s="141" t="e">
        <f t="shared" si="33"/>
        <v>#DIV/0!</v>
      </c>
      <c r="T81" s="141" t="e">
        <f t="shared" si="33"/>
        <v>#DIV/0!</v>
      </c>
      <c r="U81" s="141" t="e">
        <f t="shared" si="33"/>
        <v>#DIV/0!</v>
      </c>
      <c r="V81" s="141" t="e">
        <f t="shared" si="33"/>
        <v>#DIV/0!</v>
      </c>
      <c r="W81" s="141" t="e">
        <f t="shared" si="33"/>
        <v>#DIV/0!</v>
      </c>
      <c r="X81" s="141" t="e">
        <f t="shared" si="33"/>
        <v>#DIV/0!</v>
      </c>
      <c r="Y81" s="141" t="e">
        <f t="shared" si="33"/>
        <v>#DIV/0!</v>
      </c>
      <c r="Z81" s="141" t="e">
        <f t="shared" si="33"/>
        <v>#DIV/0!</v>
      </c>
      <c r="AA81" s="141" t="e">
        <f t="shared" si="33"/>
        <v>#DIV/0!</v>
      </c>
      <c r="AB81" s="141" t="e">
        <f t="shared" si="33"/>
        <v>#DIV/0!</v>
      </c>
      <c r="AC81" s="141" t="e">
        <f t="shared" si="33"/>
        <v>#DIV/0!</v>
      </c>
      <c r="AD81" s="141" t="e">
        <f t="shared" si="33"/>
        <v>#DIV/0!</v>
      </c>
      <c r="AE81" s="141" t="e">
        <f t="shared" si="33"/>
        <v>#DIV/0!</v>
      </c>
      <c r="AF81" s="141" t="e">
        <f t="shared" si="33"/>
        <v>#DIV/0!</v>
      </c>
      <c r="AG81" s="141" t="e">
        <f t="shared" si="33"/>
        <v>#DIV/0!</v>
      </c>
      <c r="AH81" s="141" t="e">
        <f t="shared" si="33"/>
        <v>#DIV/0!</v>
      </c>
      <c r="AI81" s="141" t="e">
        <f t="shared" si="33"/>
        <v>#DIV/0!</v>
      </c>
      <c r="AJ81" s="141" t="e">
        <f t="shared" si="33"/>
        <v>#DIV/0!</v>
      </c>
      <c r="AK81" s="141" t="e">
        <f t="shared" si="33"/>
        <v>#DIV/0!</v>
      </c>
      <c r="AL81" s="141" t="e">
        <f t="shared" si="33"/>
        <v>#DIV/0!</v>
      </c>
      <c r="AM81" s="141" t="e">
        <f t="shared" si="33"/>
        <v>#DIV/0!</v>
      </c>
      <c r="AN81" s="141" t="e">
        <f t="shared" si="33"/>
        <v>#DIV/0!</v>
      </c>
      <c r="AO81" s="141" t="e">
        <f t="shared" si="33"/>
        <v>#DIV/0!</v>
      </c>
      <c r="AP81" s="141" t="e">
        <f t="shared" si="33"/>
        <v>#DIV/0!</v>
      </c>
      <c r="AQ81" s="141" t="e">
        <f t="shared" si="33"/>
        <v>#DIV/0!</v>
      </c>
      <c r="AR81" s="141" t="e">
        <f t="shared" si="33"/>
        <v>#DIV/0!</v>
      </c>
      <c r="AS81" s="141" t="e">
        <f t="shared" si="33"/>
        <v>#DIV/0!</v>
      </c>
      <c r="AT81" s="141" t="e">
        <f t="shared" si="33"/>
        <v>#DIV/0!</v>
      </c>
      <c r="AU81" s="141" t="e">
        <f t="shared" si="33"/>
        <v>#DIV/0!</v>
      </c>
      <c r="AV81" s="141" t="e">
        <f t="shared" si="33"/>
        <v>#DIV/0!</v>
      </c>
      <c r="AW81" s="141" t="e">
        <f t="shared" si="33"/>
        <v>#DIV/0!</v>
      </c>
      <c r="AX81" s="141" t="e">
        <f t="shared" si="33"/>
        <v>#DIV/0!</v>
      </c>
      <c r="AY81" s="141" t="e">
        <f t="shared" si="33"/>
        <v>#DIV/0!</v>
      </c>
      <c r="AZ81" s="141" t="e">
        <f t="shared" si="33"/>
        <v>#DIV/0!</v>
      </c>
      <c r="BA81" s="141" t="e">
        <f t="shared" si="33"/>
        <v>#DIV/0!</v>
      </c>
      <c r="BB81" s="141" t="e">
        <f t="shared" si="33"/>
        <v>#DIV/0!</v>
      </c>
      <c r="BC81" s="141" t="e">
        <f t="shared" si="33"/>
        <v>#DIV/0!</v>
      </c>
      <c r="BD81" s="141" t="e">
        <f t="shared" si="33"/>
        <v>#DIV/0!</v>
      </c>
      <c r="BE81" s="141" t="e">
        <f t="shared" si="33"/>
        <v>#DIV/0!</v>
      </c>
      <c r="BF81" s="141" t="e">
        <f t="shared" si="33"/>
        <v>#DIV/0!</v>
      </c>
      <c r="BG81" s="141" t="e">
        <f t="shared" si="33"/>
        <v>#DIV/0!</v>
      </c>
      <c r="BH81" s="141" t="e">
        <f t="shared" si="33"/>
        <v>#DIV/0!</v>
      </c>
      <c r="BI81" s="141" t="e">
        <f t="shared" si="33"/>
        <v>#DIV/0!</v>
      </c>
      <c r="BJ81" s="141" t="e">
        <f t="shared" si="33"/>
        <v>#DIV/0!</v>
      </c>
      <c r="BK81" s="141" t="e">
        <f t="shared" si="33"/>
        <v>#DIV/0!</v>
      </c>
    </row>
    <row r="82" spans="1:68">
      <c r="C82" s="46">
        <v>19</v>
      </c>
      <c r="D82" s="51" t="str">
        <f>INDEX(Mobile.Retail.Services,C82)</f>
        <v>Datos - HSUPA</v>
      </c>
      <c r="H82" s="51" t="str">
        <f>INDEX(Mobile.Retail.Services.Units,C82)</f>
        <v>megabytes</v>
      </c>
      <c r="Q82" s="141" t="e">
        <f t="shared" si="34"/>
        <v>#DIV/0!</v>
      </c>
      <c r="R82" s="141" t="e">
        <f t="shared" si="33"/>
        <v>#DIV/0!</v>
      </c>
      <c r="S82" s="141" t="e">
        <f t="shared" si="33"/>
        <v>#DIV/0!</v>
      </c>
      <c r="T82" s="141" t="e">
        <f t="shared" si="33"/>
        <v>#DIV/0!</v>
      </c>
      <c r="U82" s="141" t="e">
        <f t="shared" si="33"/>
        <v>#DIV/0!</v>
      </c>
      <c r="V82" s="141" t="e">
        <f t="shared" si="33"/>
        <v>#DIV/0!</v>
      </c>
      <c r="W82" s="141" t="e">
        <f t="shared" si="33"/>
        <v>#DIV/0!</v>
      </c>
      <c r="X82" s="141" t="e">
        <f t="shared" si="33"/>
        <v>#DIV/0!</v>
      </c>
      <c r="Y82" s="141" t="e">
        <f t="shared" si="33"/>
        <v>#DIV/0!</v>
      </c>
      <c r="Z82" s="141" t="e">
        <f t="shared" si="33"/>
        <v>#DIV/0!</v>
      </c>
      <c r="AA82" s="141" t="e">
        <f t="shared" si="33"/>
        <v>#DIV/0!</v>
      </c>
      <c r="AB82" s="141" t="e">
        <f t="shared" si="33"/>
        <v>#DIV/0!</v>
      </c>
      <c r="AC82" s="141" t="e">
        <f t="shared" si="33"/>
        <v>#DIV/0!</v>
      </c>
      <c r="AD82" s="141" t="e">
        <f t="shared" si="33"/>
        <v>#DIV/0!</v>
      </c>
      <c r="AE82" s="141" t="e">
        <f t="shared" si="33"/>
        <v>#DIV/0!</v>
      </c>
      <c r="AF82" s="141" t="e">
        <f t="shared" si="33"/>
        <v>#DIV/0!</v>
      </c>
      <c r="AG82" s="141" t="e">
        <f t="shared" si="33"/>
        <v>#DIV/0!</v>
      </c>
      <c r="AH82" s="141" t="e">
        <f t="shared" si="33"/>
        <v>#DIV/0!</v>
      </c>
      <c r="AI82" s="141" t="e">
        <f t="shared" si="33"/>
        <v>#DIV/0!</v>
      </c>
      <c r="AJ82" s="141" t="e">
        <f t="shared" si="33"/>
        <v>#DIV/0!</v>
      </c>
      <c r="AK82" s="141" t="e">
        <f t="shared" si="33"/>
        <v>#DIV/0!</v>
      </c>
      <c r="AL82" s="141" t="e">
        <f t="shared" si="33"/>
        <v>#DIV/0!</v>
      </c>
      <c r="AM82" s="141" t="e">
        <f t="shared" si="33"/>
        <v>#DIV/0!</v>
      </c>
      <c r="AN82" s="141" t="e">
        <f t="shared" si="33"/>
        <v>#DIV/0!</v>
      </c>
      <c r="AO82" s="141" t="e">
        <f t="shared" si="33"/>
        <v>#DIV/0!</v>
      </c>
      <c r="AP82" s="141" t="e">
        <f t="shared" si="33"/>
        <v>#DIV/0!</v>
      </c>
      <c r="AQ82" s="141" t="e">
        <f t="shared" si="33"/>
        <v>#DIV/0!</v>
      </c>
      <c r="AR82" s="141" t="e">
        <f t="shared" si="33"/>
        <v>#DIV/0!</v>
      </c>
      <c r="AS82" s="141" t="e">
        <f t="shared" si="33"/>
        <v>#DIV/0!</v>
      </c>
      <c r="AT82" s="141" t="e">
        <f t="shared" si="33"/>
        <v>#DIV/0!</v>
      </c>
      <c r="AU82" s="141" t="e">
        <f t="shared" si="33"/>
        <v>#DIV/0!</v>
      </c>
      <c r="AV82" s="141" t="e">
        <f t="shared" si="33"/>
        <v>#DIV/0!</v>
      </c>
      <c r="AW82" s="141" t="e">
        <f t="shared" si="33"/>
        <v>#DIV/0!</v>
      </c>
      <c r="AX82" s="141" t="e">
        <f t="shared" si="33"/>
        <v>#DIV/0!</v>
      </c>
      <c r="AY82" s="141" t="e">
        <f t="shared" si="33"/>
        <v>#DIV/0!</v>
      </c>
      <c r="AZ82" s="141" t="e">
        <f t="shared" si="33"/>
        <v>#DIV/0!</v>
      </c>
      <c r="BA82" s="141" t="e">
        <f t="shared" si="33"/>
        <v>#DIV/0!</v>
      </c>
      <c r="BB82" s="141" t="e">
        <f t="shared" si="33"/>
        <v>#DIV/0!</v>
      </c>
      <c r="BC82" s="141" t="e">
        <f t="shared" si="33"/>
        <v>#DIV/0!</v>
      </c>
      <c r="BD82" s="141" t="e">
        <f t="shared" si="33"/>
        <v>#DIV/0!</v>
      </c>
      <c r="BE82" s="141" t="e">
        <f t="shared" si="33"/>
        <v>#DIV/0!</v>
      </c>
      <c r="BF82" s="141" t="e">
        <f t="shared" si="33"/>
        <v>#DIV/0!</v>
      </c>
      <c r="BG82" s="141" t="e">
        <f t="shared" si="33"/>
        <v>#DIV/0!</v>
      </c>
      <c r="BH82" s="141" t="e">
        <f t="shared" si="33"/>
        <v>#DIV/0!</v>
      </c>
      <c r="BI82" s="141" t="e">
        <f t="shared" si="33"/>
        <v>#DIV/0!</v>
      </c>
      <c r="BJ82" s="141" t="e">
        <f t="shared" si="33"/>
        <v>#DIV/0!</v>
      </c>
      <c r="BK82" s="141" t="e">
        <f t="shared" si="33"/>
        <v>#DIV/0!</v>
      </c>
    </row>
    <row r="83" spans="1:68">
      <c r="D83" t="s">
        <v>77</v>
      </c>
      <c r="Q83" s="141" t="e">
        <f>SUM(Q78:Q82)</f>
        <v>#DIV/0!</v>
      </c>
      <c r="R83" s="141" t="e">
        <f t="shared" ref="R83:BK83" si="35">SUM(R78:R82)</f>
        <v>#DIV/0!</v>
      </c>
      <c r="S83" s="141" t="e">
        <f t="shared" si="35"/>
        <v>#DIV/0!</v>
      </c>
      <c r="T83" s="141" t="e">
        <f t="shared" si="35"/>
        <v>#DIV/0!</v>
      </c>
      <c r="U83" s="141" t="e">
        <f t="shared" si="35"/>
        <v>#DIV/0!</v>
      </c>
      <c r="V83" s="141" t="e">
        <f t="shared" si="35"/>
        <v>#DIV/0!</v>
      </c>
      <c r="W83" s="141" t="e">
        <f t="shared" si="35"/>
        <v>#DIV/0!</v>
      </c>
      <c r="X83" s="141" t="e">
        <f t="shared" si="35"/>
        <v>#DIV/0!</v>
      </c>
      <c r="Y83" s="141" t="e">
        <f t="shared" si="35"/>
        <v>#DIV/0!</v>
      </c>
      <c r="Z83" s="141" t="e">
        <f t="shared" si="35"/>
        <v>#DIV/0!</v>
      </c>
      <c r="AA83" s="141" t="e">
        <f t="shared" si="35"/>
        <v>#DIV/0!</v>
      </c>
      <c r="AB83" s="141" t="e">
        <f t="shared" si="35"/>
        <v>#DIV/0!</v>
      </c>
      <c r="AC83" s="141" t="e">
        <f t="shared" si="35"/>
        <v>#DIV/0!</v>
      </c>
      <c r="AD83" s="141" t="e">
        <f t="shared" si="35"/>
        <v>#DIV/0!</v>
      </c>
      <c r="AE83" s="141" t="e">
        <f t="shared" si="35"/>
        <v>#DIV/0!</v>
      </c>
      <c r="AF83" s="141" t="e">
        <f t="shared" si="35"/>
        <v>#DIV/0!</v>
      </c>
      <c r="AG83" s="141" t="e">
        <f t="shared" si="35"/>
        <v>#DIV/0!</v>
      </c>
      <c r="AH83" s="141" t="e">
        <f t="shared" si="35"/>
        <v>#DIV/0!</v>
      </c>
      <c r="AI83" s="141" t="e">
        <f t="shared" si="35"/>
        <v>#DIV/0!</v>
      </c>
      <c r="AJ83" s="141" t="e">
        <f t="shared" si="35"/>
        <v>#DIV/0!</v>
      </c>
      <c r="AK83" s="141" t="e">
        <f t="shared" si="35"/>
        <v>#DIV/0!</v>
      </c>
      <c r="AL83" s="141" t="e">
        <f t="shared" si="35"/>
        <v>#DIV/0!</v>
      </c>
      <c r="AM83" s="141" t="e">
        <f t="shared" si="35"/>
        <v>#DIV/0!</v>
      </c>
      <c r="AN83" s="141" t="e">
        <f t="shared" si="35"/>
        <v>#DIV/0!</v>
      </c>
      <c r="AO83" s="141" t="e">
        <f t="shared" si="35"/>
        <v>#DIV/0!</v>
      </c>
      <c r="AP83" s="141" t="e">
        <f t="shared" si="35"/>
        <v>#DIV/0!</v>
      </c>
      <c r="AQ83" s="141" t="e">
        <f t="shared" si="35"/>
        <v>#DIV/0!</v>
      </c>
      <c r="AR83" s="141" t="e">
        <f t="shared" si="35"/>
        <v>#DIV/0!</v>
      </c>
      <c r="AS83" s="141" t="e">
        <f t="shared" si="35"/>
        <v>#DIV/0!</v>
      </c>
      <c r="AT83" s="141" t="e">
        <f t="shared" si="35"/>
        <v>#DIV/0!</v>
      </c>
      <c r="AU83" s="141" t="e">
        <f t="shared" si="35"/>
        <v>#DIV/0!</v>
      </c>
      <c r="AV83" s="141" t="e">
        <f t="shared" si="35"/>
        <v>#DIV/0!</v>
      </c>
      <c r="AW83" s="141" t="e">
        <f t="shared" si="35"/>
        <v>#DIV/0!</v>
      </c>
      <c r="AX83" s="141" t="e">
        <f t="shared" si="35"/>
        <v>#DIV/0!</v>
      </c>
      <c r="AY83" s="141" t="e">
        <f t="shared" si="35"/>
        <v>#DIV/0!</v>
      </c>
      <c r="AZ83" s="141" t="e">
        <f t="shared" si="35"/>
        <v>#DIV/0!</v>
      </c>
      <c r="BA83" s="141" t="e">
        <f t="shared" si="35"/>
        <v>#DIV/0!</v>
      </c>
      <c r="BB83" s="141" t="e">
        <f t="shared" si="35"/>
        <v>#DIV/0!</v>
      </c>
      <c r="BC83" s="141" t="e">
        <f t="shared" si="35"/>
        <v>#DIV/0!</v>
      </c>
      <c r="BD83" s="141" t="e">
        <f t="shared" si="35"/>
        <v>#DIV/0!</v>
      </c>
      <c r="BE83" s="141" t="e">
        <f t="shared" si="35"/>
        <v>#DIV/0!</v>
      </c>
      <c r="BF83" s="141" t="e">
        <f t="shared" si="35"/>
        <v>#DIV/0!</v>
      </c>
      <c r="BG83" s="141" t="e">
        <f t="shared" si="35"/>
        <v>#DIV/0!</v>
      </c>
      <c r="BH83" s="141" t="e">
        <f t="shared" si="35"/>
        <v>#DIV/0!</v>
      </c>
      <c r="BI83" s="141" t="e">
        <f t="shared" si="35"/>
        <v>#DIV/0!</v>
      </c>
      <c r="BJ83" s="141" t="e">
        <f t="shared" si="35"/>
        <v>#DIV/0!</v>
      </c>
      <c r="BK83" s="141" t="e">
        <f t="shared" si="35"/>
        <v>#DIV/0!</v>
      </c>
    </row>
    <row r="85" spans="1:68">
      <c r="B85" s="73" t="s">
        <v>545</v>
      </c>
      <c r="C85" s="73" t="s">
        <v>139</v>
      </c>
    </row>
    <row r="86" spans="1:68">
      <c r="C86" s="46">
        <v>10</v>
      </c>
      <c r="D86" s="51" t="str">
        <f>INDEX(Mobile.Retail.Services,C86)</f>
        <v>SMS on-net</v>
      </c>
      <c r="H86" s="51" t="str">
        <f>INDEX(Mobile.Retail.Services.Units,C86)</f>
        <v>mensajes</v>
      </c>
      <c r="Q86" s="141" t="e">
        <f t="shared" ref="Q86:BK86" si="36">Q51/AVERAGE(P$59:Q$59)/12</f>
        <v>#DIV/0!</v>
      </c>
      <c r="R86" s="141" t="e">
        <f t="shared" si="36"/>
        <v>#DIV/0!</v>
      </c>
      <c r="S86" s="141" t="e">
        <f t="shared" si="36"/>
        <v>#DIV/0!</v>
      </c>
      <c r="T86" s="141" t="e">
        <f t="shared" si="36"/>
        <v>#DIV/0!</v>
      </c>
      <c r="U86" s="141" t="e">
        <f t="shared" si="36"/>
        <v>#DIV/0!</v>
      </c>
      <c r="V86" s="141" t="e">
        <f t="shared" si="36"/>
        <v>#DIV/0!</v>
      </c>
      <c r="W86" s="141" t="e">
        <f t="shared" si="36"/>
        <v>#DIV/0!</v>
      </c>
      <c r="X86" s="141" t="e">
        <f t="shared" si="36"/>
        <v>#DIV/0!</v>
      </c>
      <c r="Y86" s="141" t="e">
        <f t="shared" si="36"/>
        <v>#DIV/0!</v>
      </c>
      <c r="Z86" s="141" t="e">
        <f t="shared" si="36"/>
        <v>#DIV/0!</v>
      </c>
      <c r="AA86" s="141" t="e">
        <f t="shared" si="36"/>
        <v>#DIV/0!</v>
      </c>
      <c r="AB86" s="141" t="e">
        <f t="shared" si="36"/>
        <v>#DIV/0!</v>
      </c>
      <c r="AC86" s="141" t="e">
        <f t="shared" si="36"/>
        <v>#DIV/0!</v>
      </c>
      <c r="AD86" s="141" t="e">
        <f t="shared" si="36"/>
        <v>#DIV/0!</v>
      </c>
      <c r="AE86" s="141" t="e">
        <f t="shared" si="36"/>
        <v>#DIV/0!</v>
      </c>
      <c r="AF86" s="141" t="e">
        <f t="shared" si="36"/>
        <v>#DIV/0!</v>
      </c>
      <c r="AG86" s="141" t="e">
        <f t="shared" si="36"/>
        <v>#DIV/0!</v>
      </c>
      <c r="AH86" s="141" t="e">
        <f t="shared" si="36"/>
        <v>#DIV/0!</v>
      </c>
      <c r="AI86" s="141" t="e">
        <f t="shared" si="36"/>
        <v>#DIV/0!</v>
      </c>
      <c r="AJ86" s="141" t="e">
        <f t="shared" si="36"/>
        <v>#DIV/0!</v>
      </c>
      <c r="AK86" s="141" t="e">
        <f t="shared" si="36"/>
        <v>#DIV/0!</v>
      </c>
      <c r="AL86" s="141" t="e">
        <f t="shared" si="36"/>
        <v>#DIV/0!</v>
      </c>
      <c r="AM86" s="141" t="e">
        <f t="shared" si="36"/>
        <v>#DIV/0!</v>
      </c>
      <c r="AN86" s="141" t="e">
        <f t="shared" si="36"/>
        <v>#DIV/0!</v>
      </c>
      <c r="AO86" s="141" t="e">
        <f t="shared" si="36"/>
        <v>#DIV/0!</v>
      </c>
      <c r="AP86" s="141" t="e">
        <f t="shared" si="36"/>
        <v>#DIV/0!</v>
      </c>
      <c r="AQ86" s="141" t="e">
        <f t="shared" si="36"/>
        <v>#DIV/0!</v>
      </c>
      <c r="AR86" s="141" t="e">
        <f t="shared" si="36"/>
        <v>#DIV/0!</v>
      </c>
      <c r="AS86" s="141" t="e">
        <f t="shared" si="36"/>
        <v>#DIV/0!</v>
      </c>
      <c r="AT86" s="141" t="e">
        <f t="shared" si="36"/>
        <v>#DIV/0!</v>
      </c>
      <c r="AU86" s="141" t="e">
        <f t="shared" si="36"/>
        <v>#DIV/0!</v>
      </c>
      <c r="AV86" s="141" t="e">
        <f t="shared" si="36"/>
        <v>#DIV/0!</v>
      </c>
      <c r="AW86" s="141" t="e">
        <f t="shared" si="36"/>
        <v>#DIV/0!</v>
      </c>
      <c r="AX86" s="141" t="e">
        <f t="shared" si="36"/>
        <v>#DIV/0!</v>
      </c>
      <c r="AY86" s="141" t="e">
        <f t="shared" si="36"/>
        <v>#DIV/0!</v>
      </c>
      <c r="AZ86" s="141" t="e">
        <f t="shared" si="36"/>
        <v>#DIV/0!</v>
      </c>
      <c r="BA86" s="141" t="e">
        <f t="shared" si="36"/>
        <v>#DIV/0!</v>
      </c>
      <c r="BB86" s="141" t="e">
        <f t="shared" si="36"/>
        <v>#DIV/0!</v>
      </c>
      <c r="BC86" s="141" t="e">
        <f t="shared" si="36"/>
        <v>#DIV/0!</v>
      </c>
      <c r="BD86" s="141" t="e">
        <f t="shared" si="36"/>
        <v>#DIV/0!</v>
      </c>
      <c r="BE86" s="141" t="e">
        <f t="shared" si="36"/>
        <v>#DIV/0!</v>
      </c>
      <c r="BF86" s="141" t="e">
        <f t="shared" si="36"/>
        <v>#DIV/0!</v>
      </c>
      <c r="BG86" s="141" t="e">
        <f t="shared" si="36"/>
        <v>#DIV/0!</v>
      </c>
      <c r="BH86" s="141" t="e">
        <f t="shared" si="36"/>
        <v>#DIV/0!</v>
      </c>
      <c r="BI86" s="141" t="e">
        <f t="shared" si="36"/>
        <v>#DIV/0!</v>
      </c>
      <c r="BJ86" s="141" t="e">
        <f t="shared" si="36"/>
        <v>#DIV/0!</v>
      </c>
      <c r="BK86" s="141" t="e">
        <f t="shared" si="36"/>
        <v>#DIV/0!</v>
      </c>
    </row>
    <row r="87" spans="1:68">
      <c r="C87" s="46">
        <v>11</v>
      </c>
      <c r="D87" s="51" t="str">
        <f>INDEX(Mobile.Retail.Services,C87)</f>
        <v>SMS salientes a otras redes</v>
      </c>
      <c r="H87" s="51" t="str">
        <f>INDEX(Mobile.Retail.Services.Units,C87)</f>
        <v>mensajes</v>
      </c>
      <c r="Q87" s="141" t="e">
        <f t="shared" ref="Q87:BK87" si="37">Q52/AVERAGE(P$59:Q$59)/12</f>
        <v>#DIV/0!</v>
      </c>
      <c r="R87" s="141" t="e">
        <f t="shared" si="37"/>
        <v>#DIV/0!</v>
      </c>
      <c r="S87" s="141" t="e">
        <f t="shared" si="37"/>
        <v>#DIV/0!</v>
      </c>
      <c r="T87" s="141" t="e">
        <f t="shared" si="37"/>
        <v>#DIV/0!</v>
      </c>
      <c r="U87" s="141" t="e">
        <f t="shared" si="37"/>
        <v>#DIV/0!</v>
      </c>
      <c r="V87" s="141" t="e">
        <f t="shared" si="37"/>
        <v>#DIV/0!</v>
      </c>
      <c r="W87" s="141" t="e">
        <f t="shared" si="37"/>
        <v>#DIV/0!</v>
      </c>
      <c r="X87" s="141" t="e">
        <f t="shared" si="37"/>
        <v>#DIV/0!</v>
      </c>
      <c r="Y87" s="141" t="e">
        <f t="shared" si="37"/>
        <v>#DIV/0!</v>
      </c>
      <c r="Z87" s="141" t="e">
        <f t="shared" si="37"/>
        <v>#DIV/0!</v>
      </c>
      <c r="AA87" s="141" t="e">
        <f t="shared" si="37"/>
        <v>#DIV/0!</v>
      </c>
      <c r="AB87" s="141" t="e">
        <f t="shared" si="37"/>
        <v>#DIV/0!</v>
      </c>
      <c r="AC87" s="141" t="e">
        <f t="shared" si="37"/>
        <v>#DIV/0!</v>
      </c>
      <c r="AD87" s="141" t="e">
        <f t="shared" si="37"/>
        <v>#DIV/0!</v>
      </c>
      <c r="AE87" s="141" t="e">
        <f t="shared" si="37"/>
        <v>#DIV/0!</v>
      </c>
      <c r="AF87" s="141" t="e">
        <f t="shared" si="37"/>
        <v>#DIV/0!</v>
      </c>
      <c r="AG87" s="141" t="e">
        <f t="shared" si="37"/>
        <v>#DIV/0!</v>
      </c>
      <c r="AH87" s="141" t="e">
        <f t="shared" si="37"/>
        <v>#DIV/0!</v>
      </c>
      <c r="AI87" s="141" t="e">
        <f t="shared" si="37"/>
        <v>#DIV/0!</v>
      </c>
      <c r="AJ87" s="141" t="e">
        <f t="shared" si="37"/>
        <v>#DIV/0!</v>
      </c>
      <c r="AK87" s="141" t="e">
        <f t="shared" si="37"/>
        <v>#DIV/0!</v>
      </c>
      <c r="AL87" s="141" t="e">
        <f t="shared" si="37"/>
        <v>#DIV/0!</v>
      </c>
      <c r="AM87" s="141" t="e">
        <f t="shared" si="37"/>
        <v>#DIV/0!</v>
      </c>
      <c r="AN87" s="141" t="e">
        <f t="shared" si="37"/>
        <v>#DIV/0!</v>
      </c>
      <c r="AO87" s="141" t="e">
        <f t="shared" si="37"/>
        <v>#DIV/0!</v>
      </c>
      <c r="AP87" s="141" t="e">
        <f t="shared" si="37"/>
        <v>#DIV/0!</v>
      </c>
      <c r="AQ87" s="141" t="e">
        <f t="shared" si="37"/>
        <v>#DIV/0!</v>
      </c>
      <c r="AR87" s="141" t="e">
        <f t="shared" si="37"/>
        <v>#DIV/0!</v>
      </c>
      <c r="AS87" s="141" t="e">
        <f t="shared" si="37"/>
        <v>#DIV/0!</v>
      </c>
      <c r="AT87" s="141" t="e">
        <f t="shared" si="37"/>
        <v>#DIV/0!</v>
      </c>
      <c r="AU87" s="141" t="e">
        <f t="shared" si="37"/>
        <v>#DIV/0!</v>
      </c>
      <c r="AV87" s="141" t="e">
        <f t="shared" si="37"/>
        <v>#DIV/0!</v>
      </c>
      <c r="AW87" s="141" t="e">
        <f t="shared" si="37"/>
        <v>#DIV/0!</v>
      </c>
      <c r="AX87" s="141" t="e">
        <f t="shared" si="37"/>
        <v>#DIV/0!</v>
      </c>
      <c r="AY87" s="141" t="e">
        <f t="shared" si="37"/>
        <v>#DIV/0!</v>
      </c>
      <c r="AZ87" s="141" t="e">
        <f t="shared" si="37"/>
        <v>#DIV/0!</v>
      </c>
      <c r="BA87" s="141" t="e">
        <f t="shared" si="37"/>
        <v>#DIV/0!</v>
      </c>
      <c r="BB87" s="141" t="e">
        <f t="shared" si="37"/>
        <v>#DIV/0!</v>
      </c>
      <c r="BC87" s="141" t="e">
        <f t="shared" si="37"/>
        <v>#DIV/0!</v>
      </c>
      <c r="BD87" s="141" t="e">
        <f t="shared" si="37"/>
        <v>#DIV/0!</v>
      </c>
      <c r="BE87" s="141" t="e">
        <f t="shared" si="37"/>
        <v>#DIV/0!</v>
      </c>
      <c r="BF87" s="141" t="e">
        <f t="shared" si="37"/>
        <v>#DIV/0!</v>
      </c>
      <c r="BG87" s="141" t="e">
        <f t="shared" si="37"/>
        <v>#DIV/0!</v>
      </c>
      <c r="BH87" s="141" t="e">
        <f t="shared" si="37"/>
        <v>#DIV/0!</v>
      </c>
      <c r="BI87" s="141" t="e">
        <f t="shared" si="37"/>
        <v>#DIV/0!</v>
      </c>
      <c r="BJ87" s="141" t="e">
        <f t="shared" si="37"/>
        <v>#DIV/0!</v>
      </c>
      <c r="BK87" s="141" t="e">
        <f t="shared" si="37"/>
        <v>#DIV/0!</v>
      </c>
    </row>
    <row r="89" spans="1:68" ht="15.75">
      <c r="A89" s="17" t="s">
        <v>61</v>
      </c>
      <c r="B89" s="17" t="s">
        <v>58</v>
      </c>
      <c r="D89" s="17"/>
      <c r="K89" s="103"/>
      <c r="BO89" s="14"/>
      <c r="BP89" s="14"/>
    </row>
    <row r="91" spans="1:68">
      <c r="B91" s="73"/>
      <c r="C91" s="73" t="s">
        <v>548</v>
      </c>
    </row>
    <row r="92" spans="1:68">
      <c r="C92" s="46">
        <v>1</v>
      </c>
      <c r="D92" s="51" t="str">
        <f t="shared" ref="D92:D98" si="38">INDEX(Fixed.Retail.Services,C92)</f>
        <v>Llamadas salientes Local on-net</v>
      </c>
      <c r="H92" s="51" t="str">
        <f t="shared" ref="H92:H98" si="39">INDEX(Fixed.Retail.Services.Units,C92)</f>
        <v>Minutos</v>
      </c>
      <c r="O92" s="112">
        <f t="shared" ref="O92:X98" si="40">INDEX(Fixed.Retail.Services.Volumes,$C92,MATCH(O$3,$O$3:$BK$3,0))</f>
        <v>0</v>
      </c>
      <c r="P92" s="112">
        <f t="shared" si="40"/>
        <v>0</v>
      </c>
      <c r="Q92" s="112" t="e">
        <f t="shared" si="40"/>
        <v>#DIV/0!</v>
      </c>
      <c r="R92" s="112" t="e">
        <f t="shared" si="40"/>
        <v>#DIV/0!</v>
      </c>
      <c r="S92" s="112" t="e">
        <f t="shared" si="40"/>
        <v>#DIV/0!</v>
      </c>
      <c r="T92" s="112" t="e">
        <f t="shared" si="40"/>
        <v>#DIV/0!</v>
      </c>
      <c r="U92" s="112" t="e">
        <f t="shared" si="40"/>
        <v>#DIV/0!</v>
      </c>
      <c r="V92" s="112" t="e">
        <f t="shared" si="40"/>
        <v>#DIV/0!</v>
      </c>
      <c r="W92" s="112" t="e">
        <f t="shared" si="40"/>
        <v>#DIV/0!</v>
      </c>
      <c r="X92" s="112" t="e">
        <f t="shared" si="40"/>
        <v>#DIV/0!</v>
      </c>
      <c r="Y92" s="112" t="e">
        <f t="shared" ref="Y92:AH98" si="41">INDEX(Fixed.Retail.Services.Volumes,$C92,MATCH(Y$3,$O$3:$BK$3,0))</f>
        <v>#DIV/0!</v>
      </c>
      <c r="Z92" s="112" t="e">
        <f t="shared" si="41"/>
        <v>#DIV/0!</v>
      </c>
      <c r="AA92" s="112" t="e">
        <f t="shared" si="41"/>
        <v>#DIV/0!</v>
      </c>
      <c r="AB92" s="112" t="e">
        <f t="shared" si="41"/>
        <v>#DIV/0!</v>
      </c>
      <c r="AC92" s="112" t="e">
        <f t="shared" si="41"/>
        <v>#DIV/0!</v>
      </c>
      <c r="AD92" s="112" t="e">
        <f t="shared" si="41"/>
        <v>#DIV/0!</v>
      </c>
      <c r="AE92" s="112" t="e">
        <f t="shared" si="41"/>
        <v>#DIV/0!</v>
      </c>
      <c r="AF92" s="112" t="e">
        <f t="shared" si="41"/>
        <v>#DIV/0!</v>
      </c>
      <c r="AG92" s="112" t="e">
        <f t="shared" si="41"/>
        <v>#DIV/0!</v>
      </c>
      <c r="AH92" s="112" t="e">
        <f t="shared" si="41"/>
        <v>#DIV/0!</v>
      </c>
      <c r="AI92" s="112" t="e">
        <f t="shared" ref="AI92:AR98" si="42">INDEX(Fixed.Retail.Services.Volumes,$C92,MATCH(AI$3,$O$3:$BK$3,0))</f>
        <v>#DIV/0!</v>
      </c>
      <c r="AJ92" s="112" t="e">
        <f t="shared" si="42"/>
        <v>#DIV/0!</v>
      </c>
      <c r="AK92" s="112" t="e">
        <f t="shared" si="42"/>
        <v>#DIV/0!</v>
      </c>
      <c r="AL92" s="112" t="e">
        <f t="shared" si="42"/>
        <v>#DIV/0!</v>
      </c>
      <c r="AM92" s="112" t="e">
        <f t="shared" si="42"/>
        <v>#DIV/0!</v>
      </c>
      <c r="AN92" s="112" t="e">
        <f t="shared" si="42"/>
        <v>#DIV/0!</v>
      </c>
      <c r="AO92" s="112" t="e">
        <f t="shared" si="42"/>
        <v>#DIV/0!</v>
      </c>
      <c r="AP92" s="112" t="e">
        <f t="shared" si="42"/>
        <v>#DIV/0!</v>
      </c>
      <c r="AQ92" s="112" t="e">
        <f t="shared" si="42"/>
        <v>#DIV/0!</v>
      </c>
      <c r="AR92" s="112" t="e">
        <f t="shared" si="42"/>
        <v>#DIV/0!</v>
      </c>
      <c r="AS92" s="112" t="e">
        <f t="shared" ref="AS92:BB98" si="43">INDEX(Fixed.Retail.Services.Volumes,$C92,MATCH(AS$3,$O$3:$BK$3,0))</f>
        <v>#DIV/0!</v>
      </c>
      <c r="AT92" s="112" t="e">
        <f t="shared" si="43"/>
        <v>#DIV/0!</v>
      </c>
      <c r="AU92" s="112" t="e">
        <f t="shared" si="43"/>
        <v>#DIV/0!</v>
      </c>
      <c r="AV92" s="112" t="e">
        <f t="shared" si="43"/>
        <v>#DIV/0!</v>
      </c>
      <c r="AW92" s="112" t="e">
        <f t="shared" si="43"/>
        <v>#DIV/0!</v>
      </c>
      <c r="AX92" s="112" t="e">
        <f t="shared" si="43"/>
        <v>#DIV/0!</v>
      </c>
      <c r="AY92" s="112" t="e">
        <f t="shared" si="43"/>
        <v>#DIV/0!</v>
      </c>
      <c r="AZ92" s="112" t="e">
        <f t="shared" si="43"/>
        <v>#DIV/0!</v>
      </c>
      <c r="BA92" s="112" t="e">
        <f t="shared" si="43"/>
        <v>#DIV/0!</v>
      </c>
      <c r="BB92" s="112" t="e">
        <f t="shared" si="43"/>
        <v>#DIV/0!</v>
      </c>
      <c r="BC92" s="112" t="e">
        <f t="shared" ref="BC92:BK98" si="44">INDEX(Fixed.Retail.Services.Volumes,$C92,MATCH(BC$3,$O$3:$BK$3,0))</f>
        <v>#DIV/0!</v>
      </c>
      <c r="BD92" s="112" t="e">
        <f t="shared" si="44"/>
        <v>#DIV/0!</v>
      </c>
      <c r="BE92" s="112" t="e">
        <f t="shared" si="44"/>
        <v>#DIV/0!</v>
      </c>
      <c r="BF92" s="112" t="e">
        <f t="shared" si="44"/>
        <v>#DIV/0!</v>
      </c>
      <c r="BG92" s="112" t="e">
        <f t="shared" si="44"/>
        <v>#DIV/0!</v>
      </c>
      <c r="BH92" s="112" t="e">
        <f t="shared" si="44"/>
        <v>#DIV/0!</v>
      </c>
      <c r="BI92" s="112" t="e">
        <f t="shared" si="44"/>
        <v>#DIV/0!</v>
      </c>
      <c r="BJ92" s="112" t="e">
        <f t="shared" si="44"/>
        <v>#DIV/0!</v>
      </c>
      <c r="BK92" s="112" t="e">
        <f t="shared" si="44"/>
        <v>#DIV/0!</v>
      </c>
    </row>
    <row r="93" spans="1:68">
      <c r="C93" s="46">
        <v>2</v>
      </c>
      <c r="D93" s="51" t="str">
        <f t="shared" si="38"/>
        <v>Llamadas salientes Larga Distancia on-net</v>
      </c>
      <c r="H93" s="51" t="str">
        <f t="shared" si="39"/>
        <v>Minutos</v>
      </c>
      <c r="O93" s="112">
        <f t="shared" si="40"/>
        <v>0</v>
      </c>
      <c r="P93" s="112">
        <f t="shared" si="40"/>
        <v>0</v>
      </c>
      <c r="Q93" s="112" t="e">
        <f t="shared" si="40"/>
        <v>#DIV/0!</v>
      </c>
      <c r="R93" s="112" t="e">
        <f t="shared" si="40"/>
        <v>#DIV/0!</v>
      </c>
      <c r="S93" s="112" t="e">
        <f t="shared" si="40"/>
        <v>#DIV/0!</v>
      </c>
      <c r="T93" s="112" t="e">
        <f t="shared" si="40"/>
        <v>#DIV/0!</v>
      </c>
      <c r="U93" s="112" t="e">
        <f t="shared" si="40"/>
        <v>#DIV/0!</v>
      </c>
      <c r="V93" s="112" t="e">
        <f t="shared" si="40"/>
        <v>#DIV/0!</v>
      </c>
      <c r="W93" s="112" t="e">
        <f t="shared" si="40"/>
        <v>#DIV/0!</v>
      </c>
      <c r="X93" s="112" t="e">
        <f t="shared" si="40"/>
        <v>#DIV/0!</v>
      </c>
      <c r="Y93" s="112" t="e">
        <f t="shared" si="41"/>
        <v>#DIV/0!</v>
      </c>
      <c r="Z93" s="112" t="e">
        <f t="shared" si="41"/>
        <v>#DIV/0!</v>
      </c>
      <c r="AA93" s="112" t="e">
        <f t="shared" si="41"/>
        <v>#DIV/0!</v>
      </c>
      <c r="AB93" s="112" t="e">
        <f t="shared" si="41"/>
        <v>#DIV/0!</v>
      </c>
      <c r="AC93" s="112" t="e">
        <f t="shared" si="41"/>
        <v>#DIV/0!</v>
      </c>
      <c r="AD93" s="112" t="e">
        <f t="shared" si="41"/>
        <v>#DIV/0!</v>
      </c>
      <c r="AE93" s="112" t="e">
        <f t="shared" si="41"/>
        <v>#DIV/0!</v>
      </c>
      <c r="AF93" s="112" t="e">
        <f t="shared" si="41"/>
        <v>#DIV/0!</v>
      </c>
      <c r="AG93" s="112" t="e">
        <f t="shared" si="41"/>
        <v>#DIV/0!</v>
      </c>
      <c r="AH93" s="112" t="e">
        <f t="shared" si="41"/>
        <v>#DIV/0!</v>
      </c>
      <c r="AI93" s="112" t="e">
        <f t="shared" si="42"/>
        <v>#DIV/0!</v>
      </c>
      <c r="AJ93" s="112" t="e">
        <f t="shared" si="42"/>
        <v>#DIV/0!</v>
      </c>
      <c r="AK93" s="112" t="e">
        <f t="shared" si="42"/>
        <v>#DIV/0!</v>
      </c>
      <c r="AL93" s="112" t="e">
        <f t="shared" si="42"/>
        <v>#DIV/0!</v>
      </c>
      <c r="AM93" s="112" t="e">
        <f t="shared" si="42"/>
        <v>#DIV/0!</v>
      </c>
      <c r="AN93" s="112" t="e">
        <f t="shared" si="42"/>
        <v>#DIV/0!</v>
      </c>
      <c r="AO93" s="112" t="e">
        <f t="shared" si="42"/>
        <v>#DIV/0!</v>
      </c>
      <c r="AP93" s="112" t="e">
        <f t="shared" si="42"/>
        <v>#DIV/0!</v>
      </c>
      <c r="AQ93" s="112" t="e">
        <f t="shared" si="42"/>
        <v>#DIV/0!</v>
      </c>
      <c r="AR93" s="112" t="e">
        <f t="shared" si="42"/>
        <v>#DIV/0!</v>
      </c>
      <c r="AS93" s="112" t="e">
        <f t="shared" si="43"/>
        <v>#DIV/0!</v>
      </c>
      <c r="AT93" s="112" t="e">
        <f t="shared" si="43"/>
        <v>#DIV/0!</v>
      </c>
      <c r="AU93" s="112" t="e">
        <f t="shared" si="43"/>
        <v>#DIV/0!</v>
      </c>
      <c r="AV93" s="112" t="e">
        <f t="shared" si="43"/>
        <v>#DIV/0!</v>
      </c>
      <c r="AW93" s="112" t="e">
        <f t="shared" si="43"/>
        <v>#DIV/0!</v>
      </c>
      <c r="AX93" s="112" t="e">
        <f t="shared" si="43"/>
        <v>#DIV/0!</v>
      </c>
      <c r="AY93" s="112" t="e">
        <f t="shared" si="43"/>
        <v>#DIV/0!</v>
      </c>
      <c r="AZ93" s="112" t="e">
        <f t="shared" si="43"/>
        <v>#DIV/0!</v>
      </c>
      <c r="BA93" s="112" t="e">
        <f t="shared" si="43"/>
        <v>#DIV/0!</v>
      </c>
      <c r="BB93" s="112" t="e">
        <f t="shared" si="43"/>
        <v>#DIV/0!</v>
      </c>
      <c r="BC93" s="112" t="e">
        <f t="shared" si="44"/>
        <v>#DIV/0!</v>
      </c>
      <c r="BD93" s="112" t="e">
        <f t="shared" si="44"/>
        <v>#DIV/0!</v>
      </c>
      <c r="BE93" s="112" t="e">
        <f t="shared" si="44"/>
        <v>#DIV/0!</v>
      </c>
      <c r="BF93" s="112" t="e">
        <f t="shared" si="44"/>
        <v>#DIV/0!</v>
      </c>
      <c r="BG93" s="112" t="e">
        <f t="shared" si="44"/>
        <v>#DIV/0!</v>
      </c>
      <c r="BH93" s="112" t="e">
        <f t="shared" si="44"/>
        <v>#DIV/0!</v>
      </c>
      <c r="BI93" s="112" t="e">
        <f t="shared" si="44"/>
        <v>#DIV/0!</v>
      </c>
      <c r="BJ93" s="112" t="e">
        <f t="shared" si="44"/>
        <v>#DIV/0!</v>
      </c>
      <c r="BK93" s="112" t="e">
        <f t="shared" si="44"/>
        <v>#DIV/0!</v>
      </c>
    </row>
    <row r="94" spans="1:68">
      <c r="C94" s="46">
        <v>3</v>
      </c>
      <c r="D94" s="51" t="str">
        <f t="shared" si="38"/>
        <v>Llamadas salientes Local a otros operadores fijos</v>
      </c>
      <c r="H94" s="51" t="str">
        <f t="shared" si="39"/>
        <v>Minutos</v>
      </c>
      <c r="O94" s="112">
        <f t="shared" si="40"/>
        <v>0</v>
      </c>
      <c r="P94" s="112">
        <f t="shared" si="40"/>
        <v>0</v>
      </c>
      <c r="Q94" s="112" t="e">
        <f t="shared" si="40"/>
        <v>#DIV/0!</v>
      </c>
      <c r="R94" s="112" t="e">
        <f t="shared" si="40"/>
        <v>#DIV/0!</v>
      </c>
      <c r="S94" s="112" t="e">
        <f t="shared" si="40"/>
        <v>#DIV/0!</v>
      </c>
      <c r="T94" s="112" t="e">
        <f t="shared" si="40"/>
        <v>#DIV/0!</v>
      </c>
      <c r="U94" s="112" t="e">
        <f t="shared" si="40"/>
        <v>#DIV/0!</v>
      </c>
      <c r="V94" s="112" t="e">
        <f t="shared" si="40"/>
        <v>#DIV/0!</v>
      </c>
      <c r="W94" s="112" t="e">
        <f t="shared" si="40"/>
        <v>#DIV/0!</v>
      </c>
      <c r="X94" s="112" t="e">
        <f t="shared" si="40"/>
        <v>#DIV/0!</v>
      </c>
      <c r="Y94" s="112" t="e">
        <f t="shared" si="41"/>
        <v>#DIV/0!</v>
      </c>
      <c r="Z94" s="112" t="e">
        <f t="shared" si="41"/>
        <v>#DIV/0!</v>
      </c>
      <c r="AA94" s="112" t="e">
        <f t="shared" si="41"/>
        <v>#DIV/0!</v>
      </c>
      <c r="AB94" s="112" t="e">
        <f t="shared" si="41"/>
        <v>#DIV/0!</v>
      </c>
      <c r="AC94" s="112" t="e">
        <f t="shared" si="41"/>
        <v>#DIV/0!</v>
      </c>
      <c r="AD94" s="112" t="e">
        <f t="shared" si="41"/>
        <v>#DIV/0!</v>
      </c>
      <c r="AE94" s="112" t="e">
        <f t="shared" si="41"/>
        <v>#DIV/0!</v>
      </c>
      <c r="AF94" s="112" t="e">
        <f t="shared" si="41"/>
        <v>#DIV/0!</v>
      </c>
      <c r="AG94" s="112" t="e">
        <f t="shared" si="41"/>
        <v>#DIV/0!</v>
      </c>
      <c r="AH94" s="112" t="e">
        <f t="shared" si="41"/>
        <v>#DIV/0!</v>
      </c>
      <c r="AI94" s="112" t="e">
        <f t="shared" si="42"/>
        <v>#DIV/0!</v>
      </c>
      <c r="AJ94" s="112" t="e">
        <f t="shared" si="42"/>
        <v>#DIV/0!</v>
      </c>
      <c r="AK94" s="112" t="e">
        <f t="shared" si="42"/>
        <v>#DIV/0!</v>
      </c>
      <c r="AL94" s="112" t="e">
        <f t="shared" si="42"/>
        <v>#DIV/0!</v>
      </c>
      <c r="AM94" s="112" t="e">
        <f t="shared" si="42"/>
        <v>#DIV/0!</v>
      </c>
      <c r="AN94" s="112" t="e">
        <f t="shared" si="42"/>
        <v>#DIV/0!</v>
      </c>
      <c r="AO94" s="112" t="e">
        <f t="shared" si="42"/>
        <v>#DIV/0!</v>
      </c>
      <c r="AP94" s="112" t="e">
        <f t="shared" si="42"/>
        <v>#DIV/0!</v>
      </c>
      <c r="AQ94" s="112" t="e">
        <f t="shared" si="42"/>
        <v>#DIV/0!</v>
      </c>
      <c r="AR94" s="112" t="e">
        <f t="shared" si="42"/>
        <v>#DIV/0!</v>
      </c>
      <c r="AS94" s="112" t="e">
        <f t="shared" si="43"/>
        <v>#DIV/0!</v>
      </c>
      <c r="AT94" s="112" t="e">
        <f t="shared" si="43"/>
        <v>#DIV/0!</v>
      </c>
      <c r="AU94" s="112" t="e">
        <f t="shared" si="43"/>
        <v>#DIV/0!</v>
      </c>
      <c r="AV94" s="112" t="e">
        <f t="shared" si="43"/>
        <v>#DIV/0!</v>
      </c>
      <c r="AW94" s="112" t="e">
        <f t="shared" si="43"/>
        <v>#DIV/0!</v>
      </c>
      <c r="AX94" s="112" t="e">
        <f t="shared" si="43"/>
        <v>#DIV/0!</v>
      </c>
      <c r="AY94" s="112" t="e">
        <f t="shared" si="43"/>
        <v>#DIV/0!</v>
      </c>
      <c r="AZ94" s="112" t="e">
        <f t="shared" si="43"/>
        <v>#DIV/0!</v>
      </c>
      <c r="BA94" s="112" t="e">
        <f t="shared" si="43"/>
        <v>#DIV/0!</v>
      </c>
      <c r="BB94" s="112" t="e">
        <f t="shared" si="43"/>
        <v>#DIV/0!</v>
      </c>
      <c r="BC94" s="112" t="e">
        <f t="shared" si="44"/>
        <v>#DIV/0!</v>
      </c>
      <c r="BD94" s="112" t="e">
        <f t="shared" si="44"/>
        <v>#DIV/0!</v>
      </c>
      <c r="BE94" s="112" t="e">
        <f t="shared" si="44"/>
        <v>#DIV/0!</v>
      </c>
      <c r="BF94" s="112" t="e">
        <f t="shared" si="44"/>
        <v>#DIV/0!</v>
      </c>
      <c r="BG94" s="112" t="e">
        <f t="shared" si="44"/>
        <v>#DIV/0!</v>
      </c>
      <c r="BH94" s="112" t="e">
        <f t="shared" si="44"/>
        <v>#DIV/0!</v>
      </c>
      <c r="BI94" s="112" t="e">
        <f t="shared" si="44"/>
        <v>#DIV/0!</v>
      </c>
      <c r="BJ94" s="112" t="e">
        <f t="shared" si="44"/>
        <v>#DIV/0!</v>
      </c>
      <c r="BK94" s="112" t="e">
        <f t="shared" si="44"/>
        <v>#DIV/0!</v>
      </c>
    </row>
    <row r="95" spans="1:68">
      <c r="C95" s="46">
        <v>4</v>
      </c>
      <c r="D95" s="51" t="str">
        <f t="shared" si="38"/>
        <v>Llamadas salientes larga Distancia a otros operadores fijos</v>
      </c>
      <c r="H95" s="51" t="str">
        <f t="shared" si="39"/>
        <v>Minutos</v>
      </c>
      <c r="O95" s="112">
        <f t="shared" si="40"/>
        <v>0</v>
      </c>
      <c r="P95" s="112">
        <f t="shared" si="40"/>
        <v>0</v>
      </c>
      <c r="Q95" s="112" t="e">
        <f t="shared" si="40"/>
        <v>#DIV/0!</v>
      </c>
      <c r="R95" s="112" t="e">
        <f t="shared" si="40"/>
        <v>#DIV/0!</v>
      </c>
      <c r="S95" s="112" t="e">
        <f t="shared" si="40"/>
        <v>#DIV/0!</v>
      </c>
      <c r="T95" s="112" t="e">
        <f t="shared" si="40"/>
        <v>#DIV/0!</v>
      </c>
      <c r="U95" s="112" t="e">
        <f t="shared" si="40"/>
        <v>#DIV/0!</v>
      </c>
      <c r="V95" s="112" t="e">
        <f t="shared" si="40"/>
        <v>#DIV/0!</v>
      </c>
      <c r="W95" s="112" t="e">
        <f t="shared" si="40"/>
        <v>#DIV/0!</v>
      </c>
      <c r="X95" s="112" t="e">
        <f t="shared" si="40"/>
        <v>#DIV/0!</v>
      </c>
      <c r="Y95" s="112" t="e">
        <f t="shared" si="41"/>
        <v>#DIV/0!</v>
      </c>
      <c r="Z95" s="112" t="e">
        <f t="shared" si="41"/>
        <v>#DIV/0!</v>
      </c>
      <c r="AA95" s="112" t="e">
        <f t="shared" si="41"/>
        <v>#DIV/0!</v>
      </c>
      <c r="AB95" s="112" t="e">
        <f t="shared" si="41"/>
        <v>#DIV/0!</v>
      </c>
      <c r="AC95" s="112" t="e">
        <f t="shared" si="41"/>
        <v>#DIV/0!</v>
      </c>
      <c r="AD95" s="112" t="e">
        <f t="shared" si="41"/>
        <v>#DIV/0!</v>
      </c>
      <c r="AE95" s="112" t="e">
        <f t="shared" si="41"/>
        <v>#DIV/0!</v>
      </c>
      <c r="AF95" s="112" t="e">
        <f t="shared" si="41"/>
        <v>#DIV/0!</v>
      </c>
      <c r="AG95" s="112" t="e">
        <f t="shared" si="41"/>
        <v>#DIV/0!</v>
      </c>
      <c r="AH95" s="112" t="e">
        <f t="shared" si="41"/>
        <v>#DIV/0!</v>
      </c>
      <c r="AI95" s="112" t="e">
        <f t="shared" si="42"/>
        <v>#DIV/0!</v>
      </c>
      <c r="AJ95" s="112" t="e">
        <f t="shared" si="42"/>
        <v>#DIV/0!</v>
      </c>
      <c r="AK95" s="112" t="e">
        <f t="shared" si="42"/>
        <v>#DIV/0!</v>
      </c>
      <c r="AL95" s="112" t="e">
        <f t="shared" si="42"/>
        <v>#DIV/0!</v>
      </c>
      <c r="AM95" s="112" t="e">
        <f t="shared" si="42"/>
        <v>#DIV/0!</v>
      </c>
      <c r="AN95" s="112" t="e">
        <f t="shared" si="42"/>
        <v>#DIV/0!</v>
      </c>
      <c r="AO95" s="112" t="e">
        <f t="shared" si="42"/>
        <v>#DIV/0!</v>
      </c>
      <c r="AP95" s="112" t="e">
        <f t="shared" si="42"/>
        <v>#DIV/0!</v>
      </c>
      <c r="AQ95" s="112" t="e">
        <f t="shared" si="42"/>
        <v>#DIV/0!</v>
      </c>
      <c r="AR95" s="112" t="e">
        <f t="shared" si="42"/>
        <v>#DIV/0!</v>
      </c>
      <c r="AS95" s="112" t="e">
        <f t="shared" si="43"/>
        <v>#DIV/0!</v>
      </c>
      <c r="AT95" s="112" t="e">
        <f t="shared" si="43"/>
        <v>#DIV/0!</v>
      </c>
      <c r="AU95" s="112" t="e">
        <f t="shared" si="43"/>
        <v>#DIV/0!</v>
      </c>
      <c r="AV95" s="112" t="e">
        <f t="shared" si="43"/>
        <v>#DIV/0!</v>
      </c>
      <c r="AW95" s="112" t="e">
        <f t="shared" si="43"/>
        <v>#DIV/0!</v>
      </c>
      <c r="AX95" s="112" t="e">
        <f t="shared" si="43"/>
        <v>#DIV/0!</v>
      </c>
      <c r="AY95" s="112" t="e">
        <f t="shared" si="43"/>
        <v>#DIV/0!</v>
      </c>
      <c r="AZ95" s="112" t="e">
        <f t="shared" si="43"/>
        <v>#DIV/0!</v>
      </c>
      <c r="BA95" s="112" t="e">
        <f t="shared" si="43"/>
        <v>#DIV/0!</v>
      </c>
      <c r="BB95" s="112" t="e">
        <f t="shared" si="43"/>
        <v>#DIV/0!</v>
      </c>
      <c r="BC95" s="112" t="e">
        <f t="shared" si="44"/>
        <v>#DIV/0!</v>
      </c>
      <c r="BD95" s="112" t="e">
        <f t="shared" si="44"/>
        <v>#DIV/0!</v>
      </c>
      <c r="BE95" s="112" t="e">
        <f t="shared" si="44"/>
        <v>#DIV/0!</v>
      </c>
      <c r="BF95" s="112" t="e">
        <f t="shared" si="44"/>
        <v>#DIV/0!</v>
      </c>
      <c r="BG95" s="112" t="e">
        <f t="shared" si="44"/>
        <v>#DIV/0!</v>
      </c>
      <c r="BH95" s="112" t="e">
        <f t="shared" si="44"/>
        <v>#DIV/0!</v>
      </c>
      <c r="BI95" s="112" t="e">
        <f t="shared" si="44"/>
        <v>#DIV/0!</v>
      </c>
      <c r="BJ95" s="112" t="e">
        <f t="shared" si="44"/>
        <v>#DIV/0!</v>
      </c>
      <c r="BK95" s="112" t="e">
        <f t="shared" si="44"/>
        <v>#DIV/0!</v>
      </c>
    </row>
    <row r="96" spans="1:68">
      <c r="C96" s="46">
        <v>5</v>
      </c>
      <c r="D96" s="51" t="str">
        <f t="shared" si="38"/>
        <v>Llamadas salientes a móvil</v>
      </c>
      <c r="H96" s="51" t="str">
        <f t="shared" si="39"/>
        <v>Minutos</v>
      </c>
      <c r="O96" s="112">
        <f t="shared" si="40"/>
        <v>0</v>
      </c>
      <c r="P96" s="112">
        <f t="shared" si="40"/>
        <v>0</v>
      </c>
      <c r="Q96" s="112" t="e">
        <f t="shared" si="40"/>
        <v>#DIV/0!</v>
      </c>
      <c r="R96" s="112" t="e">
        <f t="shared" si="40"/>
        <v>#DIV/0!</v>
      </c>
      <c r="S96" s="112" t="e">
        <f t="shared" si="40"/>
        <v>#DIV/0!</v>
      </c>
      <c r="T96" s="112" t="e">
        <f t="shared" si="40"/>
        <v>#DIV/0!</v>
      </c>
      <c r="U96" s="112" t="e">
        <f t="shared" si="40"/>
        <v>#DIV/0!</v>
      </c>
      <c r="V96" s="112" t="e">
        <f t="shared" si="40"/>
        <v>#DIV/0!</v>
      </c>
      <c r="W96" s="112" t="e">
        <f t="shared" si="40"/>
        <v>#DIV/0!</v>
      </c>
      <c r="X96" s="112" t="e">
        <f t="shared" si="40"/>
        <v>#DIV/0!</v>
      </c>
      <c r="Y96" s="112" t="e">
        <f t="shared" si="41"/>
        <v>#DIV/0!</v>
      </c>
      <c r="Z96" s="112" t="e">
        <f t="shared" si="41"/>
        <v>#DIV/0!</v>
      </c>
      <c r="AA96" s="112" t="e">
        <f t="shared" si="41"/>
        <v>#DIV/0!</v>
      </c>
      <c r="AB96" s="112" t="e">
        <f t="shared" si="41"/>
        <v>#DIV/0!</v>
      </c>
      <c r="AC96" s="112" t="e">
        <f t="shared" si="41"/>
        <v>#DIV/0!</v>
      </c>
      <c r="AD96" s="112" t="e">
        <f t="shared" si="41"/>
        <v>#DIV/0!</v>
      </c>
      <c r="AE96" s="112" t="e">
        <f t="shared" si="41"/>
        <v>#DIV/0!</v>
      </c>
      <c r="AF96" s="112" t="e">
        <f t="shared" si="41"/>
        <v>#DIV/0!</v>
      </c>
      <c r="AG96" s="112" t="e">
        <f t="shared" si="41"/>
        <v>#DIV/0!</v>
      </c>
      <c r="AH96" s="112" t="e">
        <f t="shared" si="41"/>
        <v>#DIV/0!</v>
      </c>
      <c r="AI96" s="112" t="e">
        <f t="shared" si="42"/>
        <v>#DIV/0!</v>
      </c>
      <c r="AJ96" s="112" t="e">
        <f t="shared" si="42"/>
        <v>#DIV/0!</v>
      </c>
      <c r="AK96" s="112" t="e">
        <f t="shared" si="42"/>
        <v>#DIV/0!</v>
      </c>
      <c r="AL96" s="112" t="e">
        <f t="shared" si="42"/>
        <v>#DIV/0!</v>
      </c>
      <c r="AM96" s="112" t="e">
        <f t="shared" si="42"/>
        <v>#DIV/0!</v>
      </c>
      <c r="AN96" s="112" t="e">
        <f t="shared" si="42"/>
        <v>#DIV/0!</v>
      </c>
      <c r="AO96" s="112" t="e">
        <f t="shared" si="42"/>
        <v>#DIV/0!</v>
      </c>
      <c r="AP96" s="112" t="e">
        <f t="shared" si="42"/>
        <v>#DIV/0!</v>
      </c>
      <c r="AQ96" s="112" t="e">
        <f t="shared" si="42"/>
        <v>#DIV/0!</v>
      </c>
      <c r="AR96" s="112" t="e">
        <f t="shared" si="42"/>
        <v>#DIV/0!</v>
      </c>
      <c r="AS96" s="112" t="e">
        <f t="shared" si="43"/>
        <v>#DIV/0!</v>
      </c>
      <c r="AT96" s="112" t="e">
        <f t="shared" si="43"/>
        <v>#DIV/0!</v>
      </c>
      <c r="AU96" s="112" t="e">
        <f t="shared" si="43"/>
        <v>#DIV/0!</v>
      </c>
      <c r="AV96" s="112" t="e">
        <f t="shared" si="43"/>
        <v>#DIV/0!</v>
      </c>
      <c r="AW96" s="112" t="e">
        <f t="shared" si="43"/>
        <v>#DIV/0!</v>
      </c>
      <c r="AX96" s="112" t="e">
        <f t="shared" si="43"/>
        <v>#DIV/0!</v>
      </c>
      <c r="AY96" s="112" t="e">
        <f t="shared" si="43"/>
        <v>#DIV/0!</v>
      </c>
      <c r="AZ96" s="112" t="e">
        <f t="shared" si="43"/>
        <v>#DIV/0!</v>
      </c>
      <c r="BA96" s="112" t="e">
        <f t="shared" si="43"/>
        <v>#DIV/0!</v>
      </c>
      <c r="BB96" s="112" t="e">
        <f t="shared" si="43"/>
        <v>#DIV/0!</v>
      </c>
      <c r="BC96" s="112" t="e">
        <f t="shared" si="44"/>
        <v>#DIV/0!</v>
      </c>
      <c r="BD96" s="112" t="e">
        <f t="shared" si="44"/>
        <v>#DIV/0!</v>
      </c>
      <c r="BE96" s="112" t="e">
        <f t="shared" si="44"/>
        <v>#DIV/0!</v>
      </c>
      <c r="BF96" s="112" t="e">
        <f t="shared" si="44"/>
        <v>#DIV/0!</v>
      </c>
      <c r="BG96" s="112" t="e">
        <f t="shared" si="44"/>
        <v>#DIV/0!</v>
      </c>
      <c r="BH96" s="112" t="e">
        <f t="shared" si="44"/>
        <v>#DIV/0!</v>
      </c>
      <c r="BI96" s="112" t="e">
        <f t="shared" si="44"/>
        <v>#DIV/0!</v>
      </c>
      <c r="BJ96" s="112" t="e">
        <f t="shared" si="44"/>
        <v>#DIV/0!</v>
      </c>
      <c r="BK96" s="112" t="e">
        <f t="shared" si="44"/>
        <v>#DIV/0!</v>
      </c>
    </row>
    <row r="97" spans="2:63">
      <c r="C97" s="46">
        <v>6</v>
      </c>
      <c r="D97" s="51" t="str">
        <f t="shared" si="38"/>
        <v>Llamadas salientes a internacional</v>
      </c>
      <c r="H97" s="51" t="str">
        <f t="shared" si="39"/>
        <v>Minutos</v>
      </c>
      <c r="O97" s="112">
        <f t="shared" si="40"/>
        <v>0</v>
      </c>
      <c r="P97" s="112">
        <f t="shared" si="40"/>
        <v>0</v>
      </c>
      <c r="Q97" s="112" t="e">
        <f t="shared" si="40"/>
        <v>#DIV/0!</v>
      </c>
      <c r="R97" s="112" t="e">
        <f t="shared" si="40"/>
        <v>#DIV/0!</v>
      </c>
      <c r="S97" s="112" t="e">
        <f t="shared" si="40"/>
        <v>#DIV/0!</v>
      </c>
      <c r="T97" s="112" t="e">
        <f t="shared" si="40"/>
        <v>#DIV/0!</v>
      </c>
      <c r="U97" s="112" t="e">
        <f t="shared" si="40"/>
        <v>#DIV/0!</v>
      </c>
      <c r="V97" s="112" t="e">
        <f t="shared" si="40"/>
        <v>#DIV/0!</v>
      </c>
      <c r="W97" s="112" t="e">
        <f t="shared" si="40"/>
        <v>#DIV/0!</v>
      </c>
      <c r="X97" s="112" t="e">
        <f t="shared" si="40"/>
        <v>#DIV/0!</v>
      </c>
      <c r="Y97" s="112" t="e">
        <f t="shared" si="41"/>
        <v>#DIV/0!</v>
      </c>
      <c r="Z97" s="112" t="e">
        <f t="shared" si="41"/>
        <v>#DIV/0!</v>
      </c>
      <c r="AA97" s="112" t="e">
        <f t="shared" si="41"/>
        <v>#DIV/0!</v>
      </c>
      <c r="AB97" s="112" t="e">
        <f t="shared" si="41"/>
        <v>#DIV/0!</v>
      </c>
      <c r="AC97" s="112" t="e">
        <f t="shared" si="41"/>
        <v>#DIV/0!</v>
      </c>
      <c r="AD97" s="112" t="e">
        <f t="shared" si="41"/>
        <v>#DIV/0!</v>
      </c>
      <c r="AE97" s="112" t="e">
        <f t="shared" si="41"/>
        <v>#DIV/0!</v>
      </c>
      <c r="AF97" s="112" t="e">
        <f t="shared" si="41"/>
        <v>#DIV/0!</v>
      </c>
      <c r="AG97" s="112" t="e">
        <f t="shared" si="41"/>
        <v>#DIV/0!</v>
      </c>
      <c r="AH97" s="112" t="e">
        <f t="shared" si="41"/>
        <v>#DIV/0!</v>
      </c>
      <c r="AI97" s="112" t="e">
        <f t="shared" si="42"/>
        <v>#DIV/0!</v>
      </c>
      <c r="AJ97" s="112" t="e">
        <f t="shared" si="42"/>
        <v>#DIV/0!</v>
      </c>
      <c r="AK97" s="112" t="e">
        <f t="shared" si="42"/>
        <v>#DIV/0!</v>
      </c>
      <c r="AL97" s="112" t="e">
        <f t="shared" si="42"/>
        <v>#DIV/0!</v>
      </c>
      <c r="AM97" s="112" t="e">
        <f t="shared" si="42"/>
        <v>#DIV/0!</v>
      </c>
      <c r="AN97" s="112" t="e">
        <f t="shared" si="42"/>
        <v>#DIV/0!</v>
      </c>
      <c r="AO97" s="112" t="e">
        <f t="shared" si="42"/>
        <v>#DIV/0!</v>
      </c>
      <c r="AP97" s="112" t="e">
        <f t="shared" si="42"/>
        <v>#DIV/0!</v>
      </c>
      <c r="AQ97" s="112" t="e">
        <f t="shared" si="42"/>
        <v>#DIV/0!</v>
      </c>
      <c r="AR97" s="112" t="e">
        <f t="shared" si="42"/>
        <v>#DIV/0!</v>
      </c>
      <c r="AS97" s="112" t="e">
        <f t="shared" si="43"/>
        <v>#DIV/0!</v>
      </c>
      <c r="AT97" s="112" t="e">
        <f t="shared" si="43"/>
        <v>#DIV/0!</v>
      </c>
      <c r="AU97" s="112" t="e">
        <f t="shared" si="43"/>
        <v>#DIV/0!</v>
      </c>
      <c r="AV97" s="112" t="e">
        <f t="shared" si="43"/>
        <v>#DIV/0!</v>
      </c>
      <c r="AW97" s="112" t="e">
        <f t="shared" si="43"/>
        <v>#DIV/0!</v>
      </c>
      <c r="AX97" s="112" t="e">
        <f t="shared" si="43"/>
        <v>#DIV/0!</v>
      </c>
      <c r="AY97" s="112" t="e">
        <f t="shared" si="43"/>
        <v>#DIV/0!</v>
      </c>
      <c r="AZ97" s="112" t="e">
        <f t="shared" si="43"/>
        <v>#DIV/0!</v>
      </c>
      <c r="BA97" s="112" t="e">
        <f t="shared" si="43"/>
        <v>#DIV/0!</v>
      </c>
      <c r="BB97" s="112" t="e">
        <f t="shared" si="43"/>
        <v>#DIV/0!</v>
      </c>
      <c r="BC97" s="112" t="e">
        <f t="shared" si="44"/>
        <v>#DIV/0!</v>
      </c>
      <c r="BD97" s="112" t="e">
        <f t="shared" si="44"/>
        <v>#DIV/0!</v>
      </c>
      <c r="BE97" s="112" t="e">
        <f t="shared" si="44"/>
        <v>#DIV/0!</v>
      </c>
      <c r="BF97" s="112" t="e">
        <f t="shared" si="44"/>
        <v>#DIV/0!</v>
      </c>
      <c r="BG97" s="112" t="e">
        <f t="shared" si="44"/>
        <v>#DIV/0!</v>
      </c>
      <c r="BH97" s="112" t="e">
        <f t="shared" si="44"/>
        <v>#DIV/0!</v>
      </c>
      <c r="BI97" s="112" t="e">
        <f t="shared" si="44"/>
        <v>#DIV/0!</v>
      </c>
      <c r="BJ97" s="112" t="e">
        <f t="shared" si="44"/>
        <v>#DIV/0!</v>
      </c>
      <c r="BK97" s="112" t="e">
        <f t="shared" si="44"/>
        <v>#DIV/0!</v>
      </c>
    </row>
    <row r="98" spans="2:63">
      <c r="C98" s="46">
        <v>7</v>
      </c>
      <c r="D98" s="51" t="str">
        <f t="shared" si="38"/>
        <v>Llamadas salientes a números no geográficos</v>
      </c>
      <c r="H98" s="51" t="str">
        <f t="shared" si="39"/>
        <v>Minutos</v>
      </c>
      <c r="O98" s="112">
        <f t="shared" si="40"/>
        <v>0</v>
      </c>
      <c r="P98" s="112">
        <f t="shared" si="40"/>
        <v>0</v>
      </c>
      <c r="Q98" s="112" t="e">
        <f t="shared" si="40"/>
        <v>#DIV/0!</v>
      </c>
      <c r="R98" s="112" t="e">
        <f t="shared" si="40"/>
        <v>#DIV/0!</v>
      </c>
      <c r="S98" s="112" t="e">
        <f t="shared" si="40"/>
        <v>#DIV/0!</v>
      </c>
      <c r="T98" s="112" t="e">
        <f t="shared" si="40"/>
        <v>#DIV/0!</v>
      </c>
      <c r="U98" s="112" t="e">
        <f t="shared" si="40"/>
        <v>#DIV/0!</v>
      </c>
      <c r="V98" s="112" t="e">
        <f t="shared" si="40"/>
        <v>#DIV/0!</v>
      </c>
      <c r="W98" s="112" t="e">
        <f t="shared" si="40"/>
        <v>#DIV/0!</v>
      </c>
      <c r="X98" s="112" t="e">
        <f t="shared" si="40"/>
        <v>#DIV/0!</v>
      </c>
      <c r="Y98" s="112" t="e">
        <f t="shared" si="41"/>
        <v>#DIV/0!</v>
      </c>
      <c r="Z98" s="112" t="e">
        <f t="shared" si="41"/>
        <v>#DIV/0!</v>
      </c>
      <c r="AA98" s="112" t="e">
        <f t="shared" si="41"/>
        <v>#DIV/0!</v>
      </c>
      <c r="AB98" s="112" t="e">
        <f t="shared" si="41"/>
        <v>#DIV/0!</v>
      </c>
      <c r="AC98" s="112" t="e">
        <f t="shared" si="41"/>
        <v>#DIV/0!</v>
      </c>
      <c r="AD98" s="112" t="e">
        <f t="shared" si="41"/>
        <v>#DIV/0!</v>
      </c>
      <c r="AE98" s="112" t="e">
        <f t="shared" si="41"/>
        <v>#DIV/0!</v>
      </c>
      <c r="AF98" s="112" t="e">
        <f t="shared" si="41"/>
        <v>#DIV/0!</v>
      </c>
      <c r="AG98" s="112" t="e">
        <f t="shared" si="41"/>
        <v>#DIV/0!</v>
      </c>
      <c r="AH98" s="112" t="e">
        <f t="shared" si="41"/>
        <v>#DIV/0!</v>
      </c>
      <c r="AI98" s="112" t="e">
        <f t="shared" si="42"/>
        <v>#DIV/0!</v>
      </c>
      <c r="AJ98" s="112" t="e">
        <f t="shared" si="42"/>
        <v>#DIV/0!</v>
      </c>
      <c r="AK98" s="112" t="e">
        <f t="shared" si="42"/>
        <v>#DIV/0!</v>
      </c>
      <c r="AL98" s="112" t="e">
        <f t="shared" si="42"/>
        <v>#DIV/0!</v>
      </c>
      <c r="AM98" s="112" t="e">
        <f t="shared" si="42"/>
        <v>#DIV/0!</v>
      </c>
      <c r="AN98" s="112" t="e">
        <f t="shared" si="42"/>
        <v>#DIV/0!</v>
      </c>
      <c r="AO98" s="112" t="e">
        <f t="shared" si="42"/>
        <v>#DIV/0!</v>
      </c>
      <c r="AP98" s="112" t="e">
        <f t="shared" si="42"/>
        <v>#DIV/0!</v>
      </c>
      <c r="AQ98" s="112" t="e">
        <f t="shared" si="42"/>
        <v>#DIV/0!</v>
      </c>
      <c r="AR98" s="112" t="e">
        <f t="shared" si="42"/>
        <v>#DIV/0!</v>
      </c>
      <c r="AS98" s="112" t="e">
        <f t="shared" si="43"/>
        <v>#DIV/0!</v>
      </c>
      <c r="AT98" s="112" t="e">
        <f t="shared" si="43"/>
        <v>#DIV/0!</v>
      </c>
      <c r="AU98" s="112" t="e">
        <f t="shared" si="43"/>
        <v>#DIV/0!</v>
      </c>
      <c r="AV98" s="112" t="e">
        <f t="shared" si="43"/>
        <v>#DIV/0!</v>
      </c>
      <c r="AW98" s="112" t="e">
        <f t="shared" si="43"/>
        <v>#DIV/0!</v>
      </c>
      <c r="AX98" s="112" t="e">
        <f t="shared" si="43"/>
        <v>#DIV/0!</v>
      </c>
      <c r="AY98" s="112" t="e">
        <f t="shared" si="43"/>
        <v>#DIV/0!</v>
      </c>
      <c r="AZ98" s="112" t="e">
        <f t="shared" si="43"/>
        <v>#DIV/0!</v>
      </c>
      <c r="BA98" s="112" t="e">
        <f t="shared" si="43"/>
        <v>#DIV/0!</v>
      </c>
      <c r="BB98" s="112" t="e">
        <f t="shared" si="43"/>
        <v>#DIV/0!</v>
      </c>
      <c r="BC98" s="112" t="e">
        <f t="shared" si="44"/>
        <v>#DIV/0!</v>
      </c>
      <c r="BD98" s="112" t="e">
        <f t="shared" si="44"/>
        <v>#DIV/0!</v>
      </c>
      <c r="BE98" s="112" t="e">
        <f t="shared" si="44"/>
        <v>#DIV/0!</v>
      </c>
      <c r="BF98" s="112" t="e">
        <f t="shared" si="44"/>
        <v>#DIV/0!</v>
      </c>
      <c r="BG98" s="112" t="e">
        <f t="shared" si="44"/>
        <v>#DIV/0!</v>
      </c>
      <c r="BH98" s="112" t="e">
        <f t="shared" si="44"/>
        <v>#DIV/0!</v>
      </c>
      <c r="BI98" s="112" t="e">
        <f t="shared" si="44"/>
        <v>#DIV/0!</v>
      </c>
      <c r="BJ98" s="112" t="e">
        <f t="shared" si="44"/>
        <v>#DIV/0!</v>
      </c>
      <c r="BK98" s="112" t="e">
        <f t="shared" si="44"/>
        <v>#DIV/0!</v>
      </c>
    </row>
    <row r="100" spans="2:63">
      <c r="B100" s="73"/>
      <c r="C100" s="73" t="s">
        <v>549</v>
      </c>
    </row>
    <row r="101" spans="2:63">
      <c r="C101" s="46">
        <v>9</v>
      </c>
      <c r="D101" s="51" t="str">
        <f>INDEX(Fixed.Retail.Services,C101)</f>
        <v>Llamadas entrantes Local de otros operadores fijos</v>
      </c>
      <c r="H101" s="51" t="str">
        <f>INDEX(Fixed.Retail.Services.Units,C101)</f>
        <v>Minutos</v>
      </c>
      <c r="O101" s="112">
        <f t="shared" ref="O101:X104" si="45">INDEX(Fixed.Retail.Services.Volumes,$C101,MATCH(O$3,$O$3:$BK$3,0))</f>
        <v>0</v>
      </c>
      <c r="P101" s="112">
        <f t="shared" si="45"/>
        <v>0</v>
      </c>
      <c r="Q101" s="112" t="e">
        <f t="shared" si="45"/>
        <v>#DIV/0!</v>
      </c>
      <c r="R101" s="112" t="e">
        <f t="shared" si="45"/>
        <v>#DIV/0!</v>
      </c>
      <c r="S101" s="112" t="e">
        <f t="shared" si="45"/>
        <v>#DIV/0!</v>
      </c>
      <c r="T101" s="112" t="e">
        <f t="shared" si="45"/>
        <v>#DIV/0!</v>
      </c>
      <c r="U101" s="112" t="e">
        <f t="shared" si="45"/>
        <v>#DIV/0!</v>
      </c>
      <c r="V101" s="112" t="e">
        <f t="shared" si="45"/>
        <v>#DIV/0!</v>
      </c>
      <c r="W101" s="112" t="e">
        <f t="shared" si="45"/>
        <v>#DIV/0!</v>
      </c>
      <c r="X101" s="112" t="e">
        <f t="shared" si="45"/>
        <v>#DIV/0!</v>
      </c>
      <c r="Y101" s="112" t="e">
        <f t="shared" ref="Y101:AH104" si="46">INDEX(Fixed.Retail.Services.Volumes,$C101,MATCH(Y$3,$O$3:$BK$3,0))</f>
        <v>#DIV/0!</v>
      </c>
      <c r="Z101" s="112" t="e">
        <f t="shared" si="46"/>
        <v>#DIV/0!</v>
      </c>
      <c r="AA101" s="112" t="e">
        <f t="shared" si="46"/>
        <v>#DIV/0!</v>
      </c>
      <c r="AB101" s="112" t="e">
        <f t="shared" si="46"/>
        <v>#DIV/0!</v>
      </c>
      <c r="AC101" s="112" t="e">
        <f t="shared" si="46"/>
        <v>#DIV/0!</v>
      </c>
      <c r="AD101" s="112" t="e">
        <f t="shared" si="46"/>
        <v>#DIV/0!</v>
      </c>
      <c r="AE101" s="112" t="e">
        <f t="shared" si="46"/>
        <v>#DIV/0!</v>
      </c>
      <c r="AF101" s="112" t="e">
        <f t="shared" si="46"/>
        <v>#DIV/0!</v>
      </c>
      <c r="AG101" s="112" t="e">
        <f t="shared" si="46"/>
        <v>#DIV/0!</v>
      </c>
      <c r="AH101" s="112" t="e">
        <f t="shared" si="46"/>
        <v>#DIV/0!</v>
      </c>
      <c r="AI101" s="112" t="e">
        <f t="shared" ref="AI101:AR104" si="47">INDEX(Fixed.Retail.Services.Volumes,$C101,MATCH(AI$3,$O$3:$BK$3,0))</f>
        <v>#DIV/0!</v>
      </c>
      <c r="AJ101" s="112" t="e">
        <f t="shared" si="47"/>
        <v>#DIV/0!</v>
      </c>
      <c r="AK101" s="112" t="e">
        <f t="shared" si="47"/>
        <v>#DIV/0!</v>
      </c>
      <c r="AL101" s="112" t="e">
        <f t="shared" si="47"/>
        <v>#DIV/0!</v>
      </c>
      <c r="AM101" s="112" t="e">
        <f t="shared" si="47"/>
        <v>#DIV/0!</v>
      </c>
      <c r="AN101" s="112" t="e">
        <f t="shared" si="47"/>
        <v>#DIV/0!</v>
      </c>
      <c r="AO101" s="112" t="e">
        <f t="shared" si="47"/>
        <v>#DIV/0!</v>
      </c>
      <c r="AP101" s="112" t="e">
        <f t="shared" si="47"/>
        <v>#DIV/0!</v>
      </c>
      <c r="AQ101" s="112" t="e">
        <f t="shared" si="47"/>
        <v>#DIV/0!</v>
      </c>
      <c r="AR101" s="112" t="e">
        <f t="shared" si="47"/>
        <v>#DIV/0!</v>
      </c>
      <c r="AS101" s="112" t="e">
        <f t="shared" ref="AS101:BB104" si="48">INDEX(Fixed.Retail.Services.Volumes,$C101,MATCH(AS$3,$O$3:$BK$3,0))</f>
        <v>#DIV/0!</v>
      </c>
      <c r="AT101" s="112" t="e">
        <f t="shared" si="48"/>
        <v>#DIV/0!</v>
      </c>
      <c r="AU101" s="112" t="e">
        <f t="shared" si="48"/>
        <v>#DIV/0!</v>
      </c>
      <c r="AV101" s="112" t="e">
        <f t="shared" si="48"/>
        <v>#DIV/0!</v>
      </c>
      <c r="AW101" s="112" t="e">
        <f t="shared" si="48"/>
        <v>#DIV/0!</v>
      </c>
      <c r="AX101" s="112" t="e">
        <f t="shared" si="48"/>
        <v>#DIV/0!</v>
      </c>
      <c r="AY101" s="112" t="e">
        <f t="shared" si="48"/>
        <v>#DIV/0!</v>
      </c>
      <c r="AZ101" s="112" t="e">
        <f t="shared" si="48"/>
        <v>#DIV/0!</v>
      </c>
      <c r="BA101" s="112" t="e">
        <f t="shared" si="48"/>
        <v>#DIV/0!</v>
      </c>
      <c r="BB101" s="112" t="e">
        <f t="shared" si="48"/>
        <v>#DIV/0!</v>
      </c>
      <c r="BC101" s="112" t="e">
        <f t="shared" ref="BC101:BK104" si="49">INDEX(Fixed.Retail.Services.Volumes,$C101,MATCH(BC$3,$O$3:$BK$3,0))</f>
        <v>#DIV/0!</v>
      </c>
      <c r="BD101" s="112" t="e">
        <f t="shared" si="49"/>
        <v>#DIV/0!</v>
      </c>
      <c r="BE101" s="112" t="e">
        <f t="shared" si="49"/>
        <v>#DIV/0!</v>
      </c>
      <c r="BF101" s="112" t="e">
        <f t="shared" si="49"/>
        <v>#DIV/0!</v>
      </c>
      <c r="BG101" s="112" t="e">
        <f t="shared" si="49"/>
        <v>#DIV/0!</v>
      </c>
      <c r="BH101" s="112" t="e">
        <f t="shared" si="49"/>
        <v>#DIV/0!</v>
      </c>
      <c r="BI101" s="112" t="e">
        <f t="shared" si="49"/>
        <v>#DIV/0!</v>
      </c>
      <c r="BJ101" s="112" t="e">
        <f t="shared" si="49"/>
        <v>#DIV/0!</v>
      </c>
      <c r="BK101" s="112" t="e">
        <f t="shared" si="49"/>
        <v>#DIV/0!</v>
      </c>
    </row>
    <row r="102" spans="2:63">
      <c r="C102" s="46">
        <v>10</v>
      </c>
      <c r="D102" s="51" t="str">
        <f>INDEX(Fixed.Retail.Services,C102)</f>
        <v>Llamadas entrantes Larga Distancia de otros operadores fijos</v>
      </c>
      <c r="H102" s="51" t="str">
        <f>INDEX(Fixed.Retail.Services.Units,C102)</f>
        <v>Minutos</v>
      </c>
      <c r="O102" s="112">
        <f t="shared" si="45"/>
        <v>0</v>
      </c>
      <c r="P102" s="112">
        <f t="shared" si="45"/>
        <v>0</v>
      </c>
      <c r="Q102" s="112" t="e">
        <f t="shared" si="45"/>
        <v>#DIV/0!</v>
      </c>
      <c r="R102" s="112" t="e">
        <f t="shared" si="45"/>
        <v>#DIV/0!</v>
      </c>
      <c r="S102" s="112" t="e">
        <f t="shared" si="45"/>
        <v>#DIV/0!</v>
      </c>
      <c r="T102" s="112" t="e">
        <f t="shared" si="45"/>
        <v>#DIV/0!</v>
      </c>
      <c r="U102" s="112" t="e">
        <f t="shared" si="45"/>
        <v>#DIV/0!</v>
      </c>
      <c r="V102" s="112" t="e">
        <f t="shared" si="45"/>
        <v>#DIV/0!</v>
      </c>
      <c r="W102" s="112" t="e">
        <f t="shared" si="45"/>
        <v>#DIV/0!</v>
      </c>
      <c r="X102" s="112" t="e">
        <f t="shared" si="45"/>
        <v>#DIV/0!</v>
      </c>
      <c r="Y102" s="112" t="e">
        <f t="shared" si="46"/>
        <v>#DIV/0!</v>
      </c>
      <c r="Z102" s="112" t="e">
        <f t="shared" si="46"/>
        <v>#DIV/0!</v>
      </c>
      <c r="AA102" s="112" t="e">
        <f t="shared" si="46"/>
        <v>#DIV/0!</v>
      </c>
      <c r="AB102" s="112" t="e">
        <f t="shared" si="46"/>
        <v>#DIV/0!</v>
      </c>
      <c r="AC102" s="112" t="e">
        <f t="shared" si="46"/>
        <v>#DIV/0!</v>
      </c>
      <c r="AD102" s="112" t="e">
        <f t="shared" si="46"/>
        <v>#DIV/0!</v>
      </c>
      <c r="AE102" s="112" t="e">
        <f t="shared" si="46"/>
        <v>#DIV/0!</v>
      </c>
      <c r="AF102" s="112" t="e">
        <f t="shared" si="46"/>
        <v>#DIV/0!</v>
      </c>
      <c r="AG102" s="112" t="e">
        <f t="shared" si="46"/>
        <v>#DIV/0!</v>
      </c>
      <c r="AH102" s="112" t="e">
        <f t="shared" si="46"/>
        <v>#DIV/0!</v>
      </c>
      <c r="AI102" s="112" t="e">
        <f t="shared" si="47"/>
        <v>#DIV/0!</v>
      </c>
      <c r="AJ102" s="112" t="e">
        <f t="shared" si="47"/>
        <v>#DIV/0!</v>
      </c>
      <c r="AK102" s="112" t="e">
        <f t="shared" si="47"/>
        <v>#DIV/0!</v>
      </c>
      <c r="AL102" s="112" t="e">
        <f t="shared" si="47"/>
        <v>#DIV/0!</v>
      </c>
      <c r="AM102" s="112" t="e">
        <f t="shared" si="47"/>
        <v>#DIV/0!</v>
      </c>
      <c r="AN102" s="112" t="e">
        <f t="shared" si="47"/>
        <v>#DIV/0!</v>
      </c>
      <c r="AO102" s="112" t="e">
        <f t="shared" si="47"/>
        <v>#DIV/0!</v>
      </c>
      <c r="AP102" s="112" t="e">
        <f t="shared" si="47"/>
        <v>#DIV/0!</v>
      </c>
      <c r="AQ102" s="112" t="e">
        <f t="shared" si="47"/>
        <v>#DIV/0!</v>
      </c>
      <c r="AR102" s="112" t="e">
        <f t="shared" si="47"/>
        <v>#DIV/0!</v>
      </c>
      <c r="AS102" s="112" t="e">
        <f t="shared" si="48"/>
        <v>#DIV/0!</v>
      </c>
      <c r="AT102" s="112" t="e">
        <f t="shared" si="48"/>
        <v>#DIV/0!</v>
      </c>
      <c r="AU102" s="112" t="e">
        <f t="shared" si="48"/>
        <v>#DIV/0!</v>
      </c>
      <c r="AV102" s="112" t="e">
        <f t="shared" si="48"/>
        <v>#DIV/0!</v>
      </c>
      <c r="AW102" s="112" t="e">
        <f t="shared" si="48"/>
        <v>#DIV/0!</v>
      </c>
      <c r="AX102" s="112" t="e">
        <f t="shared" si="48"/>
        <v>#DIV/0!</v>
      </c>
      <c r="AY102" s="112" t="e">
        <f t="shared" si="48"/>
        <v>#DIV/0!</v>
      </c>
      <c r="AZ102" s="112" t="e">
        <f t="shared" si="48"/>
        <v>#DIV/0!</v>
      </c>
      <c r="BA102" s="112" t="e">
        <f t="shared" si="48"/>
        <v>#DIV/0!</v>
      </c>
      <c r="BB102" s="112" t="e">
        <f t="shared" si="48"/>
        <v>#DIV/0!</v>
      </c>
      <c r="BC102" s="112" t="e">
        <f t="shared" si="49"/>
        <v>#DIV/0!</v>
      </c>
      <c r="BD102" s="112" t="e">
        <f t="shared" si="49"/>
        <v>#DIV/0!</v>
      </c>
      <c r="BE102" s="112" t="e">
        <f t="shared" si="49"/>
        <v>#DIV/0!</v>
      </c>
      <c r="BF102" s="112" t="e">
        <f t="shared" si="49"/>
        <v>#DIV/0!</v>
      </c>
      <c r="BG102" s="112" t="e">
        <f t="shared" si="49"/>
        <v>#DIV/0!</v>
      </c>
      <c r="BH102" s="112" t="e">
        <f t="shared" si="49"/>
        <v>#DIV/0!</v>
      </c>
      <c r="BI102" s="112" t="e">
        <f t="shared" si="49"/>
        <v>#DIV/0!</v>
      </c>
      <c r="BJ102" s="112" t="e">
        <f t="shared" si="49"/>
        <v>#DIV/0!</v>
      </c>
      <c r="BK102" s="112" t="e">
        <f t="shared" si="49"/>
        <v>#DIV/0!</v>
      </c>
    </row>
    <row r="103" spans="2:63">
      <c r="C103" s="46">
        <v>11</v>
      </c>
      <c r="D103" s="51" t="str">
        <f>INDEX(Fixed.Retail.Services,C103)</f>
        <v>Llamadas entrantes de móvil</v>
      </c>
      <c r="H103" s="51" t="str">
        <f>INDEX(Fixed.Retail.Services.Units,C103)</f>
        <v>Minutos</v>
      </c>
      <c r="O103" s="112">
        <f t="shared" si="45"/>
        <v>0</v>
      </c>
      <c r="P103" s="112">
        <f t="shared" si="45"/>
        <v>0</v>
      </c>
      <c r="Q103" s="112" t="e">
        <f t="shared" si="45"/>
        <v>#DIV/0!</v>
      </c>
      <c r="R103" s="112" t="e">
        <f t="shared" si="45"/>
        <v>#DIV/0!</v>
      </c>
      <c r="S103" s="112" t="e">
        <f t="shared" si="45"/>
        <v>#DIV/0!</v>
      </c>
      <c r="T103" s="112" t="e">
        <f t="shared" si="45"/>
        <v>#DIV/0!</v>
      </c>
      <c r="U103" s="112" t="e">
        <f t="shared" si="45"/>
        <v>#DIV/0!</v>
      </c>
      <c r="V103" s="112" t="e">
        <f t="shared" si="45"/>
        <v>#DIV/0!</v>
      </c>
      <c r="W103" s="112" t="e">
        <f t="shared" si="45"/>
        <v>#DIV/0!</v>
      </c>
      <c r="X103" s="112" t="e">
        <f t="shared" si="45"/>
        <v>#DIV/0!</v>
      </c>
      <c r="Y103" s="112" t="e">
        <f t="shared" si="46"/>
        <v>#DIV/0!</v>
      </c>
      <c r="Z103" s="112" t="e">
        <f t="shared" si="46"/>
        <v>#DIV/0!</v>
      </c>
      <c r="AA103" s="112" t="e">
        <f t="shared" si="46"/>
        <v>#DIV/0!</v>
      </c>
      <c r="AB103" s="112" t="e">
        <f t="shared" si="46"/>
        <v>#DIV/0!</v>
      </c>
      <c r="AC103" s="112" t="e">
        <f t="shared" si="46"/>
        <v>#DIV/0!</v>
      </c>
      <c r="AD103" s="112" t="e">
        <f t="shared" si="46"/>
        <v>#DIV/0!</v>
      </c>
      <c r="AE103" s="112" t="e">
        <f t="shared" si="46"/>
        <v>#DIV/0!</v>
      </c>
      <c r="AF103" s="112" t="e">
        <f t="shared" si="46"/>
        <v>#DIV/0!</v>
      </c>
      <c r="AG103" s="112" t="e">
        <f t="shared" si="46"/>
        <v>#DIV/0!</v>
      </c>
      <c r="AH103" s="112" t="e">
        <f t="shared" si="46"/>
        <v>#DIV/0!</v>
      </c>
      <c r="AI103" s="112" t="e">
        <f t="shared" si="47"/>
        <v>#DIV/0!</v>
      </c>
      <c r="AJ103" s="112" t="e">
        <f t="shared" si="47"/>
        <v>#DIV/0!</v>
      </c>
      <c r="AK103" s="112" t="e">
        <f t="shared" si="47"/>
        <v>#DIV/0!</v>
      </c>
      <c r="AL103" s="112" t="e">
        <f t="shared" si="47"/>
        <v>#DIV/0!</v>
      </c>
      <c r="AM103" s="112" t="e">
        <f t="shared" si="47"/>
        <v>#DIV/0!</v>
      </c>
      <c r="AN103" s="112" t="e">
        <f t="shared" si="47"/>
        <v>#DIV/0!</v>
      </c>
      <c r="AO103" s="112" t="e">
        <f t="shared" si="47"/>
        <v>#DIV/0!</v>
      </c>
      <c r="AP103" s="112" t="e">
        <f t="shared" si="47"/>
        <v>#DIV/0!</v>
      </c>
      <c r="AQ103" s="112" t="e">
        <f t="shared" si="47"/>
        <v>#DIV/0!</v>
      </c>
      <c r="AR103" s="112" t="e">
        <f t="shared" si="47"/>
        <v>#DIV/0!</v>
      </c>
      <c r="AS103" s="112" t="e">
        <f t="shared" si="48"/>
        <v>#DIV/0!</v>
      </c>
      <c r="AT103" s="112" t="e">
        <f t="shared" si="48"/>
        <v>#DIV/0!</v>
      </c>
      <c r="AU103" s="112" t="e">
        <f t="shared" si="48"/>
        <v>#DIV/0!</v>
      </c>
      <c r="AV103" s="112" t="e">
        <f t="shared" si="48"/>
        <v>#DIV/0!</v>
      </c>
      <c r="AW103" s="112" t="e">
        <f t="shared" si="48"/>
        <v>#DIV/0!</v>
      </c>
      <c r="AX103" s="112" t="e">
        <f t="shared" si="48"/>
        <v>#DIV/0!</v>
      </c>
      <c r="AY103" s="112" t="e">
        <f t="shared" si="48"/>
        <v>#DIV/0!</v>
      </c>
      <c r="AZ103" s="112" t="e">
        <f t="shared" si="48"/>
        <v>#DIV/0!</v>
      </c>
      <c r="BA103" s="112" t="e">
        <f t="shared" si="48"/>
        <v>#DIV/0!</v>
      </c>
      <c r="BB103" s="112" t="e">
        <f t="shared" si="48"/>
        <v>#DIV/0!</v>
      </c>
      <c r="BC103" s="112" t="e">
        <f t="shared" si="49"/>
        <v>#DIV/0!</v>
      </c>
      <c r="BD103" s="112" t="e">
        <f t="shared" si="49"/>
        <v>#DIV/0!</v>
      </c>
      <c r="BE103" s="112" t="e">
        <f t="shared" si="49"/>
        <v>#DIV/0!</v>
      </c>
      <c r="BF103" s="112" t="e">
        <f t="shared" si="49"/>
        <v>#DIV/0!</v>
      </c>
      <c r="BG103" s="112" t="e">
        <f t="shared" si="49"/>
        <v>#DIV/0!</v>
      </c>
      <c r="BH103" s="112" t="e">
        <f t="shared" si="49"/>
        <v>#DIV/0!</v>
      </c>
      <c r="BI103" s="112" t="e">
        <f t="shared" si="49"/>
        <v>#DIV/0!</v>
      </c>
      <c r="BJ103" s="112" t="e">
        <f t="shared" si="49"/>
        <v>#DIV/0!</v>
      </c>
      <c r="BK103" s="112" t="e">
        <f t="shared" si="49"/>
        <v>#DIV/0!</v>
      </c>
    </row>
    <row r="104" spans="2:63">
      <c r="C104" s="46">
        <v>12</v>
      </c>
      <c r="D104" s="51" t="str">
        <f>INDEX(Fixed.Retail.Services,C104)</f>
        <v>Llamadas entrantes de internacional</v>
      </c>
      <c r="H104" s="51" t="str">
        <f>INDEX(Fixed.Retail.Services.Units,C104)</f>
        <v>Minutos</v>
      </c>
      <c r="O104" s="112">
        <f t="shared" si="45"/>
        <v>0</v>
      </c>
      <c r="P104" s="112">
        <f t="shared" si="45"/>
        <v>0</v>
      </c>
      <c r="Q104" s="112">
        <f t="shared" si="45"/>
        <v>0</v>
      </c>
      <c r="R104" s="112">
        <f t="shared" si="45"/>
        <v>0</v>
      </c>
      <c r="S104" s="112">
        <f t="shared" si="45"/>
        <v>0</v>
      </c>
      <c r="T104" s="112">
        <f t="shared" si="45"/>
        <v>0</v>
      </c>
      <c r="U104" s="112">
        <f t="shared" si="45"/>
        <v>0</v>
      </c>
      <c r="V104" s="112">
        <f t="shared" si="45"/>
        <v>0</v>
      </c>
      <c r="W104" s="112" t="e">
        <f t="shared" si="45"/>
        <v>#DIV/0!</v>
      </c>
      <c r="X104" s="112" t="e">
        <f t="shared" si="45"/>
        <v>#DIV/0!</v>
      </c>
      <c r="Y104" s="112" t="e">
        <f t="shared" si="46"/>
        <v>#DIV/0!</v>
      </c>
      <c r="Z104" s="112" t="e">
        <f t="shared" si="46"/>
        <v>#DIV/0!</v>
      </c>
      <c r="AA104" s="112" t="e">
        <f t="shared" si="46"/>
        <v>#DIV/0!</v>
      </c>
      <c r="AB104" s="112" t="e">
        <f t="shared" si="46"/>
        <v>#DIV/0!</v>
      </c>
      <c r="AC104" s="112" t="e">
        <f t="shared" si="46"/>
        <v>#DIV/0!</v>
      </c>
      <c r="AD104" s="112" t="e">
        <f t="shared" si="46"/>
        <v>#DIV/0!</v>
      </c>
      <c r="AE104" s="112" t="e">
        <f t="shared" si="46"/>
        <v>#DIV/0!</v>
      </c>
      <c r="AF104" s="112" t="e">
        <f t="shared" si="46"/>
        <v>#DIV/0!</v>
      </c>
      <c r="AG104" s="112" t="e">
        <f t="shared" si="46"/>
        <v>#DIV/0!</v>
      </c>
      <c r="AH104" s="112" t="e">
        <f t="shared" si="46"/>
        <v>#DIV/0!</v>
      </c>
      <c r="AI104" s="112" t="e">
        <f t="shared" si="47"/>
        <v>#DIV/0!</v>
      </c>
      <c r="AJ104" s="112" t="e">
        <f t="shared" si="47"/>
        <v>#DIV/0!</v>
      </c>
      <c r="AK104" s="112" t="e">
        <f t="shared" si="47"/>
        <v>#DIV/0!</v>
      </c>
      <c r="AL104" s="112" t="e">
        <f t="shared" si="47"/>
        <v>#DIV/0!</v>
      </c>
      <c r="AM104" s="112" t="e">
        <f t="shared" si="47"/>
        <v>#DIV/0!</v>
      </c>
      <c r="AN104" s="112" t="e">
        <f t="shared" si="47"/>
        <v>#DIV/0!</v>
      </c>
      <c r="AO104" s="112" t="e">
        <f t="shared" si="47"/>
        <v>#DIV/0!</v>
      </c>
      <c r="AP104" s="112" t="e">
        <f t="shared" si="47"/>
        <v>#DIV/0!</v>
      </c>
      <c r="AQ104" s="112" t="e">
        <f t="shared" si="47"/>
        <v>#DIV/0!</v>
      </c>
      <c r="AR104" s="112" t="e">
        <f t="shared" si="47"/>
        <v>#DIV/0!</v>
      </c>
      <c r="AS104" s="112" t="e">
        <f t="shared" si="48"/>
        <v>#DIV/0!</v>
      </c>
      <c r="AT104" s="112" t="e">
        <f t="shared" si="48"/>
        <v>#DIV/0!</v>
      </c>
      <c r="AU104" s="112" t="e">
        <f t="shared" si="48"/>
        <v>#DIV/0!</v>
      </c>
      <c r="AV104" s="112" t="e">
        <f t="shared" si="48"/>
        <v>#DIV/0!</v>
      </c>
      <c r="AW104" s="112" t="e">
        <f t="shared" si="48"/>
        <v>#DIV/0!</v>
      </c>
      <c r="AX104" s="112" t="e">
        <f t="shared" si="48"/>
        <v>#DIV/0!</v>
      </c>
      <c r="AY104" s="112" t="e">
        <f t="shared" si="48"/>
        <v>#DIV/0!</v>
      </c>
      <c r="AZ104" s="112" t="e">
        <f t="shared" si="48"/>
        <v>#DIV/0!</v>
      </c>
      <c r="BA104" s="112" t="e">
        <f t="shared" si="48"/>
        <v>#DIV/0!</v>
      </c>
      <c r="BB104" s="112" t="e">
        <f t="shared" si="48"/>
        <v>#DIV/0!</v>
      </c>
      <c r="BC104" s="112" t="e">
        <f t="shared" si="49"/>
        <v>#DIV/0!</v>
      </c>
      <c r="BD104" s="112" t="e">
        <f t="shared" si="49"/>
        <v>#DIV/0!</v>
      </c>
      <c r="BE104" s="112" t="e">
        <f t="shared" si="49"/>
        <v>#DIV/0!</v>
      </c>
      <c r="BF104" s="112" t="e">
        <f t="shared" si="49"/>
        <v>#DIV/0!</v>
      </c>
      <c r="BG104" s="112" t="e">
        <f t="shared" si="49"/>
        <v>#DIV/0!</v>
      </c>
      <c r="BH104" s="112" t="e">
        <f t="shared" si="49"/>
        <v>#DIV/0!</v>
      </c>
      <c r="BI104" s="112" t="e">
        <f t="shared" si="49"/>
        <v>#DIV/0!</v>
      </c>
      <c r="BJ104" s="112" t="e">
        <f t="shared" si="49"/>
        <v>#DIV/0!</v>
      </c>
      <c r="BK104" s="112" t="e">
        <f t="shared" si="49"/>
        <v>#DIV/0!</v>
      </c>
    </row>
    <row r="106" spans="2:63">
      <c r="B106" s="73"/>
      <c r="C106" s="73" t="s">
        <v>563</v>
      </c>
    </row>
    <row r="107" spans="2:63">
      <c r="C107" s="46">
        <v>24</v>
      </c>
      <c r="D107" s="51" t="str">
        <f>INDEX(Fixed.Retail.Services,C107)</f>
        <v>xDSL propio (contendido)</v>
      </c>
      <c r="H107" s="51" t="str">
        <f>INDEX(Fixed.Retail.Services.Units,C107)</f>
        <v>Mbps</v>
      </c>
      <c r="O107" s="112">
        <f t="shared" ref="O107:X108" si="50">INDEX(Fixed.Retail.Services.Volumes,$C107,MATCH(O$3,$O$3:$BK$3,0))</f>
        <v>0</v>
      </c>
      <c r="P107" s="112">
        <f t="shared" si="50"/>
        <v>0</v>
      </c>
      <c r="Q107" s="112">
        <f t="shared" si="50"/>
        <v>0</v>
      </c>
      <c r="R107" s="112">
        <f t="shared" si="50"/>
        <v>0</v>
      </c>
      <c r="S107" s="112">
        <f t="shared" si="50"/>
        <v>0</v>
      </c>
      <c r="T107" s="112">
        <f t="shared" si="50"/>
        <v>0</v>
      </c>
      <c r="U107" s="112">
        <f t="shared" si="50"/>
        <v>0</v>
      </c>
      <c r="V107" s="112" t="e">
        <f t="shared" si="50"/>
        <v>#DIV/0!</v>
      </c>
      <c r="W107" s="112" t="e">
        <f t="shared" si="50"/>
        <v>#DIV/0!</v>
      </c>
      <c r="X107" s="112" t="e">
        <f t="shared" si="50"/>
        <v>#DIV/0!</v>
      </c>
      <c r="Y107" s="112" t="e">
        <f t="shared" ref="Y107:AH108" si="51">INDEX(Fixed.Retail.Services.Volumes,$C107,MATCH(Y$3,$O$3:$BK$3,0))</f>
        <v>#DIV/0!</v>
      </c>
      <c r="Z107" s="112" t="e">
        <f t="shared" si="51"/>
        <v>#DIV/0!</v>
      </c>
      <c r="AA107" s="112" t="e">
        <f t="shared" si="51"/>
        <v>#DIV/0!</v>
      </c>
      <c r="AB107" s="112" t="e">
        <f t="shared" si="51"/>
        <v>#DIV/0!</v>
      </c>
      <c r="AC107" s="112" t="e">
        <f t="shared" si="51"/>
        <v>#DIV/0!</v>
      </c>
      <c r="AD107" s="112" t="e">
        <f t="shared" si="51"/>
        <v>#DIV/0!</v>
      </c>
      <c r="AE107" s="112" t="e">
        <f t="shared" si="51"/>
        <v>#DIV/0!</v>
      </c>
      <c r="AF107" s="112" t="e">
        <f t="shared" si="51"/>
        <v>#DIV/0!</v>
      </c>
      <c r="AG107" s="112" t="e">
        <f t="shared" si="51"/>
        <v>#DIV/0!</v>
      </c>
      <c r="AH107" s="112" t="e">
        <f t="shared" si="51"/>
        <v>#DIV/0!</v>
      </c>
      <c r="AI107" s="112" t="e">
        <f t="shared" ref="AI107:AR108" si="52">INDEX(Fixed.Retail.Services.Volumes,$C107,MATCH(AI$3,$O$3:$BK$3,0))</f>
        <v>#DIV/0!</v>
      </c>
      <c r="AJ107" s="112" t="e">
        <f t="shared" si="52"/>
        <v>#DIV/0!</v>
      </c>
      <c r="AK107" s="112" t="e">
        <f t="shared" si="52"/>
        <v>#DIV/0!</v>
      </c>
      <c r="AL107" s="112" t="e">
        <f t="shared" si="52"/>
        <v>#DIV/0!</v>
      </c>
      <c r="AM107" s="112" t="e">
        <f t="shared" si="52"/>
        <v>#DIV/0!</v>
      </c>
      <c r="AN107" s="112" t="e">
        <f t="shared" si="52"/>
        <v>#DIV/0!</v>
      </c>
      <c r="AO107" s="112" t="e">
        <f t="shared" si="52"/>
        <v>#DIV/0!</v>
      </c>
      <c r="AP107" s="112" t="e">
        <f t="shared" si="52"/>
        <v>#DIV/0!</v>
      </c>
      <c r="AQ107" s="112" t="e">
        <f t="shared" si="52"/>
        <v>#DIV/0!</v>
      </c>
      <c r="AR107" s="112" t="e">
        <f t="shared" si="52"/>
        <v>#DIV/0!</v>
      </c>
      <c r="AS107" s="112" t="e">
        <f t="shared" ref="AS107:BB108" si="53">INDEX(Fixed.Retail.Services.Volumes,$C107,MATCH(AS$3,$O$3:$BK$3,0))</f>
        <v>#DIV/0!</v>
      </c>
      <c r="AT107" s="112" t="e">
        <f t="shared" si="53"/>
        <v>#DIV/0!</v>
      </c>
      <c r="AU107" s="112" t="e">
        <f t="shared" si="53"/>
        <v>#DIV/0!</v>
      </c>
      <c r="AV107" s="112" t="e">
        <f t="shared" si="53"/>
        <v>#DIV/0!</v>
      </c>
      <c r="AW107" s="112" t="e">
        <f t="shared" si="53"/>
        <v>#DIV/0!</v>
      </c>
      <c r="AX107" s="112" t="e">
        <f t="shared" si="53"/>
        <v>#DIV/0!</v>
      </c>
      <c r="AY107" s="112" t="e">
        <f t="shared" si="53"/>
        <v>#DIV/0!</v>
      </c>
      <c r="AZ107" s="112" t="e">
        <f t="shared" si="53"/>
        <v>#DIV/0!</v>
      </c>
      <c r="BA107" s="112" t="e">
        <f t="shared" si="53"/>
        <v>#DIV/0!</v>
      </c>
      <c r="BB107" s="112" t="e">
        <f t="shared" si="53"/>
        <v>#DIV/0!</v>
      </c>
      <c r="BC107" s="112" t="e">
        <f t="shared" ref="BC107:BK108" si="54">INDEX(Fixed.Retail.Services.Volumes,$C107,MATCH(BC$3,$O$3:$BK$3,0))</f>
        <v>#DIV/0!</v>
      </c>
      <c r="BD107" s="112" t="e">
        <f t="shared" si="54"/>
        <v>#DIV/0!</v>
      </c>
      <c r="BE107" s="112" t="e">
        <f t="shared" si="54"/>
        <v>#DIV/0!</v>
      </c>
      <c r="BF107" s="112" t="e">
        <f t="shared" si="54"/>
        <v>#DIV/0!</v>
      </c>
      <c r="BG107" s="112" t="e">
        <f t="shared" si="54"/>
        <v>#DIV/0!</v>
      </c>
      <c r="BH107" s="112" t="e">
        <f t="shared" si="54"/>
        <v>#DIV/0!</v>
      </c>
      <c r="BI107" s="112" t="e">
        <f t="shared" si="54"/>
        <v>#DIV/0!</v>
      </c>
      <c r="BJ107" s="112" t="e">
        <f t="shared" si="54"/>
        <v>#DIV/0!</v>
      </c>
      <c r="BK107" s="112" t="e">
        <f t="shared" si="54"/>
        <v>#DIV/0!</v>
      </c>
    </row>
    <row r="108" spans="2:63">
      <c r="C108" s="46">
        <v>22</v>
      </c>
      <c r="D108" s="51" t="str">
        <f>INDEX(Fixed.Retail.Services,C108)</f>
        <v>Enlaces dedicados</v>
      </c>
      <c r="H108" s="51" t="str">
        <f>INDEX(Fixed.Retail.Services.Units,C108)</f>
        <v>Mbps</v>
      </c>
      <c r="O108" s="112">
        <f t="shared" si="50"/>
        <v>0</v>
      </c>
      <c r="P108" s="112">
        <f t="shared" si="50"/>
        <v>0</v>
      </c>
      <c r="Q108" s="112">
        <f t="shared" si="50"/>
        <v>0</v>
      </c>
      <c r="R108" s="112" t="e">
        <f t="shared" ca="1" si="50"/>
        <v>#N/A</v>
      </c>
      <c r="S108" s="112" t="e">
        <f t="shared" ca="1" si="50"/>
        <v>#N/A</v>
      </c>
      <c r="T108" s="112" t="e">
        <f t="shared" ca="1" si="50"/>
        <v>#N/A</v>
      </c>
      <c r="U108" s="112" t="e">
        <f t="shared" ca="1" si="50"/>
        <v>#N/A</v>
      </c>
      <c r="V108" s="112" t="e">
        <f t="shared" ca="1" si="50"/>
        <v>#N/A</v>
      </c>
      <c r="W108" s="112" t="e">
        <f t="shared" ca="1" si="50"/>
        <v>#N/A</v>
      </c>
      <c r="X108" s="112" t="e">
        <f t="shared" ca="1" si="50"/>
        <v>#N/A</v>
      </c>
      <c r="Y108" s="112" t="e">
        <f t="shared" ca="1" si="51"/>
        <v>#N/A</v>
      </c>
      <c r="Z108" s="112" t="e">
        <f t="shared" ca="1" si="51"/>
        <v>#N/A</v>
      </c>
      <c r="AA108" s="112" t="e">
        <f t="shared" ca="1" si="51"/>
        <v>#N/A</v>
      </c>
      <c r="AB108" s="112" t="e">
        <f t="shared" ca="1" si="51"/>
        <v>#N/A</v>
      </c>
      <c r="AC108" s="112" t="e">
        <f t="shared" ca="1" si="51"/>
        <v>#N/A</v>
      </c>
      <c r="AD108" s="112" t="e">
        <f t="shared" ca="1" si="51"/>
        <v>#N/A</v>
      </c>
      <c r="AE108" s="112" t="e">
        <f t="shared" ca="1" si="51"/>
        <v>#N/A</v>
      </c>
      <c r="AF108" s="112" t="e">
        <f t="shared" ca="1" si="51"/>
        <v>#N/A</v>
      </c>
      <c r="AG108" s="112" t="e">
        <f t="shared" ca="1" si="51"/>
        <v>#N/A</v>
      </c>
      <c r="AH108" s="112" t="e">
        <f t="shared" ca="1" si="51"/>
        <v>#N/A</v>
      </c>
      <c r="AI108" s="112" t="e">
        <f t="shared" ca="1" si="52"/>
        <v>#N/A</v>
      </c>
      <c r="AJ108" s="112" t="e">
        <f t="shared" ca="1" si="52"/>
        <v>#N/A</v>
      </c>
      <c r="AK108" s="112" t="e">
        <f t="shared" ca="1" si="52"/>
        <v>#N/A</v>
      </c>
      <c r="AL108" s="112" t="e">
        <f t="shared" ca="1" si="52"/>
        <v>#N/A</v>
      </c>
      <c r="AM108" s="112" t="e">
        <f t="shared" ca="1" si="52"/>
        <v>#N/A</v>
      </c>
      <c r="AN108" s="112" t="e">
        <f t="shared" ca="1" si="52"/>
        <v>#N/A</v>
      </c>
      <c r="AO108" s="112" t="e">
        <f t="shared" ca="1" si="52"/>
        <v>#N/A</v>
      </c>
      <c r="AP108" s="112" t="e">
        <f t="shared" ca="1" si="52"/>
        <v>#N/A</v>
      </c>
      <c r="AQ108" s="112" t="e">
        <f t="shared" ca="1" si="52"/>
        <v>#N/A</v>
      </c>
      <c r="AR108" s="112" t="e">
        <f t="shared" ca="1" si="52"/>
        <v>#N/A</v>
      </c>
      <c r="AS108" s="112" t="e">
        <f t="shared" ca="1" si="53"/>
        <v>#N/A</v>
      </c>
      <c r="AT108" s="112" t="e">
        <f t="shared" ca="1" si="53"/>
        <v>#N/A</v>
      </c>
      <c r="AU108" s="112" t="e">
        <f t="shared" ca="1" si="53"/>
        <v>#N/A</v>
      </c>
      <c r="AV108" s="112" t="e">
        <f t="shared" ca="1" si="53"/>
        <v>#N/A</v>
      </c>
      <c r="AW108" s="112" t="e">
        <f t="shared" ca="1" si="53"/>
        <v>#N/A</v>
      </c>
      <c r="AX108" s="112" t="e">
        <f t="shared" ca="1" si="53"/>
        <v>#N/A</v>
      </c>
      <c r="AY108" s="112" t="e">
        <f t="shared" ca="1" si="53"/>
        <v>#N/A</v>
      </c>
      <c r="AZ108" s="112" t="e">
        <f t="shared" ca="1" si="53"/>
        <v>#N/A</v>
      </c>
      <c r="BA108" s="112" t="e">
        <f t="shared" ca="1" si="53"/>
        <v>#N/A</v>
      </c>
      <c r="BB108" s="112" t="e">
        <f t="shared" ca="1" si="53"/>
        <v>#N/A</v>
      </c>
      <c r="BC108" s="112" t="e">
        <f t="shared" ca="1" si="54"/>
        <v>#N/A</v>
      </c>
      <c r="BD108" s="112" t="e">
        <f t="shared" ca="1" si="54"/>
        <v>#N/A</v>
      </c>
      <c r="BE108" s="112" t="e">
        <f t="shared" ca="1" si="54"/>
        <v>#N/A</v>
      </c>
      <c r="BF108" s="112" t="e">
        <f t="shared" ca="1" si="54"/>
        <v>#N/A</v>
      </c>
      <c r="BG108" s="112" t="e">
        <f t="shared" ca="1" si="54"/>
        <v>#N/A</v>
      </c>
      <c r="BH108" s="112" t="e">
        <f t="shared" ca="1" si="54"/>
        <v>#N/A</v>
      </c>
      <c r="BI108" s="112" t="e">
        <f t="shared" ca="1" si="54"/>
        <v>#N/A</v>
      </c>
      <c r="BJ108" s="112" t="e">
        <f t="shared" ca="1" si="54"/>
        <v>#N/A</v>
      </c>
      <c r="BK108" s="112" t="e">
        <f t="shared" ca="1" si="54"/>
        <v>#N/A</v>
      </c>
    </row>
    <row r="110" spans="2:63">
      <c r="B110" s="73" t="s">
        <v>57</v>
      </c>
      <c r="C110" s="73" t="s">
        <v>564</v>
      </c>
    </row>
    <row r="111" spans="2:63">
      <c r="D111" t="s">
        <v>565</v>
      </c>
      <c r="O111" s="71" t="e">
        <f>Mercado!Q124</f>
        <v>#DIV/0!</v>
      </c>
      <c r="P111" s="71" t="e">
        <f>Mercado!R124</f>
        <v>#DIV/0!</v>
      </c>
      <c r="Q111" s="71" t="e">
        <f>Mercado!S124</f>
        <v>#DIV/0!</v>
      </c>
      <c r="R111" s="71" t="e">
        <f>Mercado!T124</f>
        <v>#DIV/0!</v>
      </c>
      <c r="S111" s="71" t="e">
        <f>Mercado!U124</f>
        <v>#DIV/0!</v>
      </c>
      <c r="T111" s="71" t="e">
        <f>Mercado!V124</f>
        <v>#DIV/0!</v>
      </c>
      <c r="U111" s="71" t="e">
        <f>Mercado!W124</f>
        <v>#DIV/0!</v>
      </c>
      <c r="V111" s="71" t="e">
        <f>Mercado!X124</f>
        <v>#DIV/0!</v>
      </c>
      <c r="W111" s="71" t="e">
        <f>Mercado!Y124</f>
        <v>#DIV/0!</v>
      </c>
      <c r="X111" s="71" t="e">
        <f>Mercado!Z124</f>
        <v>#DIV/0!</v>
      </c>
      <c r="Y111" s="71" t="e">
        <f>Mercado!AA124</f>
        <v>#DIV/0!</v>
      </c>
      <c r="Z111" s="71" t="e">
        <f>Mercado!AB124</f>
        <v>#DIV/0!</v>
      </c>
      <c r="AA111" s="71" t="e">
        <f>Mercado!AC124</f>
        <v>#DIV/0!</v>
      </c>
      <c r="AB111" s="71" t="e">
        <f>Mercado!AD124</f>
        <v>#DIV/0!</v>
      </c>
      <c r="AC111" s="71" t="e">
        <f>Mercado!AE124</f>
        <v>#DIV/0!</v>
      </c>
      <c r="AD111" s="71" t="e">
        <f>Mercado!AF124</f>
        <v>#DIV/0!</v>
      </c>
      <c r="AE111" s="71" t="e">
        <f>Mercado!AG124</f>
        <v>#DIV/0!</v>
      </c>
      <c r="AF111" s="71" t="e">
        <f>Mercado!AH124</f>
        <v>#DIV/0!</v>
      </c>
      <c r="AG111" s="71" t="e">
        <f>Mercado!AI124</f>
        <v>#DIV/0!</v>
      </c>
      <c r="AH111" s="71" t="e">
        <f>Mercado!AJ124</f>
        <v>#DIV/0!</v>
      </c>
      <c r="AI111" s="71" t="e">
        <f>Mercado!AK124</f>
        <v>#DIV/0!</v>
      </c>
      <c r="AJ111" s="71" t="e">
        <f>Mercado!AL124</f>
        <v>#DIV/0!</v>
      </c>
      <c r="AK111" s="71" t="e">
        <f>Mercado!AM124</f>
        <v>#DIV/0!</v>
      </c>
      <c r="AL111" s="71" t="e">
        <f>Mercado!AN124</f>
        <v>#DIV/0!</v>
      </c>
      <c r="AM111" s="71" t="e">
        <f>Mercado!AO124</f>
        <v>#DIV/0!</v>
      </c>
      <c r="AN111" s="71" t="e">
        <f>Mercado!AP124</f>
        <v>#DIV/0!</v>
      </c>
      <c r="AO111" s="71" t="e">
        <f>Mercado!AQ124</f>
        <v>#DIV/0!</v>
      </c>
      <c r="AP111" s="71" t="e">
        <f>Mercado!AR124</f>
        <v>#DIV/0!</v>
      </c>
      <c r="AQ111" s="71" t="e">
        <f>Mercado!AS124</f>
        <v>#DIV/0!</v>
      </c>
      <c r="AR111" s="71" t="e">
        <f>Mercado!AT124</f>
        <v>#DIV/0!</v>
      </c>
      <c r="AS111" s="71" t="e">
        <f>Mercado!AU124</f>
        <v>#DIV/0!</v>
      </c>
      <c r="AT111" s="71" t="e">
        <f>Mercado!AV124</f>
        <v>#DIV/0!</v>
      </c>
      <c r="AU111" s="71" t="e">
        <f>Mercado!AW124</f>
        <v>#DIV/0!</v>
      </c>
      <c r="AV111" s="71" t="e">
        <f>Mercado!AX124</f>
        <v>#DIV/0!</v>
      </c>
      <c r="AW111" s="71" t="e">
        <f>Mercado!AY124</f>
        <v>#DIV/0!</v>
      </c>
      <c r="AX111" s="71" t="e">
        <f>Mercado!AZ124</f>
        <v>#DIV/0!</v>
      </c>
      <c r="AY111" s="71" t="e">
        <f>Mercado!BA124</f>
        <v>#DIV/0!</v>
      </c>
      <c r="AZ111" s="71" t="e">
        <f>Mercado!BB124</f>
        <v>#DIV/0!</v>
      </c>
      <c r="BA111" s="71" t="e">
        <f>Mercado!BC124</f>
        <v>#DIV/0!</v>
      </c>
      <c r="BB111" s="71" t="e">
        <f>Mercado!BD124</f>
        <v>#DIV/0!</v>
      </c>
      <c r="BC111" s="71" t="e">
        <f>Mercado!BE124</f>
        <v>#DIV/0!</v>
      </c>
      <c r="BD111" s="71" t="e">
        <f>Mercado!BF124</f>
        <v>#DIV/0!</v>
      </c>
      <c r="BE111" s="71" t="e">
        <f>Mercado!BG124</f>
        <v>#DIV/0!</v>
      </c>
      <c r="BF111" s="71" t="e">
        <f>Mercado!BH124</f>
        <v>#DIV/0!</v>
      </c>
      <c r="BG111" s="71" t="e">
        <f>Mercado!BI124</f>
        <v>#DIV/0!</v>
      </c>
      <c r="BH111" s="71" t="e">
        <f>Mercado!BJ124</f>
        <v>#DIV/0!</v>
      </c>
      <c r="BI111" s="71" t="e">
        <f>Mercado!BK124</f>
        <v>#DIV/0!</v>
      </c>
      <c r="BJ111" s="71" t="e">
        <f>Mercado!BL124</f>
        <v>#DIV/0!</v>
      </c>
      <c r="BK111" s="71" t="e">
        <f>Mercado!BM124</f>
        <v>#DIV/0!</v>
      </c>
    </row>
    <row r="112" spans="2:63">
      <c r="D112" t="s">
        <v>534</v>
      </c>
      <c r="H112" t="s">
        <v>118</v>
      </c>
      <c r="O112" s="141">
        <f>Mercado!Q138</f>
        <v>0</v>
      </c>
      <c r="P112" s="141">
        <f>Mercado!R138</f>
        <v>0</v>
      </c>
      <c r="Q112" s="141">
        <f>Mercado!S138</f>
        <v>0</v>
      </c>
      <c r="R112" s="141">
        <f>Mercado!T138</f>
        <v>0</v>
      </c>
      <c r="S112" s="141">
        <f>Mercado!U138</f>
        <v>0</v>
      </c>
      <c r="T112" s="141">
        <f>Mercado!V138</f>
        <v>0</v>
      </c>
      <c r="U112" s="141">
        <f>Mercado!W138</f>
        <v>0</v>
      </c>
      <c r="V112" s="141" t="e">
        <f>Mercado!X138</f>
        <v>#DIV/0!</v>
      </c>
      <c r="W112" s="141" t="e">
        <f>Mercado!Y138</f>
        <v>#DIV/0!</v>
      </c>
      <c r="X112" s="141" t="e">
        <f>Mercado!Z138</f>
        <v>#DIV/0!</v>
      </c>
      <c r="Y112" s="141" t="e">
        <f>Mercado!AA138</f>
        <v>#DIV/0!</v>
      </c>
      <c r="Z112" s="141" t="e">
        <f>Mercado!AB138</f>
        <v>#DIV/0!</v>
      </c>
      <c r="AA112" s="141" t="e">
        <f>Mercado!AC138</f>
        <v>#DIV/0!</v>
      </c>
      <c r="AB112" s="141" t="e">
        <f>Mercado!AD138</f>
        <v>#DIV/0!</v>
      </c>
      <c r="AC112" s="141" t="e">
        <f>Mercado!AE138</f>
        <v>#DIV/0!</v>
      </c>
      <c r="AD112" s="141" t="e">
        <f>Mercado!AF138</f>
        <v>#DIV/0!</v>
      </c>
      <c r="AE112" s="141" t="e">
        <f>Mercado!AG138</f>
        <v>#DIV/0!</v>
      </c>
      <c r="AF112" s="141" t="e">
        <f>Mercado!AH138</f>
        <v>#DIV/0!</v>
      </c>
      <c r="AG112" s="141" t="e">
        <f>Mercado!AI138</f>
        <v>#DIV/0!</v>
      </c>
      <c r="AH112" s="141" t="e">
        <f>Mercado!AJ138</f>
        <v>#DIV/0!</v>
      </c>
      <c r="AI112" s="141" t="e">
        <f>Mercado!AK138</f>
        <v>#DIV/0!</v>
      </c>
      <c r="AJ112" s="141" t="e">
        <f>Mercado!AL138</f>
        <v>#DIV/0!</v>
      </c>
      <c r="AK112" s="141" t="e">
        <f>Mercado!AM138</f>
        <v>#DIV/0!</v>
      </c>
      <c r="AL112" s="141" t="e">
        <f>Mercado!AN138</f>
        <v>#DIV/0!</v>
      </c>
      <c r="AM112" s="141" t="e">
        <f>Mercado!AO138</f>
        <v>#DIV/0!</v>
      </c>
      <c r="AN112" s="141" t="e">
        <f>Mercado!AP138</f>
        <v>#DIV/0!</v>
      </c>
      <c r="AO112" s="141" t="e">
        <f>Mercado!AQ138</f>
        <v>#DIV/0!</v>
      </c>
      <c r="AP112" s="141" t="e">
        <f>Mercado!AR138</f>
        <v>#DIV/0!</v>
      </c>
      <c r="AQ112" s="141" t="e">
        <f>Mercado!AS138</f>
        <v>#DIV/0!</v>
      </c>
      <c r="AR112" s="141" t="e">
        <f>Mercado!AT138</f>
        <v>#DIV/0!</v>
      </c>
      <c r="AS112" s="141" t="e">
        <f>Mercado!AU138</f>
        <v>#DIV/0!</v>
      </c>
      <c r="AT112" s="141" t="e">
        <f>Mercado!AV138</f>
        <v>#DIV/0!</v>
      </c>
      <c r="AU112" s="141" t="e">
        <f>Mercado!AW138</f>
        <v>#DIV/0!</v>
      </c>
      <c r="AV112" s="141" t="e">
        <f>Mercado!AX138</f>
        <v>#DIV/0!</v>
      </c>
      <c r="AW112" s="141" t="e">
        <f>Mercado!AY138</f>
        <v>#DIV/0!</v>
      </c>
      <c r="AX112" s="141" t="e">
        <f>Mercado!AZ138</f>
        <v>#DIV/0!</v>
      </c>
      <c r="AY112" s="141" t="e">
        <f>Mercado!BA138</f>
        <v>#DIV/0!</v>
      </c>
      <c r="AZ112" s="141" t="e">
        <f>Mercado!BB138</f>
        <v>#DIV/0!</v>
      </c>
      <c r="BA112" s="141" t="e">
        <f>Mercado!BC138</f>
        <v>#DIV/0!</v>
      </c>
      <c r="BB112" s="141" t="e">
        <f>Mercado!BD138</f>
        <v>#DIV/0!</v>
      </c>
      <c r="BC112" s="141" t="e">
        <f>Mercado!BE138</f>
        <v>#DIV/0!</v>
      </c>
      <c r="BD112" s="141" t="e">
        <f>Mercado!BF138</f>
        <v>#DIV/0!</v>
      </c>
      <c r="BE112" s="141" t="e">
        <f>Mercado!BG138</f>
        <v>#DIV/0!</v>
      </c>
      <c r="BF112" s="141" t="e">
        <f>Mercado!BH138</f>
        <v>#DIV/0!</v>
      </c>
      <c r="BG112" s="141" t="e">
        <f>Mercado!BI138</f>
        <v>#DIV/0!</v>
      </c>
      <c r="BH112" s="141" t="e">
        <f>Mercado!BJ138</f>
        <v>#DIV/0!</v>
      </c>
      <c r="BI112" s="141" t="e">
        <f>Mercado!BK138</f>
        <v>#DIV/0!</v>
      </c>
      <c r="BJ112" s="141" t="e">
        <f>Mercado!BL138</f>
        <v>#DIV/0!</v>
      </c>
      <c r="BK112" s="141" t="e">
        <f>Mercado!BM138</f>
        <v>#DIV/0!</v>
      </c>
    </row>
    <row r="113" spans="2:63">
      <c r="D113" t="s">
        <v>566</v>
      </c>
      <c r="H113" t="s">
        <v>118</v>
      </c>
      <c r="O113" s="141">
        <f>Mercado!Q139</f>
        <v>0</v>
      </c>
      <c r="P113" s="141">
        <f>Mercado!R139</f>
        <v>0</v>
      </c>
      <c r="Q113" s="141">
        <f>Mercado!S139</f>
        <v>0</v>
      </c>
      <c r="R113" s="141">
        <f>Mercado!T139</f>
        <v>0</v>
      </c>
      <c r="S113" s="141">
        <f>Mercado!U139</f>
        <v>0</v>
      </c>
      <c r="T113" s="141">
        <f>Mercado!V139</f>
        <v>0</v>
      </c>
      <c r="U113" s="141">
        <f>Mercado!W139</f>
        <v>0</v>
      </c>
      <c r="V113" s="141" t="e">
        <f>Mercado!X139</f>
        <v>#DIV/0!</v>
      </c>
      <c r="W113" s="141" t="e">
        <f>Mercado!Y139</f>
        <v>#DIV/0!</v>
      </c>
      <c r="X113" s="141" t="e">
        <f>Mercado!Z139</f>
        <v>#DIV/0!</v>
      </c>
      <c r="Y113" s="141" t="e">
        <f>Mercado!AA139</f>
        <v>#DIV/0!</v>
      </c>
      <c r="Z113" s="141" t="e">
        <f>Mercado!AB139</f>
        <v>#DIV/0!</v>
      </c>
      <c r="AA113" s="141" t="e">
        <f>Mercado!AC139</f>
        <v>#DIV/0!</v>
      </c>
      <c r="AB113" s="141" t="e">
        <f>Mercado!AD139</f>
        <v>#DIV/0!</v>
      </c>
      <c r="AC113" s="141" t="e">
        <f>Mercado!AE139</f>
        <v>#DIV/0!</v>
      </c>
      <c r="AD113" s="141" t="e">
        <f>Mercado!AF139</f>
        <v>#DIV/0!</v>
      </c>
      <c r="AE113" s="141" t="e">
        <f>Mercado!AG139</f>
        <v>#DIV/0!</v>
      </c>
      <c r="AF113" s="141" t="e">
        <f>Mercado!AH139</f>
        <v>#DIV/0!</v>
      </c>
      <c r="AG113" s="141" t="e">
        <f>Mercado!AI139</f>
        <v>#DIV/0!</v>
      </c>
      <c r="AH113" s="141" t="e">
        <f>Mercado!AJ139</f>
        <v>#DIV/0!</v>
      </c>
      <c r="AI113" s="141" t="e">
        <f>Mercado!AK139</f>
        <v>#DIV/0!</v>
      </c>
      <c r="AJ113" s="141" t="e">
        <f>Mercado!AL139</f>
        <v>#DIV/0!</v>
      </c>
      <c r="AK113" s="141" t="e">
        <f>Mercado!AM139</f>
        <v>#DIV/0!</v>
      </c>
      <c r="AL113" s="141" t="e">
        <f>Mercado!AN139</f>
        <v>#DIV/0!</v>
      </c>
      <c r="AM113" s="141" t="e">
        <f>Mercado!AO139</f>
        <v>#DIV/0!</v>
      </c>
      <c r="AN113" s="141" t="e">
        <f>Mercado!AP139</f>
        <v>#DIV/0!</v>
      </c>
      <c r="AO113" s="141" t="e">
        <f>Mercado!AQ139</f>
        <v>#DIV/0!</v>
      </c>
      <c r="AP113" s="141" t="e">
        <f>Mercado!AR139</f>
        <v>#DIV/0!</v>
      </c>
      <c r="AQ113" s="141" t="e">
        <f>Mercado!AS139</f>
        <v>#DIV/0!</v>
      </c>
      <c r="AR113" s="141" t="e">
        <f>Mercado!AT139</f>
        <v>#DIV/0!</v>
      </c>
      <c r="AS113" s="141" t="e">
        <f>Mercado!AU139</f>
        <v>#DIV/0!</v>
      </c>
      <c r="AT113" s="141" t="e">
        <f>Mercado!AV139</f>
        <v>#DIV/0!</v>
      </c>
      <c r="AU113" s="141" t="e">
        <f>Mercado!AW139</f>
        <v>#DIV/0!</v>
      </c>
      <c r="AV113" s="141" t="e">
        <f>Mercado!AX139</f>
        <v>#DIV/0!</v>
      </c>
      <c r="AW113" s="141" t="e">
        <f>Mercado!AY139</f>
        <v>#DIV/0!</v>
      </c>
      <c r="AX113" s="141" t="e">
        <f>Mercado!AZ139</f>
        <v>#DIV/0!</v>
      </c>
      <c r="AY113" s="141" t="e">
        <f>Mercado!BA139</f>
        <v>#DIV/0!</v>
      </c>
      <c r="AZ113" s="141" t="e">
        <f>Mercado!BB139</f>
        <v>#DIV/0!</v>
      </c>
      <c r="BA113" s="141" t="e">
        <f>Mercado!BC139</f>
        <v>#DIV/0!</v>
      </c>
      <c r="BB113" s="141" t="e">
        <f>Mercado!BD139</f>
        <v>#DIV/0!</v>
      </c>
      <c r="BC113" s="141" t="e">
        <f>Mercado!BE139</f>
        <v>#DIV/0!</v>
      </c>
      <c r="BD113" s="141" t="e">
        <f>Mercado!BF139</f>
        <v>#DIV/0!</v>
      </c>
      <c r="BE113" s="141" t="e">
        <f>Mercado!BG139</f>
        <v>#DIV/0!</v>
      </c>
      <c r="BF113" s="141" t="e">
        <f>Mercado!BH139</f>
        <v>#DIV/0!</v>
      </c>
      <c r="BG113" s="141" t="e">
        <f>Mercado!BI139</f>
        <v>#DIV/0!</v>
      </c>
      <c r="BH113" s="141" t="e">
        <f>Mercado!BJ139</f>
        <v>#DIV/0!</v>
      </c>
      <c r="BI113" s="141" t="e">
        <f>Mercado!BK139</f>
        <v>#DIV/0!</v>
      </c>
      <c r="BJ113" s="141" t="e">
        <f>Mercado!BL139</f>
        <v>#DIV/0!</v>
      </c>
      <c r="BK113" s="141" t="e">
        <f>Mercado!BM139</f>
        <v>#DIV/0!</v>
      </c>
    </row>
    <row r="115" spans="2:63">
      <c r="B115" s="73" t="s">
        <v>546</v>
      </c>
      <c r="C115" s="73" t="s">
        <v>537</v>
      </c>
      <c r="P115" s="115">
        <f>P9</f>
        <v>0</v>
      </c>
      <c r="Q115" s="115">
        <f t="shared" ref="Q115:BK115" si="55">Q9</f>
        <v>0</v>
      </c>
      <c r="R115" s="115">
        <f t="shared" si="55"/>
        <v>0</v>
      </c>
      <c r="S115" s="115">
        <f t="shared" si="55"/>
        <v>0</v>
      </c>
      <c r="T115" s="115">
        <f t="shared" si="55"/>
        <v>0</v>
      </c>
      <c r="U115" s="115">
        <f t="shared" si="55"/>
        <v>0</v>
      </c>
      <c r="V115" s="115" t="e">
        <f t="shared" si="55"/>
        <v>#DIV/0!</v>
      </c>
      <c r="W115" s="115" t="e">
        <f t="shared" si="55"/>
        <v>#DIV/0!</v>
      </c>
      <c r="X115" s="115" t="e">
        <f t="shared" si="55"/>
        <v>#DIV/0!</v>
      </c>
      <c r="Y115" s="115" t="e">
        <f t="shared" si="55"/>
        <v>#DIV/0!</v>
      </c>
      <c r="Z115" s="115" t="e">
        <f t="shared" si="55"/>
        <v>#DIV/0!</v>
      </c>
      <c r="AA115" s="115" t="e">
        <f t="shared" si="55"/>
        <v>#DIV/0!</v>
      </c>
      <c r="AB115" s="115" t="e">
        <f t="shared" si="55"/>
        <v>#DIV/0!</v>
      </c>
      <c r="AC115" s="115" t="e">
        <f t="shared" si="55"/>
        <v>#DIV/0!</v>
      </c>
      <c r="AD115" s="115" t="e">
        <f t="shared" si="55"/>
        <v>#DIV/0!</v>
      </c>
      <c r="AE115" s="115" t="e">
        <f t="shared" si="55"/>
        <v>#DIV/0!</v>
      </c>
      <c r="AF115" s="115" t="e">
        <f t="shared" si="55"/>
        <v>#DIV/0!</v>
      </c>
      <c r="AG115" s="115" t="e">
        <f t="shared" si="55"/>
        <v>#DIV/0!</v>
      </c>
      <c r="AH115" s="115" t="e">
        <f t="shared" si="55"/>
        <v>#DIV/0!</v>
      </c>
      <c r="AI115" s="115" t="e">
        <f t="shared" si="55"/>
        <v>#DIV/0!</v>
      </c>
      <c r="AJ115" s="115" t="e">
        <f t="shared" si="55"/>
        <v>#DIV/0!</v>
      </c>
      <c r="AK115" s="115" t="e">
        <f t="shared" si="55"/>
        <v>#DIV/0!</v>
      </c>
      <c r="AL115" s="115" t="e">
        <f t="shared" si="55"/>
        <v>#DIV/0!</v>
      </c>
      <c r="AM115" s="115" t="e">
        <f t="shared" si="55"/>
        <v>#DIV/0!</v>
      </c>
      <c r="AN115" s="115" t="e">
        <f t="shared" si="55"/>
        <v>#DIV/0!</v>
      </c>
      <c r="AO115" s="115" t="e">
        <f t="shared" si="55"/>
        <v>#DIV/0!</v>
      </c>
      <c r="AP115" s="115" t="e">
        <f t="shared" si="55"/>
        <v>#DIV/0!</v>
      </c>
      <c r="AQ115" s="115" t="e">
        <f t="shared" si="55"/>
        <v>#DIV/0!</v>
      </c>
      <c r="AR115" s="115" t="e">
        <f t="shared" si="55"/>
        <v>#DIV/0!</v>
      </c>
      <c r="AS115" s="115" t="e">
        <f t="shared" si="55"/>
        <v>#DIV/0!</v>
      </c>
      <c r="AT115" s="115" t="e">
        <f t="shared" si="55"/>
        <v>#DIV/0!</v>
      </c>
      <c r="AU115" s="115" t="e">
        <f t="shared" si="55"/>
        <v>#DIV/0!</v>
      </c>
      <c r="AV115" s="115" t="e">
        <f t="shared" si="55"/>
        <v>#DIV/0!</v>
      </c>
      <c r="AW115" s="115" t="e">
        <f t="shared" si="55"/>
        <v>#DIV/0!</v>
      </c>
      <c r="AX115" s="115" t="e">
        <f t="shared" si="55"/>
        <v>#DIV/0!</v>
      </c>
      <c r="AY115" s="115" t="e">
        <f t="shared" si="55"/>
        <v>#DIV/0!</v>
      </c>
      <c r="AZ115" s="115" t="e">
        <f t="shared" si="55"/>
        <v>#DIV/0!</v>
      </c>
      <c r="BA115" s="115" t="e">
        <f t="shared" si="55"/>
        <v>#DIV/0!</v>
      </c>
      <c r="BB115" s="115" t="e">
        <f t="shared" si="55"/>
        <v>#DIV/0!</v>
      </c>
      <c r="BC115" s="115" t="e">
        <f t="shared" si="55"/>
        <v>#DIV/0!</v>
      </c>
      <c r="BD115" s="115" t="e">
        <f t="shared" si="55"/>
        <v>#DIV/0!</v>
      </c>
      <c r="BE115" s="115" t="e">
        <f t="shared" si="55"/>
        <v>#DIV/0!</v>
      </c>
      <c r="BF115" s="115" t="e">
        <f t="shared" si="55"/>
        <v>#DIV/0!</v>
      </c>
      <c r="BG115" s="115" t="e">
        <f t="shared" si="55"/>
        <v>#DIV/0!</v>
      </c>
      <c r="BH115" s="115" t="e">
        <f t="shared" si="55"/>
        <v>#DIV/0!</v>
      </c>
      <c r="BI115" s="115" t="e">
        <f t="shared" si="55"/>
        <v>#DIV/0!</v>
      </c>
      <c r="BJ115" s="115" t="e">
        <f t="shared" si="55"/>
        <v>#DIV/0!</v>
      </c>
      <c r="BK115" s="115" t="e">
        <f t="shared" si="55"/>
        <v>#DIV/0!</v>
      </c>
    </row>
    <row r="116" spans="2:63">
      <c r="B116" s="73"/>
      <c r="C116" s="73"/>
      <c r="D116" t="s">
        <v>534</v>
      </c>
    </row>
    <row r="117" spans="2:63">
      <c r="B117" s="73"/>
      <c r="C117" s="73"/>
    </row>
    <row r="118" spans="2:63">
      <c r="C118" s="46">
        <v>1</v>
      </c>
      <c r="D118" s="254" t="s">
        <v>550</v>
      </c>
      <c r="H118" s="51" t="str">
        <f t="shared" ref="H118:H124" si="56">INDEX(Fixed.Retail.Services.Units,C118)</f>
        <v>Minutos</v>
      </c>
      <c r="O118" s="112"/>
      <c r="P118" s="112"/>
      <c r="Q118" s="112" t="e">
        <f t="shared" ref="Q118:BK118" si="57">Q92/AVERAGE(P$115:Q$115)/12</f>
        <v>#DIV/0!</v>
      </c>
      <c r="R118" s="112" t="e">
        <f t="shared" si="57"/>
        <v>#DIV/0!</v>
      </c>
      <c r="S118" s="112" t="e">
        <f t="shared" si="57"/>
        <v>#DIV/0!</v>
      </c>
      <c r="T118" s="112" t="e">
        <f t="shared" si="57"/>
        <v>#DIV/0!</v>
      </c>
      <c r="U118" s="112" t="e">
        <f t="shared" si="57"/>
        <v>#DIV/0!</v>
      </c>
      <c r="V118" s="112" t="e">
        <f t="shared" si="57"/>
        <v>#DIV/0!</v>
      </c>
      <c r="W118" s="112" t="e">
        <f t="shared" si="57"/>
        <v>#DIV/0!</v>
      </c>
      <c r="X118" s="112" t="e">
        <f t="shared" si="57"/>
        <v>#DIV/0!</v>
      </c>
      <c r="Y118" s="112" t="e">
        <f t="shared" si="57"/>
        <v>#DIV/0!</v>
      </c>
      <c r="Z118" s="112" t="e">
        <f t="shared" si="57"/>
        <v>#DIV/0!</v>
      </c>
      <c r="AA118" s="112" t="e">
        <f t="shared" si="57"/>
        <v>#DIV/0!</v>
      </c>
      <c r="AB118" s="112" t="e">
        <f t="shared" si="57"/>
        <v>#DIV/0!</v>
      </c>
      <c r="AC118" s="112" t="e">
        <f t="shared" si="57"/>
        <v>#DIV/0!</v>
      </c>
      <c r="AD118" s="112" t="e">
        <f t="shared" si="57"/>
        <v>#DIV/0!</v>
      </c>
      <c r="AE118" s="112" t="e">
        <f t="shared" si="57"/>
        <v>#DIV/0!</v>
      </c>
      <c r="AF118" s="112" t="e">
        <f t="shared" si="57"/>
        <v>#DIV/0!</v>
      </c>
      <c r="AG118" s="112" t="e">
        <f t="shared" si="57"/>
        <v>#DIV/0!</v>
      </c>
      <c r="AH118" s="112" t="e">
        <f t="shared" si="57"/>
        <v>#DIV/0!</v>
      </c>
      <c r="AI118" s="112" t="e">
        <f t="shared" si="57"/>
        <v>#DIV/0!</v>
      </c>
      <c r="AJ118" s="112" t="e">
        <f t="shared" si="57"/>
        <v>#DIV/0!</v>
      </c>
      <c r="AK118" s="112" t="e">
        <f t="shared" si="57"/>
        <v>#DIV/0!</v>
      </c>
      <c r="AL118" s="112" t="e">
        <f t="shared" si="57"/>
        <v>#DIV/0!</v>
      </c>
      <c r="AM118" s="112" t="e">
        <f t="shared" si="57"/>
        <v>#DIV/0!</v>
      </c>
      <c r="AN118" s="112" t="e">
        <f t="shared" si="57"/>
        <v>#DIV/0!</v>
      </c>
      <c r="AO118" s="112" t="e">
        <f t="shared" si="57"/>
        <v>#DIV/0!</v>
      </c>
      <c r="AP118" s="112" t="e">
        <f t="shared" si="57"/>
        <v>#DIV/0!</v>
      </c>
      <c r="AQ118" s="112" t="e">
        <f t="shared" si="57"/>
        <v>#DIV/0!</v>
      </c>
      <c r="AR118" s="112" t="e">
        <f t="shared" si="57"/>
        <v>#DIV/0!</v>
      </c>
      <c r="AS118" s="112" t="e">
        <f t="shared" si="57"/>
        <v>#DIV/0!</v>
      </c>
      <c r="AT118" s="112" t="e">
        <f t="shared" si="57"/>
        <v>#DIV/0!</v>
      </c>
      <c r="AU118" s="112" t="e">
        <f t="shared" si="57"/>
        <v>#DIV/0!</v>
      </c>
      <c r="AV118" s="112" t="e">
        <f t="shared" si="57"/>
        <v>#DIV/0!</v>
      </c>
      <c r="AW118" s="112" t="e">
        <f t="shared" si="57"/>
        <v>#DIV/0!</v>
      </c>
      <c r="AX118" s="112" t="e">
        <f t="shared" si="57"/>
        <v>#DIV/0!</v>
      </c>
      <c r="AY118" s="112" t="e">
        <f t="shared" si="57"/>
        <v>#DIV/0!</v>
      </c>
      <c r="AZ118" s="112" t="e">
        <f t="shared" si="57"/>
        <v>#DIV/0!</v>
      </c>
      <c r="BA118" s="112" t="e">
        <f t="shared" si="57"/>
        <v>#DIV/0!</v>
      </c>
      <c r="BB118" s="112" t="e">
        <f t="shared" si="57"/>
        <v>#DIV/0!</v>
      </c>
      <c r="BC118" s="112" t="e">
        <f t="shared" si="57"/>
        <v>#DIV/0!</v>
      </c>
      <c r="BD118" s="112" t="e">
        <f t="shared" si="57"/>
        <v>#DIV/0!</v>
      </c>
      <c r="BE118" s="112" t="e">
        <f t="shared" si="57"/>
        <v>#DIV/0!</v>
      </c>
      <c r="BF118" s="112" t="e">
        <f t="shared" si="57"/>
        <v>#DIV/0!</v>
      </c>
      <c r="BG118" s="112" t="e">
        <f t="shared" si="57"/>
        <v>#DIV/0!</v>
      </c>
      <c r="BH118" s="112" t="e">
        <f t="shared" si="57"/>
        <v>#DIV/0!</v>
      </c>
      <c r="BI118" s="112" t="e">
        <f t="shared" si="57"/>
        <v>#DIV/0!</v>
      </c>
      <c r="BJ118" s="112" t="e">
        <f t="shared" si="57"/>
        <v>#DIV/0!</v>
      </c>
      <c r="BK118" s="112" t="e">
        <f t="shared" si="57"/>
        <v>#DIV/0!</v>
      </c>
    </row>
    <row r="119" spans="2:63">
      <c r="C119" s="46">
        <v>2</v>
      </c>
      <c r="D119" s="254" t="s">
        <v>553</v>
      </c>
      <c r="H119" s="51" t="str">
        <f t="shared" si="56"/>
        <v>Minutos</v>
      </c>
      <c r="O119" s="112"/>
      <c r="P119" s="112"/>
      <c r="Q119" s="112" t="e">
        <f t="shared" ref="Q119:BK119" si="58">Q93/AVERAGE(P$115:Q$115)/12</f>
        <v>#DIV/0!</v>
      </c>
      <c r="R119" s="112" t="e">
        <f t="shared" si="58"/>
        <v>#DIV/0!</v>
      </c>
      <c r="S119" s="112" t="e">
        <f t="shared" si="58"/>
        <v>#DIV/0!</v>
      </c>
      <c r="T119" s="112" t="e">
        <f t="shared" si="58"/>
        <v>#DIV/0!</v>
      </c>
      <c r="U119" s="112" t="e">
        <f t="shared" si="58"/>
        <v>#DIV/0!</v>
      </c>
      <c r="V119" s="112" t="e">
        <f t="shared" si="58"/>
        <v>#DIV/0!</v>
      </c>
      <c r="W119" s="112" t="e">
        <f t="shared" si="58"/>
        <v>#DIV/0!</v>
      </c>
      <c r="X119" s="112" t="e">
        <f t="shared" si="58"/>
        <v>#DIV/0!</v>
      </c>
      <c r="Y119" s="112" t="e">
        <f t="shared" si="58"/>
        <v>#DIV/0!</v>
      </c>
      <c r="Z119" s="112" t="e">
        <f t="shared" si="58"/>
        <v>#DIV/0!</v>
      </c>
      <c r="AA119" s="112" t="e">
        <f t="shared" si="58"/>
        <v>#DIV/0!</v>
      </c>
      <c r="AB119" s="112" t="e">
        <f t="shared" si="58"/>
        <v>#DIV/0!</v>
      </c>
      <c r="AC119" s="112" t="e">
        <f t="shared" si="58"/>
        <v>#DIV/0!</v>
      </c>
      <c r="AD119" s="112" t="e">
        <f t="shared" si="58"/>
        <v>#DIV/0!</v>
      </c>
      <c r="AE119" s="112" t="e">
        <f t="shared" si="58"/>
        <v>#DIV/0!</v>
      </c>
      <c r="AF119" s="112" t="e">
        <f t="shared" si="58"/>
        <v>#DIV/0!</v>
      </c>
      <c r="AG119" s="112" t="e">
        <f t="shared" si="58"/>
        <v>#DIV/0!</v>
      </c>
      <c r="AH119" s="112" t="e">
        <f t="shared" si="58"/>
        <v>#DIV/0!</v>
      </c>
      <c r="AI119" s="112" t="e">
        <f t="shared" si="58"/>
        <v>#DIV/0!</v>
      </c>
      <c r="AJ119" s="112" t="e">
        <f t="shared" si="58"/>
        <v>#DIV/0!</v>
      </c>
      <c r="AK119" s="112" t="e">
        <f t="shared" si="58"/>
        <v>#DIV/0!</v>
      </c>
      <c r="AL119" s="112" t="e">
        <f t="shared" si="58"/>
        <v>#DIV/0!</v>
      </c>
      <c r="AM119" s="112" t="e">
        <f t="shared" si="58"/>
        <v>#DIV/0!</v>
      </c>
      <c r="AN119" s="112" t="e">
        <f t="shared" si="58"/>
        <v>#DIV/0!</v>
      </c>
      <c r="AO119" s="112" t="e">
        <f t="shared" si="58"/>
        <v>#DIV/0!</v>
      </c>
      <c r="AP119" s="112" t="e">
        <f t="shared" si="58"/>
        <v>#DIV/0!</v>
      </c>
      <c r="AQ119" s="112" t="e">
        <f t="shared" si="58"/>
        <v>#DIV/0!</v>
      </c>
      <c r="AR119" s="112" t="e">
        <f t="shared" si="58"/>
        <v>#DIV/0!</v>
      </c>
      <c r="AS119" s="112" t="e">
        <f t="shared" si="58"/>
        <v>#DIV/0!</v>
      </c>
      <c r="AT119" s="112" t="e">
        <f t="shared" si="58"/>
        <v>#DIV/0!</v>
      </c>
      <c r="AU119" s="112" t="e">
        <f t="shared" si="58"/>
        <v>#DIV/0!</v>
      </c>
      <c r="AV119" s="112" t="e">
        <f t="shared" si="58"/>
        <v>#DIV/0!</v>
      </c>
      <c r="AW119" s="112" t="e">
        <f t="shared" si="58"/>
        <v>#DIV/0!</v>
      </c>
      <c r="AX119" s="112" t="e">
        <f t="shared" si="58"/>
        <v>#DIV/0!</v>
      </c>
      <c r="AY119" s="112" t="e">
        <f t="shared" si="58"/>
        <v>#DIV/0!</v>
      </c>
      <c r="AZ119" s="112" t="e">
        <f t="shared" si="58"/>
        <v>#DIV/0!</v>
      </c>
      <c r="BA119" s="112" t="e">
        <f t="shared" si="58"/>
        <v>#DIV/0!</v>
      </c>
      <c r="BB119" s="112" t="e">
        <f t="shared" si="58"/>
        <v>#DIV/0!</v>
      </c>
      <c r="BC119" s="112" t="e">
        <f t="shared" si="58"/>
        <v>#DIV/0!</v>
      </c>
      <c r="BD119" s="112" t="e">
        <f t="shared" si="58"/>
        <v>#DIV/0!</v>
      </c>
      <c r="BE119" s="112" t="e">
        <f t="shared" si="58"/>
        <v>#DIV/0!</v>
      </c>
      <c r="BF119" s="112" t="e">
        <f t="shared" si="58"/>
        <v>#DIV/0!</v>
      </c>
      <c r="BG119" s="112" t="e">
        <f t="shared" si="58"/>
        <v>#DIV/0!</v>
      </c>
      <c r="BH119" s="112" t="e">
        <f t="shared" si="58"/>
        <v>#DIV/0!</v>
      </c>
      <c r="BI119" s="112" t="e">
        <f t="shared" si="58"/>
        <v>#DIV/0!</v>
      </c>
      <c r="BJ119" s="112" t="e">
        <f t="shared" si="58"/>
        <v>#DIV/0!</v>
      </c>
      <c r="BK119" s="112" t="e">
        <f t="shared" si="58"/>
        <v>#DIV/0!</v>
      </c>
    </row>
    <row r="120" spans="2:63">
      <c r="C120" s="46">
        <v>3</v>
      </c>
      <c r="D120" s="51" t="s">
        <v>551</v>
      </c>
      <c r="H120" s="51" t="str">
        <f t="shared" si="56"/>
        <v>Minutos</v>
      </c>
      <c r="O120" s="112"/>
      <c r="P120" s="112"/>
      <c r="Q120" s="112" t="e">
        <f t="shared" ref="Q120:BK120" si="59">Q94/AVERAGE(P$115:Q$115)/12</f>
        <v>#DIV/0!</v>
      </c>
      <c r="R120" s="112" t="e">
        <f t="shared" si="59"/>
        <v>#DIV/0!</v>
      </c>
      <c r="S120" s="112" t="e">
        <f t="shared" si="59"/>
        <v>#DIV/0!</v>
      </c>
      <c r="T120" s="112" t="e">
        <f t="shared" si="59"/>
        <v>#DIV/0!</v>
      </c>
      <c r="U120" s="112" t="e">
        <f t="shared" si="59"/>
        <v>#DIV/0!</v>
      </c>
      <c r="V120" s="112" t="e">
        <f t="shared" si="59"/>
        <v>#DIV/0!</v>
      </c>
      <c r="W120" s="112" t="e">
        <f t="shared" si="59"/>
        <v>#DIV/0!</v>
      </c>
      <c r="X120" s="112" t="e">
        <f t="shared" si="59"/>
        <v>#DIV/0!</v>
      </c>
      <c r="Y120" s="112" t="e">
        <f t="shared" si="59"/>
        <v>#DIV/0!</v>
      </c>
      <c r="Z120" s="112" t="e">
        <f t="shared" si="59"/>
        <v>#DIV/0!</v>
      </c>
      <c r="AA120" s="112" t="e">
        <f t="shared" si="59"/>
        <v>#DIV/0!</v>
      </c>
      <c r="AB120" s="112" t="e">
        <f t="shared" si="59"/>
        <v>#DIV/0!</v>
      </c>
      <c r="AC120" s="112" t="e">
        <f t="shared" si="59"/>
        <v>#DIV/0!</v>
      </c>
      <c r="AD120" s="112" t="e">
        <f t="shared" si="59"/>
        <v>#DIV/0!</v>
      </c>
      <c r="AE120" s="112" t="e">
        <f t="shared" si="59"/>
        <v>#DIV/0!</v>
      </c>
      <c r="AF120" s="112" t="e">
        <f t="shared" si="59"/>
        <v>#DIV/0!</v>
      </c>
      <c r="AG120" s="112" t="e">
        <f t="shared" si="59"/>
        <v>#DIV/0!</v>
      </c>
      <c r="AH120" s="112" t="e">
        <f t="shared" si="59"/>
        <v>#DIV/0!</v>
      </c>
      <c r="AI120" s="112" t="e">
        <f t="shared" si="59"/>
        <v>#DIV/0!</v>
      </c>
      <c r="AJ120" s="112" t="e">
        <f t="shared" si="59"/>
        <v>#DIV/0!</v>
      </c>
      <c r="AK120" s="112" t="e">
        <f t="shared" si="59"/>
        <v>#DIV/0!</v>
      </c>
      <c r="AL120" s="112" t="e">
        <f t="shared" si="59"/>
        <v>#DIV/0!</v>
      </c>
      <c r="AM120" s="112" t="e">
        <f t="shared" si="59"/>
        <v>#DIV/0!</v>
      </c>
      <c r="AN120" s="112" t="e">
        <f t="shared" si="59"/>
        <v>#DIV/0!</v>
      </c>
      <c r="AO120" s="112" t="e">
        <f t="shared" si="59"/>
        <v>#DIV/0!</v>
      </c>
      <c r="AP120" s="112" t="e">
        <f t="shared" si="59"/>
        <v>#DIV/0!</v>
      </c>
      <c r="AQ120" s="112" t="e">
        <f t="shared" si="59"/>
        <v>#DIV/0!</v>
      </c>
      <c r="AR120" s="112" t="e">
        <f t="shared" si="59"/>
        <v>#DIV/0!</v>
      </c>
      <c r="AS120" s="112" t="e">
        <f t="shared" si="59"/>
        <v>#DIV/0!</v>
      </c>
      <c r="AT120" s="112" t="e">
        <f t="shared" si="59"/>
        <v>#DIV/0!</v>
      </c>
      <c r="AU120" s="112" t="e">
        <f t="shared" si="59"/>
        <v>#DIV/0!</v>
      </c>
      <c r="AV120" s="112" t="e">
        <f t="shared" si="59"/>
        <v>#DIV/0!</v>
      </c>
      <c r="AW120" s="112" t="e">
        <f t="shared" si="59"/>
        <v>#DIV/0!</v>
      </c>
      <c r="AX120" s="112" t="e">
        <f t="shared" si="59"/>
        <v>#DIV/0!</v>
      </c>
      <c r="AY120" s="112" t="e">
        <f t="shared" si="59"/>
        <v>#DIV/0!</v>
      </c>
      <c r="AZ120" s="112" t="e">
        <f t="shared" si="59"/>
        <v>#DIV/0!</v>
      </c>
      <c r="BA120" s="112" t="e">
        <f t="shared" si="59"/>
        <v>#DIV/0!</v>
      </c>
      <c r="BB120" s="112" t="e">
        <f t="shared" si="59"/>
        <v>#DIV/0!</v>
      </c>
      <c r="BC120" s="112" t="e">
        <f t="shared" si="59"/>
        <v>#DIV/0!</v>
      </c>
      <c r="BD120" s="112" t="e">
        <f t="shared" si="59"/>
        <v>#DIV/0!</v>
      </c>
      <c r="BE120" s="112" t="e">
        <f t="shared" si="59"/>
        <v>#DIV/0!</v>
      </c>
      <c r="BF120" s="112" t="e">
        <f t="shared" si="59"/>
        <v>#DIV/0!</v>
      </c>
      <c r="BG120" s="112" t="e">
        <f t="shared" si="59"/>
        <v>#DIV/0!</v>
      </c>
      <c r="BH120" s="112" t="e">
        <f t="shared" si="59"/>
        <v>#DIV/0!</v>
      </c>
      <c r="BI120" s="112" t="e">
        <f t="shared" si="59"/>
        <v>#DIV/0!</v>
      </c>
      <c r="BJ120" s="112" t="e">
        <f t="shared" si="59"/>
        <v>#DIV/0!</v>
      </c>
      <c r="BK120" s="112" t="e">
        <f t="shared" si="59"/>
        <v>#DIV/0!</v>
      </c>
    </row>
    <row r="121" spans="2:63">
      <c r="C121" s="46">
        <v>4</v>
      </c>
      <c r="D121" s="254" t="s">
        <v>552</v>
      </c>
      <c r="H121" s="51" t="str">
        <f t="shared" si="56"/>
        <v>Minutos</v>
      </c>
      <c r="O121" s="112"/>
      <c r="P121" s="112"/>
      <c r="Q121" s="112" t="e">
        <f t="shared" ref="Q121:BK121" si="60">Q95/AVERAGE(P$115:Q$115)/12</f>
        <v>#DIV/0!</v>
      </c>
      <c r="R121" s="112" t="e">
        <f t="shared" si="60"/>
        <v>#DIV/0!</v>
      </c>
      <c r="S121" s="112" t="e">
        <f t="shared" si="60"/>
        <v>#DIV/0!</v>
      </c>
      <c r="T121" s="112" t="e">
        <f t="shared" si="60"/>
        <v>#DIV/0!</v>
      </c>
      <c r="U121" s="112" t="e">
        <f t="shared" si="60"/>
        <v>#DIV/0!</v>
      </c>
      <c r="V121" s="112" t="e">
        <f t="shared" si="60"/>
        <v>#DIV/0!</v>
      </c>
      <c r="W121" s="112" t="e">
        <f t="shared" si="60"/>
        <v>#DIV/0!</v>
      </c>
      <c r="X121" s="112" t="e">
        <f t="shared" si="60"/>
        <v>#DIV/0!</v>
      </c>
      <c r="Y121" s="112" t="e">
        <f t="shared" si="60"/>
        <v>#DIV/0!</v>
      </c>
      <c r="Z121" s="112" t="e">
        <f t="shared" si="60"/>
        <v>#DIV/0!</v>
      </c>
      <c r="AA121" s="112" t="e">
        <f t="shared" si="60"/>
        <v>#DIV/0!</v>
      </c>
      <c r="AB121" s="112" t="e">
        <f t="shared" si="60"/>
        <v>#DIV/0!</v>
      </c>
      <c r="AC121" s="112" t="e">
        <f t="shared" si="60"/>
        <v>#DIV/0!</v>
      </c>
      <c r="AD121" s="112" t="e">
        <f t="shared" si="60"/>
        <v>#DIV/0!</v>
      </c>
      <c r="AE121" s="112" t="e">
        <f t="shared" si="60"/>
        <v>#DIV/0!</v>
      </c>
      <c r="AF121" s="112" t="e">
        <f t="shared" si="60"/>
        <v>#DIV/0!</v>
      </c>
      <c r="AG121" s="112" t="e">
        <f t="shared" si="60"/>
        <v>#DIV/0!</v>
      </c>
      <c r="AH121" s="112" t="e">
        <f t="shared" si="60"/>
        <v>#DIV/0!</v>
      </c>
      <c r="AI121" s="112" t="e">
        <f t="shared" si="60"/>
        <v>#DIV/0!</v>
      </c>
      <c r="AJ121" s="112" t="e">
        <f t="shared" si="60"/>
        <v>#DIV/0!</v>
      </c>
      <c r="AK121" s="112" t="e">
        <f t="shared" si="60"/>
        <v>#DIV/0!</v>
      </c>
      <c r="AL121" s="112" t="e">
        <f t="shared" si="60"/>
        <v>#DIV/0!</v>
      </c>
      <c r="AM121" s="112" t="e">
        <f t="shared" si="60"/>
        <v>#DIV/0!</v>
      </c>
      <c r="AN121" s="112" t="e">
        <f t="shared" si="60"/>
        <v>#DIV/0!</v>
      </c>
      <c r="AO121" s="112" t="e">
        <f t="shared" si="60"/>
        <v>#DIV/0!</v>
      </c>
      <c r="AP121" s="112" t="e">
        <f t="shared" si="60"/>
        <v>#DIV/0!</v>
      </c>
      <c r="AQ121" s="112" t="e">
        <f t="shared" si="60"/>
        <v>#DIV/0!</v>
      </c>
      <c r="AR121" s="112" t="e">
        <f t="shared" si="60"/>
        <v>#DIV/0!</v>
      </c>
      <c r="AS121" s="112" t="e">
        <f t="shared" si="60"/>
        <v>#DIV/0!</v>
      </c>
      <c r="AT121" s="112" t="e">
        <f t="shared" si="60"/>
        <v>#DIV/0!</v>
      </c>
      <c r="AU121" s="112" t="e">
        <f t="shared" si="60"/>
        <v>#DIV/0!</v>
      </c>
      <c r="AV121" s="112" t="e">
        <f t="shared" si="60"/>
        <v>#DIV/0!</v>
      </c>
      <c r="AW121" s="112" t="e">
        <f t="shared" si="60"/>
        <v>#DIV/0!</v>
      </c>
      <c r="AX121" s="112" t="e">
        <f t="shared" si="60"/>
        <v>#DIV/0!</v>
      </c>
      <c r="AY121" s="112" t="e">
        <f t="shared" si="60"/>
        <v>#DIV/0!</v>
      </c>
      <c r="AZ121" s="112" t="e">
        <f t="shared" si="60"/>
        <v>#DIV/0!</v>
      </c>
      <c r="BA121" s="112" t="e">
        <f t="shared" si="60"/>
        <v>#DIV/0!</v>
      </c>
      <c r="BB121" s="112" t="e">
        <f t="shared" si="60"/>
        <v>#DIV/0!</v>
      </c>
      <c r="BC121" s="112" t="e">
        <f t="shared" si="60"/>
        <v>#DIV/0!</v>
      </c>
      <c r="BD121" s="112" t="e">
        <f t="shared" si="60"/>
        <v>#DIV/0!</v>
      </c>
      <c r="BE121" s="112" t="e">
        <f t="shared" si="60"/>
        <v>#DIV/0!</v>
      </c>
      <c r="BF121" s="112" t="e">
        <f t="shared" si="60"/>
        <v>#DIV/0!</v>
      </c>
      <c r="BG121" s="112" t="e">
        <f t="shared" si="60"/>
        <v>#DIV/0!</v>
      </c>
      <c r="BH121" s="112" t="e">
        <f t="shared" si="60"/>
        <v>#DIV/0!</v>
      </c>
      <c r="BI121" s="112" t="e">
        <f t="shared" si="60"/>
        <v>#DIV/0!</v>
      </c>
      <c r="BJ121" s="112" t="e">
        <f t="shared" si="60"/>
        <v>#DIV/0!</v>
      </c>
      <c r="BK121" s="112" t="e">
        <f t="shared" si="60"/>
        <v>#DIV/0!</v>
      </c>
    </row>
    <row r="122" spans="2:63">
      <c r="C122" s="46">
        <v>5</v>
      </c>
      <c r="D122" s="254" t="s">
        <v>205</v>
      </c>
      <c r="H122" s="51" t="str">
        <f t="shared" si="56"/>
        <v>Minutos</v>
      </c>
      <c r="O122" s="112"/>
      <c r="P122" s="112"/>
      <c r="Q122" s="112" t="e">
        <f t="shared" ref="Q122:BK122" si="61">Q96/AVERAGE(P$115:Q$115)/12</f>
        <v>#DIV/0!</v>
      </c>
      <c r="R122" s="112" t="e">
        <f t="shared" si="61"/>
        <v>#DIV/0!</v>
      </c>
      <c r="S122" s="112" t="e">
        <f t="shared" si="61"/>
        <v>#DIV/0!</v>
      </c>
      <c r="T122" s="112" t="e">
        <f t="shared" si="61"/>
        <v>#DIV/0!</v>
      </c>
      <c r="U122" s="112" t="e">
        <f t="shared" si="61"/>
        <v>#DIV/0!</v>
      </c>
      <c r="V122" s="112" t="e">
        <f t="shared" si="61"/>
        <v>#DIV/0!</v>
      </c>
      <c r="W122" s="112" t="e">
        <f t="shared" si="61"/>
        <v>#DIV/0!</v>
      </c>
      <c r="X122" s="112" t="e">
        <f t="shared" si="61"/>
        <v>#DIV/0!</v>
      </c>
      <c r="Y122" s="112" t="e">
        <f t="shared" si="61"/>
        <v>#DIV/0!</v>
      </c>
      <c r="Z122" s="112" t="e">
        <f t="shared" si="61"/>
        <v>#DIV/0!</v>
      </c>
      <c r="AA122" s="112" t="e">
        <f t="shared" si="61"/>
        <v>#DIV/0!</v>
      </c>
      <c r="AB122" s="112" t="e">
        <f t="shared" si="61"/>
        <v>#DIV/0!</v>
      </c>
      <c r="AC122" s="112" t="e">
        <f t="shared" si="61"/>
        <v>#DIV/0!</v>
      </c>
      <c r="AD122" s="112" t="e">
        <f t="shared" si="61"/>
        <v>#DIV/0!</v>
      </c>
      <c r="AE122" s="112" t="e">
        <f t="shared" si="61"/>
        <v>#DIV/0!</v>
      </c>
      <c r="AF122" s="112" t="e">
        <f t="shared" si="61"/>
        <v>#DIV/0!</v>
      </c>
      <c r="AG122" s="112" t="e">
        <f t="shared" si="61"/>
        <v>#DIV/0!</v>
      </c>
      <c r="AH122" s="112" t="e">
        <f t="shared" si="61"/>
        <v>#DIV/0!</v>
      </c>
      <c r="AI122" s="112" t="e">
        <f t="shared" si="61"/>
        <v>#DIV/0!</v>
      </c>
      <c r="AJ122" s="112" t="e">
        <f t="shared" si="61"/>
        <v>#DIV/0!</v>
      </c>
      <c r="AK122" s="112" t="e">
        <f t="shared" si="61"/>
        <v>#DIV/0!</v>
      </c>
      <c r="AL122" s="112" t="e">
        <f t="shared" si="61"/>
        <v>#DIV/0!</v>
      </c>
      <c r="AM122" s="112" t="e">
        <f t="shared" si="61"/>
        <v>#DIV/0!</v>
      </c>
      <c r="AN122" s="112" t="e">
        <f t="shared" si="61"/>
        <v>#DIV/0!</v>
      </c>
      <c r="AO122" s="112" t="e">
        <f t="shared" si="61"/>
        <v>#DIV/0!</v>
      </c>
      <c r="AP122" s="112" t="e">
        <f t="shared" si="61"/>
        <v>#DIV/0!</v>
      </c>
      <c r="AQ122" s="112" t="e">
        <f t="shared" si="61"/>
        <v>#DIV/0!</v>
      </c>
      <c r="AR122" s="112" t="e">
        <f t="shared" si="61"/>
        <v>#DIV/0!</v>
      </c>
      <c r="AS122" s="112" t="e">
        <f t="shared" si="61"/>
        <v>#DIV/0!</v>
      </c>
      <c r="AT122" s="112" t="e">
        <f t="shared" si="61"/>
        <v>#DIV/0!</v>
      </c>
      <c r="AU122" s="112" t="e">
        <f t="shared" si="61"/>
        <v>#DIV/0!</v>
      </c>
      <c r="AV122" s="112" t="e">
        <f t="shared" si="61"/>
        <v>#DIV/0!</v>
      </c>
      <c r="AW122" s="112" t="e">
        <f t="shared" si="61"/>
        <v>#DIV/0!</v>
      </c>
      <c r="AX122" s="112" t="e">
        <f t="shared" si="61"/>
        <v>#DIV/0!</v>
      </c>
      <c r="AY122" s="112" t="e">
        <f t="shared" si="61"/>
        <v>#DIV/0!</v>
      </c>
      <c r="AZ122" s="112" t="e">
        <f t="shared" si="61"/>
        <v>#DIV/0!</v>
      </c>
      <c r="BA122" s="112" t="e">
        <f t="shared" si="61"/>
        <v>#DIV/0!</v>
      </c>
      <c r="BB122" s="112" t="e">
        <f t="shared" si="61"/>
        <v>#DIV/0!</v>
      </c>
      <c r="BC122" s="112" t="e">
        <f t="shared" si="61"/>
        <v>#DIV/0!</v>
      </c>
      <c r="BD122" s="112" t="e">
        <f t="shared" si="61"/>
        <v>#DIV/0!</v>
      </c>
      <c r="BE122" s="112" t="e">
        <f t="shared" si="61"/>
        <v>#DIV/0!</v>
      </c>
      <c r="BF122" s="112" t="e">
        <f t="shared" si="61"/>
        <v>#DIV/0!</v>
      </c>
      <c r="BG122" s="112" t="e">
        <f t="shared" si="61"/>
        <v>#DIV/0!</v>
      </c>
      <c r="BH122" s="112" t="e">
        <f t="shared" si="61"/>
        <v>#DIV/0!</v>
      </c>
      <c r="BI122" s="112" t="e">
        <f t="shared" si="61"/>
        <v>#DIV/0!</v>
      </c>
      <c r="BJ122" s="112" t="e">
        <f t="shared" si="61"/>
        <v>#DIV/0!</v>
      </c>
      <c r="BK122" s="112" t="e">
        <f t="shared" si="61"/>
        <v>#DIV/0!</v>
      </c>
    </row>
    <row r="123" spans="2:63">
      <c r="C123" s="46">
        <v>6</v>
      </c>
      <c r="D123" s="254" t="s">
        <v>554</v>
      </c>
      <c r="H123" s="51" t="str">
        <f t="shared" si="56"/>
        <v>Minutos</v>
      </c>
      <c r="O123" s="112"/>
      <c r="P123" s="112"/>
      <c r="Q123" s="112" t="e">
        <f t="shared" ref="Q123:BK123" si="62">Q97/AVERAGE(P$115:Q$115)/12</f>
        <v>#DIV/0!</v>
      </c>
      <c r="R123" s="112" t="e">
        <f t="shared" si="62"/>
        <v>#DIV/0!</v>
      </c>
      <c r="S123" s="112" t="e">
        <f t="shared" si="62"/>
        <v>#DIV/0!</v>
      </c>
      <c r="T123" s="112" t="e">
        <f t="shared" si="62"/>
        <v>#DIV/0!</v>
      </c>
      <c r="U123" s="112" t="e">
        <f t="shared" si="62"/>
        <v>#DIV/0!</v>
      </c>
      <c r="V123" s="112" t="e">
        <f t="shared" si="62"/>
        <v>#DIV/0!</v>
      </c>
      <c r="W123" s="112" t="e">
        <f t="shared" si="62"/>
        <v>#DIV/0!</v>
      </c>
      <c r="X123" s="112" t="e">
        <f t="shared" si="62"/>
        <v>#DIV/0!</v>
      </c>
      <c r="Y123" s="112" t="e">
        <f t="shared" si="62"/>
        <v>#DIV/0!</v>
      </c>
      <c r="Z123" s="112" t="e">
        <f t="shared" si="62"/>
        <v>#DIV/0!</v>
      </c>
      <c r="AA123" s="112" t="e">
        <f t="shared" si="62"/>
        <v>#DIV/0!</v>
      </c>
      <c r="AB123" s="112" t="e">
        <f t="shared" si="62"/>
        <v>#DIV/0!</v>
      </c>
      <c r="AC123" s="112" t="e">
        <f t="shared" si="62"/>
        <v>#DIV/0!</v>
      </c>
      <c r="AD123" s="112" t="e">
        <f t="shared" si="62"/>
        <v>#DIV/0!</v>
      </c>
      <c r="AE123" s="112" t="e">
        <f t="shared" si="62"/>
        <v>#DIV/0!</v>
      </c>
      <c r="AF123" s="112" t="e">
        <f t="shared" si="62"/>
        <v>#DIV/0!</v>
      </c>
      <c r="AG123" s="112" t="e">
        <f t="shared" si="62"/>
        <v>#DIV/0!</v>
      </c>
      <c r="AH123" s="112" t="e">
        <f t="shared" si="62"/>
        <v>#DIV/0!</v>
      </c>
      <c r="AI123" s="112" t="e">
        <f t="shared" si="62"/>
        <v>#DIV/0!</v>
      </c>
      <c r="AJ123" s="112" t="e">
        <f t="shared" si="62"/>
        <v>#DIV/0!</v>
      </c>
      <c r="AK123" s="112" t="e">
        <f t="shared" si="62"/>
        <v>#DIV/0!</v>
      </c>
      <c r="AL123" s="112" t="e">
        <f t="shared" si="62"/>
        <v>#DIV/0!</v>
      </c>
      <c r="AM123" s="112" t="e">
        <f t="shared" si="62"/>
        <v>#DIV/0!</v>
      </c>
      <c r="AN123" s="112" t="e">
        <f t="shared" si="62"/>
        <v>#DIV/0!</v>
      </c>
      <c r="AO123" s="112" t="e">
        <f t="shared" si="62"/>
        <v>#DIV/0!</v>
      </c>
      <c r="AP123" s="112" t="e">
        <f t="shared" si="62"/>
        <v>#DIV/0!</v>
      </c>
      <c r="AQ123" s="112" t="e">
        <f t="shared" si="62"/>
        <v>#DIV/0!</v>
      </c>
      <c r="AR123" s="112" t="e">
        <f t="shared" si="62"/>
        <v>#DIV/0!</v>
      </c>
      <c r="AS123" s="112" t="e">
        <f t="shared" si="62"/>
        <v>#DIV/0!</v>
      </c>
      <c r="AT123" s="112" t="e">
        <f t="shared" si="62"/>
        <v>#DIV/0!</v>
      </c>
      <c r="AU123" s="112" t="e">
        <f t="shared" si="62"/>
        <v>#DIV/0!</v>
      </c>
      <c r="AV123" s="112" t="e">
        <f t="shared" si="62"/>
        <v>#DIV/0!</v>
      </c>
      <c r="AW123" s="112" t="e">
        <f t="shared" si="62"/>
        <v>#DIV/0!</v>
      </c>
      <c r="AX123" s="112" t="e">
        <f t="shared" si="62"/>
        <v>#DIV/0!</v>
      </c>
      <c r="AY123" s="112" t="e">
        <f t="shared" si="62"/>
        <v>#DIV/0!</v>
      </c>
      <c r="AZ123" s="112" t="e">
        <f t="shared" si="62"/>
        <v>#DIV/0!</v>
      </c>
      <c r="BA123" s="112" t="e">
        <f t="shared" si="62"/>
        <v>#DIV/0!</v>
      </c>
      <c r="BB123" s="112" t="e">
        <f t="shared" si="62"/>
        <v>#DIV/0!</v>
      </c>
      <c r="BC123" s="112" t="e">
        <f t="shared" si="62"/>
        <v>#DIV/0!</v>
      </c>
      <c r="BD123" s="112" t="e">
        <f t="shared" si="62"/>
        <v>#DIV/0!</v>
      </c>
      <c r="BE123" s="112" t="e">
        <f t="shared" si="62"/>
        <v>#DIV/0!</v>
      </c>
      <c r="BF123" s="112" t="e">
        <f t="shared" si="62"/>
        <v>#DIV/0!</v>
      </c>
      <c r="BG123" s="112" t="e">
        <f t="shared" si="62"/>
        <v>#DIV/0!</v>
      </c>
      <c r="BH123" s="112" t="e">
        <f t="shared" si="62"/>
        <v>#DIV/0!</v>
      </c>
      <c r="BI123" s="112" t="e">
        <f t="shared" si="62"/>
        <v>#DIV/0!</v>
      </c>
      <c r="BJ123" s="112" t="e">
        <f t="shared" si="62"/>
        <v>#DIV/0!</v>
      </c>
      <c r="BK123" s="112" t="e">
        <f t="shared" si="62"/>
        <v>#DIV/0!</v>
      </c>
    </row>
    <row r="124" spans="2:63">
      <c r="C124" s="46">
        <v>7</v>
      </c>
      <c r="D124" s="254" t="s">
        <v>555</v>
      </c>
      <c r="H124" s="51" t="str">
        <f t="shared" si="56"/>
        <v>Minutos</v>
      </c>
      <c r="O124" s="112"/>
      <c r="P124" s="112"/>
      <c r="Q124" s="112" t="e">
        <f t="shared" ref="Q124:BK124" si="63">Q98/AVERAGE(P$115:Q$115)/12</f>
        <v>#DIV/0!</v>
      </c>
      <c r="R124" s="112" t="e">
        <f t="shared" si="63"/>
        <v>#DIV/0!</v>
      </c>
      <c r="S124" s="112" t="e">
        <f t="shared" si="63"/>
        <v>#DIV/0!</v>
      </c>
      <c r="T124" s="112" t="e">
        <f t="shared" si="63"/>
        <v>#DIV/0!</v>
      </c>
      <c r="U124" s="112" t="e">
        <f t="shared" si="63"/>
        <v>#DIV/0!</v>
      </c>
      <c r="V124" s="112" t="e">
        <f t="shared" si="63"/>
        <v>#DIV/0!</v>
      </c>
      <c r="W124" s="112" t="e">
        <f t="shared" si="63"/>
        <v>#DIV/0!</v>
      </c>
      <c r="X124" s="112" t="e">
        <f t="shared" si="63"/>
        <v>#DIV/0!</v>
      </c>
      <c r="Y124" s="112" t="e">
        <f t="shared" si="63"/>
        <v>#DIV/0!</v>
      </c>
      <c r="Z124" s="112" t="e">
        <f t="shared" si="63"/>
        <v>#DIV/0!</v>
      </c>
      <c r="AA124" s="112" t="e">
        <f t="shared" si="63"/>
        <v>#DIV/0!</v>
      </c>
      <c r="AB124" s="112" t="e">
        <f t="shared" si="63"/>
        <v>#DIV/0!</v>
      </c>
      <c r="AC124" s="112" t="e">
        <f t="shared" si="63"/>
        <v>#DIV/0!</v>
      </c>
      <c r="AD124" s="112" t="e">
        <f t="shared" si="63"/>
        <v>#DIV/0!</v>
      </c>
      <c r="AE124" s="112" t="e">
        <f t="shared" si="63"/>
        <v>#DIV/0!</v>
      </c>
      <c r="AF124" s="112" t="e">
        <f t="shared" si="63"/>
        <v>#DIV/0!</v>
      </c>
      <c r="AG124" s="112" t="e">
        <f t="shared" si="63"/>
        <v>#DIV/0!</v>
      </c>
      <c r="AH124" s="112" t="e">
        <f t="shared" si="63"/>
        <v>#DIV/0!</v>
      </c>
      <c r="AI124" s="112" t="e">
        <f t="shared" si="63"/>
        <v>#DIV/0!</v>
      </c>
      <c r="AJ124" s="112" t="e">
        <f t="shared" si="63"/>
        <v>#DIV/0!</v>
      </c>
      <c r="AK124" s="112" t="e">
        <f t="shared" si="63"/>
        <v>#DIV/0!</v>
      </c>
      <c r="AL124" s="112" t="e">
        <f t="shared" si="63"/>
        <v>#DIV/0!</v>
      </c>
      <c r="AM124" s="112" t="e">
        <f t="shared" si="63"/>
        <v>#DIV/0!</v>
      </c>
      <c r="AN124" s="112" t="e">
        <f t="shared" si="63"/>
        <v>#DIV/0!</v>
      </c>
      <c r="AO124" s="112" t="e">
        <f t="shared" si="63"/>
        <v>#DIV/0!</v>
      </c>
      <c r="AP124" s="112" t="e">
        <f t="shared" si="63"/>
        <v>#DIV/0!</v>
      </c>
      <c r="AQ124" s="112" t="e">
        <f t="shared" si="63"/>
        <v>#DIV/0!</v>
      </c>
      <c r="AR124" s="112" t="e">
        <f t="shared" si="63"/>
        <v>#DIV/0!</v>
      </c>
      <c r="AS124" s="112" t="e">
        <f t="shared" si="63"/>
        <v>#DIV/0!</v>
      </c>
      <c r="AT124" s="112" t="e">
        <f t="shared" si="63"/>
        <v>#DIV/0!</v>
      </c>
      <c r="AU124" s="112" t="e">
        <f t="shared" si="63"/>
        <v>#DIV/0!</v>
      </c>
      <c r="AV124" s="112" t="e">
        <f t="shared" si="63"/>
        <v>#DIV/0!</v>
      </c>
      <c r="AW124" s="112" t="e">
        <f t="shared" si="63"/>
        <v>#DIV/0!</v>
      </c>
      <c r="AX124" s="112" t="e">
        <f t="shared" si="63"/>
        <v>#DIV/0!</v>
      </c>
      <c r="AY124" s="112" t="e">
        <f t="shared" si="63"/>
        <v>#DIV/0!</v>
      </c>
      <c r="AZ124" s="112" t="e">
        <f t="shared" si="63"/>
        <v>#DIV/0!</v>
      </c>
      <c r="BA124" s="112" t="e">
        <f t="shared" si="63"/>
        <v>#DIV/0!</v>
      </c>
      <c r="BB124" s="112" t="e">
        <f t="shared" si="63"/>
        <v>#DIV/0!</v>
      </c>
      <c r="BC124" s="112" t="e">
        <f t="shared" si="63"/>
        <v>#DIV/0!</v>
      </c>
      <c r="BD124" s="112" t="e">
        <f t="shared" si="63"/>
        <v>#DIV/0!</v>
      </c>
      <c r="BE124" s="112" t="e">
        <f t="shared" si="63"/>
        <v>#DIV/0!</v>
      </c>
      <c r="BF124" s="112" t="e">
        <f t="shared" si="63"/>
        <v>#DIV/0!</v>
      </c>
      <c r="BG124" s="112" t="e">
        <f t="shared" si="63"/>
        <v>#DIV/0!</v>
      </c>
      <c r="BH124" s="112" t="e">
        <f t="shared" si="63"/>
        <v>#DIV/0!</v>
      </c>
      <c r="BI124" s="112" t="e">
        <f t="shared" si="63"/>
        <v>#DIV/0!</v>
      </c>
      <c r="BJ124" s="112" t="e">
        <f t="shared" si="63"/>
        <v>#DIV/0!</v>
      </c>
      <c r="BK124" s="112" t="e">
        <f t="shared" si="63"/>
        <v>#DIV/0!</v>
      </c>
    </row>
    <row r="125" spans="2:63">
      <c r="D125" t="s">
        <v>77</v>
      </c>
      <c r="Q125" s="115" t="e">
        <f>SUM(Q118:Q124)</f>
        <v>#DIV/0!</v>
      </c>
      <c r="R125" s="115" t="e">
        <f t="shared" ref="R125:BK125" si="64">SUM(R118:R124)</f>
        <v>#DIV/0!</v>
      </c>
      <c r="S125" s="115" t="e">
        <f t="shared" si="64"/>
        <v>#DIV/0!</v>
      </c>
      <c r="T125" s="115" t="e">
        <f t="shared" si="64"/>
        <v>#DIV/0!</v>
      </c>
      <c r="U125" s="115" t="e">
        <f t="shared" si="64"/>
        <v>#DIV/0!</v>
      </c>
      <c r="V125" s="115" t="e">
        <f t="shared" si="64"/>
        <v>#DIV/0!</v>
      </c>
      <c r="W125" s="115" t="e">
        <f t="shared" si="64"/>
        <v>#DIV/0!</v>
      </c>
      <c r="X125" s="115" t="e">
        <f t="shared" si="64"/>
        <v>#DIV/0!</v>
      </c>
      <c r="Y125" s="115" t="e">
        <f t="shared" si="64"/>
        <v>#DIV/0!</v>
      </c>
      <c r="Z125" s="115" t="e">
        <f t="shared" si="64"/>
        <v>#DIV/0!</v>
      </c>
      <c r="AA125" s="115" t="e">
        <f t="shared" si="64"/>
        <v>#DIV/0!</v>
      </c>
      <c r="AB125" s="115" t="e">
        <f t="shared" si="64"/>
        <v>#DIV/0!</v>
      </c>
      <c r="AC125" s="115" t="e">
        <f t="shared" si="64"/>
        <v>#DIV/0!</v>
      </c>
      <c r="AD125" s="115" t="e">
        <f t="shared" si="64"/>
        <v>#DIV/0!</v>
      </c>
      <c r="AE125" s="115" t="e">
        <f t="shared" si="64"/>
        <v>#DIV/0!</v>
      </c>
      <c r="AF125" s="115" t="e">
        <f t="shared" si="64"/>
        <v>#DIV/0!</v>
      </c>
      <c r="AG125" s="115" t="e">
        <f t="shared" si="64"/>
        <v>#DIV/0!</v>
      </c>
      <c r="AH125" s="115" t="e">
        <f t="shared" si="64"/>
        <v>#DIV/0!</v>
      </c>
      <c r="AI125" s="115" t="e">
        <f t="shared" si="64"/>
        <v>#DIV/0!</v>
      </c>
      <c r="AJ125" s="115" t="e">
        <f t="shared" si="64"/>
        <v>#DIV/0!</v>
      </c>
      <c r="AK125" s="115" t="e">
        <f t="shared" si="64"/>
        <v>#DIV/0!</v>
      </c>
      <c r="AL125" s="115" t="e">
        <f t="shared" si="64"/>
        <v>#DIV/0!</v>
      </c>
      <c r="AM125" s="115" t="e">
        <f t="shared" si="64"/>
        <v>#DIV/0!</v>
      </c>
      <c r="AN125" s="115" t="e">
        <f t="shared" si="64"/>
        <v>#DIV/0!</v>
      </c>
      <c r="AO125" s="115" t="e">
        <f t="shared" si="64"/>
        <v>#DIV/0!</v>
      </c>
      <c r="AP125" s="115" t="e">
        <f t="shared" si="64"/>
        <v>#DIV/0!</v>
      </c>
      <c r="AQ125" s="115" t="e">
        <f t="shared" si="64"/>
        <v>#DIV/0!</v>
      </c>
      <c r="AR125" s="115" t="e">
        <f t="shared" si="64"/>
        <v>#DIV/0!</v>
      </c>
      <c r="AS125" s="115" t="e">
        <f t="shared" si="64"/>
        <v>#DIV/0!</v>
      </c>
      <c r="AT125" s="115" t="e">
        <f t="shared" si="64"/>
        <v>#DIV/0!</v>
      </c>
      <c r="AU125" s="115" t="e">
        <f t="shared" si="64"/>
        <v>#DIV/0!</v>
      </c>
      <c r="AV125" s="115" t="e">
        <f t="shared" si="64"/>
        <v>#DIV/0!</v>
      </c>
      <c r="AW125" s="115" t="e">
        <f t="shared" si="64"/>
        <v>#DIV/0!</v>
      </c>
      <c r="AX125" s="115" t="e">
        <f t="shared" si="64"/>
        <v>#DIV/0!</v>
      </c>
      <c r="AY125" s="115" t="e">
        <f t="shared" si="64"/>
        <v>#DIV/0!</v>
      </c>
      <c r="AZ125" s="115" t="e">
        <f t="shared" si="64"/>
        <v>#DIV/0!</v>
      </c>
      <c r="BA125" s="115" t="e">
        <f t="shared" si="64"/>
        <v>#DIV/0!</v>
      </c>
      <c r="BB125" s="115" t="e">
        <f t="shared" si="64"/>
        <v>#DIV/0!</v>
      </c>
      <c r="BC125" s="115" t="e">
        <f t="shared" si="64"/>
        <v>#DIV/0!</v>
      </c>
      <c r="BD125" s="115" t="e">
        <f t="shared" si="64"/>
        <v>#DIV/0!</v>
      </c>
      <c r="BE125" s="115" t="e">
        <f t="shared" si="64"/>
        <v>#DIV/0!</v>
      </c>
      <c r="BF125" s="115" t="e">
        <f t="shared" si="64"/>
        <v>#DIV/0!</v>
      </c>
      <c r="BG125" s="115" t="e">
        <f t="shared" si="64"/>
        <v>#DIV/0!</v>
      </c>
      <c r="BH125" s="115" t="e">
        <f t="shared" si="64"/>
        <v>#DIV/0!</v>
      </c>
      <c r="BI125" s="115" t="e">
        <f t="shared" si="64"/>
        <v>#DIV/0!</v>
      </c>
      <c r="BJ125" s="115" t="e">
        <f t="shared" si="64"/>
        <v>#DIV/0!</v>
      </c>
      <c r="BK125" s="115" t="e">
        <f t="shared" si="64"/>
        <v>#DIV/0!</v>
      </c>
    </row>
    <row r="127" spans="2:63">
      <c r="B127" s="73" t="s">
        <v>547</v>
      </c>
      <c r="C127" s="73" t="s">
        <v>540</v>
      </c>
    </row>
    <row r="128" spans="2:63">
      <c r="C128" s="46">
        <v>9</v>
      </c>
      <c r="D128" s="254" t="s">
        <v>556</v>
      </c>
      <c r="H128" s="51" t="str">
        <f>INDEX(Fixed.Retail.Services.Units,C128)</f>
        <v>Minutos</v>
      </c>
      <c r="O128" s="112"/>
      <c r="P128" s="112"/>
      <c r="Q128" s="112" t="e">
        <f t="shared" ref="Q128:BK128" si="65">Q101/AVERAGE(P$115:Q$115)/12</f>
        <v>#DIV/0!</v>
      </c>
      <c r="R128" s="112" t="e">
        <f t="shared" si="65"/>
        <v>#DIV/0!</v>
      </c>
      <c r="S128" s="112" t="e">
        <f t="shared" si="65"/>
        <v>#DIV/0!</v>
      </c>
      <c r="T128" s="112" t="e">
        <f t="shared" si="65"/>
        <v>#DIV/0!</v>
      </c>
      <c r="U128" s="112" t="e">
        <f t="shared" si="65"/>
        <v>#DIV/0!</v>
      </c>
      <c r="V128" s="112" t="e">
        <f t="shared" si="65"/>
        <v>#DIV/0!</v>
      </c>
      <c r="W128" s="112" t="e">
        <f t="shared" si="65"/>
        <v>#DIV/0!</v>
      </c>
      <c r="X128" s="112" t="e">
        <f t="shared" si="65"/>
        <v>#DIV/0!</v>
      </c>
      <c r="Y128" s="112" t="e">
        <f t="shared" si="65"/>
        <v>#DIV/0!</v>
      </c>
      <c r="Z128" s="112" t="e">
        <f t="shared" si="65"/>
        <v>#DIV/0!</v>
      </c>
      <c r="AA128" s="112" t="e">
        <f t="shared" si="65"/>
        <v>#DIV/0!</v>
      </c>
      <c r="AB128" s="112" t="e">
        <f t="shared" si="65"/>
        <v>#DIV/0!</v>
      </c>
      <c r="AC128" s="112" t="e">
        <f t="shared" si="65"/>
        <v>#DIV/0!</v>
      </c>
      <c r="AD128" s="112" t="e">
        <f t="shared" si="65"/>
        <v>#DIV/0!</v>
      </c>
      <c r="AE128" s="112" t="e">
        <f t="shared" si="65"/>
        <v>#DIV/0!</v>
      </c>
      <c r="AF128" s="112" t="e">
        <f t="shared" si="65"/>
        <v>#DIV/0!</v>
      </c>
      <c r="AG128" s="112" t="e">
        <f t="shared" si="65"/>
        <v>#DIV/0!</v>
      </c>
      <c r="AH128" s="112" t="e">
        <f t="shared" si="65"/>
        <v>#DIV/0!</v>
      </c>
      <c r="AI128" s="112" t="e">
        <f t="shared" si="65"/>
        <v>#DIV/0!</v>
      </c>
      <c r="AJ128" s="112" t="e">
        <f t="shared" si="65"/>
        <v>#DIV/0!</v>
      </c>
      <c r="AK128" s="112" t="e">
        <f t="shared" si="65"/>
        <v>#DIV/0!</v>
      </c>
      <c r="AL128" s="112" t="e">
        <f t="shared" si="65"/>
        <v>#DIV/0!</v>
      </c>
      <c r="AM128" s="112" t="e">
        <f t="shared" si="65"/>
        <v>#DIV/0!</v>
      </c>
      <c r="AN128" s="112" t="e">
        <f t="shared" si="65"/>
        <v>#DIV/0!</v>
      </c>
      <c r="AO128" s="112" t="e">
        <f t="shared" si="65"/>
        <v>#DIV/0!</v>
      </c>
      <c r="AP128" s="112" t="e">
        <f t="shared" si="65"/>
        <v>#DIV/0!</v>
      </c>
      <c r="AQ128" s="112" t="e">
        <f t="shared" si="65"/>
        <v>#DIV/0!</v>
      </c>
      <c r="AR128" s="112" t="e">
        <f t="shared" si="65"/>
        <v>#DIV/0!</v>
      </c>
      <c r="AS128" s="112" t="e">
        <f t="shared" si="65"/>
        <v>#DIV/0!</v>
      </c>
      <c r="AT128" s="112" t="e">
        <f t="shared" si="65"/>
        <v>#DIV/0!</v>
      </c>
      <c r="AU128" s="112" t="e">
        <f t="shared" si="65"/>
        <v>#DIV/0!</v>
      </c>
      <c r="AV128" s="112" t="e">
        <f t="shared" si="65"/>
        <v>#DIV/0!</v>
      </c>
      <c r="AW128" s="112" t="e">
        <f t="shared" si="65"/>
        <v>#DIV/0!</v>
      </c>
      <c r="AX128" s="112" t="e">
        <f t="shared" si="65"/>
        <v>#DIV/0!</v>
      </c>
      <c r="AY128" s="112" t="e">
        <f t="shared" si="65"/>
        <v>#DIV/0!</v>
      </c>
      <c r="AZ128" s="112" t="e">
        <f t="shared" si="65"/>
        <v>#DIV/0!</v>
      </c>
      <c r="BA128" s="112" t="e">
        <f t="shared" si="65"/>
        <v>#DIV/0!</v>
      </c>
      <c r="BB128" s="112" t="e">
        <f t="shared" si="65"/>
        <v>#DIV/0!</v>
      </c>
      <c r="BC128" s="112" t="e">
        <f t="shared" si="65"/>
        <v>#DIV/0!</v>
      </c>
      <c r="BD128" s="112" t="e">
        <f t="shared" si="65"/>
        <v>#DIV/0!</v>
      </c>
      <c r="BE128" s="112" t="e">
        <f t="shared" si="65"/>
        <v>#DIV/0!</v>
      </c>
      <c r="BF128" s="112" t="e">
        <f t="shared" si="65"/>
        <v>#DIV/0!</v>
      </c>
      <c r="BG128" s="112" t="e">
        <f t="shared" si="65"/>
        <v>#DIV/0!</v>
      </c>
      <c r="BH128" s="112" t="e">
        <f t="shared" si="65"/>
        <v>#DIV/0!</v>
      </c>
      <c r="BI128" s="112" t="e">
        <f t="shared" si="65"/>
        <v>#DIV/0!</v>
      </c>
      <c r="BJ128" s="112" t="e">
        <f t="shared" si="65"/>
        <v>#DIV/0!</v>
      </c>
      <c r="BK128" s="112" t="e">
        <f t="shared" si="65"/>
        <v>#DIV/0!</v>
      </c>
    </row>
    <row r="129" spans="1:63">
      <c r="C129" s="46">
        <v>10</v>
      </c>
      <c r="D129" s="254" t="s">
        <v>557</v>
      </c>
      <c r="H129" s="51" t="str">
        <f>INDEX(Fixed.Retail.Services.Units,C129)</f>
        <v>Minutos</v>
      </c>
      <c r="O129" s="112"/>
      <c r="P129" s="112"/>
      <c r="Q129" s="112" t="e">
        <f t="shared" ref="Q129:BK129" si="66">Q102/AVERAGE(P$115:Q$115)/12</f>
        <v>#DIV/0!</v>
      </c>
      <c r="R129" s="112" t="e">
        <f t="shared" si="66"/>
        <v>#DIV/0!</v>
      </c>
      <c r="S129" s="112" t="e">
        <f t="shared" si="66"/>
        <v>#DIV/0!</v>
      </c>
      <c r="T129" s="112" t="e">
        <f t="shared" si="66"/>
        <v>#DIV/0!</v>
      </c>
      <c r="U129" s="112" t="e">
        <f t="shared" si="66"/>
        <v>#DIV/0!</v>
      </c>
      <c r="V129" s="112" t="e">
        <f t="shared" si="66"/>
        <v>#DIV/0!</v>
      </c>
      <c r="W129" s="112" t="e">
        <f t="shared" si="66"/>
        <v>#DIV/0!</v>
      </c>
      <c r="X129" s="112" t="e">
        <f t="shared" si="66"/>
        <v>#DIV/0!</v>
      </c>
      <c r="Y129" s="112" t="e">
        <f t="shared" si="66"/>
        <v>#DIV/0!</v>
      </c>
      <c r="Z129" s="112" t="e">
        <f t="shared" si="66"/>
        <v>#DIV/0!</v>
      </c>
      <c r="AA129" s="112" t="e">
        <f t="shared" si="66"/>
        <v>#DIV/0!</v>
      </c>
      <c r="AB129" s="112" t="e">
        <f t="shared" si="66"/>
        <v>#DIV/0!</v>
      </c>
      <c r="AC129" s="112" t="e">
        <f t="shared" si="66"/>
        <v>#DIV/0!</v>
      </c>
      <c r="AD129" s="112" t="e">
        <f t="shared" si="66"/>
        <v>#DIV/0!</v>
      </c>
      <c r="AE129" s="112" t="e">
        <f t="shared" si="66"/>
        <v>#DIV/0!</v>
      </c>
      <c r="AF129" s="112" t="e">
        <f t="shared" si="66"/>
        <v>#DIV/0!</v>
      </c>
      <c r="AG129" s="112" t="e">
        <f t="shared" si="66"/>
        <v>#DIV/0!</v>
      </c>
      <c r="AH129" s="112" t="e">
        <f t="shared" si="66"/>
        <v>#DIV/0!</v>
      </c>
      <c r="AI129" s="112" t="e">
        <f t="shared" si="66"/>
        <v>#DIV/0!</v>
      </c>
      <c r="AJ129" s="112" t="e">
        <f t="shared" si="66"/>
        <v>#DIV/0!</v>
      </c>
      <c r="AK129" s="112" t="e">
        <f t="shared" si="66"/>
        <v>#DIV/0!</v>
      </c>
      <c r="AL129" s="112" t="e">
        <f t="shared" si="66"/>
        <v>#DIV/0!</v>
      </c>
      <c r="AM129" s="112" t="e">
        <f t="shared" si="66"/>
        <v>#DIV/0!</v>
      </c>
      <c r="AN129" s="112" t="e">
        <f t="shared" si="66"/>
        <v>#DIV/0!</v>
      </c>
      <c r="AO129" s="112" t="e">
        <f t="shared" si="66"/>
        <v>#DIV/0!</v>
      </c>
      <c r="AP129" s="112" t="e">
        <f t="shared" si="66"/>
        <v>#DIV/0!</v>
      </c>
      <c r="AQ129" s="112" t="e">
        <f t="shared" si="66"/>
        <v>#DIV/0!</v>
      </c>
      <c r="AR129" s="112" t="e">
        <f t="shared" si="66"/>
        <v>#DIV/0!</v>
      </c>
      <c r="AS129" s="112" t="e">
        <f t="shared" si="66"/>
        <v>#DIV/0!</v>
      </c>
      <c r="AT129" s="112" t="e">
        <f t="shared" si="66"/>
        <v>#DIV/0!</v>
      </c>
      <c r="AU129" s="112" t="e">
        <f t="shared" si="66"/>
        <v>#DIV/0!</v>
      </c>
      <c r="AV129" s="112" t="e">
        <f t="shared" si="66"/>
        <v>#DIV/0!</v>
      </c>
      <c r="AW129" s="112" t="e">
        <f t="shared" si="66"/>
        <v>#DIV/0!</v>
      </c>
      <c r="AX129" s="112" t="e">
        <f t="shared" si="66"/>
        <v>#DIV/0!</v>
      </c>
      <c r="AY129" s="112" t="e">
        <f t="shared" si="66"/>
        <v>#DIV/0!</v>
      </c>
      <c r="AZ129" s="112" t="e">
        <f t="shared" si="66"/>
        <v>#DIV/0!</v>
      </c>
      <c r="BA129" s="112" t="e">
        <f t="shared" si="66"/>
        <v>#DIV/0!</v>
      </c>
      <c r="BB129" s="112" t="e">
        <f t="shared" si="66"/>
        <v>#DIV/0!</v>
      </c>
      <c r="BC129" s="112" t="e">
        <f t="shared" si="66"/>
        <v>#DIV/0!</v>
      </c>
      <c r="BD129" s="112" t="e">
        <f t="shared" si="66"/>
        <v>#DIV/0!</v>
      </c>
      <c r="BE129" s="112" t="e">
        <f t="shared" si="66"/>
        <v>#DIV/0!</v>
      </c>
      <c r="BF129" s="112" t="e">
        <f t="shared" si="66"/>
        <v>#DIV/0!</v>
      </c>
      <c r="BG129" s="112" t="e">
        <f t="shared" si="66"/>
        <v>#DIV/0!</v>
      </c>
      <c r="BH129" s="112" t="e">
        <f t="shared" si="66"/>
        <v>#DIV/0!</v>
      </c>
      <c r="BI129" s="112" t="e">
        <f t="shared" si="66"/>
        <v>#DIV/0!</v>
      </c>
      <c r="BJ129" s="112" t="e">
        <f t="shared" si="66"/>
        <v>#DIV/0!</v>
      </c>
      <c r="BK129" s="112" t="e">
        <f t="shared" si="66"/>
        <v>#DIV/0!</v>
      </c>
    </row>
    <row r="130" spans="1:63">
      <c r="C130" s="46">
        <v>11</v>
      </c>
      <c r="D130" s="254" t="s">
        <v>205</v>
      </c>
      <c r="H130" s="51" t="str">
        <f>INDEX(Fixed.Retail.Services.Units,C130)</f>
        <v>Minutos</v>
      </c>
      <c r="O130" s="112"/>
      <c r="P130" s="112"/>
      <c r="Q130" s="112" t="e">
        <f t="shared" ref="Q130:BK130" si="67">Q103/AVERAGE(P$115:Q$115)/12</f>
        <v>#DIV/0!</v>
      </c>
      <c r="R130" s="112" t="e">
        <f t="shared" si="67"/>
        <v>#DIV/0!</v>
      </c>
      <c r="S130" s="112" t="e">
        <f t="shared" si="67"/>
        <v>#DIV/0!</v>
      </c>
      <c r="T130" s="112" t="e">
        <f t="shared" si="67"/>
        <v>#DIV/0!</v>
      </c>
      <c r="U130" s="112" t="e">
        <f t="shared" si="67"/>
        <v>#DIV/0!</v>
      </c>
      <c r="V130" s="112" t="e">
        <f t="shared" si="67"/>
        <v>#DIV/0!</v>
      </c>
      <c r="W130" s="112" t="e">
        <f t="shared" si="67"/>
        <v>#DIV/0!</v>
      </c>
      <c r="X130" s="112" t="e">
        <f t="shared" si="67"/>
        <v>#DIV/0!</v>
      </c>
      <c r="Y130" s="112" t="e">
        <f t="shared" si="67"/>
        <v>#DIV/0!</v>
      </c>
      <c r="Z130" s="112" t="e">
        <f t="shared" si="67"/>
        <v>#DIV/0!</v>
      </c>
      <c r="AA130" s="112" t="e">
        <f t="shared" si="67"/>
        <v>#DIV/0!</v>
      </c>
      <c r="AB130" s="112" t="e">
        <f t="shared" si="67"/>
        <v>#DIV/0!</v>
      </c>
      <c r="AC130" s="112" t="e">
        <f t="shared" si="67"/>
        <v>#DIV/0!</v>
      </c>
      <c r="AD130" s="112" t="e">
        <f t="shared" si="67"/>
        <v>#DIV/0!</v>
      </c>
      <c r="AE130" s="112" t="e">
        <f t="shared" si="67"/>
        <v>#DIV/0!</v>
      </c>
      <c r="AF130" s="112" t="e">
        <f t="shared" si="67"/>
        <v>#DIV/0!</v>
      </c>
      <c r="AG130" s="112" t="e">
        <f t="shared" si="67"/>
        <v>#DIV/0!</v>
      </c>
      <c r="AH130" s="112" t="e">
        <f t="shared" si="67"/>
        <v>#DIV/0!</v>
      </c>
      <c r="AI130" s="112" t="e">
        <f t="shared" si="67"/>
        <v>#DIV/0!</v>
      </c>
      <c r="AJ130" s="112" t="e">
        <f t="shared" si="67"/>
        <v>#DIV/0!</v>
      </c>
      <c r="AK130" s="112" t="e">
        <f t="shared" si="67"/>
        <v>#DIV/0!</v>
      </c>
      <c r="AL130" s="112" t="e">
        <f t="shared" si="67"/>
        <v>#DIV/0!</v>
      </c>
      <c r="AM130" s="112" t="e">
        <f t="shared" si="67"/>
        <v>#DIV/0!</v>
      </c>
      <c r="AN130" s="112" t="e">
        <f t="shared" si="67"/>
        <v>#DIV/0!</v>
      </c>
      <c r="AO130" s="112" t="e">
        <f t="shared" si="67"/>
        <v>#DIV/0!</v>
      </c>
      <c r="AP130" s="112" t="e">
        <f t="shared" si="67"/>
        <v>#DIV/0!</v>
      </c>
      <c r="AQ130" s="112" t="e">
        <f t="shared" si="67"/>
        <v>#DIV/0!</v>
      </c>
      <c r="AR130" s="112" t="e">
        <f t="shared" si="67"/>
        <v>#DIV/0!</v>
      </c>
      <c r="AS130" s="112" t="e">
        <f t="shared" si="67"/>
        <v>#DIV/0!</v>
      </c>
      <c r="AT130" s="112" t="e">
        <f t="shared" si="67"/>
        <v>#DIV/0!</v>
      </c>
      <c r="AU130" s="112" t="e">
        <f t="shared" si="67"/>
        <v>#DIV/0!</v>
      </c>
      <c r="AV130" s="112" t="e">
        <f t="shared" si="67"/>
        <v>#DIV/0!</v>
      </c>
      <c r="AW130" s="112" t="e">
        <f t="shared" si="67"/>
        <v>#DIV/0!</v>
      </c>
      <c r="AX130" s="112" t="e">
        <f t="shared" si="67"/>
        <v>#DIV/0!</v>
      </c>
      <c r="AY130" s="112" t="e">
        <f t="shared" si="67"/>
        <v>#DIV/0!</v>
      </c>
      <c r="AZ130" s="112" t="e">
        <f t="shared" si="67"/>
        <v>#DIV/0!</v>
      </c>
      <c r="BA130" s="112" t="e">
        <f t="shared" si="67"/>
        <v>#DIV/0!</v>
      </c>
      <c r="BB130" s="112" t="e">
        <f t="shared" si="67"/>
        <v>#DIV/0!</v>
      </c>
      <c r="BC130" s="112" t="e">
        <f t="shared" si="67"/>
        <v>#DIV/0!</v>
      </c>
      <c r="BD130" s="112" t="e">
        <f t="shared" si="67"/>
        <v>#DIV/0!</v>
      </c>
      <c r="BE130" s="112" t="e">
        <f t="shared" si="67"/>
        <v>#DIV/0!</v>
      </c>
      <c r="BF130" s="112" t="e">
        <f t="shared" si="67"/>
        <v>#DIV/0!</v>
      </c>
      <c r="BG130" s="112" t="e">
        <f t="shared" si="67"/>
        <v>#DIV/0!</v>
      </c>
      <c r="BH130" s="112" t="e">
        <f t="shared" si="67"/>
        <v>#DIV/0!</v>
      </c>
      <c r="BI130" s="112" t="e">
        <f t="shared" si="67"/>
        <v>#DIV/0!</v>
      </c>
      <c r="BJ130" s="112" t="e">
        <f t="shared" si="67"/>
        <v>#DIV/0!</v>
      </c>
      <c r="BK130" s="112" t="e">
        <f t="shared" si="67"/>
        <v>#DIV/0!</v>
      </c>
    </row>
    <row r="131" spans="1:63">
      <c r="C131" s="46">
        <v>12</v>
      </c>
      <c r="D131" s="254" t="s">
        <v>554</v>
      </c>
      <c r="H131" s="51" t="str">
        <f>INDEX(Fixed.Retail.Services.Units,C131)</f>
        <v>Minutos</v>
      </c>
      <c r="O131" s="112"/>
      <c r="P131" s="112"/>
      <c r="Q131" s="112" t="e">
        <f t="shared" ref="Q131:BK131" si="68">Q104/AVERAGE(P$115:Q$115)/12</f>
        <v>#DIV/0!</v>
      </c>
      <c r="R131" s="112" t="e">
        <f t="shared" si="68"/>
        <v>#DIV/0!</v>
      </c>
      <c r="S131" s="112" t="e">
        <f t="shared" si="68"/>
        <v>#DIV/0!</v>
      </c>
      <c r="T131" s="112" t="e">
        <f t="shared" si="68"/>
        <v>#DIV/0!</v>
      </c>
      <c r="U131" s="112" t="e">
        <f t="shared" si="68"/>
        <v>#DIV/0!</v>
      </c>
      <c r="V131" s="112" t="e">
        <f t="shared" si="68"/>
        <v>#DIV/0!</v>
      </c>
      <c r="W131" s="112" t="e">
        <f t="shared" si="68"/>
        <v>#DIV/0!</v>
      </c>
      <c r="X131" s="112" t="e">
        <f t="shared" si="68"/>
        <v>#DIV/0!</v>
      </c>
      <c r="Y131" s="112" t="e">
        <f t="shared" si="68"/>
        <v>#DIV/0!</v>
      </c>
      <c r="Z131" s="112" t="e">
        <f t="shared" si="68"/>
        <v>#DIV/0!</v>
      </c>
      <c r="AA131" s="112" t="e">
        <f t="shared" si="68"/>
        <v>#DIV/0!</v>
      </c>
      <c r="AB131" s="112" t="e">
        <f t="shared" si="68"/>
        <v>#DIV/0!</v>
      </c>
      <c r="AC131" s="112" t="e">
        <f t="shared" si="68"/>
        <v>#DIV/0!</v>
      </c>
      <c r="AD131" s="112" t="e">
        <f t="shared" si="68"/>
        <v>#DIV/0!</v>
      </c>
      <c r="AE131" s="112" t="e">
        <f t="shared" si="68"/>
        <v>#DIV/0!</v>
      </c>
      <c r="AF131" s="112" t="e">
        <f t="shared" si="68"/>
        <v>#DIV/0!</v>
      </c>
      <c r="AG131" s="112" t="e">
        <f t="shared" si="68"/>
        <v>#DIV/0!</v>
      </c>
      <c r="AH131" s="112" t="e">
        <f t="shared" si="68"/>
        <v>#DIV/0!</v>
      </c>
      <c r="AI131" s="112" t="e">
        <f t="shared" si="68"/>
        <v>#DIV/0!</v>
      </c>
      <c r="AJ131" s="112" t="e">
        <f t="shared" si="68"/>
        <v>#DIV/0!</v>
      </c>
      <c r="AK131" s="112" t="e">
        <f t="shared" si="68"/>
        <v>#DIV/0!</v>
      </c>
      <c r="AL131" s="112" t="e">
        <f t="shared" si="68"/>
        <v>#DIV/0!</v>
      </c>
      <c r="AM131" s="112" t="e">
        <f t="shared" si="68"/>
        <v>#DIV/0!</v>
      </c>
      <c r="AN131" s="112" t="e">
        <f t="shared" si="68"/>
        <v>#DIV/0!</v>
      </c>
      <c r="AO131" s="112" t="e">
        <f t="shared" si="68"/>
        <v>#DIV/0!</v>
      </c>
      <c r="AP131" s="112" t="e">
        <f t="shared" si="68"/>
        <v>#DIV/0!</v>
      </c>
      <c r="AQ131" s="112" t="e">
        <f t="shared" si="68"/>
        <v>#DIV/0!</v>
      </c>
      <c r="AR131" s="112" t="e">
        <f t="shared" si="68"/>
        <v>#DIV/0!</v>
      </c>
      <c r="AS131" s="112" t="e">
        <f t="shared" si="68"/>
        <v>#DIV/0!</v>
      </c>
      <c r="AT131" s="112" t="e">
        <f t="shared" si="68"/>
        <v>#DIV/0!</v>
      </c>
      <c r="AU131" s="112" t="e">
        <f t="shared" si="68"/>
        <v>#DIV/0!</v>
      </c>
      <c r="AV131" s="112" t="e">
        <f t="shared" si="68"/>
        <v>#DIV/0!</v>
      </c>
      <c r="AW131" s="112" t="e">
        <f t="shared" si="68"/>
        <v>#DIV/0!</v>
      </c>
      <c r="AX131" s="112" t="e">
        <f t="shared" si="68"/>
        <v>#DIV/0!</v>
      </c>
      <c r="AY131" s="112" t="e">
        <f t="shared" si="68"/>
        <v>#DIV/0!</v>
      </c>
      <c r="AZ131" s="112" t="e">
        <f t="shared" si="68"/>
        <v>#DIV/0!</v>
      </c>
      <c r="BA131" s="112" t="e">
        <f t="shared" si="68"/>
        <v>#DIV/0!</v>
      </c>
      <c r="BB131" s="112" t="e">
        <f t="shared" si="68"/>
        <v>#DIV/0!</v>
      </c>
      <c r="BC131" s="112" t="e">
        <f t="shared" si="68"/>
        <v>#DIV/0!</v>
      </c>
      <c r="BD131" s="112" t="e">
        <f t="shared" si="68"/>
        <v>#DIV/0!</v>
      </c>
      <c r="BE131" s="112" t="e">
        <f t="shared" si="68"/>
        <v>#DIV/0!</v>
      </c>
      <c r="BF131" s="112" t="e">
        <f t="shared" si="68"/>
        <v>#DIV/0!</v>
      </c>
      <c r="BG131" s="112" t="e">
        <f t="shared" si="68"/>
        <v>#DIV/0!</v>
      </c>
      <c r="BH131" s="112" t="e">
        <f t="shared" si="68"/>
        <v>#DIV/0!</v>
      </c>
      <c r="BI131" s="112" t="e">
        <f t="shared" si="68"/>
        <v>#DIV/0!</v>
      </c>
      <c r="BJ131" s="112" t="e">
        <f t="shared" si="68"/>
        <v>#DIV/0!</v>
      </c>
      <c r="BK131" s="112" t="e">
        <f t="shared" si="68"/>
        <v>#DIV/0!</v>
      </c>
    </row>
    <row r="132" spans="1:63">
      <c r="D132" t="s">
        <v>77</v>
      </c>
      <c r="Q132" s="115" t="e">
        <f>SUM(Q128:Q131)</f>
        <v>#DIV/0!</v>
      </c>
      <c r="R132" s="115" t="e">
        <f t="shared" ref="R132:BK132" si="69">SUM(R128:R131)</f>
        <v>#DIV/0!</v>
      </c>
      <c r="S132" s="115" t="e">
        <f t="shared" si="69"/>
        <v>#DIV/0!</v>
      </c>
      <c r="T132" s="115" t="e">
        <f t="shared" si="69"/>
        <v>#DIV/0!</v>
      </c>
      <c r="U132" s="115" t="e">
        <f t="shared" si="69"/>
        <v>#DIV/0!</v>
      </c>
      <c r="V132" s="115" t="e">
        <f t="shared" si="69"/>
        <v>#DIV/0!</v>
      </c>
      <c r="W132" s="115" t="e">
        <f t="shared" si="69"/>
        <v>#DIV/0!</v>
      </c>
      <c r="X132" s="115" t="e">
        <f t="shared" si="69"/>
        <v>#DIV/0!</v>
      </c>
      <c r="Y132" s="115" t="e">
        <f t="shared" si="69"/>
        <v>#DIV/0!</v>
      </c>
      <c r="Z132" s="115" t="e">
        <f t="shared" si="69"/>
        <v>#DIV/0!</v>
      </c>
      <c r="AA132" s="115" t="e">
        <f t="shared" si="69"/>
        <v>#DIV/0!</v>
      </c>
      <c r="AB132" s="115" t="e">
        <f t="shared" si="69"/>
        <v>#DIV/0!</v>
      </c>
      <c r="AC132" s="115" t="e">
        <f t="shared" si="69"/>
        <v>#DIV/0!</v>
      </c>
      <c r="AD132" s="115" t="e">
        <f t="shared" si="69"/>
        <v>#DIV/0!</v>
      </c>
      <c r="AE132" s="115" t="e">
        <f t="shared" si="69"/>
        <v>#DIV/0!</v>
      </c>
      <c r="AF132" s="115" t="e">
        <f t="shared" si="69"/>
        <v>#DIV/0!</v>
      </c>
      <c r="AG132" s="115" t="e">
        <f t="shared" si="69"/>
        <v>#DIV/0!</v>
      </c>
      <c r="AH132" s="115" t="e">
        <f t="shared" si="69"/>
        <v>#DIV/0!</v>
      </c>
      <c r="AI132" s="115" t="e">
        <f t="shared" si="69"/>
        <v>#DIV/0!</v>
      </c>
      <c r="AJ132" s="115" t="e">
        <f t="shared" si="69"/>
        <v>#DIV/0!</v>
      </c>
      <c r="AK132" s="115" t="e">
        <f t="shared" si="69"/>
        <v>#DIV/0!</v>
      </c>
      <c r="AL132" s="115" t="e">
        <f t="shared" si="69"/>
        <v>#DIV/0!</v>
      </c>
      <c r="AM132" s="115" t="e">
        <f t="shared" si="69"/>
        <v>#DIV/0!</v>
      </c>
      <c r="AN132" s="115" t="e">
        <f t="shared" si="69"/>
        <v>#DIV/0!</v>
      </c>
      <c r="AO132" s="115" t="e">
        <f t="shared" si="69"/>
        <v>#DIV/0!</v>
      </c>
      <c r="AP132" s="115" t="e">
        <f t="shared" si="69"/>
        <v>#DIV/0!</v>
      </c>
      <c r="AQ132" s="115" t="e">
        <f t="shared" si="69"/>
        <v>#DIV/0!</v>
      </c>
      <c r="AR132" s="115" t="e">
        <f t="shared" si="69"/>
        <v>#DIV/0!</v>
      </c>
      <c r="AS132" s="115" t="e">
        <f t="shared" si="69"/>
        <v>#DIV/0!</v>
      </c>
      <c r="AT132" s="115" t="e">
        <f t="shared" si="69"/>
        <v>#DIV/0!</v>
      </c>
      <c r="AU132" s="115" t="e">
        <f t="shared" si="69"/>
        <v>#DIV/0!</v>
      </c>
      <c r="AV132" s="115" t="e">
        <f t="shared" si="69"/>
        <v>#DIV/0!</v>
      </c>
      <c r="AW132" s="115" t="e">
        <f t="shared" si="69"/>
        <v>#DIV/0!</v>
      </c>
      <c r="AX132" s="115" t="e">
        <f t="shared" si="69"/>
        <v>#DIV/0!</v>
      </c>
      <c r="AY132" s="115" t="e">
        <f t="shared" si="69"/>
        <v>#DIV/0!</v>
      </c>
      <c r="AZ132" s="115" t="e">
        <f t="shared" si="69"/>
        <v>#DIV/0!</v>
      </c>
      <c r="BA132" s="115" t="e">
        <f t="shared" si="69"/>
        <v>#DIV/0!</v>
      </c>
      <c r="BB132" s="115" t="e">
        <f t="shared" si="69"/>
        <v>#DIV/0!</v>
      </c>
      <c r="BC132" s="115" t="e">
        <f t="shared" si="69"/>
        <v>#DIV/0!</v>
      </c>
      <c r="BD132" s="115" t="e">
        <f t="shared" si="69"/>
        <v>#DIV/0!</v>
      </c>
      <c r="BE132" s="115" t="e">
        <f t="shared" si="69"/>
        <v>#DIV/0!</v>
      </c>
      <c r="BF132" s="115" t="e">
        <f t="shared" si="69"/>
        <v>#DIV/0!</v>
      </c>
      <c r="BG132" s="115" t="e">
        <f t="shared" si="69"/>
        <v>#DIV/0!</v>
      </c>
      <c r="BH132" s="115" t="e">
        <f t="shared" si="69"/>
        <v>#DIV/0!</v>
      </c>
      <c r="BI132" s="115" t="e">
        <f t="shared" si="69"/>
        <v>#DIV/0!</v>
      </c>
      <c r="BJ132" s="115" t="e">
        <f t="shared" si="69"/>
        <v>#DIV/0!</v>
      </c>
      <c r="BK132" s="115" t="e">
        <f t="shared" si="69"/>
        <v>#DIV/0!</v>
      </c>
    </row>
    <row r="134" spans="1:63">
      <c r="B134" s="73" t="s">
        <v>562</v>
      </c>
      <c r="C134" s="73" t="s">
        <v>574</v>
      </c>
    </row>
    <row r="135" spans="1:63">
      <c r="D135" s="162" t="s">
        <v>573</v>
      </c>
      <c r="H135" t="s">
        <v>118</v>
      </c>
      <c r="N135" s="141"/>
      <c r="O135" s="177">
        <f>Mercado!Q100</f>
        <v>0</v>
      </c>
      <c r="P135" s="177" t="e">
        <f ca="1">Mercado!R100</f>
        <v>#N/A</v>
      </c>
      <c r="Q135" s="177" t="e">
        <f ca="1">Mercado!S100</f>
        <v>#N/A</v>
      </c>
      <c r="R135" s="177" t="e">
        <f ca="1">Mercado!T100</f>
        <v>#N/A</v>
      </c>
      <c r="S135" s="177" t="e">
        <f ca="1">Mercado!U100</f>
        <v>#N/A</v>
      </c>
      <c r="T135" s="177" t="e">
        <f ca="1">Mercado!V100</f>
        <v>#N/A</v>
      </c>
      <c r="U135" s="177" t="e">
        <f ca="1">Mercado!W100</f>
        <v>#N/A</v>
      </c>
      <c r="V135" s="177" t="e">
        <f ca="1">Mercado!X100</f>
        <v>#N/A</v>
      </c>
      <c r="W135" s="177" t="e">
        <f ca="1">Mercado!Y100</f>
        <v>#N/A</v>
      </c>
      <c r="X135" s="177" t="e">
        <f ca="1">Mercado!Z100</f>
        <v>#N/A</v>
      </c>
      <c r="Y135" s="177" t="e">
        <f ca="1">Mercado!AA100</f>
        <v>#N/A</v>
      </c>
      <c r="Z135" s="177" t="e">
        <f ca="1">Mercado!AB100</f>
        <v>#N/A</v>
      </c>
      <c r="AA135" s="177" t="e">
        <f ca="1">Mercado!AC100</f>
        <v>#N/A</v>
      </c>
      <c r="AB135" s="177" t="e">
        <f ca="1">Mercado!AD100</f>
        <v>#N/A</v>
      </c>
      <c r="AC135" s="177" t="e">
        <f ca="1">Mercado!AE100</f>
        <v>#N/A</v>
      </c>
      <c r="AD135" s="177" t="e">
        <f ca="1">Mercado!AF100</f>
        <v>#N/A</v>
      </c>
      <c r="AE135" s="177" t="e">
        <f ca="1">Mercado!AG100</f>
        <v>#N/A</v>
      </c>
      <c r="AF135" s="177" t="e">
        <f ca="1">Mercado!AH100</f>
        <v>#N/A</v>
      </c>
      <c r="AG135" s="177" t="e">
        <f ca="1">Mercado!AI100</f>
        <v>#N/A</v>
      </c>
      <c r="AH135" s="177" t="e">
        <f ca="1">Mercado!AJ100</f>
        <v>#N/A</v>
      </c>
      <c r="AI135" s="177" t="e">
        <f ca="1">Mercado!AK100</f>
        <v>#N/A</v>
      </c>
      <c r="AJ135" s="177" t="e">
        <f ca="1">Mercado!AL100</f>
        <v>#N/A</v>
      </c>
      <c r="AK135" s="177" t="e">
        <f ca="1">Mercado!AM100</f>
        <v>#N/A</v>
      </c>
      <c r="AL135" s="177" t="e">
        <f ca="1">Mercado!AN100</f>
        <v>#N/A</v>
      </c>
      <c r="AM135" s="177" t="e">
        <f ca="1">Mercado!AO100</f>
        <v>#N/A</v>
      </c>
      <c r="AN135" s="177" t="e">
        <f ca="1">Mercado!AP100</f>
        <v>#N/A</v>
      </c>
      <c r="AO135" s="177" t="e">
        <f ca="1">Mercado!AQ100</f>
        <v>#N/A</v>
      </c>
      <c r="AP135" s="177" t="e">
        <f ca="1">Mercado!AR100</f>
        <v>#N/A</v>
      </c>
      <c r="AQ135" s="177" t="e">
        <f ca="1">Mercado!AS100</f>
        <v>#N/A</v>
      </c>
      <c r="AR135" s="177" t="e">
        <f ca="1">Mercado!AT100</f>
        <v>#N/A</v>
      </c>
      <c r="AS135" s="177" t="e">
        <f ca="1">Mercado!AU100</f>
        <v>#N/A</v>
      </c>
      <c r="AT135" s="177" t="e">
        <f ca="1">Mercado!AV100</f>
        <v>#N/A</v>
      </c>
      <c r="AU135" s="177" t="e">
        <f ca="1">Mercado!AW100</f>
        <v>#N/A</v>
      </c>
      <c r="AV135" s="177" t="e">
        <f ca="1">Mercado!AX100</f>
        <v>#N/A</v>
      </c>
      <c r="AW135" s="177" t="e">
        <f ca="1">Mercado!AY100</f>
        <v>#N/A</v>
      </c>
      <c r="AX135" s="177" t="e">
        <f ca="1">Mercado!AZ100</f>
        <v>#N/A</v>
      </c>
      <c r="AY135" s="177" t="e">
        <f ca="1">Mercado!BA100</f>
        <v>#N/A</v>
      </c>
      <c r="AZ135" s="177" t="e">
        <f ca="1">Mercado!BB100</f>
        <v>#N/A</v>
      </c>
      <c r="BA135" s="177" t="e">
        <f ca="1">Mercado!BC100</f>
        <v>#N/A</v>
      </c>
      <c r="BB135" s="177" t="e">
        <f ca="1">Mercado!BD100</f>
        <v>#N/A</v>
      </c>
      <c r="BC135" s="177" t="e">
        <f ca="1">Mercado!BE100</f>
        <v>#N/A</v>
      </c>
      <c r="BD135" s="177" t="e">
        <f ca="1">Mercado!BF100</f>
        <v>#N/A</v>
      </c>
      <c r="BE135" s="177" t="e">
        <f ca="1">Mercado!BG100</f>
        <v>#N/A</v>
      </c>
      <c r="BF135" s="177" t="e">
        <f ca="1">Mercado!BH100</f>
        <v>#N/A</v>
      </c>
      <c r="BG135" s="177" t="e">
        <f ca="1">Mercado!BI100</f>
        <v>#N/A</v>
      </c>
      <c r="BH135" s="177" t="e">
        <f ca="1">Mercado!BJ100</f>
        <v>#N/A</v>
      </c>
      <c r="BI135" s="177" t="e">
        <f ca="1">Mercado!BK100</f>
        <v>#N/A</v>
      </c>
      <c r="BJ135" s="177" t="e">
        <f ca="1">Mercado!BL100</f>
        <v>#N/A</v>
      </c>
      <c r="BK135" s="177" t="e">
        <f ca="1">Mercado!BM100</f>
        <v>#N/A</v>
      </c>
    </row>
    <row r="136" spans="1:63">
      <c r="D136" s="162" t="s">
        <v>572</v>
      </c>
      <c r="H136" t="s">
        <v>118</v>
      </c>
      <c r="N136" s="141"/>
      <c r="O136" s="177">
        <f>Mercado!Q101</f>
        <v>0</v>
      </c>
      <c r="P136" s="177">
        <f>Mercado!R101</f>
        <v>0</v>
      </c>
      <c r="Q136" s="177">
        <f>Mercado!S101</f>
        <v>0</v>
      </c>
      <c r="R136" s="177">
        <f>Mercado!T101</f>
        <v>0</v>
      </c>
      <c r="S136" s="177">
        <f>Mercado!U101</f>
        <v>0</v>
      </c>
      <c r="T136" s="177">
        <f>Mercado!V101</f>
        <v>0</v>
      </c>
      <c r="U136" s="177">
        <f>Mercado!W101</f>
        <v>0</v>
      </c>
      <c r="V136" s="177">
        <f>Mercado!X101</f>
        <v>0</v>
      </c>
      <c r="W136" s="177">
        <f>Mercado!Y101</f>
        <v>0</v>
      </c>
      <c r="X136" s="177">
        <f>Mercado!Z101</f>
        <v>0</v>
      </c>
      <c r="Y136" s="177">
        <f>Mercado!AA101</f>
        <v>0</v>
      </c>
      <c r="Z136" s="177">
        <f>Mercado!AB101</f>
        <v>0</v>
      </c>
      <c r="AA136" s="177">
        <f>Mercado!AC101</f>
        <v>0</v>
      </c>
      <c r="AB136" s="177">
        <f>Mercado!AD101</f>
        <v>0</v>
      </c>
      <c r="AC136" s="177">
        <f>Mercado!AE101</f>
        <v>0</v>
      </c>
      <c r="AD136" s="177">
        <f>Mercado!AF101</f>
        <v>0</v>
      </c>
      <c r="AE136" s="177">
        <f>Mercado!AG101</f>
        <v>0</v>
      </c>
      <c r="AF136" s="177">
        <f>Mercado!AH101</f>
        <v>0</v>
      </c>
      <c r="AG136" s="177">
        <f>Mercado!AI101</f>
        <v>0</v>
      </c>
      <c r="AH136" s="177">
        <f>Mercado!AJ101</f>
        <v>0</v>
      </c>
      <c r="AI136" s="177">
        <f>Mercado!AK101</f>
        <v>0</v>
      </c>
      <c r="AJ136" s="177">
        <f>Mercado!AL101</f>
        <v>0</v>
      </c>
      <c r="AK136" s="177">
        <f>Mercado!AM101</f>
        <v>0</v>
      </c>
      <c r="AL136" s="177">
        <f>Mercado!AN101</f>
        <v>0</v>
      </c>
      <c r="AM136" s="177">
        <f>Mercado!AO101</f>
        <v>0</v>
      </c>
      <c r="AN136" s="177">
        <f>Mercado!AP101</f>
        <v>0</v>
      </c>
      <c r="AO136" s="177">
        <f>Mercado!AQ101</f>
        <v>0</v>
      </c>
      <c r="AP136" s="177">
        <f>Mercado!AR101</f>
        <v>0</v>
      </c>
      <c r="AQ136" s="177">
        <f>Mercado!AS101</f>
        <v>0</v>
      </c>
      <c r="AR136" s="177">
        <f>Mercado!AT101</f>
        <v>0</v>
      </c>
      <c r="AS136" s="177">
        <f>Mercado!AU101</f>
        <v>0</v>
      </c>
      <c r="AT136" s="177">
        <f>Mercado!AV101</f>
        <v>0</v>
      </c>
      <c r="AU136" s="177">
        <f>Mercado!AW101</f>
        <v>0</v>
      </c>
      <c r="AV136" s="177">
        <f>Mercado!AX101</f>
        <v>0</v>
      </c>
      <c r="AW136" s="177">
        <f>Mercado!AY101</f>
        <v>0</v>
      </c>
      <c r="AX136" s="177">
        <f>Mercado!AZ101</f>
        <v>0</v>
      </c>
      <c r="AY136" s="177">
        <f>Mercado!BA101</f>
        <v>0</v>
      </c>
      <c r="AZ136" s="177">
        <f>Mercado!BB101</f>
        <v>0</v>
      </c>
      <c r="BA136" s="177">
        <f>Mercado!BC101</f>
        <v>0</v>
      </c>
      <c r="BB136" s="177">
        <f>Mercado!BD101</f>
        <v>0</v>
      </c>
      <c r="BC136" s="177">
        <f>Mercado!BE101</f>
        <v>0</v>
      </c>
      <c r="BD136" s="177">
        <f>Mercado!BF101</f>
        <v>0</v>
      </c>
      <c r="BE136" s="177">
        <f>Mercado!BG101</f>
        <v>0</v>
      </c>
      <c r="BF136" s="177">
        <f>Mercado!BH101</f>
        <v>0</v>
      </c>
      <c r="BG136" s="177">
        <f>Mercado!BI101</f>
        <v>0</v>
      </c>
      <c r="BH136" s="177">
        <f>Mercado!BJ101</f>
        <v>0</v>
      </c>
      <c r="BI136" s="177">
        <f>Mercado!BK101</f>
        <v>0</v>
      </c>
      <c r="BJ136" s="177">
        <f>Mercado!BL101</f>
        <v>0</v>
      </c>
      <c r="BK136" s="177">
        <f>Mercado!BM101</f>
        <v>0</v>
      </c>
    </row>
    <row r="137" spans="1:63"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41"/>
      <c r="BC137" s="141"/>
      <c r="BD137" s="141"/>
      <c r="BE137" s="141"/>
      <c r="BF137" s="141"/>
      <c r="BG137" s="141"/>
      <c r="BH137" s="141"/>
      <c r="BI137" s="141"/>
      <c r="BJ137" s="141"/>
      <c r="BK137" s="141"/>
    </row>
    <row r="139" spans="1:63" ht="15.75">
      <c r="A139" s="17" t="s">
        <v>568</v>
      </c>
      <c r="B139" s="17" t="s">
        <v>567</v>
      </c>
    </row>
    <row r="141" spans="1:63">
      <c r="D141" t="s">
        <v>205</v>
      </c>
      <c r="H141" s="254" t="s">
        <v>372</v>
      </c>
      <c r="Q141" s="141" t="e">
        <f>SUM(Q31:Q35)</f>
        <v>#DIV/0!</v>
      </c>
      <c r="R141" s="141" t="e">
        <f t="shared" ref="R141:BK141" si="70">SUM(R31:R35)</f>
        <v>#DIV/0!</v>
      </c>
      <c r="S141" s="141" t="e">
        <f t="shared" si="70"/>
        <v>#DIV/0!</v>
      </c>
      <c r="T141" s="141" t="e">
        <f t="shared" si="70"/>
        <v>#DIV/0!</v>
      </c>
      <c r="U141" s="141" t="e">
        <f t="shared" si="70"/>
        <v>#DIV/0!</v>
      </c>
      <c r="V141" s="141" t="e">
        <f t="shared" si="70"/>
        <v>#DIV/0!</v>
      </c>
      <c r="W141" s="141" t="e">
        <f t="shared" si="70"/>
        <v>#DIV/0!</v>
      </c>
      <c r="X141" s="141" t="e">
        <f t="shared" si="70"/>
        <v>#DIV/0!</v>
      </c>
      <c r="Y141" s="141" t="e">
        <f t="shared" si="70"/>
        <v>#DIV/0!</v>
      </c>
      <c r="Z141" s="141" t="e">
        <f t="shared" si="70"/>
        <v>#DIV/0!</v>
      </c>
      <c r="AA141" s="141" t="e">
        <f t="shared" si="70"/>
        <v>#DIV/0!</v>
      </c>
      <c r="AB141" s="141" t="e">
        <f t="shared" si="70"/>
        <v>#DIV/0!</v>
      </c>
      <c r="AC141" s="141" t="e">
        <f t="shared" si="70"/>
        <v>#DIV/0!</v>
      </c>
      <c r="AD141" s="141" t="e">
        <f t="shared" si="70"/>
        <v>#DIV/0!</v>
      </c>
      <c r="AE141" s="141" t="e">
        <f t="shared" si="70"/>
        <v>#DIV/0!</v>
      </c>
      <c r="AF141" s="141" t="e">
        <f t="shared" si="70"/>
        <v>#DIV/0!</v>
      </c>
      <c r="AG141" s="141" t="e">
        <f t="shared" si="70"/>
        <v>#DIV/0!</v>
      </c>
      <c r="AH141" s="141" t="e">
        <f t="shared" si="70"/>
        <v>#DIV/0!</v>
      </c>
      <c r="AI141" s="141" t="e">
        <f t="shared" si="70"/>
        <v>#DIV/0!</v>
      </c>
      <c r="AJ141" s="141" t="e">
        <f t="shared" si="70"/>
        <v>#DIV/0!</v>
      </c>
      <c r="AK141" s="141" t="e">
        <f t="shared" si="70"/>
        <v>#DIV/0!</v>
      </c>
      <c r="AL141" s="141" t="e">
        <f t="shared" si="70"/>
        <v>#DIV/0!</v>
      </c>
      <c r="AM141" s="141" t="e">
        <f t="shared" si="70"/>
        <v>#DIV/0!</v>
      </c>
      <c r="AN141" s="141" t="e">
        <f t="shared" si="70"/>
        <v>#DIV/0!</v>
      </c>
      <c r="AO141" s="141" t="e">
        <f t="shared" si="70"/>
        <v>#DIV/0!</v>
      </c>
      <c r="AP141" s="141" t="e">
        <f t="shared" si="70"/>
        <v>#DIV/0!</v>
      </c>
      <c r="AQ141" s="141" t="e">
        <f t="shared" si="70"/>
        <v>#DIV/0!</v>
      </c>
      <c r="AR141" s="141" t="e">
        <f t="shared" si="70"/>
        <v>#DIV/0!</v>
      </c>
      <c r="AS141" s="141" t="e">
        <f t="shared" si="70"/>
        <v>#DIV/0!</v>
      </c>
      <c r="AT141" s="141" t="e">
        <f t="shared" si="70"/>
        <v>#DIV/0!</v>
      </c>
      <c r="AU141" s="141" t="e">
        <f t="shared" si="70"/>
        <v>#DIV/0!</v>
      </c>
      <c r="AV141" s="141" t="e">
        <f t="shared" si="70"/>
        <v>#DIV/0!</v>
      </c>
      <c r="AW141" s="141" t="e">
        <f t="shared" si="70"/>
        <v>#DIV/0!</v>
      </c>
      <c r="AX141" s="141" t="e">
        <f t="shared" si="70"/>
        <v>#DIV/0!</v>
      </c>
      <c r="AY141" s="141" t="e">
        <f t="shared" si="70"/>
        <v>#DIV/0!</v>
      </c>
      <c r="AZ141" s="141" t="e">
        <f t="shared" si="70"/>
        <v>#DIV/0!</v>
      </c>
      <c r="BA141" s="141" t="e">
        <f t="shared" si="70"/>
        <v>#DIV/0!</v>
      </c>
      <c r="BB141" s="141" t="e">
        <f t="shared" si="70"/>
        <v>#DIV/0!</v>
      </c>
      <c r="BC141" s="141" t="e">
        <f t="shared" si="70"/>
        <v>#DIV/0!</v>
      </c>
      <c r="BD141" s="141" t="e">
        <f t="shared" si="70"/>
        <v>#DIV/0!</v>
      </c>
      <c r="BE141" s="141" t="e">
        <f t="shared" si="70"/>
        <v>#DIV/0!</v>
      </c>
      <c r="BF141" s="141" t="e">
        <f t="shared" si="70"/>
        <v>#DIV/0!</v>
      </c>
      <c r="BG141" s="141" t="e">
        <f t="shared" si="70"/>
        <v>#DIV/0!</v>
      </c>
      <c r="BH141" s="141" t="e">
        <f t="shared" si="70"/>
        <v>#DIV/0!</v>
      </c>
      <c r="BI141" s="141" t="e">
        <f t="shared" si="70"/>
        <v>#DIV/0!</v>
      </c>
      <c r="BJ141" s="141" t="e">
        <f t="shared" si="70"/>
        <v>#DIV/0!</v>
      </c>
      <c r="BK141" s="141" t="e">
        <f t="shared" si="70"/>
        <v>#DIV/0!</v>
      </c>
    </row>
    <row r="142" spans="1:63">
      <c r="D142" t="s">
        <v>569</v>
      </c>
      <c r="H142" s="254" t="s">
        <v>372</v>
      </c>
      <c r="Q142" s="141" t="e">
        <f>SUM(Q92,Q94)</f>
        <v>#DIV/0!</v>
      </c>
      <c r="R142" s="141" t="e">
        <f t="shared" ref="R142:BK142" si="71">SUM(R92,R94)</f>
        <v>#DIV/0!</v>
      </c>
      <c r="S142" s="141" t="e">
        <f t="shared" si="71"/>
        <v>#DIV/0!</v>
      </c>
      <c r="T142" s="141" t="e">
        <f t="shared" si="71"/>
        <v>#DIV/0!</v>
      </c>
      <c r="U142" s="141" t="e">
        <f t="shared" si="71"/>
        <v>#DIV/0!</v>
      </c>
      <c r="V142" s="141" t="e">
        <f t="shared" si="71"/>
        <v>#DIV/0!</v>
      </c>
      <c r="W142" s="141" t="e">
        <f t="shared" si="71"/>
        <v>#DIV/0!</v>
      </c>
      <c r="X142" s="141" t="e">
        <f t="shared" si="71"/>
        <v>#DIV/0!</v>
      </c>
      <c r="Y142" s="141" t="e">
        <f t="shared" si="71"/>
        <v>#DIV/0!</v>
      </c>
      <c r="Z142" s="141" t="e">
        <f t="shared" si="71"/>
        <v>#DIV/0!</v>
      </c>
      <c r="AA142" s="141" t="e">
        <f t="shared" si="71"/>
        <v>#DIV/0!</v>
      </c>
      <c r="AB142" s="141" t="e">
        <f t="shared" si="71"/>
        <v>#DIV/0!</v>
      </c>
      <c r="AC142" s="141" t="e">
        <f t="shared" si="71"/>
        <v>#DIV/0!</v>
      </c>
      <c r="AD142" s="141" t="e">
        <f t="shared" si="71"/>
        <v>#DIV/0!</v>
      </c>
      <c r="AE142" s="141" t="e">
        <f t="shared" si="71"/>
        <v>#DIV/0!</v>
      </c>
      <c r="AF142" s="141" t="e">
        <f t="shared" si="71"/>
        <v>#DIV/0!</v>
      </c>
      <c r="AG142" s="141" t="e">
        <f t="shared" si="71"/>
        <v>#DIV/0!</v>
      </c>
      <c r="AH142" s="141" t="e">
        <f t="shared" si="71"/>
        <v>#DIV/0!</v>
      </c>
      <c r="AI142" s="141" t="e">
        <f t="shared" si="71"/>
        <v>#DIV/0!</v>
      </c>
      <c r="AJ142" s="141" t="e">
        <f t="shared" si="71"/>
        <v>#DIV/0!</v>
      </c>
      <c r="AK142" s="141" t="e">
        <f t="shared" si="71"/>
        <v>#DIV/0!</v>
      </c>
      <c r="AL142" s="141" t="e">
        <f t="shared" si="71"/>
        <v>#DIV/0!</v>
      </c>
      <c r="AM142" s="141" t="e">
        <f t="shared" si="71"/>
        <v>#DIV/0!</v>
      </c>
      <c r="AN142" s="141" t="e">
        <f t="shared" si="71"/>
        <v>#DIV/0!</v>
      </c>
      <c r="AO142" s="141" t="e">
        <f t="shared" si="71"/>
        <v>#DIV/0!</v>
      </c>
      <c r="AP142" s="141" t="e">
        <f t="shared" si="71"/>
        <v>#DIV/0!</v>
      </c>
      <c r="AQ142" s="141" t="e">
        <f t="shared" si="71"/>
        <v>#DIV/0!</v>
      </c>
      <c r="AR142" s="141" t="e">
        <f t="shared" si="71"/>
        <v>#DIV/0!</v>
      </c>
      <c r="AS142" s="141" t="e">
        <f t="shared" si="71"/>
        <v>#DIV/0!</v>
      </c>
      <c r="AT142" s="141" t="e">
        <f t="shared" si="71"/>
        <v>#DIV/0!</v>
      </c>
      <c r="AU142" s="141" t="e">
        <f t="shared" si="71"/>
        <v>#DIV/0!</v>
      </c>
      <c r="AV142" s="141" t="e">
        <f t="shared" si="71"/>
        <v>#DIV/0!</v>
      </c>
      <c r="AW142" s="141" t="e">
        <f t="shared" si="71"/>
        <v>#DIV/0!</v>
      </c>
      <c r="AX142" s="141" t="e">
        <f t="shared" si="71"/>
        <v>#DIV/0!</v>
      </c>
      <c r="AY142" s="141" t="e">
        <f t="shared" si="71"/>
        <v>#DIV/0!</v>
      </c>
      <c r="AZ142" s="141" t="e">
        <f t="shared" si="71"/>
        <v>#DIV/0!</v>
      </c>
      <c r="BA142" s="141" t="e">
        <f t="shared" si="71"/>
        <v>#DIV/0!</v>
      </c>
      <c r="BB142" s="141" t="e">
        <f t="shared" si="71"/>
        <v>#DIV/0!</v>
      </c>
      <c r="BC142" s="141" t="e">
        <f t="shared" si="71"/>
        <v>#DIV/0!</v>
      </c>
      <c r="BD142" s="141" t="e">
        <f t="shared" si="71"/>
        <v>#DIV/0!</v>
      </c>
      <c r="BE142" s="141" t="e">
        <f t="shared" si="71"/>
        <v>#DIV/0!</v>
      </c>
      <c r="BF142" s="141" t="e">
        <f t="shared" si="71"/>
        <v>#DIV/0!</v>
      </c>
      <c r="BG142" s="141" t="e">
        <f t="shared" si="71"/>
        <v>#DIV/0!</v>
      </c>
      <c r="BH142" s="141" t="e">
        <f t="shared" si="71"/>
        <v>#DIV/0!</v>
      </c>
      <c r="BI142" s="141" t="e">
        <f t="shared" si="71"/>
        <v>#DIV/0!</v>
      </c>
      <c r="BJ142" s="141" t="e">
        <f t="shared" si="71"/>
        <v>#DIV/0!</v>
      </c>
      <c r="BK142" s="141" t="e">
        <f t="shared" si="71"/>
        <v>#DIV/0!</v>
      </c>
    </row>
    <row r="143" spans="1:63">
      <c r="D143" t="s">
        <v>570</v>
      </c>
      <c r="H143" s="254" t="s">
        <v>372</v>
      </c>
      <c r="Q143" s="141" t="e">
        <f>SUM(Q93,Q95,Q96,Q98)</f>
        <v>#DIV/0!</v>
      </c>
      <c r="R143" s="141" t="e">
        <f t="shared" ref="R143:BK143" si="72">SUM(R93,R95,R96,R98)</f>
        <v>#DIV/0!</v>
      </c>
      <c r="S143" s="141" t="e">
        <f t="shared" si="72"/>
        <v>#DIV/0!</v>
      </c>
      <c r="T143" s="141" t="e">
        <f t="shared" si="72"/>
        <v>#DIV/0!</v>
      </c>
      <c r="U143" s="141" t="e">
        <f t="shared" si="72"/>
        <v>#DIV/0!</v>
      </c>
      <c r="V143" s="141" t="e">
        <f t="shared" si="72"/>
        <v>#DIV/0!</v>
      </c>
      <c r="W143" s="141" t="e">
        <f t="shared" si="72"/>
        <v>#DIV/0!</v>
      </c>
      <c r="X143" s="141" t="e">
        <f t="shared" si="72"/>
        <v>#DIV/0!</v>
      </c>
      <c r="Y143" s="141" t="e">
        <f t="shared" si="72"/>
        <v>#DIV/0!</v>
      </c>
      <c r="Z143" s="141" t="e">
        <f t="shared" si="72"/>
        <v>#DIV/0!</v>
      </c>
      <c r="AA143" s="141" t="e">
        <f t="shared" si="72"/>
        <v>#DIV/0!</v>
      </c>
      <c r="AB143" s="141" t="e">
        <f t="shared" si="72"/>
        <v>#DIV/0!</v>
      </c>
      <c r="AC143" s="141" t="e">
        <f t="shared" si="72"/>
        <v>#DIV/0!</v>
      </c>
      <c r="AD143" s="141" t="e">
        <f t="shared" si="72"/>
        <v>#DIV/0!</v>
      </c>
      <c r="AE143" s="141" t="e">
        <f t="shared" si="72"/>
        <v>#DIV/0!</v>
      </c>
      <c r="AF143" s="141" t="e">
        <f t="shared" si="72"/>
        <v>#DIV/0!</v>
      </c>
      <c r="AG143" s="141" t="e">
        <f t="shared" si="72"/>
        <v>#DIV/0!</v>
      </c>
      <c r="AH143" s="141" t="e">
        <f t="shared" si="72"/>
        <v>#DIV/0!</v>
      </c>
      <c r="AI143" s="141" t="e">
        <f t="shared" si="72"/>
        <v>#DIV/0!</v>
      </c>
      <c r="AJ143" s="141" t="e">
        <f t="shared" si="72"/>
        <v>#DIV/0!</v>
      </c>
      <c r="AK143" s="141" t="e">
        <f t="shared" si="72"/>
        <v>#DIV/0!</v>
      </c>
      <c r="AL143" s="141" t="e">
        <f t="shared" si="72"/>
        <v>#DIV/0!</v>
      </c>
      <c r="AM143" s="141" t="e">
        <f t="shared" si="72"/>
        <v>#DIV/0!</v>
      </c>
      <c r="AN143" s="141" t="e">
        <f t="shared" si="72"/>
        <v>#DIV/0!</v>
      </c>
      <c r="AO143" s="141" t="e">
        <f t="shared" si="72"/>
        <v>#DIV/0!</v>
      </c>
      <c r="AP143" s="141" t="e">
        <f t="shared" si="72"/>
        <v>#DIV/0!</v>
      </c>
      <c r="AQ143" s="141" t="e">
        <f t="shared" si="72"/>
        <v>#DIV/0!</v>
      </c>
      <c r="AR143" s="141" t="e">
        <f t="shared" si="72"/>
        <v>#DIV/0!</v>
      </c>
      <c r="AS143" s="141" t="e">
        <f t="shared" si="72"/>
        <v>#DIV/0!</v>
      </c>
      <c r="AT143" s="141" t="e">
        <f t="shared" si="72"/>
        <v>#DIV/0!</v>
      </c>
      <c r="AU143" s="141" t="e">
        <f t="shared" si="72"/>
        <v>#DIV/0!</v>
      </c>
      <c r="AV143" s="141" t="e">
        <f t="shared" si="72"/>
        <v>#DIV/0!</v>
      </c>
      <c r="AW143" s="141" t="e">
        <f t="shared" si="72"/>
        <v>#DIV/0!</v>
      </c>
      <c r="AX143" s="141" t="e">
        <f t="shared" si="72"/>
        <v>#DIV/0!</v>
      </c>
      <c r="AY143" s="141" t="e">
        <f t="shared" si="72"/>
        <v>#DIV/0!</v>
      </c>
      <c r="AZ143" s="141" t="e">
        <f t="shared" si="72"/>
        <v>#DIV/0!</v>
      </c>
      <c r="BA143" s="141" t="e">
        <f t="shared" si="72"/>
        <v>#DIV/0!</v>
      </c>
      <c r="BB143" s="141" t="e">
        <f t="shared" si="72"/>
        <v>#DIV/0!</v>
      </c>
      <c r="BC143" s="141" t="e">
        <f t="shared" si="72"/>
        <v>#DIV/0!</v>
      </c>
      <c r="BD143" s="141" t="e">
        <f t="shared" si="72"/>
        <v>#DIV/0!</v>
      </c>
      <c r="BE143" s="141" t="e">
        <f t="shared" si="72"/>
        <v>#DIV/0!</v>
      </c>
      <c r="BF143" s="141" t="e">
        <f t="shared" si="72"/>
        <v>#DIV/0!</v>
      </c>
      <c r="BG143" s="141" t="e">
        <f t="shared" si="72"/>
        <v>#DIV/0!</v>
      </c>
      <c r="BH143" s="141" t="e">
        <f t="shared" si="72"/>
        <v>#DIV/0!</v>
      </c>
      <c r="BI143" s="141" t="e">
        <f t="shared" si="72"/>
        <v>#DIV/0!</v>
      </c>
      <c r="BJ143" s="141" t="e">
        <f t="shared" si="72"/>
        <v>#DIV/0!</v>
      </c>
      <c r="BK143" s="141" t="e">
        <f t="shared" si="72"/>
        <v>#DIV/0!</v>
      </c>
    </row>
    <row r="144" spans="1:63">
      <c r="D144" t="s">
        <v>571</v>
      </c>
      <c r="H144" s="254" t="s">
        <v>372</v>
      </c>
      <c r="Q144" s="141" t="e">
        <f>Q97</f>
        <v>#DIV/0!</v>
      </c>
      <c r="R144" s="141" t="e">
        <f t="shared" ref="R144:BK144" si="73">R97</f>
        <v>#DIV/0!</v>
      </c>
      <c r="S144" s="141" t="e">
        <f t="shared" si="73"/>
        <v>#DIV/0!</v>
      </c>
      <c r="T144" s="141" t="e">
        <f t="shared" si="73"/>
        <v>#DIV/0!</v>
      </c>
      <c r="U144" s="141" t="e">
        <f t="shared" si="73"/>
        <v>#DIV/0!</v>
      </c>
      <c r="V144" s="141" t="e">
        <f t="shared" si="73"/>
        <v>#DIV/0!</v>
      </c>
      <c r="W144" s="141" t="e">
        <f t="shared" si="73"/>
        <v>#DIV/0!</v>
      </c>
      <c r="X144" s="141" t="e">
        <f t="shared" si="73"/>
        <v>#DIV/0!</v>
      </c>
      <c r="Y144" s="141" t="e">
        <f t="shared" si="73"/>
        <v>#DIV/0!</v>
      </c>
      <c r="Z144" s="141" t="e">
        <f t="shared" si="73"/>
        <v>#DIV/0!</v>
      </c>
      <c r="AA144" s="141" t="e">
        <f t="shared" si="73"/>
        <v>#DIV/0!</v>
      </c>
      <c r="AB144" s="141" t="e">
        <f t="shared" si="73"/>
        <v>#DIV/0!</v>
      </c>
      <c r="AC144" s="141" t="e">
        <f t="shared" si="73"/>
        <v>#DIV/0!</v>
      </c>
      <c r="AD144" s="141" t="e">
        <f t="shared" si="73"/>
        <v>#DIV/0!</v>
      </c>
      <c r="AE144" s="141" t="e">
        <f t="shared" si="73"/>
        <v>#DIV/0!</v>
      </c>
      <c r="AF144" s="141" t="e">
        <f t="shared" si="73"/>
        <v>#DIV/0!</v>
      </c>
      <c r="AG144" s="141" t="e">
        <f t="shared" si="73"/>
        <v>#DIV/0!</v>
      </c>
      <c r="AH144" s="141" t="e">
        <f t="shared" si="73"/>
        <v>#DIV/0!</v>
      </c>
      <c r="AI144" s="141" t="e">
        <f t="shared" si="73"/>
        <v>#DIV/0!</v>
      </c>
      <c r="AJ144" s="141" t="e">
        <f t="shared" si="73"/>
        <v>#DIV/0!</v>
      </c>
      <c r="AK144" s="141" t="e">
        <f t="shared" si="73"/>
        <v>#DIV/0!</v>
      </c>
      <c r="AL144" s="141" t="e">
        <f t="shared" si="73"/>
        <v>#DIV/0!</v>
      </c>
      <c r="AM144" s="141" t="e">
        <f t="shared" si="73"/>
        <v>#DIV/0!</v>
      </c>
      <c r="AN144" s="141" t="e">
        <f t="shared" si="73"/>
        <v>#DIV/0!</v>
      </c>
      <c r="AO144" s="141" t="e">
        <f t="shared" si="73"/>
        <v>#DIV/0!</v>
      </c>
      <c r="AP144" s="141" t="e">
        <f t="shared" si="73"/>
        <v>#DIV/0!</v>
      </c>
      <c r="AQ144" s="141" t="e">
        <f t="shared" si="73"/>
        <v>#DIV/0!</v>
      </c>
      <c r="AR144" s="141" t="e">
        <f t="shared" si="73"/>
        <v>#DIV/0!</v>
      </c>
      <c r="AS144" s="141" t="e">
        <f t="shared" si="73"/>
        <v>#DIV/0!</v>
      </c>
      <c r="AT144" s="141" t="e">
        <f t="shared" si="73"/>
        <v>#DIV/0!</v>
      </c>
      <c r="AU144" s="141" t="e">
        <f t="shared" si="73"/>
        <v>#DIV/0!</v>
      </c>
      <c r="AV144" s="141" t="e">
        <f t="shared" si="73"/>
        <v>#DIV/0!</v>
      </c>
      <c r="AW144" s="141" t="e">
        <f t="shared" si="73"/>
        <v>#DIV/0!</v>
      </c>
      <c r="AX144" s="141" t="e">
        <f t="shared" si="73"/>
        <v>#DIV/0!</v>
      </c>
      <c r="AY144" s="141" t="e">
        <f t="shared" si="73"/>
        <v>#DIV/0!</v>
      </c>
      <c r="AZ144" s="141" t="e">
        <f t="shared" si="73"/>
        <v>#DIV/0!</v>
      </c>
      <c r="BA144" s="141" t="e">
        <f t="shared" si="73"/>
        <v>#DIV/0!</v>
      </c>
      <c r="BB144" s="141" t="e">
        <f t="shared" si="73"/>
        <v>#DIV/0!</v>
      </c>
      <c r="BC144" s="141" t="e">
        <f t="shared" si="73"/>
        <v>#DIV/0!</v>
      </c>
      <c r="BD144" s="141" t="e">
        <f t="shared" si="73"/>
        <v>#DIV/0!</v>
      </c>
      <c r="BE144" s="141" t="e">
        <f t="shared" si="73"/>
        <v>#DIV/0!</v>
      </c>
      <c r="BF144" s="141" t="e">
        <f t="shared" si="73"/>
        <v>#DIV/0!</v>
      </c>
      <c r="BG144" s="141" t="e">
        <f t="shared" si="73"/>
        <v>#DIV/0!</v>
      </c>
      <c r="BH144" s="141" t="e">
        <f t="shared" si="73"/>
        <v>#DIV/0!</v>
      </c>
      <c r="BI144" s="141" t="e">
        <f t="shared" si="73"/>
        <v>#DIV/0!</v>
      </c>
      <c r="BJ144" s="141" t="e">
        <f t="shared" si="73"/>
        <v>#DIV/0!</v>
      </c>
      <c r="BK144" s="141" t="e">
        <f t="shared" si="73"/>
        <v>#DIV/0!</v>
      </c>
    </row>
  </sheetData>
  <phoneticPr fontId="0" type="noConversion"/>
  <conditionalFormatting sqref="K28 K89 K20 K6">
    <cfRule type="cellIs" dxfId="0" priority="1" stopIfTrue="1" operator="equal">
      <formula>"error"</formula>
    </cfRule>
  </conditionalFormatting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&amp;D&amp;RCONFIDENTIAL © Analysys Mason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9</vt:i4>
      </vt:variant>
      <vt:variant>
        <vt:lpstr>Gráficos</vt:lpstr>
      </vt:variant>
      <vt:variant>
        <vt:i4>14</vt:i4>
      </vt:variant>
      <vt:variant>
        <vt:lpstr>Rangos con nombre</vt:lpstr>
      </vt:variant>
      <vt:variant>
        <vt:i4>92</vt:i4>
      </vt:variant>
    </vt:vector>
  </HeadingPairs>
  <TitlesOfParts>
    <vt:vector size="115" baseType="lpstr">
      <vt:lpstr>C</vt:lpstr>
      <vt:lpstr>V</vt:lpstr>
      <vt:lpstr>S</vt:lpstr>
      <vt:lpstr>Control</vt:lpstr>
      <vt:lpstr>Mercado</vt:lpstr>
      <vt:lpstr>Listas</vt:lpstr>
      <vt:lpstr>Fijo</vt:lpstr>
      <vt:lpstr>Móvil</vt:lpstr>
      <vt:lpstr>Charts==&gt;</vt:lpstr>
      <vt:lpstr>Chart1</vt:lpstr>
      <vt:lpstr>Chart2</vt:lpstr>
      <vt:lpstr>Chart3</vt:lpstr>
      <vt:lpstr>Chart4</vt:lpstr>
      <vt:lpstr>Chart5</vt:lpstr>
      <vt:lpstr>Chart6</vt:lpstr>
      <vt:lpstr>Chart7</vt:lpstr>
      <vt:lpstr>Chart8</vt:lpstr>
      <vt:lpstr>Chart9</vt:lpstr>
      <vt:lpstr>Chart10</vt:lpstr>
      <vt:lpstr>Chart11</vt:lpstr>
      <vt:lpstr>Chart12</vt:lpstr>
      <vt:lpstr>Chart13</vt:lpstr>
      <vt:lpstr>Chart14</vt:lpstr>
      <vt:lpstr>A.Broadband.Fixed</vt:lpstr>
      <vt:lpstr>A.Broadband.Mobile</vt:lpstr>
      <vt:lpstr>A.Mobile</vt:lpstr>
      <vt:lpstr>A.TV</vt:lpstr>
      <vt:lpstr>B.Broadband.Fixed</vt:lpstr>
      <vt:lpstr>B.Broadband.Mobile</vt:lpstr>
      <vt:lpstr>B.Mobile</vt:lpstr>
      <vt:lpstr>B.TV</vt:lpstr>
      <vt:lpstr>Base.Broadband.Fixed</vt:lpstr>
      <vt:lpstr>Base.Broadband.Mobile</vt:lpstr>
      <vt:lpstr>Base.Mobile</vt:lpstr>
      <vt:lpstr>Base.TV</vt:lpstr>
      <vt:lpstr>cuota_hipotetico_movil</vt:lpstr>
      <vt:lpstr>Data.technologies</vt:lpstr>
      <vt:lpstr>Fixed.Connections</vt:lpstr>
      <vt:lpstr>Fixed.operator.market.share</vt:lpstr>
      <vt:lpstr>Fixed.Retail.Services</vt:lpstr>
      <vt:lpstr>Fixed.Retail.Services.Units</vt:lpstr>
      <vt:lpstr>Fixed.Retail.Services.Volumes</vt:lpstr>
      <vt:lpstr>geotypes</vt:lpstr>
      <vt:lpstr>kbps.per.Mbps</vt:lpstr>
      <vt:lpstr>Market.Retail.Services.Proporcion.Urbano</vt:lpstr>
      <vt:lpstr>Fijo!Market.Retail.Services.Volumes.Fijo</vt:lpstr>
      <vt:lpstr>Móvil!Market.Retail.Services.Volumes.Movil</vt:lpstr>
      <vt:lpstr>Market.Subscribers</vt:lpstr>
      <vt:lpstr>Fijo!Market.Subscribers.Fijo</vt:lpstr>
      <vt:lpstr>Market.Years</vt:lpstr>
      <vt:lpstr>Mobile.operator.market.share</vt:lpstr>
      <vt:lpstr>Mobile.Retail.Services</vt:lpstr>
      <vt:lpstr>Mobile.Retail.Services.Units</vt:lpstr>
      <vt:lpstr>Mobile.Retail.Services.Volumes</vt:lpstr>
      <vt:lpstr>Mobile.subscribers</vt:lpstr>
      <vt:lpstr>Mobile.technologies</vt:lpstr>
      <vt:lpstr>Number_of_operators</vt:lpstr>
      <vt:lpstr>NumberA.Broadband.Fixed</vt:lpstr>
      <vt:lpstr>NumberA.Broadband.Mobile</vt:lpstr>
      <vt:lpstr>NumberA.Mobile</vt:lpstr>
      <vt:lpstr>NumberA.TV</vt:lpstr>
      <vt:lpstr>NumberB.Broadband.Fixed</vt:lpstr>
      <vt:lpstr>NumberB.Broadband.Mobile</vt:lpstr>
      <vt:lpstr>NumberB.Mobile</vt:lpstr>
      <vt:lpstr>NumberB.TV</vt:lpstr>
      <vt:lpstr>Fijo!Operator.Retail.Services.Volumes</vt:lpstr>
      <vt:lpstr>Operator.Retail.Services.Volumes</vt:lpstr>
      <vt:lpstr>Fijo!Operator.Subscribers</vt:lpstr>
      <vt:lpstr>Operator.Subscribers</vt:lpstr>
      <vt:lpstr>Fijo!Operator.Subscribers.Share</vt:lpstr>
      <vt:lpstr>Operator.Subscribers.Share</vt:lpstr>
      <vt:lpstr>residential.fixed.connections</vt:lpstr>
      <vt:lpstr>'Charts==&gt;'!Retail.Services.Volumes</vt:lpstr>
      <vt:lpstr>Saturation.Broadband.Fixed</vt:lpstr>
      <vt:lpstr>Saturation.Broadband.Mobile</vt:lpstr>
      <vt:lpstr>Saturation.Mobile</vt:lpstr>
      <vt:lpstr>Saturation.TV</vt:lpstr>
      <vt:lpstr>scenario.bb.penetration</vt:lpstr>
      <vt:lpstr>scenario.bb.penetration.selected</vt:lpstr>
      <vt:lpstr>scenario.fixed.DSL</vt:lpstr>
      <vt:lpstr>scenario.fixed.DSL.selected</vt:lpstr>
      <vt:lpstr>scenario.fixed.links</vt:lpstr>
      <vt:lpstr>scenario.fixed.links.selected</vt:lpstr>
      <vt:lpstr>scenario.fixed.penetration</vt:lpstr>
      <vt:lpstr>scenario.fixed.penetration.selected</vt:lpstr>
      <vt:lpstr>scenario.fixed.television</vt:lpstr>
      <vt:lpstr>scenario.fixed.television.selected</vt:lpstr>
      <vt:lpstr>scenario.fixed.voice</vt:lpstr>
      <vt:lpstr>scenario.fixed.voice.selected</vt:lpstr>
      <vt:lpstr>scenario.mobile.data</vt:lpstr>
      <vt:lpstr>scenario.mobile.data.selected</vt:lpstr>
      <vt:lpstr>scenario.mobile.penetration</vt:lpstr>
      <vt:lpstr>scenario.mobile.penetration.selected</vt:lpstr>
      <vt:lpstr>scenario.mobile.SMS</vt:lpstr>
      <vt:lpstr>scenario.mobile.SMS.selected</vt:lpstr>
      <vt:lpstr>scenario.mobile.voice</vt:lpstr>
      <vt:lpstr>scenario.mobile.voice.selected</vt:lpstr>
      <vt:lpstr>scenarios</vt:lpstr>
      <vt:lpstr>'Charts==&gt;'!Subscribers</vt:lpstr>
      <vt:lpstr>TimeA.Broadband.Fixed</vt:lpstr>
      <vt:lpstr>TimeA.Broadband.Mobile</vt:lpstr>
      <vt:lpstr>TimeA.Mobile</vt:lpstr>
      <vt:lpstr>TimeA.TV</vt:lpstr>
      <vt:lpstr>TimeB.Broadband.Fixed</vt:lpstr>
      <vt:lpstr>TimeB.Broadband.Mobile</vt:lpstr>
      <vt:lpstr>TimeB.Mobile</vt:lpstr>
      <vt:lpstr>TimeB.TV</vt:lpstr>
      <vt:lpstr>TV.technologies</vt:lpstr>
      <vt:lpstr>Voice.technologies</vt:lpstr>
      <vt:lpstr>Workbook.Author</vt:lpstr>
      <vt:lpstr>Workbook.Authors_Email_Address</vt:lpstr>
      <vt:lpstr>Workbook.Objective</vt:lpstr>
      <vt:lpstr>Workbook.Status</vt:lpstr>
      <vt:lpstr>Workbook.Title</vt:lpstr>
      <vt:lpstr>Workbook.Version</vt:lpstr>
    </vt:vector>
  </TitlesOfParts>
  <Manager>-</Manager>
  <Company>Analysys Mason Ltd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Analysys Mason workbook</dc:title>
  <dc:subject>-</dc:subject>
  <dc:creator>-</dc:creator>
  <cp:lastModifiedBy>César MtzA</cp:lastModifiedBy>
  <cp:lastPrinted>2009-12-14T17:10:37Z</cp:lastPrinted>
  <dcterms:created xsi:type="dcterms:W3CDTF">1997-01-23T15:12:23Z</dcterms:created>
  <dcterms:modified xsi:type="dcterms:W3CDTF">2013-04-10T15:24:30Z</dcterms:modified>
</cp:coreProperties>
</file>