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filterPrivacy="1" codeName="ThisWorkbook" defaultThemeVersion="166925"/>
  <xr:revisionPtr revIDLastSave="0" documentId="13_ncr:1_{FDD1E210-CA3C-4FC4-9291-36B2D5324075}" xr6:coauthVersionLast="36" xr6:coauthVersionMax="36" xr10:uidLastSave="{00000000-0000-0000-0000-000000000000}"/>
  <bookViews>
    <workbookView xWindow="-110" yWindow="-110" windowWidth="19420" windowHeight="10420" activeTab="4" xr2:uid="{15539D50-41D7-4049-9456-39888B36BFA9}"/>
  </bookViews>
  <sheets>
    <sheet name="S" sheetId="4" r:id="rId1"/>
    <sheet name="SCyD LRAIC+ por Mbps" sheetId="3" r:id="rId2"/>
    <sheet name="SCyD - LRAIC+" sheetId="2" r:id="rId3"/>
    <sheet name="SCyD Distribución" sheetId="1" r:id="rId4"/>
    <sheet name="SAIB IntegradoCaso I" sheetId="5" r:id="rId5"/>
    <sheet name="SAIB Caso II recurrentes" sheetId="6" r:id="rId6"/>
  </sheets>
  <externalReferences>
    <externalReference r:id="rId7"/>
  </externalReferences>
  <definedNames>
    <definedName name="_xlnm._FilterDatabase" localSheetId="3" hidden="1">'SCyD Distribución'!$A$99:$BC$99</definedName>
    <definedName name="average.local.loop">'SAIB IntegradoCaso I'!$K$5</definedName>
    <definedName name="Input_services_volumes">[1]Market!$F$31:$BC$60</definedName>
    <definedName name="local.loop.cooper">'SAIB IntegradoCaso I'!$K$3</definedName>
    <definedName name="local.loop.fiber">'SAIB IntegradoCaso I'!$K$4</definedName>
    <definedName name="market_scenario_selected">[1]Control!$D$77</definedName>
    <definedName name="Scenario_terminacion_selected">[1]Control!$D$67</definedName>
    <definedName name="services_included">[1]Scenarios!$F$97:$BC$126</definedName>
    <definedName name="services_pureLRIC">'SCyD - LRAIC+'!$E$31:$E$64</definedName>
    <definedName name="services_with_termination">'SCyD - LRAIC+'!$D$31:$D$64</definedName>
    <definedName name="xDSL_ajeno__bitstream">'SCyD - LRAIC+'!$K$15</definedName>
    <definedName name="xDSL_ajeno__líneas">'SCyD - LRAIC+'!$K$14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0" i="5" l="1"/>
  <c r="J50" i="5"/>
  <c r="I50" i="5"/>
  <c r="I22" i="5"/>
  <c r="J22" i="5"/>
  <c r="K22" i="5"/>
  <c r="K51" i="5"/>
  <c r="J51" i="5"/>
  <c r="I51" i="5"/>
  <c r="N57" i="5"/>
  <c r="N58" i="5"/>
  <c r="N59" i="5"/>
  <c r="N60" i="5"/>
  <c r="N61" i="5"/>
  <c r="M57" i="5"/>
  <c r="M58" i="5"/>
  <c r="M59" i="5"/>
  <c r="M60" i="5"/>
  <c r="L57" i="5"/>
  <c r="L58" i="5"/>
  <c r="L59" i="5"/>
  <c r="L60" i="5"/>
  <c r="K57" i="5"/>
  <c r="K58" i="5"/>
  <c r="K59" i="5"/>
  <c r="K60" i="5"/>
  <c r="J57" i="5"/>
  <c r="J58" i="5"/>
  <c r="J59" i="5"/>
  <c r="J60" i="5"/>
  <c r="J61" i="5"/>
  <c r="J62" i="5"/>
  <c r="I56" i="5"/>
  <c r="I57" i="5"/>
  <c r="I58" i="5"/>
  <c r="I59" i="5"/>
  <c r="I60" i="5"/>
  <c r="K23" i="5"/>
  <c r="J23" i="5"/>
  <c r="I23" i="5"/>
  <c r="I24" i="5"/>
  <c r="N29" i="5"/>
  <c r="N30" i="5"/>
  <c r="N31" i="5"/>
  <c r="N32" i="5"/>
  <c r="M29" i="5"/>
  <c r="M30" i="5"/>
  <c r="M31" i="5"/>
  <c r="M32" i="5"/>
  <c r="L29" i="5"/>
  <c r="L30" i="5"/>
  <c r="L31" i="5"/>
  <c r="L32" i="5"/>
  <c r="K29" i="5"/>
  <c r="K30" i="5"/>
  <c r="K31" i="5"/>
  <c r="K32" i="5"/>
  <c r="J29" i="5"/>
  <c r="J30" i="5"/>
  <c r="J31" i="5"/>
  <c r="J32" i="5"/>
  <c r="I29" i="5"/>
  <c r="I30" i="5"/>
  <c r="I31" i="5"/>
  <c r="I32" i="5"/>
  <c r="I33" i="5"/>
  <c r="H77" i="5" l="1"/>
  <c r="H78" i="5"/>
  <c r="G77" i="5"/>
  <c r="G78" i="5"/>
  <c r="F77" i="5"/>
  <c r="F78" i="5"/>
  <c r="K5" i="5" l="1"/>
  <c r="J3" i="3" l="1"/>
  <c r="J12" i="3" s="1"/>
  <c r="J21" i="3" s="1"/>
  <c r="G14" i="2" s="1"/>
  <c r="G24" i="2" s="1"/>
  <c r="E53" i="1"/>
  <c r="AC29" i="1"/>
  <c r="AC20" i="1" l="1"/>
  <c r="AC21" i="1"/>
  <c r="AC22" i="1"/>
  <c r="AC23" i="1"/>
  <c r="AC24" i="1"/>
  <c r="AC25" i="1"/>
  <c r="AC26" i="1"/>
  <c r="AC27" i="1"/>
  <c r="AC28" i="1"/>
  <c r="AC30" i="1"/>
  <c r="AC31" i="1"/>
  <c r="AC32" i="1"/>
  <c r="AC33" i="1"/>
  <c r="AC34" i="1"/>
  <c r="AC35" i="1"/>
  <c r="AC36" i="1"/>
  <c r="AC37" i="1"/>
  <c r="AC38" i="1"/>
  <c r="AC39" i="1"/>
  <c r="AC40" i="1"/>
  <c r="M86" i="5" l="1"/>
  <c r="N86" i="5"/>
  <c r="L86" i="5"/>
  <c r="G76" i="5"/>
  <c r="H76" i="5"/>
  <c r="F76" i="5"/>
  <c r="N67" i="5"/>
  <c r="M67" i="5"/>
  <c r="L67" i="5"/>
  <c r="K67" i="5"/>
  <c r="J67" i="5"/>
  <c r="I67" i="5"/>
  <c r="N66" i="5"/>
  <c r="M66" i="5"/>
  <c r="L66" i="5"/>
  <c r="K66" i="5"/>
  <c r="J66" i="5"/>
  <c r="I66" i="5"/>
  <c r="N65" i="5"/>
  <c r="M65" i="5"/>
  <c r="L65" i="5"/>
  <c r="K65" i="5"/>
  <c r="J65" i="5"/>
  <c r="I65" i="5"/>
  <c r="N64" i="5"/>
  <c r="M64" i="5"/>
  <c r="L64" i="5"/>
  <c r="K64" i="5"/>
  <c r="J64" i="5"/>
  <c r="I64" i="5"/>
  <c r="K63" i="5"/>
  <c r="J63" i="5"/>
  <c r="I63" i="5"/>
  <c r="N62" i="5"/>
  <c r="M62" i="5"/>
  <c r="L62" i="5"/>
  <c r="K62" i="5"/>
  <c r="I62" i="5"/>
  <c r="M61" i="5"/>
  <c r="L61" i="5"/>
  <c r="K61" i="5"/>
  <c r="I61" i="5"/>
  <c r="N56" i="5"/>
  <c r="M56" i="5"/>
  <c r="L56" i="5"/>
  <c r="K56" i="5"/>
  <c r="J56" i="5"/>
  <c r="N55" i="5"/>
  <c r="M55" i="5"/>
  <c r="L55" i="5"/>
  <c r="K55" i="5"/>
  <c r="J55" i="5"/>
  <c r="I55" i="5"/>
  <c r="K54" i="5"/>
  <c r="J54" i="5"/>
  <c r="I54" i="5"/>
  <c r="N53" i="5"/>
  <c r="M53" i="5"/>
  <c r="L53" i="5"/>
  <c r="K53" i="5"/>
  <c r="J53" i="5"/>
  <c r="I53" i="5"/>
  <c r="N52" i="5"/>
  <c r="M52" i="5"/>
  <c r="L52" i="5"/>
  <c r="K52" i="5"/>
  <c r="J52" i="5"/>
  <c r="I52" i="5"/>
  <c r="N50" i="5"/>
  <c r="M50" i="5"/>
  <c r="L50" i="5"/>
  <c r="M36" i="5"/>
  <c r="N36" i="5"/>
  <c r="M37" i="5"/>
  <c r="N37" i="5"/>
  <c r="M38" i="5"/>
  <c r="N38" i="5"/>
  <c r="M39" i="5"/>
  <c r="N39" i="5"/>
  <c r="L37" i="5"/>
  <c r="L38" i="5"/>
  <c r="L39" i="5"/>
  <c r="L36" i="5"/>
  <c r="M27" i="5"/>
  <c r="N27" i="5"/>
  <c r="M28" i="5"/>
  <c r="N28" i="5"/>
  <c r="M33" i="5"/>
  <c r="N33" i="5"/>
  <c r="M34" i="5"/>
  <c r="N34" i="5"/>
  <c r="L28" i="5"/>
  <c r="L33" i="5"/>
  <c r="L34" i="5"/>
  <c r="L27" i="5"/>
  <c r="L24" i="5"/>
  <c r="M24" i="5"/>
  <c r="N24" i="5"/>
  <c r="L25" i="5"/>
  <c r="M25" i="5"/>
  <c r="N25" i="5"/>
  <c r="M22" i="5"/>
  <c r="N22" i="5"/>
  <c r="L22" i="5"/>
  <c r="K39" i="5"/>
  <c r="J39" i="5"/>
  <c r="I39" i="5"/>
  <c r="I25" i="5"/>
  <c r="J25" i="5"/>
  <c r="K25" i="5"/>
  <c r="I26" i="5"/>
  <c r="J26" i="5"/>
  <c r="K26" i="5"/>
  <c r="I27" i="5"/>
  <c r="J27" i="5"/>
  <c r="K27" i="5"/>
  <c r="I28" i="5"/>
  <c r="J28" i="5"/>
  <c r="K28" i="5"/>
  <c r="J33" i="5"/>
  <c r="K33" i="5"/>
  <c r="I34" i="5"/>
  <c r="J34" i="5"/>
  <c r="K34" i="5"/>
  <c r="I35" i="5"/>
  <c r="J35" i="5"/>
  <c r="K35" i="5"/>
  <c r="I36" i="5"/>
  <c r="J36" i="5"/>
  <c r="K36" i="5"/>
  <c r="I37" i="5"/>
  <c r="J37" i="5"/>
  <c r="K37" i="5"/>
  <c r="I38" i="5"/>
  <c r="J38" i="5"/>
  <c r="K38" i="5"/>
  <c r="J24" i="5"/>
  <c r="K24" i="5"/>
  <c r="J48" i="5"/>
  <c r="J20" i="5" l="1"/>
  <c r="I48" i="5"/>
  <c r="K48" i="5"/>
  <c r="I49" i="5"/>
  <c r="I20" i="5"/>
  <c r="K21" i="5"/>
  <c r="K20" i="5"/>
  <c r="J49" i="5"/>
  <c r="K49" i="5"/>
  <c r="I85" i="5"/>
  <c r="K85" i="5"/>
  <c r="I21" i="5"/>
  <c r="J85" i="5"/>
  <c r="J21" i="5"/>
  <c r="E62" i="1"/>
  <c r="E61" i="1"/>
  <c r="E56" i="1"/>
  <c r="E55" i="1"/>
  <c r="E54" i="1"/>
  <c r="E45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AC41" i="1"/>
  <c r="AC19" i="1"/>
  <c r="AC42" i="1" s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J5" i="3"/>
  <c r="J14" i="3" s="1"/>
  <c r="J23" i="3" s="1"/>
  <c r="G16" i="2" s="1"/>
  <c r="G26" i="2" s="1"/>
  <c r="J4" i="3"/>
  <c r="J13" i="3" s="1"/>
  <c r="J22" i="3" s="1"/>
  <c r="G15" i="2" s="1"/>
  <c r="G25" i="2" s="1"/>
  <c r="F56" i="1" l="1"/>
  <c r="D45" i="1"/>
  <c r="F45" i="1" s="1"/>
  <c r="F53" i="1"/>
  <c r="E79" i="1"/>
  <c r="E74" i="1"/>
  <c r="E78" i="1"/>
  <c r="E80" i="1"/>
  <c r="E82" i="1"/>
  <c r="E84" i="1"/>
  <c r="E86" i="1"/>
  <c r="E87" i="1"/>
  <c r="E88" i="1"/>
  <c r="E77" i="1"/>
  <c r="E83" i="1"/>
  <c r="E85" i="1"/>
  <c r="E81" i="1"/>
  <c r="E91" i="1"/>
  <c r="F54" i="1"/>
  <c r="F62" i="1"/>
  <c r="E92" i="1"/>
  <c r="E76" i="1"/>
  <c r="F61" i="1"/>
  <c r="E93" i="1"/>
  <c r="F55" i="1"/>
  <c r="E89" i="1"/>
  <c r="E90" i="1"/>
  <c r="E75" i="1"/>
  <c r="H514" i="1" l="1"/>
  <c r="H506" i="1"/>
  <c r="H434" i="1"/>
  <c r="H426" i="1"/>
  <c r="H354" i="1"/>
  <c r="H346" i="1"/>
  <c r="H274" i="1"/>
  <c r="H266" i="1"/>
  <c r="H194" i="1"/>
  <c r="H186" i="1"/>
  <c r="H114" i="1"/>
  <c r="H106" i="1"/>
  <c r="H105" i="1"/>
  <c r="H111" i="1"/>
  <c r="H262" i="1"/>
  <c r="H182" i="1"/>
  <c r="H102" i="1"/>
  <c r="H516" i="1"/>
  <c r="H268" i="1"/>
  <c r="H507" i="1"/>
  <c r="G53" i="1"/>
  <c r="H513" i="1"/>
  <c r="H505" i="1"/>
  <c r="H433" i="1"/>
  <c r="H425" i="1"/>
  <c r="H353" i="1"/>
  <c r="H345" i="1"/>
  <c r="H273" i="1"/>
  <c r="H265" i="1"/>
  <c r="H193" i="1"/>
  <c r="H185" i="1"/>
  <c r="H113" i="1"/>
  <c r="H119" i="1"/>
  <c r="H428" i="1"/>
  <c r="H276" i="1"/>
  <c r="H355" i="1"/>
  <c r="H267" i="1"/>
  <c r="H520" i="1"/>
  <c r="H512" i="1"/>
  <c r="H504" i="1"/>
  <c r="H440" i="1"/>
  <c r="H432" i="1"/>
  <c r="H424" i="1"/>
  <c r="H360" i="1"/>
  <c r="H352" i="1"/>
  <c r="H344" i="1"/>
  <c r="H280" i="1"/>
  <c r="H272" i="1"/>
  <c r="H264" i="1"/>
  <c r="H200" i="1"/>
  <c r="H192" i="1"/>
  <c r="H184" i="1"/>
  <c r="H120" i="1"/>
  <c r="H112" i="1"/>
  <c r="H104" i="1"/>
  <c r="H278" i="1"/>
  <c r="H198" i="1"/>
  <c r="H118" i="1"/>
  <c r="H117" i="1"/>
  <c r="H188" i="1"/>
  <c r="H435" i="1"/>
  <c r="H519" i="1"/>
  <c r="H511" i="1"/>
  <c r="H503" i="1"/>
  <c r="H439" i="1"/>
  <c r="H431" i="1"/>
  <c r="H423" i="1"/>
  <c r="H359" i="1"/>
  <c r="H351" i="1"/>
  <c r="H343" i="1"/>
  <c r="H279" i="1"/>
  <c r="H271" i="1"/>
  <c r="H263" i="1"/>
  <c r="H199" i="1"/>
  <c r="H191" i="1"/>
  <c r="H183" i="1"/>
  <c r="H103" i="1"/>
  <c r="H508" i="1"/>
  <c r="H108" i="1"/>
  <c r="H515" i="1"/>
  <c r="H347" i="1"/>
  <c r="H518" i="1"/>
  <c r="H510" i="1"/>
  <c r="H502" i="1"/>
  <c r="H438" i="1"/>
  <c r="H430" i="1"/>
  <c r="H422" i="1"/>
  <c r="H358" i="1"/>
  <c r="H350" i="1"/>
  <c r="H342" i="1"/>
  <c r="H270" i="1"/>
  <c r="H190" i="1"/>
  <c r="H110" i="1"/>
  <c r="H109" i="1"/>
  <c r="H348" i="1"/>
  <c r="H427" i="1"/>
  <c r="H275" i="1"/>
  <c r="H517" i="1"/>
  <c r="H509" i="1"/>
  <c r="H501" i="1"/>
  <c r="H437" i="1"/>
  <c r="H429" i="1"/>
  <c r="H421" i="1"/>
  <c r="H357" i="1"/>
  <c r="H349" i="1"/>
  <c r="H341" i="1"/>
  <c r="H277" i="1"/>
  <c r="H269" i="1"/>
  <c r="H261" i="1"/>
  <c r="H197" i="1"/>
  <c r="H189" i="1"/>
  <c r="H181" i="1"/>
  <c r="H436" i="1"/>
  <c r="H356" i="1"/>
  <c r="H196" i="1"/>
  <c r="H116" i="1"/>
  <c r="H107" i="1"/>
  <c r="H187" i="1"/>
  <c r="H195" i="1"/>
  <c r="H115" i="1"/>
  <c r="H101" i="1"/>
  <c r="G54" i="1"/>
  <c r="H538" i="1"/>
  <c r="H530" i="1"/>
  <c r="H522" i="1"/>
  <c r="H458" i="1"/>
  <c r="H450" i="1"/>
  <c r="H442" i="1"/>
  <c r="H378" i="1"/>
  <c r="H370" i="1"/>
  <c r="H362" i="1"/>
  <c r="H298" i="1"/>
  <c r="H290" i="1"/>
  <c r="H282" i="1"/>
  <c r="H218" i="1"/>
  <c r="H210" i="1"/>
  <c r="H202" i="1"/>
  <c r="H138" i="1"/>
  <c r="H130" i="1"/>
  <c r="H122" i="1"/>
  <c r="H137" i="1"/>
  <c r="H121" i="1"/>
  <c r="H372" i="1"/>
  <c r="H220" i="1"/>
  <c r="H124" i="1"/>
  <c r="H459" i="1"/>
  <c r="H363" i="1"/>
  <c r="H299" i="1"/>
  <c r="H537" i="1"/>
  <c r="H529" i="1"/>
  <c r="H521" i="1"/>
  <c r="H457" i="1"/>
  <c r="H449" i="1"/>
  <c r="H441" i="1"/>
  <c r="H377" i="1"/>
  <c r="H369" i="1"/>
  <c r="H361" i="1"/>
  <c r="H297" i="1"/>
  <c r="H289" i="1"/>
  <c r="H281" i="1"/>
  <c r="H217" i="1"/>
  <c r="H209" i="1"/>
  <c r="H201" i="1"/>
  <c r="H129" i="1"/>
  <c r="H206" i="1"/>
  <c r="H126" i="1"/>
  <c r="H524" i="1"/>
  <c r="H380" i="1"/>
  <c r="H132" i="1"/>
  <c r="H443" i="1"/>
  <c r="H536" i="1"/>
  <c r="H528" i="1"/>
  <c r="H456" i="1"/>
  <c r="H448" i="1"/>
  <c r="H376" i="1"/>
  <c r="H368" i="1"/>
  <c r="H296" i="1"/>
  <c r="H288" i="1"/>
  <c r="H216" i="1"/>
  <c r="H208" i="1"/>
  <c r="H136" i="1"/>
  <c r="H128" i="1"/>
  <c r="H127" i="1"/>
  <c r="H444" i="1"/>
  <c r="H292" i="1"/>
  <c r="H140" i="1"/>
  <c r="H523" i="1"/>
  <c r="H283" i="1"/>
  <c r="H535" i="1"/>
  <c r="H527" i="1"/>
  <c r="H455" i="1"/>
  <c r="H447" i="1"/>
  <c r="H375" i="1"/>
  <c r="H367" i="1"/>
  <c r="H295" i="1"/>
  <c r="H287" i="1"/>
  <c r="H215" i="1"/>
  <c r="H207" i="1"/>
  <c r="H135" i="1"/>
  <c r="H214" i="1"/>
  <c r="H134" i="1"/>
  <c r="H125" i="1"/>
  <c r="H540" i="1"/>
  <c r="H460" i="1"/>
  <c r="H364" i="1"/>
  <c r="H212" i="1"/>
  <c r="H539" i="1"/>
  <c r="H451" i="1"/>
  <c r="H534" i="1"/>
  <c r="H526" i="1"/>
  <c r="H454" i="1"/>
  <c r="H446" i="1"/>
  <c r="H374" i="1"/>
  <c r="H366" i="1"/>
  <c r="H294" i="1"/>
  <c r="H286" i="1"/>
  <c r="H452" i="1"/>
  <c r="H300" i="1"/>
  <c r="H204" i="1"/>
  <c r="H531" i="1"/>
  <c r="H379" i="1"/>
  <c r="H533" i="1"/>
  <c r="H525" i="1"/>
  <c r="H453" i="1"/>
  <c r="H445" i="1"/>
  <c r="H373" i="1"/>
  <c r="H365" i="1"/>
  <c r="H293" i="1"/>
  <c r="H285" i="1"/>
  <c r="H213" i="1"/>
  <c r="H205" i="1"/>
  <c r="H133" i="1"/>
  <c r="H532" i="1"/>
  <c r="H284" i="1"/>
  <c r="H371" i="1"/>
  <c r="H291" i="1"/>
  <c r="H219" i="1"/>
  <c r="H131" i="1"/>
  <c r="H211" i="1"/>
  <c r="H203" i="1"/>
  <c r="H139" i="1"/>
  <c r="H123" i="1"/>
  <c r="H554" i="1"/>
  <c r="H546" i="1"/>
  <c r="H474" i="1"/>
  <c r="H466" i="1"/>
  <c r="H394" i="1"/>
  <c r="H386" i="1"/>
  <c r="H314" i="1"/>
  <c r="H306" i="1"/>
  <c r="H234" i="1"/>
  <c r="H226" i="1"/>
  <c r="H154" i="1"/>
  <c r="H146" i="1"/>
  <c r="H222" i="1"/>
  <c r="H142" i="1"/>
  <c r="H468" i="1"/>
  <c r="H316" i="1"/>
  <c r="H555" i="1"/>
  <c r="H553" i="1"/>
  <c r="H545" i="1"/>
  <c r="H473" i="1"/>
  <c r="H465" i="1"/>
  <c r="H393" i="1"/>
  <c r="H385" i="1"/>
  <c r="H313" i="1"/>
  <c r="H305" i="1"/>
  <c r="H233" i="1"/>
  <c r="H225" i="1"/>
  <c r="H153" i="1"/>
  <c r="H145" i="1"/>
  <c r="H476" i="1"/>
  <c r="H228" i="1"/>
  <c r="H547" i="1"/>
  <c r="H395" i="1"/>
  <c r="H315" i="1"/>
  <c r="H560" i="1"/>
  <c r="H552" i="1"/>
  <c r="H544" i="1"/>
  <c r="H480" i="1"/>
  <c r="H472" i="1"/>
  <c r="H464" i="1"/>
  <c r="H400" i="1"/>
  <c r="H392" i="1"/>
  <c r="H384" i="1"/>
  <c r="H320" i="1"/>
  <c r="H312" i="1"/>
  <c r="H304" i="1"/>
  <c r="H240" i="1"/>
  <c r="H232" i="1"/>
  <c r="H224" i="1"/>
  <c r="H160" i="1"/>
  <c r="H152" i="1"/>
  <c r="H144" i="1"/>
  <c r="H230" i="1"/>
  <c r="H158" i="1"/>
  <c r="H548" i="1"/>
  <c r="H475" i="1"/>
  <c r="H387" i="1"/>
  <c r="H559" i="1"/>
  <c r="H551" i="1"/>
  <c r="H543" i="1"/>
  <c r="H479" i="1"/>
  <c r="H471" i="1"/>
  <c r="H463" i="1"/>
  <c r="H399" i="1"/>
  <c r="H391" i="1"/>
  <c r="H383" i="1"/>
  <c r="H319" i="1"/>
  <c r="H311" i="1"/>
  <c r="H303" i="1"/>
  <c r="H239" i="1"/>
  <c r="H231" i="1"/>
  <c r="H223" i="1"/>
  <c r="H159" i="1"/>
  <c r="H151" i="1"/>
  <c r="H143" i="1"/>
  <c r="H308" i="1"/>
  <c r="H307" i="1"/>
  <c r="H558" i="1"/>
  <c r="H550" i="1"/>
  <c r="H542" i="1"/>
  <c r="H478" i="1"/>
  <c r="H470" i="1"/>
  <c r="H462" i="1"/>
  <c r="H398" i="1"/>
  <c r="H390" i="1"/>
  <c r="H382" i="1"/>
  <c r="H318" i="1"/>
  <c r="H310" i="1"/>
  <c r="H302" i="1"/>
  <c r="H238" i="1"/>
  <c r="H150" i="1"/>
  <c r="H556" i="1"/>
  <c r="H396" i="1"/>
  <c r="H148" i="1"/>
  <c r="H557" i="1"/>
  <c r="H549" i="1"/>
  <c r="H541" i="1"/>
  <c r="H477" i="1"/>
  <c r="H469" i="1"/>
  <c r="H461" i="1"/>
  <c r="H397" i="1"/>
  <c r="H389" i="1"/>
  <c r="H381" i="1"/>
  <c r="H317" i="1"/>
  <c r="H309" i="1"/>
  <c r="H301" i="1"/>
  <c r="H237" i="1"/>
  <c r="H229" i="1"/>
  <c r="H221" i="1"/>
  <c r="H157" i="1"/>
  <c r="H149" i="1"/>
  <c r="H141" i="1"/>
  <c r="H388" i="1"/>
  <c r="H236" i="1"/>
  <c r="H156" i="1"/>
  <c r="H467" i="1"/>
  <c r="H155" i="1"/>
  <c r="H147" i="1"/>
  <c r="H227" i="1"/>
  <c r="H235" i="1"/>
  <c r="H578" i="1"/>
  <c r="H570" i="1"/>
  <c r="H562" i="1"/>
  <c r="H498" i="1"/>
  <c r="H490" i="1"/>
  <c r="H482" i="1"/>
  <c r="H418" i="1"/>
  <c r="H410" i="1"/>
  <c r="H402" i="1"/>
  <c r="H338" i="1"/>
  <c r="H330" i="1"/>
  <c r="H322" i="1"/>
  <c r="H258" i="1"/>
  <c r="H250" i="1"/>
  <c r="H242" i="1"/>
  <c r="H178" i="1"/>
  <c r="H170" i="1"/>
  <c r="H162" i="1"/>
  <c r="H564" i="1"/>
  <c r="H420" i="1"/>
  <c r="H172" i="1"/>
  <c r="H411" i="1"/>
  <c r="H577" i="1"/>
  <c r="H569" i="1"/>
  <c r="H561" i="1"/>
  <c r="H497" i="1"/>
  <c r="H489" i="1"/>
  <c r="H481" i="1"/>
  <c r="H417" i="1"/>
  <c r="H409" i="1"/>
  <c r="H401" i="1"/>
  <c r="H337" i="1"/>
  <c r="H329" i="1"/>
  <c r="H321" i="1"/>
  <c r="H257" i="1"/>
  <c r="H249" i="1"/>
  <c r="H241" i="1"/>
  <c r="H177" i="1"/>
  <c r="H169" i="1"/>
  <c r="H161" i="1"/>
  <c r="H254" i="1"/>
  <c r="H166" i="1"/>
  <c r="H580" i="1"/>
  <c r="H332" i="1"/>
  <c r="H180" i="1"/>
  <c r="H491" i="1"/>
  <c r="H576" i="1"/>
  <c r="H568" i="1"/>
  <c r="H496" i="1"/>
  <c r="H488" i="1"/>
  <c r="H416" i="1"/>
  <c r="H408" i="1"/>
  <c r="H336" i="1"/>
  <c r="H328" i="1"/>
  <c r="H256" i="1"/>
  <c r="H248" i="1"/>
  <c r="H176" i="1"/>
  <c r="H168" i="1"/>
  <c r="H492" i="1"/>
  <c r="H404" i="1"/>
  <c r="H340" i="1"/>
  <c r="H244" i="1"/>
  <c r="H579" i="1"/>
  <c r="H323" i="1"/>
  <c r="H575" i="1"/>
  <c r="H567" i="1"/>
  <c r="H495" i="1"/>
  <c r="H487" i="1"/>
  <c r="H415" i="1"/>
  <c r="H407" i="1"/>
  <c r="H335" i="1"/>
  <c r="H327" i="1"/>
  <c r="H255" i="1"/>
  <c r="H247" i="1"/>
  <c r="H175" i="1"/>
  <c r="H167" i="1"/>
  <c r="H246" i="1"/>
  <c r="H174" i="1"/>
  <c r="H412" i="1"/>
  <c r="H260" i="1"/>
  <c r="H164" i="1"/>
  <c r="H403" i="1"/>
  <c r="H574" i="1"/>
  <c r="H566" i="1"/>
  <c r="H494" i="1"/>
  <c r="H486" i="1"/>
  <c r="H414" i="1"/>
  <c r="H406" i="1"/>
  <c r="H334" i="1"/>
  <c r="H326" i="1"/>
  <c r="H500" i="1"/>
  <c r="H252" i="1"/>
  <c r="H571" i="1"/>
  <c r="H483" i="1"/>
  <c r="H331" i="1"/>
  <c r="H573" i="1"/>
  <c r="H565" i="1"/>
  <c r="H493" i="1"/>
  <c r="H485" i="1"/>
  <c r="H413" i="1"/>
  <c r="H405" i="1"/>
  <c r="H333" i="1"/>
  <c r="H325" i="1"/>
  <c r="H253" i="1"/>
  <c r="H245" i="1"/>
  <c r="H173" i="1"/>
  <c r="H165" i="1"/>
  <c r="H572" i="1"/>
  <c r="H484" i="1"/>
  <c r="H324" i="1"/>
  <c r="H563" i="1"/>
  <c r="H499" i="1"/>
  <c r="H419" i="1"/>
  <c r="H339" i="1"/>
  <c r="H171" i="1"/>
  <c r="H259" i="1"/>
  <c r="H251" i="1"/>
  <c r="H243" i="1"/>
  <c r="H179" i="1"/>
  <c r="H163" i="1"/>
  <c r="F86" i="1"/>
  <c r="F82" i="1"/>
  <c r="F79" i="1"/>
  <c r="F78" i="1"/>
  <c r="F83" i="1"/>
  <c r="F77" i="1"/>
  <c r="F85" i="1"/>
  <c r="F84" i="1"/>
  <c r="F87" i="1"/>
  <c r="F81" i="1"/>
  <c r="F88" i="1"/>
  <c r="F80" i="1"/>
  <c r="G61" i="1"/>
  <c r="F92" i="1"/>
  <c r="F75" i="1"/>
  <c r="F76" i="1"/>
  <c r="F89" i="1"/>
  <c r="F93" i="1"/>
  <c r="G55" i="1"/>
  <c r="F90" i="1"/>
  <c r="F74" i="1"/>
  <c r="I101" i="1" s="1"/>
  <c r="G36" i="2" s="1"/>
  <c r="G62" i="1"/>
  <c r="F91" i="1"/>
  <c r="G56" i="1"/>
  <c r="I538" i="1" l="1"/>
  <c r="G473" i="2" s="1"/>
  <c r="C77" i="5" s="1"/>
  <c r="I77" i="5" s="1"/>
  <c r="I530" i="1"/>
  <c r="G465" i="2" s="1"/>
  <c r="I522" i="1"/>
  <c r="G457" i="2" s="1"/>
  <c r="I458" i="1"/>
  <c r="G393" i="2" s="1"/>
  <c r="I450" i="1"/>
  <c r="G385" i="2" s="1"/>
  <c r="I442" i="1"/>
  <c r="G377" i="2" s="1"/>
  <c r="I374" i="1"/>
  <c r="G309" i="2" s="1"/>
  <c r="D76" i="5" s="1"/>
  <c r="J76" i="5" s="1"/>
  <c r="I366" i="1"/>
  <c r="G301" i="2" s="1"/>
  <c r="I294" i="1"/>
  <c r="G229" i="2" s="1"/>
  <c r="I286" i="1"/>
  <c r="G221" i="2" s="1"/>
  <c r="I214" i="1"/>
  <c r="G149" i="2" s="1"/>
  <c r="E76" i="5" s="1"/>
  <c r="K76" i="5" s="1"/>
  <c r="I206" i="1"/>
  <c r="G141" i="2" s="1"/>
  <c r="I134" i="1"/>
  <c r="G69" i="2" s="1"/>
  <c r="I126" i="1"/>
  <c r="G61" i="2" s="1"/>
  <c r="I137" i="1"/>
  <c r="G72" i="2" s="1"/>
  <c r="I125" i="1"/>
  <c r="G60" i="2" s="1"/>
  <c r="I371" i="1"/>
  <c r="G306" i="2" s="1"/>
  <c r="I287" i="1"/>
  <c r="G222" i="2" s="1"/>
  <c r="I211" i="1"/>
  <c r="G146" i="2" s="1"/>
  <c r="I131" i="1"/>
  <c r="G66" i="2" s="1"/>
  <c r="I537" i="1"/>
  <c r="G472" i="2" s="1"/>
  <c r="I533" i="1"/>
  <c r="G468" i="2" s="1"/>
  <c r="I525" i="1"/>
  <c r="G460" i="2" s="1"/>
  <c r="I457" i="1"/>
  <c r="G392" i="2" s="1"/>
  <c r="I449" i="1"/>
  <c r="G384" i="2" s="1"/>
  <c r="I441" i="1"/>
  <c r="G376" i="2" s="1"/>
  <c r="I373" i="1"/>
  <c r="G308" i="2" s="1"/>
  <c r="I369" i="1"/>
  <c r="G304" i="2" s="1"/>
  <c r="I361" i="1"/>
  <c r="G296" i="2" s="1"/>
  <c r="I297" i="1"/>
  <c r="G232" i="2" s="1"/>
  <c r="I293" i="1"/>
  <c r="G228" i="2" s="1"/>
  <c r="I285" i="1"/>
  <c r="G220" i="2" s="1"/>
  <c r="I217" i="1"/>
  <c r="G152" i="2" s="1"/>
  <c r="I209" i="1"/>
  <c r="G144" i="2" s="1"/>
  <c r="I201" i="1"/>
  <c r="G136" i="2" s="1"/>
  <c r="I133" i="1"/>
  <c r="G68" i="2" s="1"/>
  <c r="I363" i="1"/>
  <c r="G298" i="2" s="1"/>
  <c r="I203" i="1"/>
  <c r="G138" i="2" s="1"/>
  <c r="I123" i="1"/>
  <c r="G58" i="2" s="1"/>
  <c r="I529" i="1"/>
  <c r="G464" i="2" s="1"/>
  <c r="I521" i="1"/>
  <c r="G456" i="2" s="1"/>
  <c r="I453" i="1"/>
  <c r="G388" i="2" s="1"/>
  <c r="I445" i="1"/>
  <c r="G380" i="2" s="1"/>
  <c r="I377" i="1"/>
  <c r="G312" i="2" s="1"/>
  <c r="I365" i="1"/>
  <c r="G300" i="2" s="1"/>
  <c r="I289" i="1"/>
  <c r="G224" i="2" s="1"/>
  <c r="I281" i="1"/>
  <c r="G216" i="2" s="1"/>
  <c r="I213" i="1"/>
  <c r="G148" i="2" s="1"/>
  <c r="I205" i="1"/>
  <c r="G140" i="2" s="1"/>
  <c r="I121" i="1"/>
  <c r="G56" i="2" s="1"/>
  <c r="I375" i="1"/>
  <c r="G310" i="2" s="1"/>
  <c r="I291" i="1"/>
  <c r="G226" i="2" s="1"/>
  <c r="I139" i="1"/>
  <c r="G74" i="2" s="1"/>
  <c r="I536" i="1"/>
  <c r="G471" i="2" s="1"/>
  <c r="I528" i="1"/>
  <c r="G463" i="2" s="1"/>
  <c r="I460" i="1"/>
  <c r="G395" i="2" s="1"/>
  <c r="I452" i="1"/>
  <c r="G387" i="2" s="1"/>
  <c r="I444" i="1"/>
  <c r="G379" i="2" s="1"/>
  <c r="I380" i="1"/>
  <c r="G315" i="2" s="1"/>
  <c r="D78" i="5" s="1"/>
  <c r="J78" i="5" s="1"/>
  <c r="I372" i="1"/>
  <c r="G307" i="2" s="1"/>
  <c r="I364" i="1"/>
  <c r="G299" i="2" s="1"/>
  <c r="I300" i="1"/>
  <c r="G235" i="2" s="1"/>
  <c r="I292" i="1"/>
  <c r="G227" i="2" s="1"/>
  <c r="I288" i="1"/>
  <c r="G223" i="2" s="1"/>
  <c r="I220" i="1"/>
  <c r="G155" i="2" s="1"/>
  <c r="E78" i="5" s="1"/>
  <c r="K78" i="5" s="1"/>
  <c r="I216" i="1"/>
  <c r="G151" i="2" s="1"/>
  <c r="I208" i="1"/>
  <c r="G143" i="2" s="1"/>
  <c r="I136" i="1"/>
  <c r="G71" i="2" s="1"/>
  <c r="I128" i="1"/>
  <c r="G63" i="2" s="1"/>
  <c r="I283" i="1"/>
  <c r="G218" i="2" s="1"/>
  <c r="I540" i="1"/>
  <c r="G475" i="2" s="1"/>
  <c r="C78" i="5" s="1"/>
  <c r="I78" i="5" s="1"/>
  <c r="I532" i="1"/>
  <c r="G467" i="2" s="1"/>
  <c r="I524" i="1"/>
  <c r="G459" i="2" s="1"/>
  <c r="I456" i="1"/>
  <c r="G391" i="2" s="1"/>
  <c r="I448" i="1"/>
  <c r="G383" i="2" s="1"/>
  <c r="I376" i="1"/>
  <c r="G311" i="2" s="1"/>
  <c r="I368" i="1"/>
  <c r="G303" i="2" s="1"/>
  <c r="I296" i="1"/>
  <c r="G231" i="2" s="1"/>
  <c r="I284" i="1"/>
  <c r="G219" i="2" s="1"/>
  <c r="I212" i="1"/>
  <c r="G147" i="2" s="1"/>
  <c r="I204" i="1"/>
  <c r="G139" i="2" s="1"/>
  <c r="I140" i="1"/>
  <c r="G75" i="2" s="1"/>
  <c r="I132" i="1"/>
  <c r="G67" i="2" s="1"/>
  <c r="I124" i="1"/>
  <c r="G59" i="2" s="1"/>
  <c r="I295" i="1"/>
  <c r="G230" i="2" s="1"/>
  <c r="I215" i="1"/>
  <c r="G150" i="2" s="1"/>
  <c r="I127" i="1"/>
  <c r="G62" i="2" s="1"/>
  <c r="I539" i="1"/>
  <c r="G474" i="2" s="1"/>
  <c r="I535" i="1"/>
  <c r="G470" i="2" s="1"/>
  <c r="I531" i="1"/>
  <c r="G466" i="2" s="1"/>
  <c r="I527" i="1"/>
  <c r="G462" i="2" s="1"/>
  <c r="I523" i="1"/>
  <c r="G458" i="2" s="1"/>
  <c r="I459" i="1"/>
  <c r="G394" i="2" s="1"/>
  <c r="I455" i="1"/>
  <c r="G390" i="2" s="1"/>
  <c r="I451" i="1"/>
  <c r="G386" i="2" s="1"/>
  <c r="I447" i="1"/>
  <c r="G382" i="2" s="1"/>
  <c r="I443" i="1"/>
  <c r="G378" i="2" s="1"/>
  <c r="I367" i="1"/>
  <c r="G302" i="2" s="1"/>
  <c r="I207" i="1"/>
  <c r="G142" i="2" s="1"/>
  <c r="I534" i="1"/>
  <c r="G469" i="2" s="1"/>
  <c r="C76" i="5" s="1"/>
  <c r="I76" i="5" s="1"/>
  <c r="I526" i="1"/>
  <c r="G461" i="2" s="1"/>
  <c r="I454" i="1"/>
  <c r="G389" i="2" s="1"/>
  <c r="I446" i="1"/>
  <c r="G381" i="2" s="1"/>
  <c r="I378" i="1"/>
  <c r="G313" i="2" s="1"/>
  <c r="D77" i="5" s="1"/>
  <c r="J77" i="5" s="1"/>
  <c r="I370" i="1"/>
  <c r="G305" i="2" s="1"/>
  <c r="I362" i="1"/>
  <c r="G297" i="2" s="1"/>
  <c r="I298" i="1"/>
  <c r="G233" i="2" s="1"/>
  <c r="I290" i="1"/>
  <c r="G225" i="2" s="1"/>
  <c r="I282" i="1"/>
  <c r="G217" i="2" s="1"/>
  <c r="I218" i="1"/>
  <c r="G153" i="2" s="1"/>
  <c r="E77" i="5" s="1"/>
  <c r="K77" i="5" s="1"/>
  <c r="I210" i="1"/>
  <c r="G145" i="2" s="1"/>
  <c r="I202" i="1"/>
  <c r="G137" i="2" s="1"/>
  <c r="I138" i="1"/>
  <c r="G73" i="2" s="1"/>
  <c r="I130" i="1"/>
  <c r="G65" i="2" s="1"/>
  <c r="I122" i="1"/>
  <c r="G57" i="2" s="1"/>
  <c r="I129" i="1"/>
  <c r="G64" i="2" s="1"/>
  <c r="I379" i="1"/>
  <c r="G314" i="2" s="1"/>
  <c r="I299" i="1"/>
  <c r="G234" i="2" s="1"/>
  <c r="I219" i="1"/>
  <c r="G154" i="2" s="1"/>
  <c r="I135" i="1"/>
  <c r="G70" i="2" s="1"/>
  <c r="I510" i="1"/>
  <c r="G445" i="2" s="1"/>
  <c r="F29" i="5" s="1"/>
  <c r="R29" i="5" s="1"/>
  <c r="I502" i="1"/>
  <c r="G437" i="2" s="1"/>
  <c r="I434" i="1"/>
  <c r="G369" i="2" s="1"/>
  <c r="C33" i="5" s="1"/>
  <c r="O33" i="5" s="1"/>
  <c r="I426" i="1"/>
  <c r="G361" i="2" s="1"/>
  <c r="C25" i="5" s="1"/>
  <c r="O25" i="5" s="1"/>
  <c r="I358" i="1"/>
  <c r="G293" i="2" s="1"/>
  <c r="I350" i="1"/>
  <c r="G285" i="2" s="1"/>
  <c r="G29" i="5" s="1"/>
  <c r="S29" i="5" s="1"/>
  <c r="I346" i="1"/>
  <c r="G281" i="2" s="1"/>
  <c r="G25" i="5" s="1"/>
  <c r="S25" i="5" s="1"/>
  <c r="I278" i="1"/>
  <c r="I270" i="1"/>
  <c r="G205" i="2" s="1"/>
  <c r="D29" i="5" s="1"/>
  <c r="P29" i="5" s="1"/>
  <c r="I262" i="1"/>
  <c r="G197" i="2" s="1"/>
  <c r="D21" i="5" s="1"/>
  <c r="P21" i="5" s="1"/>
  <c r="I198" i="1"/>
  <c r="G133" i="2" s="1"/>
  <c r="H37" i="5" s="1"/>
  <c r="T37" i="5" s="1"/>
  <c r="I190" i="1"/>
  <c r="G125" i="2" s="1"/>
  <c r="H29" i="5" s="1"/>
  <c r="T29" i="5" s="1"/>
  <c r="I182" i="1"/>
  <c r="G117" i="2" s="1"/>
  <c r="I118" i="1"/>
  <c r="G53" i="2" s="1"/>
  <c r="E37" i="5" s="1"/>
  <c r="Q37" i="5" s="1"/>
  <c r="I110" i="1"/>
  <c r="G45" i="2" s="1"/>
  <c r="E29" i="5" s="1"/>
  <c r="Q29" i="5" s="1"/>
  <c r="I102" i="1"/>
  <c r="I109" i="1"/>
  <c r="G44" i="2" s="1"/>
  <c r="F28" i="6" s="1"/>
  <c r="I343" i="1"/>
  <c r="G278" i="2" s="1"/>
  <c r="G22" i="5" s="1"/>
  <c r="S22" i="5" s="1"/>
  <c r="I271" i="1"/>
  <c r="G206" i="2" s="1"/>
  <c r="D30" i="5" s="1"/>
  <c r="P30" i="5" s="1"/>
  <c r="I183" i="1"/>
  <c r="G118" i="2" s="1"/>
  <c r="H22" i="5" s="1"/>
  <c r="T22" i="5" s="1"/>
  <c r="I517" i="1"/>
  <c r="G452" i="2" s="1"/>
  <c r="F36" i="5" s="1"/>
  <c r="R36" i="5" s="1"/>
  <c r="I513" i="1"/>
  <c r="G448" i="2" s="1"/>
  <c r="F32" i="5" s="1"/>
  <c r="R32" i="5" s="1"/>
  <c r="I505" i="1"/>
  <c r="G440" i="2" s="1"/>
  <c r="F24" i="5" s="1"/>
  <c r="R24" i="5" s="1"/>
  <c r="I437" i="1"/>
  <c r="G372" i="2" s="1"/>
  <c r="C36" i="5" s="1"/>
  <c r="O36" i="5" s="1"/>
  <c r="I429" i="1"/>
  <c r="G364" i="2" s="1"/>
  <c r="D28" i="6" s="1"/>
  <c r="I421" i="1"/>
  <c r="G356" i="2" s="1"/>
  <c r="C20" i="5" s="1"/>
  <c r="I353" i="1"/>
  <c r="G288" i="2" s="1"/>
  <c r="G32" i="5" s="1"/>
  <c r="S32" i="5" s="1"/>
  <c r="I345" i="1"/>
  <c r="G280" i="2" s="1"/>
  <c r="I341" i="1"/>
  <c r="G276" i="2" s="1"/>
  <c r="I277" i="1"/>
  <c r="G212" i="2" s="1"/>
  <c r="D36" i="5" s="1"/>
  <c r="P36" i="5" s="1"/>
  <c r="I273" i="1"/>
  <c r="G208" i="2" s="1"/>
  <c r="D32" i="5" s="1"/>
  <c r="P32" i="5" s="1"/>
  <c r="I265" i="1"/>
  <c r="G200" i="2" s="1"/>
  <c r="D24" i="5" s="1"/>
  <c r="P24" i="5" s="1"/>
  <c r="I197" i="1"/>
  <c r="G132" i="2" s="1"/>
  <c r="H36" i="5" s="1"/>
  <c r="T36" i="5" s="1"/>
  <c r="I189" i="1"/>
  <c r="G124" i="2" s="1"/>
  <c r="H28" i="5" s="1"/>
  <c r="T28" i="5" s="1"/>
  <c r="I181" i="1"/>
  <c r="G116" i="2" s="1"/>
  <c r="I117" i="1"/>
  <c r="G52" i="2" s="1"/>
  <c r="E36" i="5" s="1"/>
  <c r="Q36" i="5" s="1"/>
  <c r="I105" i="1"/>
  <c r="G40" i="2" s="1"/>
  <c r="E24" i="5" s="1"/>
  <c r="Q24" i="5" s="1"/>
  <c r="I279" i="1"/>
  <c r="G214" i="2" s="1"/>
  <c r="D38" i="5" s="1"/>
  <c r="P38" i="5" s="1"/>
  <c r="I509" i="1"/>
  <c r="G444" i="2" s="1"/>
  <c r="F28" i="5" s="1"/>
  <c r="R28" i="5" s="1"/>
  <c r="I501" i="1"/>
  <c r="G436" i="2" s="1"/>
  <c r="I433" i="1"/>
  <c r="G368" i="2" s="1"/>
  <c r="C32" i="5" s="1"/>
  <c r="O32" i="5" s="1"/>
  <c r="I425" i="1"/>
  <c r="G360" i="2" s="1"/>
  <c r="I357" i="1"/>
  <c r="G292" i="2" s="1"/>
  <c r="G36" i="5" s="1"/>
  <c r="S36" i="5" s="1"/>
  <c r="I349" i="1"/>
  <c r="G284" i="2" s="1"/>
  <c r="G28" i="5" s="1"/>
  <c r="S28" i="5" s="1"/>
  <c r="I269" i="1"/>
  <c r="G204" i="2" s="1"/>
  <c r="E28" i="6" s="1"/>
  <c r="I261" i="1"/>
  <c r="G196" i="2" s="1"/>
  <c r="E21" i="6" s="1"/>
  <c r="I193" i="1"/>
  <c r="G128" i="2" s="1"/>
  <c r="H32" i="5" s="1"/>
  <c r="T32" i="5" s="1"/>
  <c r="I185" i="1"/>
  <c r="I195" i="1"/>
  <c r="G130" i="2" s="1"/>
  <c r="H34" i="5" s="1"/>
  <c r="T34" i="5" s="1"/>
  <c r="I111" i="1"/>
  <c r="G46" i="2" s="1"/>
  <c r="E30" i="5" s="1"/>
  <c r="Q30" i="5" s="1"/>
  <c r="I520" i="1"/>
  <c r="G455" i="2" s="1"/>
  <c r="F39" i="5" s="1"/>
  <c r="R39" i="5" s="1"/>
  <c r="I512" i="1"/>
  <c r="G447" i="2" s="1"/>
  <c r="F31" i="5" s="1"/>
  <c r="R31" i="5" s="1"/>
  <c r="I504" i="1"/>
  <c r="G439" i="2" s="1"/>
  <c r="I432" i="1"/>
  <c r="G367" i="2" s="1"/>
  <c r="C31" i="5" s="1"/>
  <c r="O31" i="5" s="1"/>
  <c r="I428" i="1"/>
  <c r="G363" i="2" s="1"/>
  <c r="D27" i="6" s="1"/>
  <c r="I356" i="1"/>
  <c r="G291" i="2" s="1"/>
  <c r="I348" i="1"/>
  <c r="G283" i="2" s="1"/>
  <c r="G27" i="5" s="1"/>
  <c r="S27" i="5" s="1"/>
  <c r="I280" i="1"/>
  <c r="G215" i="2" s="1"/>
  <c r="D39" i="5" s="1"/>
  <c r="P39" i="5" s="1"/>
  <c r="I272" i="1"/>
  <c r="G207" i="2" s="1"/>
  <c r="D31" i="5" s="1"/>
  <c r="P31" i="5" s="1"/>
  <c r="I200" i="1"/>
  <c r="G135" i="2" s="1"/>
  <c r="H39" i="5" s="1"/>
  <c r="T39" i="5" s="1"/>
  <c r="I192" i="1"/>
  <c r="G127" i="2" s="1"/>
  <c r="H31" i="5" s="1"/>
  <c r="T31" i="5" s="1"/>
  <c r="I184" i="1"/>
  <c r="G119" i="2" s="1"/>
  <c r="I120" i="1"/>
  <c r="G55" i="2" s="1"/>
  <c r="E39" i="5" s="1"/>
  <c r="Q39" i="5" s="1"/>
  <c r="I112" i="1"/>
  <c r="G47" i="2" s="1"/>
  <c r="E31" i="5" s="1"/>
  <c r="Q31" i="5" s="1"/>
  <c r="I104" i="1"/>
  <c r="G39" i="2" s="1"/>
  <c r="E23" i="5" s="1"/>
  <c r="Q23" i="5" s="1"/>
  <c r="I355" i="1"/>
  <c r="G290" i="2" s="1"/>
  <c r="G34" i="5" s="1"/>
  <c r="S34" i="5" s="1"/>
  <c r="I199" i="1"/>
  <c r="G134" i="2" s="1"/>
  <c r="H38" i="5" s="1"/>
  <c r="T38" i="5" s="1"/>
  <c r="I115" i="1"/>
  <c r="G50" i="2" s="1"/>
  <c r="E34" i="5" s="1"/>
  <c r="Q34" i="5" s="1"/>
  <c r="I516" i="1"/>
  <c r="G451" i="2" s="1"/>
  <c r="I508" i="1"/>
  <c r="G443" i="2" s="1"/>
  <c r="F27" i="5" s="1"/>
  <c r="R27" i="5" s="1"/>
  <c r="I440" i="1"/>
  <c r="G375" i="2" s="1"/>
  <c r="C39" i="5" s="1"/>
  <c r="O39" i="5" s="1"/>
  <c r="I436" i="1"/>
  <c r="I424" i="1"/>
  <c r="G359" i="2" s="1"/>
  <c r="C23" i="5" s="1"/>
  <c r="O23" i="5" s="1"/>
  <c r="I360" i="1"/>
  <c r="G295" i="2" s="1"/>
  <c r="G39" i="5" s="1"/>
  <c r="S39" i="5" s="1"/>
  <c r="I352" i="1"/>
  <c r="G287" i="2" s="1"/>
  <c r="G31" i="5" s="1"/>
  <c r="S31" i="5" s="1"/>
  <c r="I344" i="1"/>
  <c r="G279" i="2" s="1"/>
  <c r="I276" i="1"/>
  <c r="G211" i="2" s="1"/>
  <c r="D35" i="5" s="1"/>
  <c r="P35" i="5" s="1"/>
  <c r="I268" i="1"/>
  <c r="G203" i="2" s="1"/>
  <c r="D27" i="5" s="1"/>
  <c r="P27" i="5" s="1"/>
  <c r="I264" i="1"/>
  <c r="G199" i="2" s="1"/>
  <c r="D23" i="5" s="1"/>
  <c r="P23" i="5" s="1"/>
  <c r="I196" i="1"/>
  <c r="G131" i="2" s="1"/>
  <c r="I188" i="1"/>
  <c r="G123" i="2" s="1"/>
  <c r="H27" i="5" s="1"/>
  <c r="T27" i="5" s="1"/>
  <c r="I116" i="1"/>
  <c r="G51" i="2" s="1"/>
  <c r="E35" i="5" s="1"/>
  <c r="Q35" i="5" s="1"/>
  <c r="I108" i="1"/>
  <c r="G43" i="2" s="1"/>
  <c r="I359" i="1"/>
  <c r="G294" i="2" s="1"/>
  <c r="G38" i="5" s="1"/>
  <c r="S38" i="5" s="1"/>
  <c r="I347" i="1"/>
  <c r="G282" i="2" s="1"/>
  <c r="I267" i="1"/>
  <c r="G202" i="2" s="1"/>
  <c r="E26" i="6" s="1"/>
  <c r="I187" i="1"/>
  <c r="G122" i="2" s="1"/>
  <c r="I103" i="1"/>
  <c r="I519" i="1"/>
  <c r="G454" i="2" s="1"/>
  <c r="F38" i="5" s="1"/>
  <c r="R38" i="5" s="1"/>
  <c r="I515" i="1"/>
  <c r="G450" i="2" s="1"/>
  <c r="F34" i="5" s="1"/>
  <c r="R34" i="5" s="1"/>
  <c r="I511" i="1"/>
  <c r="G446" i="2" s="1"/>
  <c r="F30" i="5" s="1"/>
  <c r="R30" i="5" s="1"/>
  <c r="I507" i="1"/>
  <c r="G442" i="2" s="1"/>
  <c r="I503" i="1"/>
  <c r="G438" i="2" s="1"/>
  <c r="F22" i="5" s="1"/>
  <c r="R22" i="5" s="1"/>
  <c r="I439" i="1"/>
  <c r="G374" i="2" s="1"/>
  <c r="C38" i="5" s="1"/>
  <c r="I435" i="1"/>
  <c r="G370" i="2" s="1"/>
  <c r="C34" i="5" s="1"/>
  <c r="O34" i="5" s="1"/>
  <c r="I431" i="1"/>
  <c r="I427" i="1"/>
  <c r="G362" i="2" s="1"/>
  <c r="C26" i="5" s="1"/>
  <c r="I423" i="1"/>
  <c r="G358" i="2" s="1"/>
  <c r="C22" i="5" s="1"/>
  <c r="O22" i="5" s="1"/>
  <c r="I263" i="1"/>
  <c r="G198" i="2" s="1"/>
  <c r="I119" i="1"/>
  <c r="G54" i="2" s="1"/>
  <c r="E38" i="5" s="1"/>
  <c r="Q38" i="5" s="1"/>
  <c r="I518" i="1"/>
  <c r="G453" i="2" s="1"/>
  <c r="F37" i="5" s="1"/>
  <c r="R37" i="5" s="1"/>
  <c r="I514" i="1"/>
  <c r="G449" i="2" s="1"/>
  <c r="F33" i="5" s="1"/>
  <c r="R33" i="5" s="1"/>
  <c r="I506" i="1"/>
  <c r="G441" i="2" s="1"/>
  <c r="F25" i="5" s="1"/>
  <c r="R25" i="5" s="1"/>
  <c r="I438" i="1"/>
  <c r="I430" i="1"/>
  <c r="G365" i="2" s="1"/>
  <c r="C29" i="5" s="1"/>
  <c r="O29" i="5" s="1"/>
  <c r="I422" i="1"/>
  <c r="G357" i="2" s="1"/>
  <c r="C21" i="5" s="1"/>
  <c r="O21" i="5" s="1"/>
  <c r="I354" i="1"/>
  <c r="G289" i="2" s="1"/>
  <c r="G33" i="5" s="1"/>
  <c r="S33" i="5" s="1"/>
  <c r="I342" i="1"/>
  <c r="G277" i="2" s="1"/>
  <c r="I274" i="1"/>
  <c r="G209" i="2" s="1"/>
  <c r="D33" i="5" s="1"/>
  <c r="P33" i="5" s="1"/>
  <c r="I266" i="1"/>
  <c r="G201" i="2" s="1"/>
  <c r="I194" i="1"/>
  <c r="G129" i="2" s="1"/>
  <c r="H33" i="5" s="1"/>
  <c r="T33" i="5" s="1"/>
  <c r="I186" i="1"/>
  <c r="I114" i="1"/>
  <c r="G49" i="2" s="1"/>
  <c r="E33" i="5" s="1"/>
  <c r="Q33" i="5" s="1"/>
  <c r="I106" i="1"/>
  <c r="G41" i="2" s="1"/>
  <c r="E25" i="5" s="1"/>
  <c r="Q25" i="5" s="1"/>
  <c r="I113" i="1"/>
  <c r="G48" i="2" s="1"/>
  <c r="I351" i="1"/>
  <c r="G286" i="2" s="1"/>
  <c r="G30" i="5" s="1"/>
  <c r="S30" i="5" s="1"/>
  <c r="I275" i="1"/>
  <c r="G210" i="2" s="1"/>
  <c r="I191" i="1"/>
  <c r="G126" i="2" s="1"/>
  <c r="H30" i="5" s="1"/>
  <c r="T30" i="5" s="1"/>
  <c r="I107" i="1"/>
  <c r="G42" i="2" s="1"/>
  <c r="F26" i="6" s="1"/>
  <c r="I554" i="1"/>
  <c r="I542" i="1"/>
  <c r="G477" i="2" s="1"/>
  <c r="I478" i="1"/>
  <c r="G413" i="2" s="1"/>
  <c r="C65" i="5" s="1"/>
  <c r="O65" i="5" s="1"/>
  <c r="I474" i="1"/>
  <c r="G409" i="2" s="1"/>
  <c r="C61" i="5" s="1"/>
  <c r="O61" i="5" s="1"/>
  <c r="I466" i="1"/>
  <c r="G401" i="2" s="1"/>
  <c r="I390" i="1"/>
  <c r="G325" i="2" s="1"/>
  <c r="G57" i="5" s="1"/>
  <c r="S57" i="5" s="1"/>
  <c r="I382" i="1"/>
  <c r="G317" i="2" s="1"/>
  <c r="I310" i="1"/>
  <c r="G245" i="2" s="1"/>
  <c r="D57" i="5" s="1"/>
  <c r="P57" i="5" s="1"/>
  <c r="I302" i="1"/>
  <c r="I238" i="1"/>
  <c r="G173" i="2" s="1"/>
  <c r="H65" i="5" s="1"/>
  <c r="T65" i="5" s="1"/>
  <c r="I230" i="1"/>
  <c r="G165" i="2" s="1"/>
  <c r="H57" i="5" s="1"/>
  <c r="T57" i="5" s="1"/>
  <c r="I222" i="1"/>
  <c r="G157" i="2" s="1"/>
  <c r="I158" i="1"/>
  <c r="G93" i="2" s="1"/>
  <c r="E65" i="5" s="1"/>
  <c r="Q65" i="5" s="1"/>
  <c r="I150" i="1"/>
  <c r="G85" i="2" s="1"/>
  <c r="E57" i="5" s="1"/>
  <c r="Q57" i="5" s="1"/>
  <c r="I142" i="1"/>
  <c r="G77" i="2" s="1"/>
  <c r="I315" i="1"/>
  <c r="G250" i="2" s="1"/>
  <c r="D62" i="5" s="1"/>
  <c r="P62" i="5" s="1"/>
  <c r="I155" i="1"/>
  <c r="I553" i="1"/>
  <c r="G488" i="2" s="1"/>
  <c r="F60" i="5" s="1"/>
  <c r="R60" i="5" s="1"/>
  <c r="I545" i="1"/>
  <c r="G480" i="2" s="1"/>
  <c r="F52" i="5" s="1"/>
  <c r="R52" i="5" s="1"/>
  <c r="I477" i="1"/>
  <c r="G412" i="2" s="1"/>
  <c r="C64" i="5" s="1"/>
  <c r="O64" i="5" s="1"/>
  <c r="I469" i="1"/>
  <c r="G404" i="2" s="1"/>
  <c r="I465" i="1"/>
  <c r="G400" i="2" s="1"/>
  <c r="I393" i="1"/>
  <c r="G328" i="2" s="1"/>
  <c r="G60" i="5" s="1"/>
  <c r="S60" i="5" s="1"/>
  <c r="I389" i="1"/>
  <c r="G324" i="2" s="1"/>
  <c r="G56" i="5" s="1"/>
  <c r="S56" i="5" s="1"/>
  <c r="I381" i="1"/>
  <c r="G316" i="2" s="1"/>
  <c r="I313" i="1"/>
  <c r="G248" i="2" s="1"/>
  <c r="D60" i="5" s="1"/>
  <c r="P60" i="5" s="1"/>
  <c r="I305" i="1"/>
  <c r="G240" i="2" s="1"/>
  <c r="D52" i="5" s="1"/>
  <c r="P52" i="5" s="1"/>
  <c r="I237" i="1"/>
  <c r="G172" i="2" s="1"/>
  <c r="H64" i="5" s="1"/>
  <c r="T64" i="5" s="1"/>
  <c r="I229" i="1"/>
  <c r="G164" i="2" s="1"/>
  <c r="H56" i="5" s="1"/>
  <c r="T56" i="5" s="1"/>
  <c r="I225" i="1"/>
  <c r="G160" i="2" s="1"/>
  <c r="H52" i="5" s="1"/>
  <c r="T52" i="5" s="1"/>
  <c r="I153" i="1"/>
  <c r="G88" i="2" s="1"/>
  <c r="E60" i="5" s="1"/>
  <c r="Q60" i="5" s="1"/>
  <c r="I149" i="1"/>
  <c r="G84" i="2" s="1"/>
  <c r="E56" i="5" s="1"/>
  <c r="I307" i="1"/>
  <c r="I231" i="1"/>
  <c r="G166" i="2" s="1"/>
  <c r="H58" i="5" s="1"/>
  <c r="T58" i="5" s="1"/>
  <c r="I151" i="1"/>
  <c r="G86" i="2" s="1"/>
  <c r="E58" i="5" s="1"/>
  <c r="Q58" i="5" s="1"/>
  <c r="I557" i="1"/>
  <c r="G492" i="2" s="1"/>
  <c r="F64" i="5" s="1"/>
  <c r="R64" i="5" s="1"/>
  <c r="I549" i="1"/>
  <c r="G484" i="2" s="1"/>
  <c r="F56" i="5" s="1"/>
  <c r="R56" i="5" s="1"/>
  <c r="I541" i="1"/>
  <c r="G476" i="2" s="1"/>
  <c r="I473" i="1"/>
  <c r="G408" i="2" s="1"/>
  <c r="C60" i="5" s="1"/>
  <c r="O60" i="5" s="1"/>
  <c r="I461" i="1"/>
  <c r="G396" i="2" s="1"/>
  <c r="I397" i="1"/>
  <c r="I385" i="1"/>
  <c r="G320" i="2" s="1"/>
  <c r="G52" i="5" s="1"/>
  <c r="S52" i="5" s="1"/>
  <c r="I317" i="1"/>
  <c r="G252" i="2" s="1"/>
  <c r="D64" i="5" s="1"/>
  <c r="P64" i="5" s="1"/>
  <c r="I309" i="1"/>
  <c r="G244" i="2" s="1"/>
  <c r="D56" i="5" s="1"/>
  <c r="I301" i="1"/>
  <c r="G236" i="2" s="1"/>
  <c r="E36" i="6" s="1"/>
  <c r="I233" i="1"/>
  <c r="G168" i="2" s="1"/>
  <c r="H60" i="5" s="1"/>
  <c r="T60" i="5" s="1"/>
  <c r="I221" i="1"/>
  <c r="G156" i="2" s="1"/>
  <c r="I157" i="1"/>
  <c r="I141" i="1"/>
  <c r="I223" i="1"/>
  <c r="G158" i="2" s="1"/>
  <c r="H50" i="5" s="1"/>
  <c r="T50" i="5" s="1"/>
  <c r="I560" i="1"/>
  <c r="G495" i="2" s="1"/>
  <c r="F67" i="5" s="1"/>
  <c r="R67" i="5" s="1"/>
  <c r="I552" i="1"/>
  <c r="G487" i="2" s="1"/>
  <c r="F59" i="5" s="1"/>
  <c r="R59" i="5" s="1"/>
  <c r="I544" i="1"/>
  <c r="G479" i="2" s="1"/>
  <c r="I480" i="1"/>
  <c r="G415" i="2" s="1"/>
  <c r="C67" i="5" s="1"/>
  <c r="O67" i="5" s="1"/>
  <c r="I472" i="1"/>
  <c r="G407" i="2" s="1"/>
  <c r="C59" i="5" s="1"/>
  <c r="O59" i="5" s="1"/>
  <c r="I468" i="1"/>
  <c r="G403" i="2" s="1"/>
  <c r="I396" i="1"/>
  <c r="G331" i="2" s="1"/>
  <c r="I388" i="1"/>
  <c r="G323" i="2" s="1"/>
  <c r="G55" i="5" s="1"/>
  <c r="S55" i="5" s="1"/>
  <c r="I316" i="1"/>
  <c r="G251" i="2" s="1"/>
  <c r="D63" i="5" s="1"/>
  <c r="P63" i="5" s="1"/>
  <c r="I308" i="1"/>
  <c r="G243" i="2" s="1"/>
  <c r="I236" i="1"/>
  <c r="G171" i="2" s="1"/>
  <c r="I228" i="1"/>
  <c r="G163" i="2" s="1"/>
  <c r="H55" i="5" s="1"/>
  <c r="T55" i="5" s="1"/>
  <c r="I160" i="1"/>
  <c r="G95" i="2" s="1"/>
  <c r="E67" i="5" s="1"/>
  <c r="Q67" i="5" s="1"/>
  <c r="I152" i="1"/>
  <c r="G87" i="2" s="1"/>
  <c r="E59" i="5" s="1"/>
  <c r="Q59" i="5" s="1"/>
  <c r="I144" i="1"/>
  <c r="G79" i="2" s="1"/>
  <c r="E51" i="5" s="1"/>
  <c r="Q51" i="5" s="1"/>
  <c r="I395" i="1"/>
  <c r="G330" i="2" s="1"/>
  <c r="G62" i="5" s="1"/>
  <c r="S62" i="5" s="1"/>
  <c r="I383" i="1"/>
  <c r="G318" i="2" s="1"/>
  <c r="G50" i="5" s="1"/>
  <c r="S50" i="5" s="1"/>
  <c r="I311" i="1"/>
  <c r="G246" i="2" s="1"/>
  <c r="D58" i="5" s="1"/>
  <c r="P58" i="5" s="1"/>
  <c r="I227" i="1"/>
  <c r="G162" i="2" s="1"/>
  <c r="H54" i="5" s="1"/>
  <c r="I143" i="1"/>
  <c r="G78" i="2" s="1"/>
  <c r="E50" i="5" s="1"/>
  <c r="Q50" i="5" s="1"/>
  <c r="I556" i="1"/>
  <c r="G491" i="2" s="1"/>
  <c r="I548" i="1"/>
  <c r="I476" i="1"/>
  <c r="I464" i="1"/>
  <c r="G399" i="2" s="1"/>
  <c r="C51" i="5" s="1"/>
  <c r="O51" i="5" s="1"/>
  <c r="I400" i="1"/>
  <c r="G335" i="2" s="1"/>
  <c r="G67" i="5" s="1"/>
  <c r="S67" i="5" s="1"/>
  <c r="I392" i="1"/>
  <c r="G327" i="2" s="1"/>
  <c r="G59" i="5" s="1"/>
  <c r="S59" i="5" s="1"/>
  <c r="I384" i="1"/>
  <c r="G319" i="2" s="1"/>
  <c r="I320" i="1"/>
  <c r="G255" i="2" s="1"/>
  <c r="D67" i="5" s="1"/>
  <c r="P67" i="5" s="1"/>
  <c r="I312" i="1"/>
  <c r="G247" i="2" s="1"/>
  <c r="D59" i="5" s="1"/>
  <c r="P59" i="5" s="1"/>
  <c r="I304" i="1"/>
  <c r="G239" i="2" s="1"/>
  <c r="D51" i="5" s="1"/>
  <c r="P51" i="5" s="1"/>
  <c r="I240" i="1"/>
  <c r="I232" i="1"/>
  <c r="G167" i="2" s="1"/>
  <c r="H59" i="5" s="1"/>
  <c r="T59" i="5" s="1"/>
  <c r="I224" i="1"/>
  <c r="G159" i="2" s="1"/>
  <c r="I156" i="1"/>
  <c r="G91" i="2" s="1"/>
  <c r="E63" i="5" s="1"/>
  <c r="Q63" i="5" s="1"/>
  <c r="I148" i="1"/>
  <c r="G83" i="2" s="1"/>
  <c r="I399" i="1"/>
  <c r="G334" i="2" s="1"/>
  <c r="G66" i="5" s="1"/>
  <c r="S66" i="5" s="1"/>
  <c r="I387" i="1"/>
  <c r="G322" i="2" s="1"/>
  <c r="G54" i="5" s="1"/>
  <c r="I239" i="1"/>
  <c r="G174" i="2" s="1"/>
  <c r="H66" i="5" s="1"/>
  <c r="T66" i="5" s="1"/>
  <c r="I159" i="1"/>
  <c r="I559" i="1"/>
  <c r="G494" i="2" s="1"/>
  <c r="F66" i="5" s="1"/>
  <c r="R66" i="5" s="1"/>
  <c r="I555" i="1"/>
  <c r="G490" i="2" s="1"/>
  <c r="F62" i="5" s="1"/>
  <c r="R62" i="5" s="1"/>
  <c r="I551" i="1"/>
  <c r="G486" i="2" s="1"/>
  <c r="F58" i="5" s="1"/>
  <c r="R58" i="5" s="1"/>
  <c r="I547" i="1"/>
  <c r="G482" i="2" s="1"/>
  <c r="F54" i="5" s="1"/>
  <c r="I543" i="1"/>
  <c r="G478" i="2" s="1"/>
  <c r="F50" i="5" s="1"/>
  <c r="R50" i="5" s="1"/>
  <c r="I479" i="1"/>
  <c r="G414" i="2" s="1"/>
  <c r="C66" i="5" s="1"/>
  <c r="O66" i="5" s="1"/>
  <c r="I475" i="1"/>
  <c r="G410" i="2" s="1"/>
  <c r="C62" i="5" s="1"/>
  <c r="O62" i="5" s="1"/>
  <c r="I471" i="1"/>
  <c r="I467" i="1"/>
  <c r="G402" i="2" s="1"/>
  <c r="I463" i="1"/>
  <c r="G398" i="2" s="1"/>
  <c r="D38" i="6" s="1"/>
  <c r="I391" i="1"/>
  <c r="G326" i="2" s="1"/>
  <c r="G58" i="5" s="1"/>
  <c r="S58" i="5" s="1"/>
  <c r="I303" i="1"/>
  <c r="G238" i="2" s="1"/>
  <c r="D50" i="5" s="1"/>
  <c r="P50" i="5" s="1"/>
  <c r="I235" i="1"/>
  <c r="G170" i="2" s="1"/>
  <c r="H62" i="5" s="1"/>
  <c r="T62" i="5" s="1"/>
  <c r="I147" i="1"/>
  <c r="G82" i="2" s="1"/>
  <c r="I558" i="1"/>
  <c r="G493" i="2" s="1"/>
  <c r="F65" i="5" s="1"/>
  <c r="R65" i="5" s="1"/>
  <c r="I550" i="1"/>
  <c r="G485" i="2" s="1"/>
  <c r="F57" i="5" s="1"/>
  <c r="R57" i="5" s="1"/>
  <c r="I546" i="1"/>
  <c r="G481" i="2" s="1"/>
  <c r="F53" i="5" s="1"/>
  <c r="R53" i="5" s="1"/>
  <c r="I470" i="1"/>
  <c r="G405" i="2" s="1"/>
  <c r="C57" i="5" s="1"/>
  <c r="O57" i="5" s="1"/>
  <c r="I462" i="1"/>
  <c r="G397" i="2" s="1"/>
  <c r="D37" i="6" s="1"/>
  <c r="I398" i="1"/>
  <c r="G333" i="2" s="1"/>
  <c r="G65" i="5" s="1"/>
  <c r="S65" i="5" s="1"/>
  <c r="I394" i="1"/>
  <c r="G329" i="2" s="1"/>
  <c r="G61" i="5" s="1"/>
  <c r="S61" i="5" s="1"/>
  <c r="I386" i="1"/>
  <c r="G321" i="2" s="1"/>
  <c r="G53" i="5" s="1"/>
  <c r="S53" i="5" s="1"/>
  <c r="I318" i="1"/>
  <c r="G253" i="2" s="1"/>
  <c r="D65" i="5" s="1"/>
  <c r="P65" i="5" s="1"/>
  <c r="I314" i="1"/>
  <c r="I306" i="1"/>
  <c r="G241" i="2" s="1"/>
  <c r="I234" i="1"/>
  <c r="G169" i="2" s="1"/>
  <c r="H61" i="5" s="1"/>
  <c r="T61" i="5" s="1"/>
  <c r="I226" i="1"/>
  <c r="G161" i="2" s="1"/>
  <c r="H53" i="5" s="1"/>
  <c r="T53" i="5" s="1"/>
  <c r="I154" i="1"/>
  <c r="G89" i="2" s="1"/>
  <c r="E61" i="5" s="1"/>
  <c r="Q61" i="5" s="1"/>
  <c r="I146" i="1"/>
  <c r="G81" i="2" s="1"/>
  <c r="I145" i="1"/>
  <c r="G80" i="2" s="1"/>
  <c r="E52" i="5" s="1"/>
  <c r="Q52" i="5" s="1"/>
  <c r="I319" i="1"/>
  <c r="G254" i="2" s="1"/>
  <c r="D66" i="5" s="1"/>
  <c r="P66" i="5" s="1"/>
  <c r="I578" i="1"/>
  <c r="G513" i="2" s="1"/>
  <c r="I570" i="1"/>
  <c r="G505" i="2" s="1"/>
  <c r="I562" i="1"/>
  <c r="G497" i="2" s="1"/>
  <c r="I494" i="1"/>
  <c r="G429" i="2" s="1"/>
  <c r="I486" i="1"/>
  <c r="G421" i="2" s="1"/>
  <c r="I418" i="1"/>
  <c r="G353" i="2" s="1"/>
  <c r="I410" i="1"/>
  <c r="G345" i="2" s="1"/>
  <c r="I402" i="1"/>
  <c r="G337" i="2" s="1"/>
  <c r="I338" i="1"/>
  <c r="G273" i="2" s="1"/>
  <c r="I330" i="1"/>
  <c r="G265" i="2" s="1"/>
  <c r="I322" i="1"/>
  <c r="G257" i="2" s="1"/>
  <c r="I254" i="1"/>
  <c r="G189" i="2" s="1"/>
  <c r="H86" i="5" s="1"/>
  <c r="T86" i="5" s="1"/>
  <c r="I246" i="1"/>
  <c r="G181" i="2" s="1"/>
  <c r="I174" i="1"/>
  <c r="G109" i="2" s="1"/>
  <c r="I166" i="1"/>
  <c r="G101" i="2" s="1"/>
  <c r="I243" i="1"/>
  <c r="G178" i="2" s="1"/>
  <c r="I573" i="1"/>
  <c r="G508" i="2" s="1"/>
  <c r="I565" i="1"/>
  <c r="G500" i="2" s="1"/>
  <c r="I561" i="1"/>
  <c r="G496" i="2" s="1"/>
  <c r="I497" i="1"/>
  <c r="G432" i="2" s="1"/>
  <c r="I489" i="1"/>
  <c r="G424" i="2" s="1"/>
  <c r="I485" i="1"/>
  <c r="G420" i="2" s="1"/>
  <c r="I417" i="1"/>
  <c r="G352" i="2" s="1"/>
  <c r="I409" i="1"/>
  <c r="G344" i="2" s="1"/>
  <c r="I401" i="1"/>
  <c r="G336" i="2" s="1"/>
  <c r="I333" i="1"/>
  <c r="G268" i="2" s="1"/>
  <c r="I325" i="1"/>
  <c r="G260" i="2" s="1"/>
  <c r="I321" i="1"/>
  <c r="G256" i="2" s="1"/>
  <c r="I257" i="1"/>
  <c r="G192" i="2" s="1"/>
  <c r="I249" i="1"/>
  <c r="G184" i="2" s="1"/>
  <c r="I245" i="1"/>
  <c r="G180" i="2" s="1"/>
  <c r="I177" i="1"/>
  <c r="G112" i="2" s="1"/>
  <c r="I169" i="1"/>
  <c r="G104" i="2" s="1"/>
  <c r="I161" i="1"/>
  <c r="G96" i="2" s="1"/>
  <c r="E85" i="5" s="1"/>
  <c r="Q85" i="5" s="1"/>
  <c r="I331" i="1"/>
  <c r="G266" i="2" s="1"/>
  <c r="I255" i="1"/>
  <c r="G190" i="2" s="1"/>
  <c r="I175" i="1"/>
  <c r="G110" i="2" s="1"/>
  <c r="I577" i="1"/>
  <c r="G512" i="2" s="1"/>
  <c r="I569" i="1"/>
  <c r="G504" i="2" s="1"/>
  <c r="I493" i="1"/>
  <c r="G428" i="2" s="1"/>
  <c r="I481" i="1"/>
  <c r="I413" i="1"/>
  <c r="G348" i="2" s="1"/>
  <c r="I405" i="1"/>
  <c r="G340" i="2" s="1"/>
  <c r="I337" i="1"/>
  <c r="G272" i="2" s="1"/>
  <c r="I329" i="1"/>
  <c r="G264" i="2" s="1"/>
  <c r="I253" i="1"/>
  <c r="G188" i="2" s="1"/>
  <c r="I241" i="1"/>
  <c r="G176" i="2" s="1"/>
  <c r="I173" i="1"/>
  <c r="G108" i="2" s="1"/>
  <c r="I165" i="1"/>
  <c r="G100" i="2" s="1"/>
  <c r="I327" i="1"/>
  <c r="G262" i="2" s="1"/>
  <c r="I259" i="1"/>
  <c r="G194" i="2" s="1"/>
  <c r="I167" i="1"/>
  <c r="G102" i="2" s="1"/>
  <c r="I576" i="1"/>
  <c r="G511" i="2" s="1"/>
  <c r="I496" i="1"/>
  <c r="G431" i="2" s="1"/>
  <c r="I488" i="1"/>
  <c r="G423" i="2" s="1"/>
  <c r="I420" i="1"/>
  <c r="G355" i="2" s="1"/>
  <c r="I412" i="1"/>
  <c r="G347" i="2" s="1"/>
  <c r="I404" i="1"/>
  <c r="G339" i="2" s="1"/>
  <c r="I340" i="1"/>
  <c r="G275" i="2" s="1"/>
  <c r="I332" i="1"/>
  <c r="G267" i="2" s="1"/>
  <c r="I324" i="1"/>
  <c r="G259" i="2" s="1"/>
  <c r="I260" i="1"/>
  <c r="G195" i="2" s="1"/>
  <c r="I252" i="1"/>
  <c r="G187" i="2" s="1"/>
  <c r="I244" i="1"/>
  <c r="G179" i="2" s="1"/>
  <c r="I176" i="1"/>
  <c r="G111" i="2" s="1"/>
  <c r="I168" i="1"/>
  <c r="G103" i="2" s="1"/>
  <c r="I335" i="1"/>
  <c r="G270" i="2" s="1"/>
  <c r="I251" i="1"/>
  <c r="G186" i="2" s="1"/>
  <c r="I171" i="1"/>
  <c r="G106" i="2" s="1"/>
  <c r="I580" i="1"/>
  <c r="G515" i="2" s="1"/>
  <c r="I572" i="1"/>
  <c r="G507" i="2" s="1"/>
  <c r="I568" i="1"/>
  <c r="G503" i="2" s="1"/>
  <c r="I564" i="1"/>
  <c r="G499" i="2" s="1"/>
  <c r="I500" i="1"/>
  <c r="G435" i="2" s="1"/>
  <c r="I492" i="1"/>
  <c r="G427" i="2" s="1"/>
  <c r="I484" i="1"/>
  <c r="G419" i="2" s="1"/>
  <c r="I416" i="1"/>
  <c r="G351" i="2" s="1"/>
  <c r="I408" i="1"/>
  <c r="G343" i="2" s="1"/>
  <c r="I336" i="1"/>
  <c r="G271" i="2" s="1"/>
  <c r="I328" i="1"/>
  <c r="G263" i="2" s="1"/>
  <c r="I256" i="1"/>
  <c r="G191" i="2" s="1"/>
  <c r="I248" i="1"/>
  <c r="G183" i="2" s="1"/>
  <c r="I180" i="1"/>
  <c r="G115" i="2" s="1"/>
  <c r="I172" i="1"/>
  <c r="G107" i="2" s="1"/>
  <c r="I164" i="1"/>
  <c r="G99" i="2" s="1"/>
  <c r="I323" i="1"/>
  <c r="G258" i="2" s="1"/>
  <c r="I579" i="1"/>
  <c r="G514" i="2" s="1"/>
  <c r="I575" i="1"/>
  <c r="G510" i="2" s="1"/>
  <c r="I571" i="1"/>
  <c r="G506" i="2" s="1"/>
  <c r="I567" i="1"/>
  <c r="G502" i="2" s="1"/>
  <c r="I563" i="1"/>
  <c r="G498" i="2" s="1"/>
  <c r="I499" i="1"/>
  <c r="G434" i="2" s="1"/>
  <c r="I495" i="1"/>
  <c r="G430" i="2" s="1"/>
  <c r="I491" i="1"/>
  <c r="G426" i="2" s="1"/>
  <c r="I487" i="1"/>
  <c r="G422" i="2" s="1"/>
  <c r="I483" i="1"/>
  <c r="G418" i="2" s="1"/>
  <c r="I419" i="1"/>
  <c r="G354" i="2" s="1"/>
  <c r="I415" i="1"/>
  <c r="G350" i="2" s="1"/>
  <c r="I411" i="1"/>
  <c r="G346" i="2" s="1"/>
  <c r="I407" i="1"/>
  <c r="G342" i="2" s="1"/>
  <c r="I403" i="1"/>
  <c r="G338" i="2" s="1"/>
  <c r="I339" i="1"/>
  <c r="G274" i="2" s="1"/>
  <c r="I179" i="1"/>
  <c r="G114" i="2" s="1"/>
  <c r="I574" i="1"/>
  <c r="G509" i="2" s="1"/>
  <c r="F86" i="5" s="1"/>
  <c r="R86" i="5" s="1"/>
  <c r="I566" i="1"/>
  <c r="G501" i="2" s="1"/>
  <c r="I498" i="1"/>
  <c r="G433" i="2" s="1"/>
  <c r="I490" i="1"/>
  <c r="G425" i="2" s="1"/>
  <c r="I482" i="1"/>
  <c r="G417" i="2" s="1"/>
  <c r="I414" i="1"/>
  <c r="G349" i="2" s="1"/>
  <c r="G86" i="5" s="1"/>
  <c r="S86" i="5" s="1"/>
  <c r="I406" i="1"/>
  <c r="G341" i="2" s="1"/>
  <c r="I334" i="1"/>
  <c r="G269" i="2" s="1"/>
  <c r="I326" i="1"/>
  <c r="G261" i="2" s="1"/>
  <c r="I258" i="1"/>
  <c r="G193" i="2" s="1"/>
  <c r="I250" i="1"/>
  <c r="G185" i="2" s="1"/>
  <c r="I242" i="1"/>
  <c r="G177" i="2" s="1"/>
  <c r="I178" i="1"/>
  <c r="G113" i="2" s="1"/>
  <c r="I170" i="1"/>
  <c r="G105" i="2" s="1"/>
  <c r="I162" i="1"/>
  <c r="G97" i="2" s="1"/>
  <c r="I247" i="1"/>
  <c r="G182" i="2" s="1"/>
  <c r="I163" i="1"/>
  <c r="G98" i="2" s="1"/>
  <c r="E27" i="5"/>
  <c r="Q27" i="5" s="1"/>
  <c r="E32" i="5"/>
  <c r="Q32" i="5" s="1"/>
  <c r="F21" i="6"/>
  <c r="D22" i="5"/>
  <c r="P22" i="5" s="1"/>
  <c r="G37" i="5"/>
  <c r="S37" i="5" s="1"/>
  <c r="D34" i="5"/>
  <c r="P34" i="5" s="1"/>
  <c r="G24" i="5"/>
  <c r="S24" i="5" s="1"/>
  <c r="E43" i="6" l="1"/>
  <c r="F41" i="6"/>
  <c r="E54" i="5"/>
  <c r="D25" i="5"/>
  <c r="P25" i="5" s="1"/>
  <c r="C55" i="5"/>
  <c r="O55" i="5" s="1"/>
  <c r="D39" i="6"/>
  <c r="C52" i="5"/>
  <c r="O52" i="5" s="1"/>
  <c r="F40" i="6"/>
  <c r="E53" i="5"/>
  <c r="Q53" i="5" s="1"/>
  <c r="E55" i="5"/>
  <c r="Q55" i="5" s="1"/>
  <c r="D43" i="6"/>
  <c r="C56" i="5"/>
  <c r="C53" i="5"/>
  <c r="O53" i="5" s="1"/>
  <c r="D55" i="5"/>
  <c r="P55" i="5" s="1"/>
  <c r="D24" i="6"/>
  <c r="C24" i="5"/>
  <c r="O24" i="5" s="1"/>
  <c r="D53" i="5"/>
  <c r="P53" i="5" s="1"/>
  <c r="D41" i="6"/>
  <c r="C54" i="5"/>
  <c r="D21" i="6"/>
  <c r="O38" i="5"/>
  <c r="G416" i="2"/>
  <c r="C85" i="5" s="1"/>
  <c r="O85" i="5" s="1"/>
  <c r="G249" i="2"/>
  <c r="D61" i="5" s="1"/>
  <c r="P61" i="5" s="1"/>
  <c r="G406" i="2"/>
  <c r="C58" i="5" s="1"/>
  <c r="O58" i="5" s="1"/>
  <c r="G94" i="2"/>
  <c r="E66" i="5" s="1"/>
  <c r="Q66" i="5" s="1"/>
  <c r="G175" i="2"/>
  <c r="H67" i="5" s="1"/>
  <c r="T67" i="5" s="1"/>
  <c r="G411" i="2"/>
  <c r="C63" i="5" s="1"/>
  <c r="O63" i="5" s="1"/>
  <c r="G76" i="2"/>
  <c r="F36" i="6" s="1"/>
  <c r="G332" i="2"/>
  <c r="G64" i="5" s="1"/>
  <c r="S64" i="5" s="1"/>
  <c r="G242" i="2"/>
  <c r="G90" i="2"/>
  <c r="E62" i="5" s="1"/>
  <c r="Q62" i="5" s="1"/>
  <c r="G237" i="2"/>
  <c r="D49" i="5" s="1"/>
  <c r="P49" i="5" s="1"/>
  <c r="G489" i="2"/>
  <c r="F61" i="5" s="1"/>
  <c r="R61" i="5" s="1"/>
  <c r="G121" i="2"/>
  <c r="H25" i="5" s="1"/>
  <c r="T25" i="5" s="1"/>
  <c r="G373" i="2"/>
  <c r="C37" i="5" s="1"/>
  <c r="O37" i="5" s="1"/>
  <c r="G366" i="2"/>
  <c r="C30" i="5" s="1"/>
  <c r="O30" i="5" s="1"/>
  <c r="G38" i="2"/>
  <c r="F23" i="6" s="1"/>
  <c r="G371" i="2"/>
  <c r="C35" i="5" s="1"/>
  <c r="O35" i="5" s="1"/>
  <c r="G120" i="2"/>
  <c r="H24" i="5" s="1"/>
  <c r="T24" i="5" s="1"/>
  <c r="G37" i="2"/>
  <c r="F22" i="6" s="1"/>
  <c r="G213" i="2"/>
  <c r="D37" i="5" s="1"/>
  <c r="P37" i="5" s="1"/>
  <c r="G483" i="2"/>
  <c r="F55" i="5" s="1"/>
  <c r="R55" i="5" s="1"/>
  <c r="G92" i="2"/>
  <c r="E64" i="5" s="1"/>
  <c r="Q64" i="5" s="1"/>
  <c r="O26" i="5"/>
  <c r="F51" i="6"/>
  <c r="E40" i="6"/>
  <c r="D36" i="6"/>
  <c r="C48" i="5"/>
  <c r="O48" i="5" s="1"/>
  <c r="F38" i="6"/>
  <c r="D42" i="6"/>
  <c r="E51" i="6"/>
  <c r="D85" i="5"/>
  <c r="P85" i="5" s="1"/>
  <c r="C49" i="5"/>
  <c r="O49" i="5" s="1"/>
  <c r="E26" i="5"/>
  <c r="Q26" i="5" s="1"/>
  <c r="D26" i="5"/>
  <c r="P26" i="5" s="1"/>
  <c r="D48" i="5"/>
  <c r="P48" i="5" s="1"/>
  <c r="E22" i="6"/>
  <c r="O54" i="5"/>
  <c r="C50" i="5"/>
  <c r="O50" i="5" s="1"/>
  <c r="D25" i="6"/>
  <c r="E49" i="5"/>
  <c r="Q49" i="5" s="1"/>
  <c r="F37" i="6"/>
  <c r="D26" i="6"/>
  <c r="F42" i="6"/>
  <c r="O20" i="5"/>
  <c r="E23" i="6"/>
  <c r="E27" i="6"/>
  <c r="D22" i="6"/>
  <c r="D20" i="5"/>
  <c r="P20" i="5" s="1"/>
  <c r="P56" i="5"/>
  <c r="E38" i="6"/>
  <c r="D40" i="6"/>
  <c r="D28" i="5"/>
  <c r="P28" i="5" s="1"/>
  <c r="Q54" i="5"/>
  <c r="E25" i="6"/>
  <c r="C27" i="5"/>
  <c r="O27" i="5" s="1"/>
  <c r="F25" i="6"/>
  <c r="E42" i="6"/>
  <c r="E39" i="6"/>
  <c r="F27" i="6"/>
  <c r="D23" i="6"/>
  <c r="C28" i="5"/>
  <c r="O28" i="5" s="1"/>
  <c r="O56" i="5"/>
  <c r="E20" i="5"/>
  <c r="Q20" i="5" s="1"/>
  <c r="F24" i="6"/>
  <c r="E28" i="5"/>
  <c r="Q28" i="5" s="1"/>
  <c r="F39" i="6"/>
  <c r="F43" i="6"/>
  <c r="Q56" i="5"/>
  <c r="E24" i="6"/>
  <c r="D54" i="5" l="1"/>
  <c r="P54" i="5" s="1"/>
  <c r="E37" i="6"/>
  <c r="E41" i="6"/>
  <c r="E48" i="5"/>
  <c r="Q48" i="5" s="1"/>
  <c r="E22" i="5"/>
  <c r="Q22" i="5" s="1"/>
  <c r="E21" i="5"/>
  <c r="Q21" i="5" s="1"/>
  <c r="D51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C29" authorId="0" shapeId="0" xr:uid="{0704B71A-5897-4DE4-A46D-5815EA3FC88A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Velocidad que no se utiliza.</t>
        </r>
      </text>
    </comment>
    <comment ref="C36" authorId="0" shapeId="0" xr:uid="{515796CE-AE94-4FB1-BC56-6539EF387042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No se considera como parte de las velocidades ofrecidas.</t>
        </r>
      </text>
    </comment>
  </commentList>
</comments>
</file>

<file path=xl/sharedStrings.xml><?xml version="1.0" encoding="utf-8"?>
<sst xmlns="http://schemas.openxmlformats.org/spreadsheetml/2006/main" count="3629" uniqueCount="221">
  <si>
    <t xml:space="preserve">Cálculo de costos unitarios de SCyD - LRAIC + </t>
  </si>
  <si>
    <t>Número de suscriptores por servicio (per nivel, calidad, simetria, velocidad)</t>
  </si>
  <si>
    <t>Nivel de Agregación</t>
  </si>
  <si>
    <t>Local</t>
  </si>
  <si>
    <t>Regional</t>
  </si>
  <si>
    <t>Nacional</t>
  </si>
  <si>
    <t>Total</t>
  </si>
  <si>
    <t>Simétricos/Asimétricos</t>
  </si>
  <si>
    <t>Asimétricos</t>
  </si>
  <si>
    <t>Simétricos</t>
  </si>
  <si>
    <t>Calidad</t>
  </si>
  <si>
    <t>Calidad Best Effort</t>
  </si>
  <si>
    <t>Calidad Datos Generales</t>
  </si>
  <si>
    <t>Calidad Doble</t>
  </si>
  <si>
    <t>Calidad Triple</t>
  </si>
  <si>
    <t>Velocidad de bajada (Mbps)</t>
  </si>
  <si>
    <t>Distribución necesaria según el tipo de servicio</t>
  </si>
  <si>
    <t>2.1</t>
  </si>
  <si>
    <t>Discriminación por calidad</t>
  </si>
  <si>
    <t>Capacity requirement</t>
  </si>
  <si>
    <t>Proporción de capacidad</t>
  </si>
  <si>
    <t>Proporción de suscriptores</t>
  </si>
  <si>
    <t>Distribución del BH total de Bitstream / SCyD</t>
  </si>
  <si>
    <t>Fuente</t>
  </si>
  <si>
    <t>2.2</t>
  </si>
  <si>
    <t>Discriminación por "simétria"</t>
  </si>
  <si>
    <t>Fuente:</t>
  </si>
  <si>
    <t>Factor de capacidad requerida estimado a partir de información histórica proporcionada por el AEP.</t>
  </si>
  <si>
    <t>2.3</t>
  </si>
  <si>
    <t>División de Bitstream / SCyD BH por nivel</t>
  </si>
  <si>
    <t>Proporción de tráfico</t>
  </si>
  <si>
    <t>Estimaciones a partir de información de RNUM y RUMN</t>
  </si>
  <si>
    <t>2.4</t>
  </si>
  <si>
    <t>División de Bitstream / SCyD BH por velocidad</t>
  </si>
  <si>
    <t>Pricing gradient</t>
  </si>
  <si>
    <t>Gradiente obtenido a partir de estimaciones a partir de información histórica de comprensión de banda ancha fija y precio por Mb obtenido del Modelo de interconexión Fijo, tomando como base el perfil de 3Mbps.</t>
  </si>
  <si>
    <t>Asignación basada en la capacidad</t>
  </si>
  <si>
    <t>x</t>
  </si>
  <si>
    <t>Mbps</t>
  </si>
  <si>
    <t>%</t>
  </si>
  <si>
    <t>Cálculo de costos unitarios promedio LRAIC con mark-up</t>
  </si>
  <si>
    <t>LRAIC por unidad de servicio - con mark-up con costos comunes de red compartidos</t>
  </si>
  <si>
    <t>1. Costo por min</t>
  </si>
  <si>
    <t>Lista de costos de servicios de Bitstream</t>
  </si>
  <si>
    <t>Unidad</t>
  </si>
  <si>
    <t>SCyD local =</t>
  </si>
  <si>
    <t>Bitstream local</t>
  </si>
  <si>
    <t>MXN/min</t>
  </si>
  <si>
    <t>SCyD regional =</t>
  </si>
  <si>
    <t>Bitstream regional</t>
  </si>
  <si>
    <t>SCyD nacional =</t>
  </si>
  <si>
    <t>Bitstream nacional</t>
  </si>
  <si>
    <t>Network_minutes_per_Mbps</t>
  </si>
  <si>
    <t>Min/Mbps</t>
  </si>
  <si>
    <t>MXN/cliente/mes</t>
  </si>
  <si>
    <t>Costo por mes por cliente</t>
  </si>
  <si>
    <t>Modelo de Inteconexión Fijo</t>
  </si>
  <si>
    <t>Modelo de Interconexión Fijo</t>
  </si>
  <si>
    <t>Costo incremental por unidad producida</t>
  </si>
  <si>
    <t>Matriz de enrutamineto bitstream</t>
  </si>
  <si>
    <t>Costo incremental sin costos comunes</t>
  </si>
  <si>
    <t>Elementos de red</t>
  </si>
  <si>
    <t>Adquisición, preparación y mantenimiento de emplazamientos - Nodos Tier 3-MW</t>
  </si>
  <si>
    <t>Adquisición, preparación y mantenimiento de emplazamientos - Nodos Tier 3-F</t>
  </si>
  <si>
    <t>Adquisición, preparación y mantenimiento de emplazamientos - Nodos Tier 2</t>
  </si>
  <si>
    <t>Adquisición, preparación y mantenimiento de emplazamientos - Nodos Tier 1</t>
  </si>
  <si>
    <t>Adquisición, preparación y mantenimiento de emplazamientos - Nodos Regionales</t>
  </si>
  <si>
    <t>Porcentaje de costos comunes</t>
  </si>
  <si>
    <t>Adquisición, preparación y mantenimiento de emplazamientos - Nodos Core</t>
  </si>
  <si>
    <t>EMPU</t>
  </si>
  <si>
    <t>Adquisición, preparación y mantenimiento de emplazamientos - Nodos Nacionales</t>
  </si>
  <si>
    <t>MSAN</t>
  </si>
  <si>
    <t>Costo incremental con costos comunes en pesos de 2015</t>
  </si>
  <si>
    <t>mini-MSAN</t>
  </si>
  <si>
    <t>MSPP</t>
  </si>
  <si>
    <t>mini-MSPP</t>
  </si>
  <si>
    <t>STM-1</t>
  </si>
  <si>
    <t>STM-4</t>
  </si>
  <si>
    <t>STM-16</t>
  </si>
  <si>
    <t>Inflación acumulada</t>
  </si>
  <si>
    <t>STM-64</t>
  </si>
  <si>
    <t>Tier 2 DWDM</t>
  </si>
  <si>
    <t>Tier 2 amplificadores DWDM</t>
  </si>
  <si>
    <t>Costo incremental con costos comunes en pesos corrientes</t>
  </si>
  <si>
    <t>Acceso Tier 2- cables de fibra (km)</t>
  </si>
  <si>
    <t>Acceso Tier 2- zanjas (km)</t>
  </si>
  <si>
    <t>Acceso Tier 2- postes (km)</t>
  </si>
  <si>
    <t>blank</t>
  </si>
  <si>
    <t>Tier 1 DWDM</t>
  </si>
  <si>
    <t>Tier 1 amplificadores DWDM</t>
  </si>
  <si>
    <t>Acceso Tier 1- cables de fibra (km)</t>
  </si>
  <si>
    <t>Acceso Tier 1- zanjas (km)</t>
  </si>
  <si>
    <t>Acceso Tier 1- postes (km)</t>
  </si>
  <si>
    <t>Acceso - mástil</t>
  </si>
  <si>
    <t>Acceso - Enlace microondas E2</t>
  </si>
  <si>
    <t>Acceso - Enlace microondas E3</t>
  </si>
  <si>
    <t>Acceso - Repetidor de microondas (mast+generator,etc.)</t>
  </si>
  <si>
    <t>Acceso - BTS</t>
  </si>
  <si>
    <t>Radio Network Controller</t>
  </si>
  <si>
    <t>Foncos</t>
  </si>
  <si>
    <t>Edge switch - chasís</t>
  </si>
  <si>
    <t>Edge switch - tarjeta 48 puertos GE</t>
  </si>
  <si>
    <t>Edge switch - tarjeta 12 puertos 10GE</t>
  </si>
  <si>
    <t>Edge router - chasís</t>
  </si>
  <si>
    <t>Edge router - tarjeta 20 puertos 1GE</t>
  </si>
  <si>
    <t>Edge router - tarjeta 2 puertos 10GE</t>
  </si>
  <si>
    <t>SBC regional - chasís</t>
  </si>
  <si>
    <t>SBC regional - tarjeta 1 puerto 1GE</t>
  </si>
  <si>
    <t>SBC nacional - chasís</t>
  </si>
  <si>
    <t>SBC nacional - tarjeta 1 puerto 1GE</t>
  </si>
  <si>
    <t>SBC nacional - tarjeta 1 puerto 10GE</t>
  </si>
  <si>
    <t>Regional DWDM</t>
  </si>
  <si>
    <t>Regional amplificadores DWDM</t>
  </si>
  <si>
    <t>Regional - cables de fibra (km)</t>
  </si>
  <si>
    <t>Regional - zanjas (km)</t>
  </si>
  <si>
    <t>Regional - postes (km)</t>
  </si>
  <si>
    <t>Core  switch - chasís</t>
  </si>
  <si>
    <t>Core  switch - tarjeta 48 puertos GE</t>
  </si>
  <si>
    <t>Core  switch - tarjeta 12 puertos 10GE</t>
  </si>
  <si>
    <t>Core  router - chasís</t>
  </si>
  <si>
    <t>Core  router - tarjeta 20 puertos 10GE</t>
  </si>
  <si>
    <t>Core DWDM</t>
  </si>
  <si>
    <t>Core Amplificadores DWDM</t>
  </si>
  <si>
    <t>Core - cables de fibra (km)</t>
  </si>
  <si>
    <t>Core - zanjas (km)</t>
  </si>
  <si>
    <t>Core - postes (km)</t>
  </si>
  <si>
    <t>Trunk gateways - unidades</t>
  </si>
  <si>
    <t>Trunk gateways - puertos</t>
  </si>
  <si>
    <t>BRAS</t>
  </si>
  <si>
    <t>Call servers</t>
  </si>
  <si>
    <t>Equipo de reloj y sincronización</t>
  </si>
  <si>
    <t>DNS</t>
  </si>
  <si>
    <t>Network management systems</t>
  </si>
  <si>
    <t>Servidores Radius</t>
  </si>
  <si>
    <t>Billing systems</t>
  </si>
  <si>
    <t>VAS, IN</t>
  </si>
  <si>
    <t>SMSC- Hardware</t>
  </si>
  <si>
    <t>SMSC- Software</t>
  </si>
  <si>
    <t>VMS</t>
  </si>
  <si>
    <t>Plataforma de televisión linear</t>
  </si>
  <si>
    <t>Plataforma de televisión VoD</t>
  </si>
  <si>
    <t>Equipo de interconexión</t>
  </si>
  <si>
    <t>Gastos generales (Opex) excluyendo el equipo de interconexión</t>
  </si>
  <si>
    <t>Guía de estilo</t>
  </si>
  <si>
    <t>Input cell styles</t>
  </si>
  <si>
    <t>Input Parameter</t>
  </si>
  <si>
    <t>unlocked</t>
  </si>
  <si>
    <t>An input to the model that it is expected the user will change (change at will)</t>
  </si>
  <si>
    <t>Input Data</t>
  </si>
  <si>
    <t>A piece of real data (only change if you have better data)</t>
  </si>
  <si>
    <t>Input Estimate</t>
  </si>
  <si>
    <t>An estimate used in the absence of real data (only change if you have a better estimate, or real data )</t>
  </si>
  <si>
    <t>Input Calculation</t>
  </si>
  <si>
    <t>locked</t>
  </si>
  <si>
    <t>An input to the model that has, none the less, been calculated from other inputs (e.g. interpolated input values)</t>
  </si>
  <si>
    <t>Input Link</t>
  </si>
  <si>
    <t>An input to this part of the model, which is linked to a source on this or another worksheet within this workbook</t>
  </si>
  <si>
    <t>Input Link (different Workbook)</t>
  </si>
  <si>
    <t>An input to this part of the model, which is linked to a source on a worksheet in a different workbook</t>
  </si>
  <si>
    <t>Other cell styles</t>
  </si>
  <si>
    <t>Calculation</t>
  </si>
  <si>
    <t>A calculation of the model</t>
  </si>
  <si>
    <t>A total</t>
  </si>
  <si>
    <t>Checksum</t>
  </si>
  <si>
    <t>A side calculation intended solely to cross check a result</t>
  </si>
  <si>
    <t>Output</t>
  </si>
  <si>
    <t>A key result from this part of the model</t>
  </si>
  <si>
    <t>Name</t>
  </si>
  <si>
    <t>An Excel Name applying to one or more adjacent cells</t>
  </si>
  <si>
    <t>Highlight</t>
  </si>
  <si>
    <t>A cell that is special in some way</t>
  </si>
  <si>
    <t>Inflación</t>
  </si>
  <si>
    <t>2. Demanda</t>
  </si>
  <si>
    <t>3. Costo por cliente por mes</t>
  </si>
  <si>
    <t>Oferta de Referencia para los Servicios de Desagregación del Bucle Local</t>
  </si>
  <si>
    <t xml:space="preserve">Tarifas </t>
  </si>
  <si>
    <t>Empresa Mayorista</t>
  </si>
  <si>
    <t xml:space="preserve">Cobros recurrentes </t>
  </si>
  <si>
    <t>SAIB (Integrado)</t>
  </si>
  <si>
    <t>Pesos mexicanos sin impuestos</t>
  </si>
  <si>
    <t>Los niveles tarifarios descritos a continuación son aplicables cuando: 1) los servicios se prestan a través de fibra óptica, o bien 2) se prestan a través de cobre, pero no se hace uso de las frecuencias bajas para prestar servicios de voz por el mismo medio.</t>
  </si>
  <si>
    <t>Renta mensual por entrega del servicio a nivel</t>
  </si>
  <si>
    <t>Asimétrico*/</t>
  </si>
  <si>
    <t>Simétrico</t>
  </si>
  <si>
    <t>*/El ancho de banda es de bajada de información debido a que es un servicio asimétrico.</t>
  </si>
  <si>
    <t>Datos Generales</t>
  </si>
  <si>
    <t xml:space="preserve">Calidad: </t>
  </si>
  <si>
    <t>Calidad triple: VoIP/Datos Críticos/ Datos Generales</t>
  </si>
  <si>
    <t>SCyD</t>
  </si>
  <si>
    <t>Acceso</t>
  </si>
  <si>
    <t>Calidad doble: VoIP/BE con y sin portabilidad</t>
  </si>
  <si>
    <r>
      <t xml:space="preserve">Calidad </t>
    </r>
    <r>
      <rPr>
        <b/>
        <i/>
        <sz val="10"/>
        <color theme="0"/>
        <rFont val="Arial"/>
        <family val="2"/>
      </rPr>
      <t>Best Effort</t>
    </r>
  </si>
  <si>
    <t>Servicio de Acceso Indirecto al Bucle (SAIB)</t>
  </si>
  <si>
    <t>Caso I</t>
  </si>
  <si>
    <t>Asimétrico</t>
  </si>
  <si>
    <t>El ancho de banda es de bajada de información debido a que es un servicio asimétrico.</t>
  </si>
  <si>
    <t xml:space="preserve"> Asimétrico</t>
  </si>
  <si>
    <t>Caso II</t>
  </si>
  <si>
    <t>Calidad triple:  VoIP/Datos Críticos/ Datos Generales</t>
  </si>
  <si>
    <r>
      <t xml:space="preserve">Calidad </t>
    </r>
    <r>
      <rPr>
        <b/>
        <sz val="10"/>
        <color theme="0"/>
        <rFont val="Arial"/>
        <family val="2"/>
      </rPr>
      <t>Best Effort</t>
    </r>
  </si>
  <si>
    <r>
      <t xml:space="preserve">Los niveles tarifarios descritos a continuación son aplicables cuando los servicios se prestan a través cobre, y se hace uso de las frecuencias bajas para prestar servicios de voz (ya sea por el mismo CS, la Empresa Mayorista o bien otro CS) </t>
    </r>
    <r>
      <rPr>
        <vertAlign val="superscript"/>
        <sz val="10"/>
        <color theme="1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</si>
  <si>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Por ejemplo, cuando un CS contrata el SAIB y otro Concesionario Solicitante provee voz a través de un servicio de reventa.</t>
    </r>
  </si>
  <si>
    <t>Fin</t>
  </si>
  <si>
    <t>Líneas totales</t>
  </si>
  <si>
    <t>Total Bitstream subscribers</t>
  </si>
  <si>
    <t>Bucle de cobre</t>
  </si>
  <si>
    <t>Bucle de fibra</t>
  </si>
  <si>
    <t>Promedio bucles</t>
  </si>
  <si>
    <t>Modelo Integral de Red de Acceso Fijo</t>
  </si>
  <si>
    <t>local.loop.cooper</t>
  </si>
  <si>
    <t>local.loop.fiber</t>
  </si>
  <si>
    <t>average.local.loop</t>
  </si>
  <si>
    <t>Total 2022</t>
  </si>
  <si>
    <t>2022 vigente</t>
  </si>
  <si>
    <t>2022 con datos requerimiento</t>
  </si>
  <si>
    <t>Factores de calidad determinados en la OREDA EM 2022</t>
  </si>
  <si>
    <t>xDSL_ajeno__líneas</t>
  </si>
  <si>
    <t>xDSL_ajeno__bitstream</t>
  </si>
  <si>
    <t>Pricing gradient 2022</t>
  </si>
  <si>
    <t>RESULTADOS SIN ANONIMIZAR</t>
  </si>
  <si>
    <t>RESULTADOS ANONIMIZADOS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</si>
</sst>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_ ;\-#,##0\ "/>
    <numFmt numFmtId="165" formatCode="_(* #,##0.00_);_(* \(#,##0.00\);_(* &quot;-&quot;??_);_(@_)"/>
    <numFmt numFmtId="166" formatCode="#,##0%;[Red]\-#,##0%;0%;@_)"/>
    <numFmt numFmtId="167" formatCode="#,##0_);[Red]\-#,##0_);0_);@_)"/>
    <numFmt numFmtId="168" formatCode="#,##0.000%;[Red]\-#,##0.000%;0.000%;@_)"/>
    <numFmt numFmtId="169" formatCode="0.0%"/>
    <numFmt numFmtId="170" formatCode="_(* #,##0_);_(* \(#,##0\);_(* &quot;-&quot;??_);_(@_)"/>
    <numFmt numFmtId="171" formatCode="_-* #,##0_-;\-* #,##0_-;_-* &quot;-&quot;??_-;_-@_-"/>
    <numFmt numFmtId="172" formatCode="_-* #,##0.0_-;\-* #,##0.0_-;_-* &quot;-&quot;??_-;_-@_-"/>
    <numFmt numFmtId="173" formatCode="#,##0.0000000_);[Red]\-#,##0.0000000_);0.0000000_);@_)"/>
    <numFmt numFmtId="174" formatCode="#,##0.0_);[Red]\-#,##0.0_);0.0_);@_)"/>
    <numFmt numFmtId="175" formatCode="#,##0.00_);[Red]\-#,##0.00_);0.00_);@_)"/>
    <numFmt numFmtId="176" formatCode="#,##0.00000_);[Red]\-#,##0.00000_);0.00000_);@_)"/>
    <numFmt numFmtId="177" formatCode="#,##0.00000%;[Red]\-#,##0.00000%;0.00000%;@_)"/>
    <numFmt numFmtId="178" formatCode="#,##0.00000000_);[Red]\-#,##0.00000000_);0.00000000_);@_)"/>
    <numFmt numFmtId="179" formatCode="&quot;$&quot;#,##0.00"/>
    <numFmt numFmtId="180" formatCode="#,##0.00%;[Red]\-#,##0.00%;0.00%;@_)"/>
    <numFmt numFmtId="181" formatCode="#,##0.000_);[Red]\-#,##0.000_);0.000_);@_)"/>
    <numFmt numFmtId="182" formatCode="#,##0.0000_);[Red]\-#,##0.0000_);0.0000_);@_)"/>
    <numFmt numFmtId="183" formatCode="0.000"/>
    <numFmt numFmtId="184" formatCode="#,##0.000000000%;[Red]\-#,##0.000000000%;0.000000000%;@_)"/>
    <numFmt numFmtId="185" formatCode="#,##0.0000000000%;[Red]\-#,##0.0000000000%;0.0000000000%;@_)"/>
    <numFmt numFmtId="188" formatCode="_-&quot;$&quot;* #,##0.00_-;\-&quot;$&quot;* #,##0.00_-;_-&quot;$&quot;* &quot;-&quot;??_-;_-@_-"/>
    <numFmt numFmtId="189" formatCode="_-* #,##0.00_-;\-* #,##0.00_-;_-* &quot;-&quot;??_-;_-@_-"/>
  </numFmts>
  <fonts count="73" x14ac:knownFonts="1">
    <font>
      <sz val="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4"/>
      <color indexed="10"/>
      <name val="Arial"/>
      <family val="2"/>
    </font>
    <font>
      <b/>
      <sz val="12"/>
      <name val="Arial"/>
      <family val="2"/>
    </font>
    <font>
      <b/>
      <sz val="9"/>
      <color rgb="FFFFFFFF"/>
      <name val="Arial"/>
      <family val="2"/>
    </font>
    <font>
      <sz val="10"/>
      <color rgb="FF221F72"/>
      <name val="Calibri"/>
      <family val="2"/>
      <scheme val="minor"/>
    </font>
    <font>
      <i/>
      <sz val="8"/>
      <color theme="2"/>
      <name val="Calibri"/>
      <family val="2"/>
      <scheme val="minor"/>
    </font>
    <font>
      <sz val="9"/>
      <name val="Calibri"/>
      <family val="2"/>
      <scheme val="minor"/>
    </font>
    <font>
      <sz val="10"/>
      <name val="Arial"/>
      <family val="2"/>
    </font>
    <font>
      <sz val="9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C0000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000000"/>
      <name val="ITC Avant Garde"/>
      <family val="2"/>
    </font>
    <font>
      <sz val="11"/>
      <color rgb="FF000000"/>
      <name val="Calibri"/>
      <family val="2"/>
    </font>
    <font>
      <sz val="9"/>
      <color rgb="FFFF0000"/>
      <name val="Arial"/>
      <family val="2"/>
    </font>
    <font>
      <i/>
      <sz val="9"/>
      <color theme="2"/>
      <name val="Calibri"/>
      <family val="2"/>
      <scheme val="minor"/>
    </font>
    <font>
      <b/>
      <sz val="9"/>
      <color theme="2"/>
      <name val="Calibri"/>
      <family val="2"/>
      <scheme val="minor"/>
    </font>
    <font>
      <sz val="9"/>
      <color theme="2"/>
      <name val="Calibri"/>
      <family val="2"/>
      <scheme val="minor"/>
    </font>
    <font>
      <i/>
      <sz val="9"/>
      <color rgb="FFC00000"/>
      <name val="Calibri"/>
      <family val="2"/>
      <scheme val="minor"/>
    </font>
    <font>
      <sz val="9"/>
      <color theme="1"/>
      <name val="Arial"/>
      <family val="2"/>
    </font>
    <font>
      <b/>
      <sz val="9"/>
      <name val="Arial"/>
      <family val="2"/>
    </font>
    <font>
      <i/>
      <sz val="9"/>
      <color theme="2"/>
      <name val="Arial"/>
      <family val="2"/>
    </font>
    <font>
      <sz val="9"/>
      <color theme="2"/>
      <name val="Arial"/>
      <family val="2"/>
    </font>
    <font>
      <sz val="9"/>
      <color theme="2" tint="0.79998168889431442"/>
      <name val="Arial"/>
      <family val="2"/>
    </font>
    <font>
      <sz val="9"/>
      <color theme="0"/>
      <name val="Arial"/>
      <family val="2"/>
    </font>
    <font>
      <sz val="9"/>
      <color rgb="FFC00000"/>
      <name val="Arial"/>
      <family val="2"/>
    </font>
    <font>
      <b/>
      <sz val="9"/>
      <color indexed="63"/>
      <name val="Arial"/>
      <family val="2"/>
    </font>
    <font>
      <sz val="8"/>
      <name val="Arial"/>
      <family val="2"/>
    </font>
    <font>
      <i/>
      <sz val="9"/>
      <color indexed="55"/>
      <name val="Arial"/>
      <family val="2"/>
    </font>
    <font>
      <i/>
      <sz val="9"/>
      <color indexed="16"/>
      <name val="Arial"/>
      <family val="2"/>
    </font>
    <font>
      <i/>
      <sz val="9"/>
      <color rgb="FFC0C0C0"/>
      <name val="Arial"/>
      <family val="2"/>
    </font>
    <font>
      <i/>
      <sz val="9"/>
      <color rgb="FFC00000"/>
      <name val="Arial"/>
      <family val="2"/>
    </font>
    <font>
      <b/>
      <sz val="9"/>
      <color theme="0"/>
      <name val="Arial"/>
      <family val="2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i/>
      <sz val="8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sz val="11"/>
      <color theme="0"/>
      <name val="Arial"/>
      <family val="2"/>
    </font>
    <font>
      <b/>
      <i/>
      <sz val="10"/>
      <color theme="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ITC Avant Garde"/>
      <family val="2"/>
    </font>
    <font>
      <sz val="9"/>
      <color theme="1"/>
      <name val="ITC Avant Garde"/>
      <family val="2"/>
    </font>
    <font>
      <sz val="9"/>
      <color rgb="FF000000"/>
      <name val="ITC Avant Garde"/>
      <family val="2"/>
    </font>
    <font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/>
      <name val="Arial"/>
      <family val="2"/>
    </font>
    <font>
      <b/>
      <sz val="1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221F72"/>
        <bgColor rgb="FF221F7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00000"/>
        <bgColor rgb="FF221F72"/>
      </patternFill>
    </fill>
    <fill>
      <patternFill patternType="solid">
        <fgColor theme="0"/>
        <bgColor rgb="FF221F7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rgb="FF221F72"/>
      </patternFill>
    </fill>
    <fill>
      <patternFill patternType="solid">
        <fgColor theme="0"/>
        <bgColor rgb="FF000000"/>
      </patternFill>
    </fill>
    <fill>
      <patternFill patternType="solid">
        <fgColor indexed="42"/>
        <bgColor indexed="64"/>
      </patternFill>
    </fill>
    <fill>
      <patternFill patternType="solid">
        <fgColor indexed="22"/>
      </patternFill>
    </fill>
    <fill>
      <patternFill patternType="solid">
        <fgColor rgb="FFD0FFD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rgb="FFBFDCF9"/>
      </patternFill>
    </fill>
    <fill>
      <patternFill patternType="solid">
        <fgColor rgb="FF00FF00"/>
        <bgColor rgb="FF000000"/>
      </patternFill>
    </fill>
    <fill>
      <patternFill patternType="solid">
        <fgColor rgb="FFFFE0A0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15"/>
      </patternFill>
    </fill>
    <fill>
      <patternFill patternType="solid">
        <fgColor rgb="FFFF00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39997558519241921"/>
        <bgColor indexed="64"/>
      </patternFill>
    </fill>
  </fills>
  <borders count="6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 style="thin">
        <color rgb="FF00C000"/>
      </left>
      <right style="thin">
        <color rgb="FF00C000"/>
      </right>
      <top style="thin">
        <color rgb="FF00C000"/>
      </top>
      <bottom style="thin">
        <color rgb="FF00C000"/>
      </bottom>
      <diagonal/>
    </border>
    <border>
      <left style="dotted">
        <color rgb="FF00C000"/>
      </left>
      <right style="dotted">
        <color rgb="FF00C000"/>
      </right>
      <top style="dotted">
        <color rgb="FF00C000"/>
      </top>
      <bottom style="dotted">
        <color rgb="FF00C000"/>
      </bottom>
      <diagonal/>
    </border>
    <border>
      <left style="thin">
        <color rgb="FF00C000"/>
      </left>
      <right style="thin">
        <color indexed="64"/>
      </right>
      <top style="thin">
        <color indexed="64"/>
      </top>
      <bottom style="thin">
        <color rgb="FF00C000"/>
      </bottom>
      <diagonal/>
    </border>
    <border>
      <left style="thin">
        <color rgb="FF00C000"/>
      </left>
      <right style="thin">
        <color indexed="64"/>
      </right>
      <top style="thin">
        <color rgb="FF00C000"/>
      </top>
      <bottom style="thin">
        <color rgb="FF00C000"/>
      </bottom>
      <diagonal/>
    </border>
    <border>
      <left style="thin">
        <color rgb="FF00C000"/>
      </left>
      <right style="thin">
        <color indexed="64"/>
      </right>
      <top style="thin">
        <color rgb="FF00C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85">
    <xf numFmtId="0" fontId="0" fillId="0" borderId="0">
      <alignment vertical="center"/>
    </xf>
    <xf numFmtId="167" fontId="9" fillId="0" borderId="0" applyFont="0" applyFill="0" applyBorder="0" applyAlignment="0" applyProtection="0">
      <alignment vertical="center"/>
    </xf>
    <xf numFmtId="166" fontId="9" fillId="0" borderId="0" applyFont="0" applyFill="0" applyBorder="0" applyAlignment="0" applyProtection="0">
      <alignment vertical="center"/>
    </xf>
    <xf numFmtId="0" fontId="5" fillId="2" borderId="2" applyNumberFormat="0" applyAlignment="0" applyProtection="0"/>
    <xf numFmtId="0" fontId="6" fillId="2" borderId="1" applyNumberFormat="0" applyAlignment="0" applyProtection="0"/>
    <xf numFmtId="0" fontId="4" fillId="3" borderId="3" applyNumberFormat="0" applyFont="0" applyAlignment="0" applyProtection="0"/>
    <xf numFmtId="0" fontId="8" fillId="0" borderId="4" applyNumberFormat="0" applyFill="0" applyAlignment="0" applyProtection="0"/>
    <xf numFmtId="0" fontId="10" fillId="5" borderId="0" applyNumberFormat="0">
      <alignment vertical="center"/>
    </xf>
    <xf numFmtId="0" fontId="13" fillId="0" borderId="0" applyNumberFormat="0" applyFill="0" applyBorder="0" applyAlignment="0" applyProtection="0">
      <alignment horizontal="left" vertical="center"/>
    </xf>
    <xf numFmtId="0" fontId="3" fillId="0" borderId="0"/>
    <xf numFmtId="0" fontId="14" fillId="7" borderId="0" applyNumberFormat="0">
      <alignment horizontal="center" vertical="top" wrapText="1"/>
    </xf>
    <xf numFmtId="0" fontId="3" fillId="0" borderId="0"/>
    <xf numFmtId="43" fontId="3" fillId="0" borderId="0" applyFont="0" applyFill="0" applyBorder="0" applyAlignment="0" applyProtection="0"/>
    <xf numFmtId="165" fontId="18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4" fillId="7" borderId="0" applyNumberFormat="0">
      <alignment horizontal="center" vertical="top" wrapText="1"/>
    </xf>
    <xf numFmtId="43" fontId="3" fillId="0" borderId="0" applyFont="0" applyFill="0" applyBorder="0" applyAlignment="0" applyProtection="0"/>
    <xf numFmtId="0" fontId="14" fillId="17" borderId="0" applyNumberFormat="0">
      <alignment horizontal="center" vertical="top" wrapText="1"/>
    </xf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5" borderId="0" applyNumberFormat="0">
      <alignment horizontal="center" vertical="top" wrapText="1"/>
    </xf>
    <xf numFmtId="0" fontId="9" fillId="19" borderId="0" applyNumberFormat="0" applyAlignment="0">
      <alignment vertical="center"/>
    </xf>
    <xf numFmtId="0" fontId="42" fillId="20" borderId="32" applyNumberFormat="0" applyAlignment="0" applyProtection="0"/>
    <xf numFmtId="0" fontId="11" fillId="0" borderId="0" applyNumberFormat="0" applyFill="0" applyBorder="0" applyAlignment="0" applyProtection="0">
      <alignment vertical="center"/>
    </xf>
    <xf numFmtId="0" fontId="36" fillId="0" borderId="0" applyNumberFormat="0" applyFill="0" applyBorder="0">
      <alignment horizontal="left" vertical="center" wrapText="1"/>
    </xf>
    <xf numFmtId="0" fontId="9" fillId="0" borderId="33" applyNumberFormat="0" applyAlignment="0">
      <alignment vertical="center"/>
      <protection locked="0"/>
    </xf>
    <xf numFmtId="0" fontId="9" fillId="0" borderId="34" applyNumberFormat="0" applyAlignment="0">
      <alignment vertical="center"/>
      <protection locked="0"/>
    </xf>
    <xf numFmtId="167" fontId="9" fillId="25" borderId="34" applyNumberFormat="0" applyAlignment="0">
      <alignment vertical="center"/>
      <protection locked="0"/>
    </xf>
    <xf numFmtId="0" fontId="9" fillId="0" borderId="35" applyNumberFormat="0" applyAlignment="0">
      <alignment vertical="center"/>
    </xf>
    <xf numFmtId="0" fontId="9" fillId="26" borderId="0" applyNumberFormat="0" applyAlignment="0">
      <alignment vertical="center"/>
    </xf>
    <xf numFmtId="175" fontId="44" fillId="0" borderId="0" applyNumberFormat="0" applyAlignment="0">
      <alignment vertical="center"/>
    </xf>
    <xf numFmtId="0" fontId="9" fillId="0" borderId="0" applyNumberFormat="0" applyFont="0" applyBorder="0" applyAlignment="0" applyProtection="0">
      <alignment vertical="center"/>
    </xf>
    <xf numFmtId="0" fontId="45" fillId="0" borderId="0" applyNumberFormat="0" applyAlignment="0">
      <alignment vertical="center"/>
    </xf>
    <xf numFmtId="0" fontId="9" fillId="27" borderId="0" applyNumberFormat="0" applyFont="0" applyBorder="0" applyAlignment="0" applyProtection="0">
      <alignment vertical="center"/>
    </xf>
    <xf numFmtId="44" fontId="3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3" borderId="3" applyNumberFormat="0" applyFont="0" applyAlignment="0" applyProtection="0"/>
    <xf numFmtId="0" fontId="1" fillId="0" borderId="0"/>
    <xf numFmtId="0" fontId="1" fillId="0" borderId="0"/>
    <xf numFmtId="189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189" fontId="9" fillId="0" borderId="0" applyFont="0" applyFill="0" applyBorder="0" applyAlignment="0" applyProtection="0"/>
    <xf numFmtId="0" fontId="42" fillId="20" borderId="60" applyNumberFormat="0" applyAlignment="0" applyProtection="0"/>
    <xf numFmtId="0" fontId="9" fillId="0" borderId="61" applyNumberFormat="0" applyAlignment="0">
      <alignment vertical="center"/>
      <protection locked="0"/>
    </xf>
    <xf numFmtId="0" fontId="9" fillId="0" borderId="62" applyNumberFormat="0" applyAlignment="0">
      <alignment vertical="center"/>
      <protection locked="0"/>
    </xf>
    <xf numFmtId="167" fontId="9" fillId="25" borderId="62" applyNumberFormat="0" applyAlignment="0">
      <alignment vertical="center"/>
      <protection locked="0"/>
    </xf>
    <xf numFmtId="188" fontId="1" fillId="0" borderId="0" applyFont="0" applyFill="0" applyBorder="0" applyAlignment="0" applyProtection="0"/>
    <xf numFmtId="188" fontId="9" fillId="0" borderId="0" applyFont="0" applyFill="0" applyBorder="0" applyAlignment="0" applyProtection="0"/>
    <xf numFmtId="0" fontId="1" fillId="0" borderId="0"/>
    <xf numFmtId="188" fontId="1" fillId="0" borderId="0" applyFont="0" applyFill="0" applyBorder="0" applyAlignment="0" applyProtection="0"/>
    <xf numFmtId="0" fontId="1" fillId="3" borderId="3" applyNumberFormat="0" applyFont="0" applyAlignment="0" applyProtection="0"/>
    <xf numFmtId="0" fontId="1" fillId="0" borderId="0"/>
    <xf numFmtId="0" fontId="1" fillId="0" borderId="0"/>
    <xf numFmtId="189" fontId="1" fillId="0" borderId="0" applyFont="0" applyFill="0" applyBorder="0" applyAlignment="0" applyProtection="0"/>
    <xf numFmtId="18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189" fontId="9" fillId="0" borderId="0" applyFont="0" applyFill="0" applyBorder="0" applyAlignment="0" applyProtection="0"/>
    <xf numFmtId="0" fontId="42" fillId="20" borderId="60" applyNumberFormat="0" applyAlignment="0" applyProtection="0"/>
    <xf numFmtId="0" fontId="9" fillId="0" borderId="61" applyNumberFormat="0" applyAlignment="0">
      <alignment vertical="center"/>
      <protection locked="0"/>
    </xf>
    <xf numFmtId="0" fontId="9" fillId="0" borderId="62" applyNumberFormat="0" applyAlignment="0">
      <alignment vertical="center"/>
      <protection locked="0"/>
    </xf>
    <xf numFmtId="167" fontId="9" fillId="25" borderId="62" applyNumberFormat="0" applyAlignment="0">
      <alignment vertical="center"/>
      <protection locked="0"/>
    </xf>
    <xf numFmtId="188" fontId="1" fillId="0" borderId="0" applyFont="0" applyFill="0" applyBorder="0" applyAlignment="0" applyProtection="0"/>
    <xf numFmtId="188" fontId="9" fillId="0" borderId="0" applyFont="0" applyFill="0" applyBorder="0" applyAlignment="0" applyProtection="0"/>
    <xf numFmtId="0" fontId="1" fillId="0" borderId="0"/>
    <xf numFmtId="188" fontId="1" fillId="0" borderId="0" applyFont="0" applyFill="0" applyBorder="0" applyAlignment="0" applyProtection="0"/>
    <xf numFmtId="0" fontId="42" fillId="20" borderId="60" applyNumberFormat="0" applyAlignment="0" applyProtection="0"/>
    <xf numFmtId="0" fontId="9" fillId="0" borderId="62" applyNumberFormat="0" applyAlignment="0">
      <alignment vertical="center"/>
      <protection locked="0"/>
    </xf>
    <xf numFmtId="0" fontId="9" fillId="0" borderId="61" applyNumberFormat="0" applyAlignment="0">
      <alignment vertical="center"/>
      <protection locked="0"/>
    </xf>
    <xf numFmtId="167" fontId="9" fillId="25" borderId="62" applyNumberFormat="0" applyAlignment="0">
      <alignment vertical="center"/>
      <protection locked="0"/>
    </xf>
    <xf numFmtId="0" fontId="42" fillId="20" borderId="32" applyNumberFormat="0" applyAlignment="0" applyProtection="0"/>
    <xf numFmtId="0" fontId="9" fillId="0" borderId="33" applyNumberFormat="0" applyAlignment="0">
      <alignment vertical="center"/>
      <protection locked="0"/>
    </xf>
    <xf numFmtId="0" fontId="9" fillId="0" borderId="34" applyNumberFormat="0" applyAlignment="0">
      <alignment vertical="center"/>
      <protection locked="0"/>
    </xf>
    <xf numFmtId="167" fontId="9" fillId="25" borderId="34" applyNumberFormat="0" applyAlignment="0">
      <alignment vertical="center"/>
      <protection locked="0"/>
    </xf>
    <xf numFmtId="0" fontId="42" fillId="20" borderId="32" applyNumberFormat="0" applyAlignment="0" applyProtection="0"/>
    <xf numFmtId="0" fontId="9" fillId="0" borderId="34" applyNumberFormat="0" applyAlignment="0">
      <alignment vertical="center"/>
      <protection locked="0"/>
    </xf>
    <xf numFmtId="0" fontId="9" fillId="0" borderId="33" applyNumberFormat="0" applyAlignment="0">
      <alignment vertical="center"/>
      <protection locked="0"/>
    </xf>
    <xf numFmtId="167" fontId="9" fillId="25" borderId="34" applyNumberFormat="0" applyAlignment="0">
      <alignment vertical="center"/>
      <protection locked="0"/>
    </xf>
  </cellStyleXfs>
  <cellXfs count="302">
    <xf numFmtId="0" fontId="0" fillId="0" borderId="0" xfId="0">
      <alignment vertical="center"/>
    </xf>
    <xf numFmtId="0" fontId="0" fillId="4" borderId="0" xfId="0" applyFill="1">
      <alignment vertical="center"/>
    </xf>
    <xf numFmtId="0" fontId="10" fillId="0" borderId="0" xfId="7" applyFill="1">
      <alignment vertical="center"/>
    </xf>
    <xf numFmtId="0" fontId="11" fillId="6" borderId="5" xfId="0" applyFont="1" applyFill="1" applyBorder="1">
      <alignment vertical="center"/>
    </xf>
    <xf numFmtId="0" fontId="12" fillId="6" borderId="5" xfId="0" applyFont="1" applyFill="1" applyBorder="1">
      <alignment vertical="center"/>
    </xf>
    <xf numFmtId="0" fontId="9" fillId="0" borderId="0" xfId="0" applyFont="1">
      <alignment vertical="center"/>
    </xf>
    <xf numFmtId="0" fontId="13" fillId="4" borderId="0" xfId="8" applyFill="1" applyAlignment="1">
      <alignment vertical="center"/>
    </xf>
    <xf numFmtId="0" fontId="3" fillId="4" borderId="0" xfId="9" applyFill="1"/>
    <xf numFmtId="0" fontId="14" fillId="7" borderId="6" xfId="10" applyBorder="1" applyAlignment="1">
      <alignment horizontal="center" vertical="center" wrapText="1"/>
    </xf>
    <xf numFmtId="0" fontId="15" fillId="8" borderId="15" xfId="11" applyFont="1" applyFill="1" applyBorder="1" applyAlignment="1">
      <alignment vertical="center"/>
    </xf>
    <xf numFmtId="0" fontId="15" fillId="12" borderId="16" xfId="11" applyFont="1" applyFill="1" applyBorder="1" applyAlignment="1">
      <alignment vertical="center"/>
    </xf>
    <xf numFmtId="0" fontId="15" fillId="13" borderId="16" xfId="11" applyFont="1" applyFill="1" applyBorder="1" applyAlignment="1">
      <alignment vertical="center"/>
    </xf>
    <xf numFmtId="0" fontId="15" fillId="9" borderId="16" xfId="11" applyFont="1" applyFill="1" applyBorder="1" applyAlignment="1">
      <alignment vertical="center"/>
    </xf>
    <xf numFmtId="0" fontId="15" fillId="8" borderId="16" xfId="11" applyFont="1" applyFill="1" applyBorder="1" applyAlignment="1">
      <alignment vertical="center"/>
    </xf>
    <xf numFmtId="0" fontId="15" fillId="9" borderId="17" xfId="11" applyFont="1" applyFill="1" applyBorder="1" applyAlignment="1">
      <alignment vertical="center"/>
    </xf>
    <xf numFmtId="0" fontId="16" fillId="4" borderId="0" xfId="9" applyFont="1" applyFill="1"/>
    <xf numFmtId="164" fontId="0" fillId="4" borderId="19" xfId="12" applyNumberFormat="1" applyFont="1" applyFill="1" applyBorder="1" applyAlignment="1">
      <alignment horizontal="center" vertical="center"/>
    </xf>
    <xf numFmtId="3" fontId="19" fillId="4" borderId="20" xfId="9" applyNumberFormat="1" applyFont="1" applyFill="1" applyBorder="1" applyAlignment="1">
      <alignment horizontal="center" vertical="center"/>
    </xf>
    <xf numFmtId="0" fontId="14" fillId="7" borderId="20" xfId="10" applyBorder="1" applyAlignment="1">
      <alignment horizontal="center" vertical="center" wrapText="1"/>
    </xf>
    <xf numFmtId="3" fontId="19" fillId="4" borderId="22" xfId="9" applyNumberFormat="1" applyFont="1" applyFill="1" applyBorder="1" applyAlignment="1">
      <alignment horizontal="center" vertical="center"/>
    </xf>
    <xf numFmtId="3" fontId="19" fillId="4" borderId="19" xfId="9" applyNumberFormat="1" applyFont="1" applyFill="1" applyBorder="1" applyAlignment="1">
      <alignment horizontal="center" vertical="center"/>
    </xf>
    <xf numFmtId="3" fontId="19" fillId="4" borderId="23" xfId="9" applyNumberFormat="1" applyFont="1" applyFill="1" applyBorder="1" applyAlignment="1">
      <alignment horizontal="center" vertical="center"/>
    </xf>
    <xf numFmtId="0" fontId="14" fillId="14" borderId="20" xfId="10" applyFill="1" applyBorder="1" applyAlignment="1">
      <alignment horizontal="center" vertical="center" wrapText="1"/>
    </xf>
    <xf numFmtId="166" fontId="3" fillId="4" borderId="0" xfId="2" applyFont="1" applyFill="1" applyAlignment="1"/>
    <xf numFmtId="167" fontId="20" fillId="4" borderId="20" xfId="1" applyFont="1" applyFill="1" applyBorder="1" applyAlignment="1">
      <alignment horizontal="center" vertical="center"/>
    </xf>
    <xf numFmtId="0" fontId="21" fillId="4" borderId="0" xfId="9" applyFont="1" applyFill="1" applyAlignment="1">
      <alignment horizontal="center" vertical="center"/>
    </xf>
    <xf numFmtId="0" fontId="22" fillId="4" borderId="0" xfId="9" applyFont="1" applyFill="1"/>
    <xf numFmtId="0" fontId="14" fillId="15" borderId="0" xfId="10" applyFill="1" applyAlignment="1">
      <alignment horizontal="center" vertical="center" wrapText="1"/>
    </xf>
    <xf numFmtId="0" fontId="14" fillId="7" borderId="0" xfId="10" applyAlignment="1">
      <alignment horizontal="center" vertical="center" wrapText="1"/>
    </xf>
    <xf numFmtId="0" fontId="15" fillId="8" borderId="20" xfId="11" applyFont="1" applyFill="1" applyBorder="1"/>
    <xf numFmtId="9" fontId="23" fillId="4" borderId="20" xfId="14" applyFont="1" applyFill="1" applyBorder="1" applyAlignment="1">
      <alignment horizontal="center" vertical="center"/>
    </xf>
    <xf numFmtId="10" fontId="23" fillId="4" borderId="20" xfId="14" applyNumberFormat="1" applyFont="1" applyFill="1" applyBorder="1" applyAlignment="1">
      <alignment horizontal="center" vertical="center"/>
    </xf>
    <xf numFmtId="0" fontId="24" fillId="4" borderId="20" xfId="9" applyFont="1" applyFill="1" applyBorder="1" applyAlignment="1">
      <alignment horizontal="left" vertical="top" wrapText="1"/>
    </xf>
    <xf numFmtId="43" fontId="24" fillId="4" borderId="0" xfId="12" applyFont="1" applyFill="1" applyBorder="1" applyAlignment="1">
      <alignment horizontal="center" vertical="center"/>
    </xf>
    <xf numFmtId="166" fontId="25" fillId="4" borderId="0" xfId="2" applyFont="1" applyFill="1" applyBorder="1" applyAlignment="1">
      <alignment horizontal="center" vertical="center"/>
    </xf>
    <xf numFmtId="164" fontId="0" fillId="4" borderId="0" xfId="13" applyNumberFormat="1" applyFont="1" applyFill="1" applyBorder="1" applyAlignment="1">
      <alignment horizontal="center" vertical="center"/>
    </xf>
    <xf numFmtId="0" fontId="15" fillId="12" borderId="20" xfId="11" applyFont="1" applyFill="1" applyBorder="1"/>
    <xf numFmtId="43" fontId="24" fillId="4" borderId="20" xfId="12" applyFont="1" applyFill="1" applyBorder="1" applyAlignment="1">
      <alignment horizontal="left" vertical="top" wrapText="1"/>
    </xf>
    <xf numFmtId="0" fontId="15" fillId="13" borderId="20" xfId="11" applyFont="1" applyFill="1" applyBorder="1"/>
    <xf numFmtId="0" fontId="15" fillId="9" borderId="20" xfId="11" applyFont="1" applyFill="1" applyBorder="1"/>
    <xf numFmtId="164" fontId="0" fillId="4" borderId="0" xfId="13" applyNumberFormat="1" applyFont="1" applyFill="1" applyBorder="1" applyAlignment="1">
      <alignment horizontal="left" vertical="center"/>
    </xf>
    <xf numFmtId="0" fontId="14" fillId="7" borderId="20" xfId="15" applyBorder="1" applyAlignment="1">
      <alignment horizontal="center" vertical="center" wrapText="1"/>
    </xf>
    <xf numFmtId="0" fontId="3" fillId="10" borderId="20" xfId="9" applyFill="1" applyBorder="1"/>
    <xf numFmtId="0" fontId="3" fillId="11" borderId="20" xfId="9" applyFill="1" applyBorder="1"/>
    <xf numFmtId="0" fontId="14" fillId="15" borderId="0" xfId="15" applyFill="1" applyAlignment="1">
      <alignment horizontal="center" vertical="center" wrapText="1"/>
    </xf>
    <xf numFmtId="0" fontId="0" fillId="8" borderId="20" xfId="0" applyFill="1" applyBorder="1" applyAlignment="1"/>
    <xf numFmtId="10" fontId="26" fillId="4" borderId="20" xfId="14" applyNumberFormat="1" applyFont="1" applyFill="1" applyBorder="1" applyAlignment="1">
      <alignment horizontal="left" vertical="center" wrapText="1"/>
    </xf>
    <xf numFmtId="164" fontId="3" fillId="4" borderId="0" xfId="16" applyNumberFormat="1" applyFont="1" applyFill="1" applyBorder="1" applyAlignment="1">
      <alignment horizontal="center" vertical="center"/>
    </xf>
    <xf numFmtId="0" fontId="0" fillId="9" borderId="20" xfId="0" applyFill="1" applyBorder="1" applyAlignment="1"/>
    <xf numFmtId="0" fontId="25" fillId="16" borderId="20" xfId="0" applyFont="1" applyFill="1" applyBorder="1" applyAlignment="1"/>
    <xf numFmtId="167" fontId="0" fillId="4" borderId="24" xfId="1" applyFont="1" applyFill="1" applyBorder="1" applyAlignment="1">
      <alignment horizontal="center" vertical="center"/>
    </xf>
    <xf numFmtId="169" fontId="23" fillId="4" borderId="20" xfId="14" applyNumberFormat="1" applyFont="1" applyFill="1" applyBorder="1" applyAlignment="1">
      <alignment horizontal="center" vertical="center"/>
    </xf>
    <xf numFmtId="170" fontId="0" fillId="4" borderId="0" xfId="13" applyNumberFormat="1" applyFont="1" applyFill="1" applyBorder="1" applyAlignment="1">
      <alignment horizontal="center" vertical="center"/>
    </xf>
    <xf numFmtId="43" fontId="24" fillId="4" borderId="0" xfId="18" applyFont="1" applyFill="1" applyBorder="1" applyAlignment="1">
      <alignment horizontal="center" vertical="center"/>
    </xf>
    <xf numFmtId="164" fontId="0" fillId="4" borderId="0" xfId="13" applyNumberFormat="1" applyFont="1" applyFill="1" applyBorder="1" applyAlignment="1">
      <alignment vertical="top" wrapText="1"/>
    </xf>
    <xf numFmtId="171" fontId="3" fillId="4" borderId="0" xfId="16" applyNumberFormat="1" applyFont="1" applyFill="1" applyBorder="1" applyAlignment="1">
      <alignment horizontal="center" vertical="center"/>
    </xf>
    <xf numFmtId="2" fontId="28" fillId="18" borderId="0" xfId="0" applyNumberFormat="1" applyFont="1" applyFill="1" applyAlignment="1"/>
    <xf numFmtId="0" fontId="29" fillId="4" borderId="0" xfId="0" applyFont="1" applyFill="1" applyAlignment="1"/>
    <xf numFmtId="2" fontId="0" fillId="4" borderId="0" xfId="0" applyNumberFormat="1" applyFill="1">
      <alignment vertical="center"/>
    </xf>
    <xf numFmtId="167" fontId="0" fillId="4" borderId="26" xfId="1" applyFont="1" applyFill="1" applyBorder="1" applyAlignment="1">
      <alignment horizontal="center" vertical="center"/>
    </xf>
    <xf numFmtId="172" fontId="30" fillId="4" borderId="0" xfId="19" applyNumberFormat="1" applyFont="1" applyFill="1" applyBorder="1" applyAlignment="1">
      <alignment vertical="center"/>
    </xf>
    <xf numFmtId="9" fontId="0" fillId="4" borderId="0" xfId="20" applyFont="1" applyFill="1" applyBorder="1" applyAlignment="1">
      <alignment vertical="center"/>
    </xf>
    <xf numFmtId="2" fontId="9" fillId="4" borderId="0" xfId="19" applyNumberFormat="1" applyFont="1" applyFill="1" applyBorder="1" applyAlignment="1">
      <alignment vertical="center"/>
    </xf>
    <xf numFmtId="2" fontId="9" fillId="4" borderId="0" xfId="0" applyNumberFormat="1" applyFont="1" applyFill="1">
      <alignment vertical="center"/>
    </xf>
    <xf numFmtId="167" fontId="0" fillId="4" borderId="25" xfId="1" applyFont="1" applyFill="1" applyBorder="1" applyAlignment="1">
      <alignment horizontal="center" vertical="center"/>
    </xf>
    <xf numFmtId="0" fontId="8" fillId="4" borderId="0" xfId="0" applyFont="1" applyFill="1" applyAlignment="1"/>
    <xf numFmtId="0" fontId="31" fillId="4" borderId="0" xfId="0" applyFont="1" applyFill="1" applyAlignment="1">
      <alignment horizontal="center" vertical="center"/>
    </xf>
    <xf numFmtId="0" fontId="32" fillId="4" borderId="0" xfId="0" applyFont="1" applyFill="1" applyAlignment="1">
      <alignment horizontal="center" vertical="center"/>
    </xf>
    <xf numFmtId="0" fontId="33" fillId="4" borderId="0" xfId="9" applyFont="1" applyFill="1" applyAlignment="1">
      <alignment horizontal="center" vertical="center"/>
    </xf>
    <xf numFmtId="0" fontId="0" fillId="8" borderId="27" xfId="0" applyFill="1" applyBorder="1">
      <alignment vertical="center"/>
    </xf>
    <xf numFmtId="0" fontId="15" fillId="8" borderId="28" xfId="11" applyFont="1" applyFill="1" applyBorder="1" applyAlignment="1">
      <alignment vertical="center"/>
    </xf>
    <xf numFmtId="0" fontId="0" fillId="10" borderId="28" xfId="0" applyFill="1" applyBorder="1">
      <alignment vertical="center"/>
    </xf>
    <xf numFmtId="167" fontId="0" fillId="4" borderId="29" xfId="1" applyFont="1" applyFill="1" applyBorder="1" applyAlignment="1">
      <alignment vertical="center"/>
    </xf>
    <xf numFmtId="0" fontId="0" fillId="4" borderId="0" xfId="0" applyFill="1" applyAlignment="1"/>
    <xf numFmtId="0" fontId="0" fillId="8" borderId="30" xfId="0" applyFill="1" applyBorder="1">
      <alignment vertical="center"/>
    </xf>
    <xf numFmtId="0" fontId="15" fillId="8" borderId="0" xfId="11" applyFont="1" applyFill="1" applyAlignment="1">
      <alignment vertical="center"/>
    </xf>
    <xf numFmtId="0" fontId="0" fillId="10" borderId="0" xfId="0" applyFill="1">
      <alignment vertical="center"/>
    </xf>
    <xf numFmtId="167" fontId="0" fillId="4" borderId="31" xfId="1" applyFont="1" applyFill="1" applyBorder="1" applyAlignment="1">
      <alignment vertical="center"/>
    </xf>
    <xf numFmtId="0" fontId="15" fillId="12" borderId="0" xfId="11" applyFont="1" applyFill="1" applyAlignment="1">
      <alignment vertical="center"/>
    </xf>
    <xf numFmtId="0" fontId="15" fillId="13" borderId="0" xfId="11" applyFont="1" applyFill="1" applyAlignment="1">
      <alignment vertical="center"/>
    </xf>
    <xf numFmtId="0" fontId="15" fillId="9" borderId="0" xfId="11" applyFont="1" applyFill="1" applyAlignment="1">
      <alignment vertical="center"/>
    </xf>
    <xf numFmtId="0" fontId="0" fillId="11" borderId="0" xfId="0" applyFill="1">
      <alignment vertical="center"/>
    </xf>
    <xf numFmtId="0" fontId="0" fillId="9" borderId="30" xfId="0" applyFill="1" applyBorder="1">
      <alignment vertical="center"/>
    </xf>
    <xf numFmtId="0" fontId="17" fillId="16" borderId="30" xfId="0" applyFont="1" applyFill="1" applyBorder="1">
      <alignment vertical="center"/>
    </xf>
    <xf numFmtId="0" fontId="9" fillId="4" borderId="0" xfId="0" applyFont="1" applyFill="1">
      <alignment vertical="center"/>
    </xf>
    <xf numFmtId="0" fontId="36" fillId="5" borderId="0" xfId="21" applyAlignment="1">
      <alignment horizontal="center" vertical="center" wrapText="1"/>
    </xf>
    <xf numFmtId="0" fontId="36" fillId="5" borderId="0" xfId="21">
      <alignment horizontal="center" vertical="top" wrapText="1"/>
    </xf>
    <xf numFmtId="0" fontId="37" fillId="4" borderId="0" xfId="0" applyFont="1" applyFill="1" applyAlignment="1">
      <alignment horizontal="right" vertical="center"/>
    </xf>
    <xf numFmtId="0" fontId="9" fillId="19" borderId="0" xfId="22">
      <alignment vertical="center"/>
    </xf>
    <xf numFmtId="0" fontId="38" fillId="4" borderId="0" xfId="0" applyFont="1" applyFill="1">
      <alignment vertical="center"/>
    </xf>
    <xf numFmtId="0" fontId="39" fillId="4" borderId="0" xfId="0" applyFont="1" applyFill="1">
      <alignment vertical="center"/>
    </xf>
    <xf numFmtId="0" fontId="41" fillId="4" borderId="0" xfId="0" applyFont="1" applyFill="1">
      <alignment vertical="center"/>
    </xf>
    <xf numFmtId="0" fontId="36" fillId="4" borderId="0" xfId="0" applyFont="1" applyFill="1">
      <alignment vertical="center"/>
    </xf>
    <xf numFmtId="167" fontId="0" fillId="4" borderId="0" xfId="1" applyFont="1" applyFill="1" applyBorder="1" applyAlignment="1">
      <alignment vertical="center"/>
    </xf>
    <xf numFmtId="174" fontId="0" fillId="4" borderId="0" xfId="1" applyNumberFormat="1" applyFont="1" applyFill="1" applyBorder="1" applyAlignment="1">
      <alignment vertical="center"/>
    </xf>
    <xf numFmtId="0" fontId="36" fillId="4" borderId="0" xfId="21" applyFill="1" applyAlignment="1">
      <alignment horizontal="center" vertical="center" wrapText="1"/>
    </xf>
    <xf numFmtId="0" fontId="11" fillId="23" borderId="5" xfId="0" applyFont="1" applyFill="1" applyBorder="1">
      <alignment vertical="center"/>
    </xf>
    <xf numFmtId="0" fontId="12" fillId="23" borderId="5" xfId="0" applyFont="1" applyFill="1" applyBorder="1">
      <alignment vertical="center"/>
    </xf>
    <xf numFmtId="0" fontId="9" fillId="23" borderId="0" xfId="0" applyFont="1" applyFill="1">
      <alignment vertical="center"/>
    </xf>
    <xf numFmtId="0" fontId="13" fillId="24" borderId="0" xfId="8" applyFill="1" applyAlignment="1">
      <alignment vertical="center"/>
    </xf>
    <xf numFmtId="0" fontId="9" fillId="0" borderId="0" xfId="11" applyFont="1" applyAlignment="1">
      <alignment vertical="center"/>
    </xf>
    <xf numFmtId="0" fontId="3" fillId="0" borderId="0" xfId="11"/>
    <xf numFmtId="0" fontId="3" fillId="24" borderId="0" xfId="11" applyFill="1"/>
    <xf numFmtId="168" fontId="9" fillId="2" borderId="2" xfId="3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24" applyFill="1" applyBorder="1">
      <alignment vertical="center"/>
    </xf>
    <xf numFmtId="0" fontId="36" fillId="0" borderId="0" xfId="25" applyFill="1" applyBorder="1">
      <alignment horizontal="left" vertical="center" wrapText="1"/>
    </xf>
    <xf numFmtId="167" fontId="9" fillId="0" borderId="36" xfId="26" applyNumberFormat="1" applyBorder="1">
      <alignment vertical="center"/>
      <protection locked="0"/>
    </xf>
    <xf numFmtId="0" fontId="43" fillId="0" borderId="0" xfId="5" applyFont="1" applyFill="1" applyBorder="1" applyAlignment="1">
      <alignment vertical="center"/>
    </xf>
    <xf numFmtId="167" fontId="9" fillId="0" borderId="37" xfId="27" applyNumberFormat="1" applyBorder="1">
      <alignment vertical="center"/>
      <protection locked="0"/>
    </xf>
    <xf numFmtId="167" fontId="9" fillId="28" borderId="37" xfId="28" applyFill="1" applyBorder="1">
      <alignment vertical="center"/>
      <protection locked="0"/>
    </xf>
    <xf numFmtId="167" fontId="9" fillId="0" borderId="38" xfId="29" applyNumberFormat="1" applyBorder="1">
      <alignment vertical="center"/>
    </xf>
    <xf numFmtId="167" fontId="9" fillId="21" borderId="0" xfId="22" applyNumberFormat="1" applyFill="1">
      <alignment vertical="center"/>
    </xf>
    <xf numFmtId="167" fontId="9" fillId="29" borderId="0" xfId="30" applyNumberFormat="1" applyFill="1">
      <alignment vertical="center"/>
    </xf>
    <xf numFmtId="167" fontId="9" fillId="0" borderId="0" xfId="4" applyNumberFormat="1" applyFont="1" applyFill="1" applyBorder="1" applyAlignment="1">
      <alignment vertical="center"/>
    </xf>
    <xf numFmtId="167" fontId="36" fillId="0" borderId="0" xfId="6" applyNumberFormat="1" applyFont="1" applyFill="1" applyBorder="1" applyAlignment="1">
      <alignment vertical="center"/>
    </xf>
    <xf numFmtId="175" fontId="46" fillId="0" borderId="0" xfId="31" applyFont="1">
      <alignment vertical="center"/>
    </xf>
    <xf numFmtId="0" fontId="0" fillId="0" borderId="0" xfId="32" applyFont="1" applyBorder="1">
      <alignment vertical="center"/>
    </xf>
    <xf numFmtId="167" fontId="9" fillId="30" borderId="0" xfId="3" applyNumberFormat="1" applyFont="1" applyFill="1" applyBorder="1" applyAlignment="1">
      <alignment vertical="center"/>
    </xf>
    <xf numFmtId="167" fontId="47" fillId="0" borderId="0" xfId="33" applyNumberFormat="1" applyFont="1">
      <alignment vertical="center"/>
    </xf>
    <xf numFmtId="167" fontId="9" fillId="22" borderId="0" xfId="34" applyNumberFormat="1" applyFont="1" applyFill="1" applyBorder="1">
      <alignment vertical="center"/>
    </xf>
    <xf numFmtId="173" fontId="9" fillId="30" borderId="0" xfId="3" applyNumberFormat="1" applyFont="1" applyFill="1" applyBorder="1" applyAlignment="1">
      <alignment vertical="center"/>
    </xf>
    <xf numFmtId="178" fontId="9" fillId="30" borderId="0" xfId="3" applyNumberFormat="1" applyFont="1" applyFill="1" applyBorder="1" applyAlignment="1">
      <alignment vertical="center"/>
    </xf>
    <xf numFmtId="176" fontId="9" fillId="0" borderId="38" xfId="29" applyNumberFormat="1" applyBorder="1">
      <alignment vertical="center"/>
    </xf>
    <xf numFmtId="177" fontId="9" fillId="0" borderId="39" xfId="2" applyNumberFormat="1" applyBorder="1" applyProtection="1">
      <alignment vertical="center"/>
      <protection locked="0"/>
    </xf>
    <xf numFmtId="177" fontId="9" fillId="0" borderId="40" xfId="2" applyNumberFormat="1" applyBorder="1" applyProtection="1">
      <alignment vertical="center"/>
      <protection locked="0"/>
    </xf>
    <xf numFmtId="177" fontId="9" fillId="0" borderId="41" xfId="2" applyNumberFormat="1" applyBorder="1" applyProtection="1">
      <alignment vertical="center"/>
      <protection locked="0"/>
    </xf>
    <xf numFmtId="0" fontId="48" fillId="7" borderId="48" xfId="10" applyFont="1" applyBorder="1" applyAlignment="1">
      <alignment horizontal="center" vertical="center" wrapText="1"/>
    </xf>
    <xf numFmtId="0" fontId="48" fillId="7" borderId="49" xfId="10" applyFont="1" applyBorder="1" applyAlignment="1">
      <alignment horizontal="center" vertical="center" wrapText="1"/>
    </xf>
    <xf numFmtId="0" fontId="49" fillId="4" borderId="0" xfId="11" applyFont="1" applyFill="1"/>
    <xf numFmtId="0" fontId="50" fillId="4" borderId="0" xfId="11" applyFont="1" applyFill="1"/>
    <xf numFmtId="179" fontId="49" fillId="4" borderId="0" xfId="11" applyNumberFormat="1" applyFont="1" applyFill="1"/>
    <xf numFmtId="0" fontId="51" fillId="4" borderId="0" xfId="11" applyFont="1" applyFill="1"/>
    <xf numFmtId="0" fontId="49" fillId="31" borderId="0" xfId="11" applyFont="1" applyFill="1"/>
    <xf numFmtId="0" fontId="52" fillId="31" borderId="0" xfId="11" applyFont="1" applyFill="1"/>
    <xf numFmtId="179" fontId="49" fillId="31" borderId="0" xfId="11" applyNumberFormat="1" applyFont="1" applyFill="1"/>
    <xf numFmtId="0" fontId="52" fillId="4" borderId="0" xfId="11" applyFont="1" applyFill="1"/>
    <xf numFmtId="0" fontId="53" fillId="4" borderId="0" xfId="11" applyFont="1" applyFill="1"/>
    <xf numFmtId="179" fontId="49" fillId="4" borderId="0" xfId="11" applyNumberFormat="1" applyFont="1" applyFill="1" applyAlignment="1">
      <alignment horizontal="center"/>
    </xf>
    <xf numFmtId="0" fontId="54" fillId="4" borderId="0" xfId="11" applyFont="1" applyFill="1" applyAlignment="1">
      <alignment horizontal="left" vertical="center" wrapText="1"/>
    </xf>
    <xf numFmtId="179" fontId="35" fillId="4" borderId="0" xfId="11" applyNumberFormat="1" applyFont="1" applyFill="1" applyAlignment="1">
      <alignment horizontal="left" vertical="center" wrapText="1"/>
    </xf>
    <xf numFmtId="179" fontId="49" fillId="4" borderId="0" xfId="11" applyNumberFormat="1" applyFont="1" applyFill="1" applyAlignment="1">
      <alignment horizontal="left"/>
    </xf>
    <xf numFmtId="0" fontId="55" fillId="4" borderId="0" xfId="11" applyFont="1" applyFill="1" applyAlignment="1">
      <alignment horizontal="left" vertical="center" wrapText="1"/>
    </xf>
    <xf numFmtId="179" fontId="55" fillId="4" borderId="0" xfId="11" applyNumberFormat="1" applyFont="1" applyFill="1" applyAlignment="1">
      <alignment horizontal="left" vertical="center" wrapText="1"/>
    </xf>
    <xf numFmtId="0" fontId="14" fillId="7" borderId="0" xfId="10" applyFont="1" applyAlignment="1">
      <alignment horizontal="center" vertical="center" wrapText="1"/>
    </xf>
    <xf numFmtId="0" fontId="57" fillId="4" borderId="0" xfId="11" applyFont="1" applyFill="1" applyBorder="1" applyAlignment="1">
      <alignment horizontal="center" vertical="center" wrapText="1"/>
    </xf>
    <xf numFmtId="179" fontId="14" fillId="7" borderId="50" xfId="10" applyNumberFormat="1" applyFont="1" applyBorder="1" applyAlignment="1">
      <alignment horizontal="center" vertical="center" wrapText="1"/>
    </xf>
    <xf numFmtId="179" fontId="14" fillId="7" borderId="51" xfId="10" applyNumberFormat="1" applyFont="1" applyBorder="1" applyAlignment="1">
      <alignment horizontal="center" vertical="center" wrapText="1"/>
    </xf>
    <xf numFmtId="2" fontId="49" fillId="4" borderId="0" xfId="11" applyNumberFormat="1" applyFont="1" applyFill="1"/>
    <xf numFmtId="0" fontId="60" fillId="4" borderId="42" xfId="11" applyFont="1" applyFill="1" applyBorder="1" applyAlignment="1">
      <alignment horizontal="center" vertical="center" wrapText="1"/>
    </xf>
    <xf numFmtId="44" fontId="40" fillId="4" borderId="0" xfId="35" applyFont="1" applyFill="1" applyBorder="1" applyAlignment="1">
      <alignment horizontal="center" vertical="center" wrapText="1"/>
    </xf>
    <xf numFmtId="0" fontId="60" fillId="4" borderId="43" xfId="11" applyFont="1" applyFill="1" applyBorder="1" applyAlignment="1">
      <alignment horizontal="center" vertical="center" wrapText="1"/>
    </xf>
    <xf numFmtId="0" fontId="60" fillId="4" borderId="44" xfId="11" applyFont="1" applyFill="1" applyBorder="1" applyAlignment="1">
      <alignment horizontal="center" vertical="center" wrapText="1"/>
    </xf>
    <xf numFmtId="0" fontId="62" fillId="4" borderId="0" xfId="11" applyFont="1" applyFill="1"/>
    <xf numFmtId="0" fontId="60" fillId="0" borderId="45" xfId="11" applyFont="1" applyBorder="1" applyAlignment="1">
      <alignment horizontal="center" vertical="center" wrapText="1"/>
    </xf>
    <xf numFmtId="0" fontId="60" fillId="0" borderId="43" xfId="11" applyFont="1" applyBorder="1" applyAlignment="1">
      <alignment horizontal="center" vertical="center" wrapText="1"/>
    </xf>
    <xf numFmtId="0" fontId="60" fillId="0" borderId="44" xfId="11" applyFont="1" applyBorder="1" applyAlignment="1">
      <alignment horizontal="center" vertical="center" wrapText="1"/>
    </xf>
    <xf numFmtId="179" fontId="14" fillId="15" borderId="0" xfId="10" applyNumberFormat="1" applyFont="1" applyFill="1" applyBorder="1" applyAlignment="1">
      <alignment horizontal="center" vertical="center" wrapText="1"/>
    </xf>
    <xf numFmtId="179" fontId="60" fillId="4" borderId="0" xfId="11" applyNumberFormat="1" applyFont="1" applyFill="1" applyBorder="1" applyAlignment="1">
      <alignment vertical="center" wrapText="1"/>
    </xf>
    <xf numFmtId="0" fontId="60" fillId="4" borderId="0" xfId="11" applyFont="1" applyFill="1" applyBorder="1" applyAlignment="1">
      <alignment vertical="center" wrapText="1"/>
    </xf>
    <xf numFmtId="0" fontId="60" fillId="4" borderId="0" xfId="11" applyFont="1" applyFill="1" applyBorder="1" applyAlignment="1">
      <alignment horizontal="center" vertical="center" wrapText="1"/>
    </xf>
    <xf numFmtId="179" fontId="14" fillId="7" borderId="49" xfId="10" applyNumberFormat="1" applyFont="1" applyBorder="1" applyAlignment="1">
      <alignment horizontal="center" vertical="center" wrapText="1"/>
    </xf>
    <xf numFmtId="179" fontId="60" fillId="4" borderId="0" xfId="11" applyNumberFormat="1" applyFont="1" applyFill="1" applyBorder="1" applyAlignment="1">
      <alignment horizontal="center" vertical="center" wrapText="1"/>
    </xf>
    <xf numFmtId="179" fontId="61" fillId="4" borderId="0" xfId="35" applyNumberFormat="1" applyFont="1" applyFill="1" applyBorder="1" applyAlignment="1">
      <alignment horizontal="center" vertical="center" wrapText="1"/>
    </xf>
    <xf numFmtId="44" fontId="61" fillId="4" borderId="0" xfId="35" applyFont="1" applyFill="1" applyBorder="1" applyAlignment="1">
      <alignment horizontal="center" vertical="center" wrapText="1"/>
    </xf>
    <xf numFmtId="0" fontId="48" fillId="15" borderId="0" xfId="10" applyFont="1" applyFill="1" applyBorder="1" applyAlignment="1">
      <alignment horizontal="center" vertical="center" wrapText="1"/>
    </xf>
    <xf numFmtId="179" fontId="9" fillId="30" borderId="0" xfId="3" applyNumberFormat="1" applyFont="1" applyFill="1" applyBorder="1" applyAlignment="1">
      <alignment horizontal="center" vertical="center"/>
    </xf>
    <xf numFmtId="0" fontId="63" fillId="4" borderId="0" xfId="11" applyFont="1" applyFill="1"/>
    <xf numFmtId="0" fontId="54" fillId="4" borderId="0" xfId="11" applyFont="1" applyFill="1"/>
    <xf numFmtId="0" fontId="0" fillId="32" borderId="0" xfId="0" applyFill="1">
      <alignment vertical="center"/>
    </xf>
    <xf numFmtId="0" fontId="64" fillId="4" borderId="0" xfId="37" applyFont="1" applyFill="1"/>
    <xf numFmtId="0" fontId="64" fillId="31" borderId="0" xfId="37" applyFont="1" applyFill="1"/>
    <xf numFmtId="0" fontId="65" fillId="4" borderId="0" xfId="37" applyFont="1" applyFill="1" applyAlignment="1">
      <alignment horizontal="left" vertical="center" wrapText="1"/>
    </xf>
    <xf numFmtId="0" fontId="49" fillId="4" borderId="0" xfId="37" applyFont="1" applyFill="1"/>
    <xf numFmtId="0" fontId="62" fillId="4" borderId="0" xfId="37" applyFont="1" applyFill="1"/>
    <xf numFmtId="0" fontId="56" fillId="23" borderId="0" xfId="11" applyFont="1" applyFill="1" applyAlignment="1">
      <alignment horizontal="left" vertical="center" wrapText="1"/>
    </xf>
    <xf numFmtId="179" fontId="55" fillId="23" borderId="0" xfId="11" applyNumberFormat="1" applyFont="1" applyFill="1" applyAlignment="1">
      <alignment horizontal="left" vertical="center" wrapText="1"/>
    </xf>
    <xf numFmtId="179" fontId="49" fillId="23" borderId="0" xfId="11" applyNumberFormat="1" applyFont="1" applyFill="1"/>
    <xf numFmtId="0" fontId="49" fillId="23" borderId="0" xfId="11" applyFont="1" applyFill="1"/>
    <xf numFmtId="0" fontId="58" fillId="23" borderId="0" xfId="11" applyFont="1" applyFill="1" applyBorder="1"/>
    <xf numFmtId="0" fontId="62" fillId="4" borderId="0" xfId="11" applyFont="1" applyFill="1" applyAlignment="1">
      <alignment horizontal="left" vertical="top" wrapText="1"/>
    </xf>
    <xf numFmtId="179" fontId="9" fillId="30" borderId="7" xfId="3" applyNumberFormat="1" applyFont="1" applyFill="1" applyBorder="1" applyAlignment="1">
      <alignment horizontal="center" vertical="center"/>
    </xf>
    <xf numFmtId="179" fontId="9" fillId="30" borderId="8" xfId="3" applyNumberFormat="1" applyFont="1" applyFill="1" applyBorder="1" applyAlignment="1">
      <alignment horizontal="center" vertical="center"/>
    </xf>
    <xf numFmtId="179" fontId="9" fillId="30" borderId="9" xfId="3" applyNumberFormat="1" applyFont="1" applyFill="1" applyBorder="1" applyAlignment="1">
      <alignment horizontal="center" vertical="center"/>
    </xf>
    <xf numFmtId="179" fontId="9" fillId="30" borderId="52" xfId="3" applyNumberFormat="1" applyFont="1" applyFill="1" applyBorder="1" applyAlignment="1">
      <alignment horizontal="center" vertical="center"/>
    </xf>
    <xf numFmtId="179" fontId="9" fillId="30" borderId="53" xfId="3" applyNumberFormat="1" applyFont="1" applyFill="1" applyBorder="1" applyAlignment="1">
      <alignment horizontal="center" vertical="center"/>
    </xf>
    <xf numFmtId="179" fontId="9" fillId="30" borderId="54" xfId="3" applyNumberFormat="1" applyFont="1" applyFill="1" applyBorder="1" applyAlignment="1">
      <alignment horizontal="center" vertical="center"/>
    </xf>
    <xf numFmtId="179" fontId="9" fillId="30" borderId="55" xfId="3" applyNumberFormat="1" applyFont="1" applyFill="1" applyBorder="1" applyAlignment="1">
      <alignment horizontal="center" vertical="center"/>
    </xf>
    <xf numFmtId="179" fontId="9" fillId="30" borderId="56" xfId="3" applyNumberFormat="1" applyFont="1" applyFill="1" applyBorder="1" applyAlignment="1">
      <alignment horizontal="center" vertical="center"/>
    </xf>
    <xf numFmtId="179" fontId="9" fillId="30" borderId="57" xfId="3" applyNumberFormat="1" applyFont="1" applyFill="1" applyBorder="1" applyAlignment="1">
      <alignment horizontal="center" vertical="center"/>
    </xf>
    <xf numFmtId="179" fontId="9" fillId="30" borderId="58" xfId="3" applyNumberFormat="1" applyFont="1" applyFill="1" applyBorder="1" applyAlignment="1">
      <alignment horizontal="center" vertical="center"/>
    </xf>
    <xf numFmtId="179" fontId="9" fillId="30" borderId="59" xfId="3" applyNumberFormat="1" applyFont="1" applyFill="1" applyBorder="1" applyAlignment="1">
      <alignment horizontal="center" vertical="center"/>
    </xf>
    <xf numFmtId="0" fontId="60" fillId="4" borderId="42" xfId="37" applyFont="1" applyFill="1" applyBorder="1" applyAlignment="1">
      <alignment horizontal="center" vertical="center" wrapText="1"/>
    </xf>
    <xf numFmtId="0" fontId="60" fillId="4" borderId="43" xfId="37" applyFont="1" applyFill="1" applyBorder="1" applyAlignment="1">
      <alignment horizontal="center" vertical="center" wrapText="1"/>
    </xf>
    <xf numFmtId="0" fontId="60" fillId="4" borderId="44" xfId="37" applyFont="1" applyFill="1" applyBorder="1" applyAlignment="1">
      <alignment horizontal="center" vertical="center" wrapText="1"/>
    </xf>
    <xf numFmtId="0" fontId="52" fillId="23" borderId="0" xfId="11" applyFont="1" applyFill="1"/>
    <xf numFmtId="0" fontId="60" fillId="0" borderId="42" xfId="11" applyFont="1" applyBorder="1" applyAlignment="1">
      <alignment horizontal="center" vertical="center" wrapText="1"/>
    </xf>
    <xf numFmtId="0" fontId="56" fillId="23" borderId="0" xfId="11" applyFont="1" applyFill="1" applyAlignment="1">
      <alignment horizontal="left" vertical="center"/>
    </xf>
    <xf numFmtId="0" fontId="64" fillId="23" borderId="0" xfId="37" applyFont="1" applyFill="1"/>
    <xf numFmtId="0" fontId="60" fillId="4" borderId="6" xfId="37" applyFont="1" applyFill="1" applyBorder="1" applyAlignment="1">
      <alignment horizontal="center" vertical="center" wrapText="1"/>
    </xf>
    <xf numFmtId="167" fontId="9" fillId="4" borderId="0" xfId="27" applyNumberFormat="1" applyFill="1" applyBorder="1">
      <alignment vertical="center"/>
      <protection locked="0"/>
    </xf>
    <xf numFmtId="0" fontId="3" fillId="4" borderId="0" xfId="9" applyFill="1" applyBorder="1"/>
    <xf numFmtId="0" fontId="8" fillId="0" borderId="0" xfId="11" applyFont="1"/>
    <xf numFmtId="44" fontId="66" fillId="33" borderId="0" xfId="36" applyFont="1" applyFill="1" applyBorder="1" applyAlignment="1">
      <alignment horizontal="center" vertical="center" wrapText="1"/>
    </xf>
    <xf numFmtId="179" fontId="36" fillId="5" borderId="0" xfId="21" applyNumberFormat="1">
      <alignment horizontal="center" vertical="top" wrapText="1"/>
    </xf>
    <xf numFmtId="179" fontId="9" fillId="25" borderId="34" xfId="28" applyNumberFormat="1" applyAlignment="1">
      <alignment horizontal="center" vertical="center"/>
      <protection locked="0"/>
    </xf>
    <xf numFmtId="181" fontId="9" fillId="0" borderId="37" xfId="27" applyNumberFormat="1" applyBorder="1">
      <alignment vertical="center"/>
      <protection locked="0"/>
    </xf>
    <xf numFmtId="164" fontId="0" fillId="34" borderId="19" xfId="12" applyNumberFormat="1" applyFont="1" applyFill="1" applyBorder="1" applyAlignment="1">
      <alignment horizontal="center" vertical="center"/>
    </xf>
    <xf numFmtId="0" fontId="3" fillId="34" borderId="0" xfId="9" applyFill="1"/>
    <xf numFmtId="169" fontId="23" fillId="4" borderId="22" xfId="14" applyNumberFormat="1" applyFont="1" applyFill="1" applyBorder="1" applyAlignment="1">
      <alignment horizontal="center" vertical="center"/>
    </xf>
    <xf numFmtId="175" fontId="9" fillId="0" borderId="39" xfId="27" applyNumberFormat="1" applyBorder="1">
      <alignment vertical="center"/>
      <protection locked="0"/>
    </xf>
    <xf numFmtId="175" fontId="9" fillId="0" borderId="41" xfId="27" applyNumberFormat="1" applyBorder="1">
      <alignment vertical="center"/>
      <protection locked="0"/>
    </xf>
    <xf numFmtId="3" fontId="0" fillId="4" borderId="0" xfId="0" applyNumberFormat="1" applyFill="1">
      <alignment vertical="center"/>
    </xf>
    <xf numFmtId="182" fontId="9" fillId="30" borderId="0" xfId="3" applyNumberFormat="1" applyFont="1" applyFill="1" applyBorder="1" applyAlignment="1">
      <alignment vertical="center"/>
    </xf>
    <xf numFmtId="183" fontId="29" fillId="0" borderId="0" xfId="0" applyNumberFormat="1" applyFont="1" applyFill="1" applyBorder="1" applyAlignment="1"/>
    <xf numFmtId="167" fontId="0" fillId="4" borderId="12" xfId="1" applyFont="1" applyFill="1" applyBorder="1" applyAlignment="1">
      <alignment vertical="center"/>
    </xf>
    <xf numFmtId="175" fontId="9" fillId="0" borderId="40" xfId="27" applyNumberFormat="1" applyBorder="1">
      <alignment vertical="center"/>
      <protection locked="0"/>
    </xf>
    <xf numFmtId="180" fontId="23" fillId="4" borderId="20" xfId="2" applyNumberFormat="1" applyFont="1" applyFill="1" applyBorder="1" applyAlignment="1">
      <alignment horizontal="center" vertical="center"/>
    </xf>
    <xf numFmtId="180" fontId="34" fillId="4" borderId="27" xfId="2" applyNumberFormat="1" applyFont="1" applyFill="1" applyBorder="1" applyAlignment="1">
      <alignment horizontal="center" vertical="center"/>
    </xf>
    <xf numFmtId="180" fontId="34" fillId="4" borderId="29" xfId="2" applyNumberFormat="1" applyFont="1" applyFill="1" applyBorder="1" applyAlignment="1">
      <alignment horizontal="center" vertical="center"/>
    </xf>
    <xf numFmtId="180" fontId="34" fillId="4" borderId="30" xfId="2" applyNumberFormat="1" applyFont="1" applyFill="1" applyBorder="1" applyAlignment="1">
      <alignment horizontal="center" vertical="center"/>
    </xf>
    <xf numFmtId="180" fontId="34" fillId="4" borderId="31" xfId="2" applyNumberFormat="1" applyFont="1" applyFill="1" applyBorder="1" applyAlignment="1">
      <alignment horizontal="center" vertical="center"/>
    </xf>
    <xf numFmtId="180" fontId="34" fillId="4" borderId="13" xfId="2" applyNumberFormat="1" applyFont="1" applyFill="1" applyBorder="1" applyAlignment="1">
      <alignment horizontal="center" vertical="center"/>
    </xf>
    <xf numFmtId="180" fontId="34" fillId="4" borderId="12" xfId="2" applyNumberFormat="1" applyFont="1" applyFill="1" applyBorder="1" applyAlignment="1">
      <alignment horizontal="center" vertical="center"/>
    </xf>
    <xf numFmtId="164" fontId="0" fillId="34" borderId="20" xfId="12" applyNumberFormat="1" applyFont="1" applyFill="1" applyBorder="1" applyAlignment="1">
      <alignment horizontal="center" vertical="center"/>
    </xf>
    <xf numFmtId="0" fontId="14" fillId="7" borderId="0" xfId="10" applyAlignment="1">
      <alignment horizontal="center" vertical="center" wrapText="1"/>
    </xf>
    <xf numFmtId="184" fontId="34" fillId="4" borderId="30" xfId="2" applyNumberFormat="1" applyFont="1" applyFill="1" applyBorder="1" applyAlignment="1">
      <alignment horizontal="center" vertical="center"/>
    </xf>
    <xf numFmtId="184" fontId="34" fillId="4" borderId="31" xfId="2" applyNumberFormat="1" applyFont="1" applyFill="1" applyBorder="1" applyAlignment="1">
      <alignment horizontal="center" vertical="center"/>
    </xf>
    <xf numFmtId="185" fontId="34" fillId="4" borderId="30" xfId="2" applyNumberFormat="1" applyFont="1" applyFill="1" applyBorder="1" applyAlignment="1">
      <alignment horizontal="center" vertical="center"/>
    </xf>
    <xf numFmtId="185" fontId="34" fillId="4" borderId="31" xfId="2" applyNumberFormat="1" applyFont="1" applyFill="1" applyBorder="1" applyAlignment="1">
      <alignment horizontal="center" vertical="center"/>
    </xf>
    <xf numFmtId="169" fontId="9" fillId="35" borderId="34" xfId="28" applyNumberFormat="1" applyFill="1">
      <alignment vertical="center"/>
      <protection locked="0"/>
    </xf>
    <xf numFmtId="0" fontId="13" fillId="24" borderId="0" xfId="8" applyFill="1" applyAlignment="1">
      <alignment horizontal="center" vertical="center"/>
    </xf>
    <xf numFmtId="0" fontId="7" fillId="4" borderId="0" xfId="9" applyFont="1" applyFill="1" applyAlignment="1">
      <alignment horizontal="center"/>
    </xf>
    <xf numFmtId="0" fontId="3" fillId="8" borderId="7" xfId="9" applyFill="1" applyBorder="1" applyAlignment="1">
      <alignment horizontal="center" vertical="center"/>
    </xf>
    <xf numFmtId="0" fontId="3" fillId="8" borderId="8" xfId="9" applyFill="1" applyBorder="1" applyAlignment="1">
      <alignment horizontal="center" vertical="center"/>
    </xf>
    <xf numFmtId="0" fontId="3" fillId="8" borderId="9" xfId="9" applyFill="1" applyBorder="1" applyAlignment="1">
      <alignment horizontal="center" vertical="center"/>
    </xf>
    <xf numFmtId="0" fontId="3" fillId="9" borderId="7" xfId="9" applyFill="1" applyBorder="1" applyAlignment="1">
      <alignment horizontal="center" vertical="center"/>
    </xf>
    <xf numFmtId="0" fontId="3" fillId="9" borderId="8" xfId="9" applyFill="1" applyBorder="1" applyAlignment="1">
      <alignment horizontal="center" vertical="center"/>
    </xf>
    <xf numFmtId="0" fontId="3" fillId="9" borderId="9" xfId="9" applyFill="1" applyBorder="1" applyAlignment="1">
      <alignment horizontal="center" vertical="center"/>
    </xf>
    <xf numFmtId="0" fontId="14" fillId="7" borderId="0" xfId="10" applyAlignment="1">
      <alignment horizontal="center" vertical="center" wrapText="1"/>
    </xf>
    <xf numFmtId="0" fontId="14" fillId="7" borderId="11" xfId="10" applyBorder="1" applyAlignment="1">
      <alignment horizontal="center" vertical="center" wrapText="1"/>
    </xf>
    <xf numFmtId="0" fontId="3" fillId="10" borderId="10" xfId="9" applyFill="1" applyBorder="1" applyAlignment="1">
      <alignment horizontal="center" vertical="center"/>
    </xf>
    <xf numFmtId="0" fontId="3" fillId="10" borderId="11" xfId="9" applyFill="1" applyBorder="1" applyAlignment="1">
      <alignment horizontal="center" vertical="center"/>
    </xf>
    <xf numFmtId="0" fontId="3" fillId="10" borderId="12" xfId="9" applyFill="1" applyBorder="1" applyAlignment="1">
      <alignment horizontal="center" vertical="center"/>
    </xf>
    <xf numFmtId="0" fontId="3" fillId="11" borderId="13" xfId="9" applyFill="1" applyBorder="1" applyAlignment="1">
      <alignment horizontal="center" vertical="center"/>
    </xf>
    <xf numFmtId="0" fontId="3" fillId="11" borderId="11" xfId="9" applyFill="1" applyBorder="1" applyAlignment="1">
      <alignment horizontal="center" vertical="center"/>
    </xf>
    <xf numFmtId="0" fontId="3" fillId="11" borderId="14" xfId="9" applyFill="1" applyBorder="1" applyAlignment="1">
      <alignment horizontal="center" vertical="center"/>
    </xf>
    <xf numFmtId="0" fontId="14" fillId="7" borderId="18" xfId="10" applyBorder="1" applyAlignment="1">
      <alignment horizontal="center" vertical="center" textRotation="90" wrapText="1"/>
    </xf>
    <xf numFmtId="0" fontId="14" fillId="7" borderId="21" xfId="10" applyBorder="1" applyAlignment="1">
      <alignment horizontal="center" vertical="center" textRotation="90" wrapText="1"/>
    </xf>
    <xf numFmtId="0" fontId="14" fillId="15" borderId="0" xfId="10" applyFill="1" applyAlignment="1">
      <alignment horizontal="center" vertical="center" wrapText="1"/>
    </xf>
    <xf numFmtId="10" fontId="26" fillId="4" borderId="24" xfId="14" applyNumberFormat="1" applyFont="1" applyFill="1" applyBorder="1" applyAlignment="1">
      <alignment horizontal="left" vertical="top" wrapText="1"/>
    </xf>
    <xf numFmtId="10" fontId="26" fillId="4" borderId="25" xfId="14" applyNumberFormat="1" applyFont="1" applyFill="1" applyBorder="1" applyAlignment="1">
      <alignment horizontal="left" vertical="top" wrapText="1"/>
    </xf>
    <xf numFmtId="164" fontId="0" fillId="4" borderId="0" xfId="13" applyNumberFormat="1" applyFont="1" applyFill="1" applyBorder="1" applyAlignment="1">
      <alignment horizontal="left" vertical="center"/>
    </xf>
    <xf numFmtId="10" fontId="26" fillId="4" borderId="20" xfId="14" applyNumberFormat="1" applyFont="1" applyFill="1" applyBorder="1" applyAlignment="1">
      <alignment horizontal="left" vertical="center" wrapText="1"/>
    </xf>
    <xf numFmtId="164" fontId="0" fillId="4" borderId="0" xfId="13" applyNumberFormat="1" applyFont="1" applyFill="1" applyBorder="1" applyAlignment="1">
      <alignment horizontal="center" vertical="top" wrapText="1"/>
    </xf>
    <xf numFmtId="0" fontId="14" fillId="15" borderId="0" xfId="17" applyFill="1" applyAlignment="1">
      <alignment horizontal="left" vertical="center" wrapText="1"/>
    </xf>
    <xf numFmtId="164" fontId="27" fillId="4" borderId="0" xfId="16" applyNumberFormat="1" applyFont="1" applyFill="1" applyBorder="1" applyAlignment="1">
      <alignment horizontal="center" vertical="center" wrapText="1"/>
    </xf>
    <xf numFmtId="179" fontId="14" fillId="7" borderId="46" xfId="10" applyNumberFormat="1" applyFont="1" applyBorder="1" applyAlignment="1">
      <alignment horizontal="center" vertical="center" wrapText="1"/>
    </xf>
    <xf numFmtId="179" fontId="14" fillId="7" borderId="48" xfId="10" applyNumberFormat="1" applyFont="1" applyBorder="1" applyAlignment="1">
      <alignment horizontal="center" vertical="center" wrapText="1"/>
    </xf>
    <xf numFmtId="179" fontId="14" fillId="7" borderId="47" xfId="10" applyNumberFormat="1" applyFont="1" applyBorder="1" applyAlignment="1">
      <alignment horizontal="center" vertical="center" wrapText="1"/>
    </xf>
    <xf numFmtId="0" fontId="55" fillId="4" borderId="0" xfId="11" applyFont="1" applyFill="1" applyAlignment="1">
      <alignment horizontal="left" vertical="top" wrapText="1"/>
    </xf>
    <xf numFmtId="179" fontId="14" fillId="7" borderId="0" xfId="10" applyNumberFormat="1">
      <alignment horizontal="center" vertical="top" wrapText="1"/>
    </xf>
    <xf numFmtId="0" fontId="62" fillId="4" borderId="0" xfId="11" applyFont="1" applyFill="1" applyAlignment="1">
      <alignment horizontal="left" vertical="top" wrapText="1"/>
    </xf>
    <xf numFmtId="167" fontId="9" fillId="36" borderId="37" xfId="27" applyNumberFormat="1" applyFill="1" applyBorder="1">
      <alignment vertical="center"/>
      <protection locked="0"/>
    </xf>
    <xf numFmtId="0" fontId="48" fillId="7" borderId="64" xfId="10" applyFont="1" applyBorder="1" applyAlignment="1">
      <alignment horizontal="center" vertical="center" wrapText="1"/>
    </xf>
    <xf numFmtId="179" fontId="14" fillId="7" borderId="66" xfId="10" applyNumberFormat="1" applyFont="1" applyBorder="1" applyAlignment="1">
      <alignment horizontal="center" vertical="center" wrapText="1"/>
    </xf>
    <xf numFmtId="0" fontId="71" fillId="37" borderId="57" xfId="11" applyFont="1" applyFill="1" applyBorder="1" applyAlignment="1">
      <alignment horizontal="center"/>
    </xf>
    <xf numFmtId="0" fontId="13" fillId="4" borderId="0" xfId="8" applyFill="1" applyAlignment="1">
      <alignment vertical="center"/>
    </xf>
    <xf numFmtId="0" fontId="71" fillId="37" borderId="57" xfId="37" applyFont="1" applyFill="1" applyBorder="1" applyAlignment="1">
      <alignment horizontal="center" vertical="center"/>
    </xf>
    <xf numFmtId="0" fontId="71" fillId="37" borderId="58" xfId="37" applyFont="1" applyFill="1" applyBorder="1" applyAlignment="1">
      <alignment horizontal="center" vertical="center"/>
    </xf>
    <xf numFmtId="0" fontId="71" fillId="37" borderId="58" xfId="11" applyFont="1" applyFill="1" applyBorder="1" applyAlignment="1">
      <alignment horizontal="center"/>
    </xf>
    <xf numFmtId="0" fontId="71" fillId="37" borderId="59" xfId="37" applyFont="1" applyFill="1" applyBorder="1" applyAlignment="1">
      <alignment horizontal="center" vertical="center"/>
    </xf>
    <xf numFmtId="0" fontId="72" fillId="38" borderId="57" xfId="11" applyFont="1" applyFill="1" applyBorder="1" applyAlignment="1">
      <alignment horizontal="center"/>
    </xf>
    <xf numFmtId="179" fontId="14" fillId="7" borderId="65" xfId="10" applyNumberFormat="1" applyFont="1" applyBorder="1" applyAlignment="1">
      <alignment horizontal="center" vertical="center" wrapText="1"/>
    </xf>
    <xf numFmtId="179" fontId="14" fillId="7" borderId="64" xfId="10" applyNumberFormat="1" applyFont="1" applyBorder="1" applyAlignment="1">
      <alignment horizontal="center" vertical="center" wrapText="1"/>
    </xf>
    <xf numFmtId="0" fontId="72" fillId="38" borderId="58" xfId="11" applyFont="1" applyFill="1" applyBorder="1" applyAlignment="1">
      <alignment horizontal="center"/>
    </xf>
    <xf numFmtId="0" fontId="72" fillId="38" borderId="59" xfId="11" applyFont="1" applyFill="1" applyBorder="1" applyAlignment="1">
      <alignment horizontal="center"/>
    </xf>
    <xf numFmtId="0" fontId="71" fillId="37" borderId="59" xfId="11" applyFont="1" applyFill="1" applyBorder="1" applyAlignment="1">
      <alignment horizontal="center"/>
    </xf>
    <xf numFmtId="179" fontId="14" fillId="7" borderId="63" xfId="10" applyNumberFormat="1" applyFont="1" applyBorder="1" applyAlignment="1">
      <alignment horizontal="center" vertical="center" wrapText="1"/>
    </xf>
    <xf numFmtId="0" fontId="0" fillId="4" borderId="0" xfId="0" applyFill="1">
      <alignment vertical="center"/>
    </xf>
    <xf numFmtId="0" fontId="10" fillId="0" borderId="0" xfId="7" applyFill="1">
      <alignment vertical="center"/>
    </xf>
    <xf numFmtId="0" fontId="11" fillId="6" borderId="5" xfId="0" applyFont="1" applyFill="1" applyBorder="1">
      <alignment vertical="center"/>
    </xf>
    <xf numFmtId="0" fontId="12" fillId="6" borderId="5" xfId="0" applyFont="1" applyFill="1" applyBorder="1">
      <alignment vertical="center"/>
    </xf>
    <xf numFmtId="0" fontId="48" fillId="7" borderId="48" xfId="10" applyFont="1" applyBorder="1" applyAlignment="1">
      <alignment horizontal="center" vertical="center" wrapText="1"/>
    </xf>
    <xf numFmtId="0" fontId="48" fillId="7" borderId="49" xfId="10" applyFont="1" applyBorder="1" applyAlignment="1">
      <alignment horizontal="center" vertical="center" wrapText="1"/>
    </xf>
    <xf numFmtId="0" fontId="14" fillId="7" borderId="0" xfId="10" applyFont="1" applyAlignment="1">
      <alignment horizontal="center" vertical="center" wrapText="1"/>
    </xf>
    <xf numFmtId="179" fontId="14" fillId="7" borderId="50" xfId="10" applyNumberFormat="1" applyFont="1" applyBorder="1" applyAlignment="1">
      <alignment horizontal="center" vertical="center" wrapText="1"/>
    </xf>
    <xf numFmtId="179" fontId="14" fillId="7" borderId="51" xfId="10" applyNumberFormat="1" applyFont="1" applyBorder="1" applyAlignment="1">
      <alignment horizontal="center" vertical="center" wrapText="1"/>
    </xf>
    <xf numFmtId="179" fontId="14" fillId="15" borderId="0" xfId="10" applyNumberFormat="1" applyFont="1" applyFill="1" applyBorder="1" applyAlignment="1">
      <alignment horizontal="center" vertical="center" wrapText="1"/>
    </xf>
    <xf numFmtId="179" fontId="14" fillId="7" borderId="49" xfId="10" applyNumberFormat="1" applyFont="1" applyBorder="1" applyAlignment="1">
      <alignment horizontal="center" vertical="center" wrapText="1"/>
    </xf>
    <xf numFmtId="179" fontId="9" fillId="30" borderId="0" xfId="3" applyNumberFormat="1" applyFont="1" applyFill="1" applyBorder="1" applyAlignment="1">
      <alignment horizontal="center" vertical="center"/>
    </xf>
    <xf numFmtId="179" fontId="9" fillId="30" borderId="7" xfId="3" applyNumberFormat="1" applyFont="1" applyFill="1" applyBorder="1" applyAlignment="1">
      <alignment horizontal="center" vertical="center"/>
    </xf>
    <xf numFmtId="179" fontId="9" fillId="30" borderId="8" xfId="3" applyNumberFormat="1" applyFont="1" applyFill="1" applyBorder="1" applyAlignment="1">
      <alignment horizontal="center" vertical="center"/>
    </xf>
    <xf numFmtId="179" fontId="9" fillId="30" borderId="9" xfId="3" applyNumberFormat="1" applyFont="1" applyFill="1" applyBorder="1" applyAlignment="1">
      <alignment horizontal="center" vertical="center"/>
    </xf>
    <xf numFmtId="179" fontId="9" fillId="30" borderId="52" xfId="3" applyNumberFormat="1" applyFont="1" applyFill="1" applyBorder="1" applyAlignment="1">
      <alignment horizontal="center" vertical="center"/>
    </xf>
    <xf numFmtId="179" fontId="9" fillId="30" borderId="53" xfId="3" applyNumberFormat="1" applyFont="1" applyFill="1" applyBorder="1" applyAlignment="1">
      <alignment horizontal="center" vertical="center"/>
    </xf>
    <xf numFmtId="179" fontId="9" fillId="30" borderId="54" xfId="3" applyNumberFormat="1" applyFont="1" applyFill="1" applyBorder="1" applyAlignment="1">
      <alignment horizontal="center" vertical="center"/>
    </xf>
    <xf numFmtId="179" fontId="9" fillId="30" borderId="55" xfId="3" applyNumberFormat="1" applyFont="1" applyFill="1" applyBorder="1" applyAlignment="1">
      <alignment horizontal="center" vertical="center"/>
    </xf>
    <xf numFmtId="179" fontId="9" fillId="30" borderId="56" xfId="3" applyNumberFormat="1" applyFont="1" applyFill="1" applyBorder="1" applyAlignment="1">
      <alignment horizontal="center" vertical="center"/>
    </xf>
    <xf numFmtId="179" fontId="9" fillId="30" borderId="57" xfId="3" applyNumberFormat="1" applyFont="1" applyFill="1" applyBorder="1" applyAlignment="1">
      <alignment horizontal="center" vertical="center"/>
    </xf>
    <xf numFmtId="179" fontId="9" fillId="30" borderId="58" xfId="3" applyNumberFormat="1" applyFont="1" applyFill="1" applyBorder="1" applyAlignment="1">
      <alignment horizontal="center" vertical="center"/>
    </xf>
    <xf numFmtId="179" fontId="9" fillId="30" borderId="59" xfId="3" applyNumberFormat="1" applyFont="1" applyFill="1" applyBorder="1" applyAlignment="1">
      <alignment horizontal="center" vertical="center"/>
    </xf>
  </cellXfs>
  <cellStyles count="85">
    <cellStyle name="Cálculo" xfId="4" builtinId="22"/>
    <cellStyle name="Checksum" xfId="31" xr:uid="{37A52264-0454-482A-A319-C6EA6EF5B882}"/>
    <cellStyle name="Column label" xfId="21" xr:uid="{4AA927BE-FCCF-4D17-9FE9-491BBF39538C}"/>
    <cellStyle name="Column label 2" xfId="10" xr:uid="{8384CBA7-AF3C-4895-B6A0-DC515488846C}"/>
    <cellStyle name="Column label 6" xfId="15" xr:uid="{C098DC81-A2D9-435A-9021-75F694AF512A}"/>
    <cellStyle name="Columna" xfId="17" xr:uid="{37ABC974-EDEA-4583-A7E2-A704951DAE06}"/>
    <cellStyle name="H0" xfId="7" xr:uid="{A971E97C-1BED-43AD-9CA7-F400552C0FF7}"/>
    <cellStyle name="H2" xfId="24" xr:uid="{BA8BC5B1-5008-4C2D-BB7D-10112FE108DF}"/>
    <cellStyle name="H3" xfId="8" xr:uid="{EDF6C0A1-A82B-4C86-8B64-E1CA8F121321}"/>
    <cellStyle name="Highlight" xfId="34" xr:uid="{6FF60CCF-E723-429B-81C9-FC0B1529DFF9}"/>
    <cellStyle name="Input calculation" xfId="29" xr:uid="{3B449091-965E-4DD0-BF19-BC7CB3D89920}"/>
    <cellStyle name="Input data" xfId="27" xr:uid="{E1665930-BD2F-4D47-B23A-B065480371CB}"/>
    <cellStyle name="Input data 2" xfId="67" xr:uid="{D0864A64-754F-4BA0-B733-C417C6CD4408}"/>
    <cellStyle name="Input data 2 2" xfId="79" xr:uid="{D0864A64-754F-4BA0-B733-C417C6CD4408}"/>
    <cellStyle name="Input data 3" xfId="74" xr:uid="{2E51CEBD-D175-45C5-9EA1-E624A324DBE5}"/>
    <cellStyle name="Input data 3 2" xfId="82" xr:uid="{2E51CEBD-D175-45C5-9EA1-E624A324DBE5}"/>
    <cellStyle name="Input data 4" xfId="50" xr:uid="{E1665930-BD2F-4D47-B23A-B065480371CB}"/>
    <cellStyle name="Input estimate" xfId="28" xr:uid="{A3ECBED9-A9DB-4025-B3DE-ED9D2E998E4F}"/>
    <cellStyle name="Input estimate 2" xfId="68" xr:uid="{3DEF06E4-EC87-4E34-83F8-2271F048BAF2}"/>
    <cellStyle name="Input estimate 2 2" xfId="80" xr:uid="{3DEF06E4-EC87-4E34-83F8-2271F048BAF2}"/>
    <cellStyle name="Input estimate 3" xfId="76" xr:uid="{D8EAE49C-0211-4A7E-B3A9-018284E45F00}"/>
    <cellStyle name="Input estimate 3 2" xfId="84" xr:uid="{D8EAE49C-0211-4A7E-B3A9-018284E45F00}"/>
    <cellStyle name="Input estimate 4" xfId="51" xr:uid="{A3ECBED9-A9DB-4025-B3DE-ED9D2E998E4F}"/>
    <cellStyle name="Input link" xfId="22" xr:uid="{666C38F1-95CC-4298-9977-06C4E62BBF7C}"/>
    <cellStyle name="Input link (different workbook)" xfId="30" xr:uid="{D8011DCD-DD29-4853-B5AF-819B4CFD9A7A}"/>
    <cellStyle name="Input parameter" xfId="26" xr:uid="{7FAAD304-20DA-4C97-A11A-D4DAACA0A4A2}"/>
    <cellStyle name="Input parameter 2" xfId="66" xr:uid="{211FB0AA-47A7-4ACA-9C29-0EBA2D0BDDA2}"/>
    <cellStyle name="Input parameter 2 2" xfId="78" xr:uid="{211FB0AA-47A7-4ACA-9C29-0EBA2D0BDDA2}"/>
    <cellStyle name="Input parameter 3" xfId="75" xr:uid="{0B3B62C2-442B-4E01-A76F-DE5E5FB066B1}"/>
    <cellStyle name="Input parameter 3 2" xfId="83" xr:uid="{0B3B62C2-442B-4E01-A76F-DE5E5FB066B1}"/>
    <cellStyle name="Input parameter 4" xfId="49" xr:uid="{7FAAD304-20DA-4C97-A11A-D4DAACA0A4A2}"/>
    <cellStyle name="Millares" xfId="1" builtinId="3"/>
    <cellStyle name="Millares 2" xfId="13" xr:uid="{F970DAE9-023A-4FB7-94C5-C2F9B5479958}"/>
    <cellStyle name="Millares 2 2" xfId="60" xr:uid="{77A491AE-49B6-4B9E-BDA9-95C3B149555A}"/>
    <cellStyle name="Millares 2 3" xfId="16" xr:uid="{B680E075-9567-45C0-8CA8-ECFBD8418025}"/>
    <cellStyle name="Millares 2 3 2" xfId="62" xr:uid="{F7C82BD8-3718-492E-A517-F636A9AE9344}"/>
    <cellStyle name="Millares 2 3 3" xfId="45" xr:uid="{B680E075-9567-45C0-8CA8-ECFBD8418025}"/>
    <cellStyle name="Millares 2 4" xfId="43" xr:uid="{F970DAE9-023A-4FB7-94C5-C2F9B5479958}"/>
    <cellStyle name="Millares 4" xfId="19" xr:uid="{2FFD4B0B-68DC-42AE-9912-A62955649440}"/>
    <cellStyle name="Millares 4 2" xfId="64" xr:uid="{33D593C2-1DCD-46D1-9AAF-782E1B799F3D}"/>
    <cellStyle name="Millares 4 3" xfId="47" xr:uid="{2FFD4B0B-68DC-42AE-9912-A62955649440}"/>
    <cellStyle name="Milliers 3" xfId="12" xr:uid="{A451870C-CB1D-4FB8-9146-0178492D73C6}"/>
    <cellStyle name="Milliers 3 2" xfId="18" xr:uid="{545F57DC-9BC1-4F83-B1E9-A7FA963047C6}"/>
    <cellStyle name="Milliers 3 2 2" xfId="63" xr:uid="{2D9CFFC6-8025-4722-BE0E-4D0EBB377765}"/>
    <cellStyle name="Milliers 3 2 3" xfId="46" xr:uid="{545F57DC-9BC1-4F83-B1E9-A7FA963047C6}"/>
    <cellStyle name="Milliers 3 3" xfId="59" xr:uid="{BFA77521-ACD1-4E9D-8F49-7D4039D540B9}"/>
    <cellStyle name="Milliers 3 4" xfId="42" xr:uid="{A451870C-CB1D-4FB8-9146-0178492D73C6}"/>
    <cellStyle name="Moneda" xfId="36" builtinId="4"/>
    <cellStyle name="Moneda 2" xfId="35" xr:uid="{5DD68CA0-AA31-40A6-ACA8-0B77F86A26A5}"/>
    <cellStyle name="Moneda 2 2" xfId="69" xr:uid="{DB3C9167-E2E2-4531-9C92-4D8B34282542}"/>
    <cellStyle name="Moneda 2 3" xfId="52" xr:uid="{5DD68CA0-AA31-40A6-ACA8-0B77F86A26A5}"/>
    <cellStyle name="Moneda 3" xfId="38" xr:uid="{F8A24D55-FC62-42D9-BAFE-18845FD274AC}"/>
    <cellStyle name="Moneda 3 2" xfId="72" xr:uid="{10F80A11-BA4D-4389-99FA-3C45BB670463}"/>
    <cellStyle name="Moneda 3 3" xfId="55" xr:uid="{F8A24D55-FC62-42D9-BAFE-18845FD274AC}"/>
    <cellStyle name="Moneda 4" xfId="70" xr:uid="{53D34666-76A5-41E8-8A01-2DAE2020E5DE}"/>
    <cellStyle name="Moneda 5" xfId="53" xr:uid="{00000000-0005-0000-0000-000061000000}"/>
    <cellStyle name="Name" xfId="33" xr:uid="{0980BC74-8873-492E-97D5-0AB87D173690}"/>
    <cellStyle name="Normal" xfId="0" builtinId="0"/>
    <cellStyle name="Normal 2" xfId="37" xr:uid="{7C4944C7-F4A8-4E6F-8C2F-E81E37108974}"/>
    <cellStyle name="Normal 2 2" xfId="71" xr:uid="{AEC849A7-7555-41FA-AC75-3726B19CB38B}"/>
    <cellStyle name="Normal 2 3" xfId="54" xr:uid="{7C4944C7-F4A8-4E6F-8C2F-E81E37108974}"/>
    <cellStyle name="Normal 49 3" xfId="11" xr:uid="{4B4375D4-AA2A-4733-9365-953D2D1B75A6}"/>
    <cellStyle name="Normal 49 3 2" xfId="58" xr:uid="{170B366D-09AB-4F39-83C1-405EF8C49A2B}"/>
    <cellStyle name="Normal 49 3 3" xfId="41" xr:uid="{4B4375D4-AA2A-4733-9365-953D2D1B75A6}"/>
    <cellStyle name="Normal 50" xfId="9" xr:uid="{C284D889-9DE3-4669-B313-7A53485E2AF1}"/>
    <cellStyle name="Normal 50 2" xfId="57" xr:uid="{3DAAEE6E-C609-41A0-AF22-26DF322A1BA8}"/>
    <cellStyle name="Normal 50 3" xfId="40" xr:uid="{C284D889-9DE3-4669-B313-7A53485E2AF1}"/>
    <cellStyle name="Notas" xfId="5" builtinId="10"/>
    <cellStyle name="Notas 2" xfId="56" xr:uid="{7C52E62F-D25C-4671-BC0F-A906638AC424}"/>
    <cellStyle name="Notas 3" xfId="39" xr:uid="{00000000-0005-0000-0000-00006D000000}"/>
    <cellStyle name="Porcentaje" xfId="2" builtinId="5"/>
    <cellStyle name="Porcentaje 2" xfId="20" xr:uid="{BA7C93A1-A266-4134-83A9-D62C6D8696E9}"/>
    <cellStyle name="Pourcentage 2" xfId="14" xr:uid="{D3576078-A6AC-4E13-A6D1-1DB444CAF4A8}"/>
    <cellStyle name="Pourcentage 2 2" xfId="61" xr:uid="{BE8BA39F-B65A-4BCD-8DEE-3372D8E82248}"/>
    <cellStyle name="Pourcentage 2 3" xfId="44" xr:uid="{D3576078-A6AC-4E13-A6D1-1DB444CAF4A8}"/>
    <cellStyle name="Row label" xfId="25" xr:uid="{9EE10EA9-853D-487E-8AF7-936AA12AD0B7}"/>
    <cellStyle name="Salida" xfId="3" builtinId="21"/>
    <cellStyle name="Sortie 2" xfId="23" xr:uid="{A957E49A-B37D-48E3-86B1-AA11A11A7EAB}"/>
    <cellStyle name="Sortie 2 2" xfId="65" xr:uid="{CAAB30E4-F5B6-4B29-A305-6148DE0BCA06}"/>
    <cellStyle name="Sortie 2 2 2" xfId="77" xr:uid="{CAAB30E4-F5B6-4B29-A305-6148DE0BCA06}"/>
    <cellStyle name="Sortie 2 3" xfId="73" xr:uid="{8188FB3E-47A6-47E7-A8DF-B4A187C864DD}"/>
    <cellStyle name="Sortie 2 3 2" xfId="81" xr:uid="{8188FB3E-47A6-47E7-A8DF-B4A187C864DD}"/>
    <cellStyle name="Sortie 2 4" xfId="48" xr:uid="{A957E49A-B37D-48E3-86B1-AA11A11A7EAB}"/>
    <cellStyle name="Total" xfId="6" builtinId="25"/>
    <cellStyle name="Unhighlight" xfId="32" xr:uid="{DDC79717-97EE-4B42-8712-23D039D26690}"/>
  </cellStyles>
  <dxfs count="9">
    <dxf>
      <font>
        <color rgb="FFFF0000"/>
      </font>
    </dxf>
    <dxf>
      <font>
        <color rgb="FFFF0000"/>
      </font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b/>
        <i/>
        <condense val="0"/>
        <extend val="0"/>
        <color rgb="FFFFFF0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6</xdr:row>
      <xdr:rowOff>0</xdr:rowOff>
    </xdr:from>
    <xdr:to>
      <xdr:col>10</xdr:col>
      <xdr:colOff>239270</xdr:colOff>
      <xdr:row>7</xdr:row>
      <xdr:rowOff>92334</xdr:rowOff>
    </xdr:to>
    <xdr:pic>
      <xdr:nvPicPr>
        <xdr:cNvPr id="2" name="Imagen 13">
          <a:extLst>
            <a:ext uri="{FF2B5EF4-FFF2-40B4-BE49-F238E27FC236}">
              <a16:creationId xmlns:a16="http://schemas.microsoft.com/office/drawing/2014/main" id="{DF23AC8F-EEF9-4378-A9E1-4B816DA25B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15175" y="1323975"/>
          <a:ext cx="6401945" cy="4447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esar.martinez/Documents/IFT/2021/Modelos%20de%20costos/Modelo%20Integral/Modelos%20trabajo%202020%20intx%20integral/Modelo%20fijo%20AEP%202021%208%20dic%202020%20INTX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"/>
      <sheetName val="V"/>
      <sheetName val="S"/>
      <sheetName val="Control"/>
      <sheetName val="Scenarios"/>
      <sheetName val="Lists"/>
      <sheetName val="Market_basecase"/>
      <sheetName val="Asset_inputs"/>
      <sheetName val="Market"/>
      <sheetName val="Coverage"/>
      <sheetName val="Demand_Subs_Calc"/>
      <sheetName val="Network_design_inputs"/>
      <sheetName val="Access Network_design"/>
      <sheetName val="Core Network_design"/>
      <sheetName val="Full_network"/>
      <sheetName val="Network_common"/>
      <sheetName val="Network_deployment"/>
      <sheetName val="Service_demand_matrix"/>
      <sheetName val="Routing_factors"/>
      <sheetName val="Network_element_output"/>
      <sheetName val="Cost_trends"/>
      <sheetName val="Unit_Capex"/>
      <sheetName val="Total_Capex"/>
      <sheetName val="Unit_Opex"/>
      <sheetName val="Total_Opex"/>
      <sheetName val="Discount factors"/>
      <sheetName val="ED"/>
      <sheetName val="EPMU"/>
      <sheetName val="PureLRIC - Terminacion - AEP"/>
      <sheetName val="PureLRIC - Originacion - AEP"/>
      <sheetName val="PureLRIC - Transito - AEP"/>
      <sheetName val="PureLRIC - SMS - AEP"/>
      <sheetName val="plusLRAIC"/>
    </sheetNames>
    <sheetDataSet>
      <sheetData sheetId="0" refreshError="1"/>
      <sheetData sheetId="1" refreshError="1"/>
      <sheetData sheetId="2" refreshError="1"/>
      <sheetData sheetId="3">
        <row r="67">
          <cell r="D67">
            <v>1</v>
          </cell>
        </row>
        <row r="77">
          <cell r="D77" t="str">
            <v>Market_basecase</v>
          </cell>
        </row>
      </sheetData>
      <sheetData sheetId="4">
        <row r="97">
          <cell r="F97">
            <v>1</v>
          </cell>
          <cell r="G97">
            <v>1</v>
          </cell>
          <cell r="H97">
            <v>1</v>
          </cell>
          <cell r="I97">
            <v>1</v>
          </cell>
          <cell r="J97">
            <v>1</v>
          </cell>
          <cell r="K97">
            <v>1</v>
          </cell>
          <cell r="L97">
            <v>1</v>
          </cell>
          <cell r="M97">
            <v>1</v>
          </cell>
          <cell r="N97">
            <v>1</v>
          </cell>
          <cell r="O97">
            <v>1</v>
          </cell>
          <cell r="P97">
            <v>1</v>
          </cell>
          <cell r="Q97">
            <v>1</v>
          </cell>
          <cell r="R97">
            <v>1</v>
          </cell>
          <cell r="S97">
            <v>1</v>
          </cell>
          <cell r="T97">
            <v>1</v>
          </cell>
          <cell r="U97">
            <v>1</v>
          </cell>
          <cell r="V97">
            <v>1</v>
          </cell>
          <cell r="W97">
            <v>1</v>
          </cell>
          <cell r="X97">
            <v>1</v>
          </cell>
          <cell r="Y97">
            <v>1</v>
          </cell>
          <cell r="Z97">
            <v>1</v>
          </cell>
          <cell r="AA97">
            <v>1</v>
          </cell>
          <cell r="AB97">
            <v>1</v>
          </cell>
          <cell r="AC97">
            <v>1</v>
          </cell>
          <cell r="AD97">
            <v>1</v>
          </cell>
          <cell r="AE97">
            <v>1</v>
          </cell>
          <cell r="AF97">
            <v>1</v>
          </cell>
          <cell r="AG97">
            <v>1</v>
          </cell>
          <cell r="AH97">
            <v>1</v>
          </cell>
          <cell r="AI97">
            <v>1</v>
          </cell>
          <cell r="AJ97">
            <v>1</v>
          </cell>
          <cell r="AK97">
            <v>1</v>
          </cell>
          <cell r="AL97">
            <v>1</v>
          </cell>
          <cell r="AM97">
            <v>1</v>
          </cell>
          <cell r="AN97">
            <v>1</v>
          </cell>
          <cell r="AO97">
            <v>1</v>
          </cell>
          <cell r="AP97">
            <v>1</v>
          </cell>
          <cell r="AQ97">
            <v>1</v>
          </cell>
          <cell r="AR97">
            <v>1</v>
          </cell>
          <cell r="AS97">
            <v>1</v>
          </cell>
          <cell r="AT97">
            <v>1</v>
          </cell>
          <cell r="AU97">
            <v>1</v>
          </cell>
          <cell r="AV97">
            <v>1</v>
          </cell>
          <cell r="AW97">
            <v>1</v>
          </cell>
          <cell r="AX97">
            <v>1</v>
          </cell>
          <cell r="AY97">
            <v>1</v>
          </cell>
          <cell r="AZ97">
            <v>1</v>
          </cell>
          <cell r="BA97">
            <v>1</v>
          </cell>
          <cell r="BB97">
            <v>1</v>
          </cell>
          <cell r="BC97">
            <v>1</v>
          </cell>
        </row>
        <row r="98">
          <cell r="F98">
            <v>1</v>
          </cell>
          <cell r="G98">
            <v>1</v>
          </cell>
          <cell r="H98">
            <v>1</v>
          </cell>
          <cell r="I98">
            <v>1</v>
          </cell>
          <cell r="J98">
            <v>1</v>
          </cell>
          <cell r="K98">
            <v>1</v>
          </cell>
          <cell r="L98">
            <v>1</v>
          </cell>
          <cell r="M98">
            <v>1</v>
          </cell>
          <cell r="N98">
            <v>1</v>
          </cell>
          <cell r="O98">
            <v>1</v>
          </cell>
          <cell r="P98">
            <v>1</v>
          </cell>
          <cell r="Q98">
            <v>1</v>
          </cell>
          <cell r="R98">
            <v>1</v>
          </cell>
          <cell r="S98">
            <v>1</v>
          </cell>
          <cell r="T98">
            <v>1</v>
          </cell>
          <cell r="U98">
            <v>1</v>
          </cell>
          <cell r="V98">
            <v>1</v>
          </cell>
          <cell r="W98">
            <v>1</v>
          </cell>
          <cell r="X98">
            <v>1</v>
          </cell>
          <cell r="Y98">
            <v>1</v>
          </cell>
          <cell r="Z98">
            <v>1</v>
          </cell>
          <cell r="AA98">
            <v>1</v>
          </cell>
          <cell r="AB98">
            <v>1</v>
          </cell>
          <cell r="AC98">
            <v>1</v>
          </cell>
          <cell r="AD98">
            <v>1</v>
          </cell>
          <cell r="AE98">
            <v>1</v>
          </cell>
          <cell r="AF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>
            <v>1</v>
          </cell>
          <cell r="AN98">
            <v>1</v>
          </cell>
          <cell r="AO98">
            <v>1</v>
          </cell>
          <cell r="AP98">
            <v>1</v>
          </cell>
          <cell r="AQ98">
            <v>1</v>
          </cell>
          <cell r="AR98">
            <v>1</v>
          </cell>
          <cell r="AS98">
            <v>1</v>
          </cell>
          <cell r="AT98">
            <v>1</v>
          </cell>
          <cell r="AU98">
            <v>1</v>
          </cell>
          <cell r="AV98">
            <v>1</v>
          </cell>
          <cell r="AW98">
            <v>1</v>
          </cell>
          <cell r="AX98">
            <v>1</v>
          </cell>
          <cell r="AY98">
            <v>1</v>
          </cell>
          <cell r="AZ98">
            <v>1</v>
          </cell>
          <cell r="BA98">
            <v>1</v>
          </cell>
          <cell r="BB98">
            <v>1</v>
          </cell>
          <cell r="BC98">
            <v>1</v>
          </cell>
        </row>
        <row r="99">
          <cell r="F99">
            <v>1</v>
          </cell>
          <cell r="G99">
            <v>1</v>
          </cell>
          <cell r="H99">
            <v>1</v>
          </cell>
          <cell r="I99">
            <v>1</v>
          </cell>
          <cell r="J99">
            <v>1</v>
          </cell>
          <cell r="K99">
            <v>1</v>
          </cell>
          <cell r="L99">
            <v>1</v>
          </cell>
          <cell r="M99">
            <v>1</v>
          </cell>
          <cell r="N99">
            <v>1</v>
          </cell>
          <cell r="O99">
            <v>1</v>
          </cell>
          <cell r="P99">
            <v>1</v>
          </cell>
          <cell r="Q99">
            <v>1</v>
          </cell>
          <cell r="R99">
            <v>1</v>
          </cell>
          <cell r="S99">
            <v>1</v>
          </cell>
          <cell r="T99">
            <v>1</v>
          </cell>
          <cell r="U99">
            <v>1</v>
          </cell>
          <cell r="V99">
            <v>1</v>
          </cell>
          <cell r="W99">
            <v>1</v>
          </cell>
          <cell r="X99">
            <v>1</v>
          </cell>
          <cell r="Y99">
            <v>1</v>
          </cell>
          <cell r="Z99">
            <v>1</v>
          </cell>
          <cell r="AA99">
            <v>1</v>
          </cell>
          <cell r="AB99">
            <v>1</v>
          </cell>
          <cell r="AC99">
            <v>1</v>
          </cell>
          <cell r="AD99">
            <v>1</v>
          </cell>
          <cell r="AE99">
            <v>1</v>
          </cell>
          <cell r="AF99">
            <v>1</v>
          </cell>
          <cell r="AG99">
            <v>1</v>
          </cell>
          <cell r="AH99">
            <v>1</v>
          </cell>
          <cell r="AI99">
            <v>1</v>
          </cell>
          <cell r="AJ99">
            <v>1</v>
          </cell>
          <cell r="AK99">
            <v>1</v>
          </cell>
          <cell r="AL99">
            <v>1</v>
          </cell>
          <cell r="AM99">
            <v>1</v>
          </cell>
          <cell r="AN99">
            <v>1</v>
          </cell>
          <cell r="AO99">
            <v>1</v>
          </cell>
          <cell r="AP99">
            <v>1</v>
          </cell>
          <cell r="AQ99">
            <v>1</v>
          </cell>
          <cell r="AR99">
            <v>1</v>
          </cell>
          <cell r="AS99">
            <v>1</v>
          </cell>
          <cell r="AT99">
            <v>1</v>
          </cell>
          <cell r="AU99">
            <v>1</v>
          </cell>
          <cell r="AV99">
            <v>1</v>
          </cell>
          <cell r="AW99">
            <v>1</v>
          </cell>
          <cell r="AX99">
            <v>1</v>
          </cell>
          <cell r="AY99">
            <v>1</v>
          </cell>
          <cell r="AZ99">
            <v>1</v>
          </cell>
          <cell r="BA99">
            <v>1</v>
          </cell>
          <cell r="BB99">
            <v>1</v>
          </cell>
          <cell r="BC99">
            <v>1</v>
          </cell>
        </row>
        <row r="100">
          <cell r="F100">
            <v>1</v>
          </cell>
          <cell r="G100">
            <v>1</v>
          </cell>
          <cell r="H100">
            <v>1</v>
          </cell>
          <cell r="I100">
            <v>1</v>
          </cell>
          <cell r="J100">
            <v>1</v>
          </cell>
          <cell r="K100">
            <v>1</v>
          </cell>
          <cell r="L100">
            <v>1</v>
          </cell>
          <cell r="M100">
            <v>1</v>
          </cell>
          <cell r="N100">
            <v>1</v>
          </cell>
          <cell r="O100">
            <v>1</v>
          </cell>
          <cell r="P100">
            <v>1</v>
          </cell>
          <cell r="Q100">
            <v>1</v>
          </cell>
          <cell r="R100">
            <v>1</v>
          </cell>
          <cell r="S100">
            <v>1</v>
          </cell>
          <cell r="T100">
            <v>1</v>
          </cell>
          <cell r="U100">
            <v>1</v>
          </cell>
          <cell r="V100">
            <v>1</v>
          </cell>
          <cell r="W100">
            <v>1</v>
          </cell>
          <cell r="X100">
            <v>1</v>
          </cell>
          <cell r="Y100">
            <v>1</v>
          </cell>
          <cell r="Z100">
            <v>1</v>
          </cell>
          <cell r="AA100">
            <v>1</v>
          </cell>
          <cell r="AB100">
            <v>1</v>
          </cell>
          <cell r="AC100">
            <v>1</v>
          </cell>
          <cell r="AD100">
            <v>1</v>
          </cell>
          <cell r="AE100">
            <v>1</v>
          </cell>
          <cell r="AF100">
            <v>1</v>
          </cell>
          <cell r="AG100">
            <v>1</v>
          </cell>
          <cell r="AH100">
            <v>1</v>
          </cell>
          <cell r="AI100">
            <v>1</v>
          </cell>
          <cell r="AJ100">
            <v>1</v>
          </cell>
          <cell r="AK100">
            <v>1</v>
          </cell>
          <cell r="AL100">
            <v>1</v>
          </cell>
          <cell r="AM100">
            <v>1</v>
          </cell>
          <cell r="AN100">
            <v>1</v>
          </cell>
          <cell r="AO100">
            <v>1</v>
          </cell>
          <cell r="AP100">
            <v>1</v>
          </cell>
          <cell r="AQ100">
            <v>1</v>
          </cell>
          <cell r="AR100">
            <v>1</v>
          </cell>
          <cell r="AS100">
            <v>1</v>
          </cell>
          <cell r="AT100">
            <v>1</v>
          </cell>
          <cell r="AU100">
            <v>1</v>
          </cell>
          <cell r="AV100">
            <v>1</v>
          </cell>
          <cell r="AW100">
            <v>1</v>
          </cell>
          <cell r="AX100">
            <v>1</v>
          </cell>
          <cell r="AY100">
            <v>1</v>
          </cell>
          <cell r="AZ100">
            <v>1</v>
          </cell>
          <cell r="BA100">
            <v>1</v>
          </cell>
          <cell r="BB100">
            <v>1</v>
          </cell>
          <cell r="BC100">
            <v>1</v>
          </cell>
        </row>
        <row r="101">
          <cell r="F101">
            <v>1</v>
          </cell>
          <cell r="G101">
            <v>1</v>
          </cell>
          <cell r="H101">
            <v>1</v>
          </cell>
          <cell r="I101">
            <v>1</v>
          </cell>
          <cell r="J101">
            <v>1</v>
          </cell>
          <cell r="K101">
            <v>1</v>
          </cell>
          <cell r="L101">
            <v>1</v>
          </cell>
          <cell r="M101">
            <v>1</v>
          </cell>
          <cell r="N101">
            <v>1</v>
          </cell>
          <cell r="O101">
            <v>1</v>
          </cell>
          <cell r="P101">
            <v>1</v>
          </cell>
          <cell r="Q101">
            <v>1</v>
          </cell>
          <cell r="R101">
            <v>1</v>
          </cell>
          <cell r="S101">
            <v>1</v>
          </cell>
          <cell r="T101">
            <v>1</v>
          </cell>
          <cell r="U101">
            <v>1</v>
          </cell>
          <cell r="V101">
            <v>1</v>
          </cell>
          <cell r="W101">
            <v>1</v>
          </cell>
          <cell r="X101">
            <v>1</v>
          </cell>
          <cell r="Y101">
            <v>1</v>
          </cell>
          <cell r="Z101">
            <v>1</v>
          </cell>
          <cell r="AA101">
            <v>1</v>
          </cell>
          <cell r="AB101">
            <v>1</v>
          </cell>
          <cell r="AC101">
            <v>1</v>
          </cell>
          <cell r="AD101">
            <v>1</v>
          </cell>
          <cell r="AE101">
            <v>1</v>
          </cell>
          <cell r="AF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>
            <v>1</v>
          </cell>
          <cell r="AN101">
            <v>1</v>
          </cell>
          <cell r="AO101">
            <v>1</v>
          </cell>
          <cell r="AP101">
            <v>1</v>
          </cell>
          <cell r="AQ101">
            <v>1</v>
          </cell>
          <cell r="AR101">
            <v>1</v>
          </cell>
          <cell r="AS101">
            <v>1</v>
          </cell>
          <cell r="AT101">
            <v>1</v>
          </cell>
          <cell r="AU101">
            <v>1</v>
          </cell>
          <cell r="AV101">
            <v>1</v>
          </cell>
          <cell r="AW101">
            <v>1</v>
          </cell>
          <cell r="AX101">
            <v>1</v>
          </cell>
          <cell r="AY101">
            <v>1</v>
          </cell>
          <cell r="AZ101">
            <v>1</v>
          </cell>
          <cell r="BA101">
            <v>1</v>
          </cell>
          <cell r="BB101">
            <v>1</v>
          </cell>
          <cell r="BC101">
            <v>1</v>
          </cell>
        </row>
        <row r="102">
          <cell r="F102">
            <v>1</v>
          </cell>
          <cell r="G102">
            <v>1</v>
          </cell>
          <cell r="H102">
            <v>1</v>
          </cell>
          <cell r="I102">
            <v>1</v>
          </cell>
          <cell r="J102">
            <v>1</v>
          </cell>
          <cell r="K102">
            <v>1</v>
          </cell>
          <cell r="L102">
            <v>1</v>
          </cell>
          <cell r="M102">
            <v>1</v>
          </cell>
          <cell r="N102">
            <v>1</v>
          </cell>
          <cell r="O102">
            <v>1</v>
          </cell>
          <cell r="P102">
            <v>1</v>
          </cell>
          <cell r="Q102">
            <v>1</v>
          </cell>
          <cell r="R102">
            <v>1</v>
          </cell>
          <cell r="S102">
            <v>1</v>
          </cell>
          <cell r="T102">
            <v>1</v>
          </cell>
          <cell r="U102">
            <v>1</v>
          </cell>
          <cell r="V102">
            <v>1</v>
          </cell>
          <cell r="W102">
            <v>1</v>
          </cell>
          <cell r="X102">
            <v>1</v>
          </cell>
          <cell r="Y102">
            <v>1</v>
          </cell>
          <cell r="Z102">
            <v>1</v>
          </cell>
          <cell r="AA102">
            <v>1</v>
          </cell>
          <cell r="AB102">
            <v>1</v>
          </cell>
          <cell r="AC102">
            <v>1</v>
          </cell>
          <cell r="AD102">
            <v>1</v>
          </cell>
          <cell r="AE102">
            <v>1</v>
          </cell>
          <cell r="AF102">
            <v>1</v>
          </cell>
          <cell r="AG102">
            <v>1</v>
          </cell>
          <cell r="AH102">
            <v>1</v>
          </cell>
          <cell r="AI102">
            <v>1</v>
          </cell>
          <cell r="AJ102">
            <v>1</v>
          </cell>
          <cell r="AK102">
            <v>1</v>
          </cell>
          <cell r="AL102">
            <v>1</v>
          </cell>
          <cell r="AM102">
            <v>1</v>
          </cell>
          <cell r="AN102">
            <v>1</v>
          </cell>
          <cell r="AO102">
            <v>1</v>
          </cell>
          <cell r="AP102">
            <v>1</v>
          </cell>
          <cell r="AQ102">
            <v>1</v>
          </cell>
          <cell r="AR102">
            <v>1</v>
          </cell>
          <cell r="AS102">
            <v>1</v>
          </cell>
          <cell r="AT102">
            <v>1</v>
          </cell>
          <cell r="AU102">
            <v>1</v>
          </cell>
          <cell r="AV102">
            <v>1</v>
          </cell>
          <cell r="AW102">
            <v>1</v>
          </cell>
          <cell r="AX102">
            <v>1</v>
          </cell>
          <cell r="AY102">
            <v>1</v>
          </cell>
          <cell r="AZ102">
            <v>1</v>
          </cell>
          <cell r="BA102">
            <v>1</v>
          </cell>
          <cell r="BB102">
            <v>1</v>
          </cell>
          <cell r="BC102">
            <v>1</v>
          </cell>
        </row>
        <row r="103">
          <cell r="F103">
            <v>1</v>
          </cell>
          <cell r="G103">
            <v>1</v>
          </cell>
          <cell r="H103">
            <v>1</v>
          </cell>
          <cell r="I103">
            <v>1</v>
          </cell>
          <cell r="J103">
            <v>1</v>
          </cell>
          <cell r="K103">
            <v>1</v>
          </cell>
          <cell r="L103">
            <v>1</v>
          </cell>
          <cell r="M103">
            <v>1</v>
          </cell>
          <cell r="N103">
            <v>1</v>
          </cell>
          <cell r="O103">
            <v>1</v>
          </cell>
          <cell r="P103">
            <v>1</v>
          </cell>
          <cell r="Q103">
            <v>1</v>
          </cell>
          <cell r="R103">
            <v>1</v>
          </cell>
          <cell r="S103">
            <v>1</v>
          </cell>
          <cell r="T103">
            <v>1</v>
          </cell>
          <cell r="U103">
            <v>1</v>
          </cell>
          <cell r="V103">
            <v>1</v>
          </cell>
          <cell r="W103">
            <v>1</v>
          </cell>
          <cell r="X103">
            <v>1</v>
          </cell>
          <cell r="Y103">
            <v>1</v>
          </cell>
          <cell r="Z103">
            <v>1</v>
          </cell>
          <cell r="AA103">
            <v>1</v>
          </cell>
          <cell r="AB103">
            <v>1</v>
          </cell>
          <cell r="AC103">
            <v>1</v>
          </cell>
          <cell r="AD103">
            <v>1</v>
          </cell>
          <cell r="AE103">
            <v>1</v>
          </cell>
          <cell r="AF103">
            <v>1</v>
          </cell>
          <cell r="AG103">
            <v>1</v>
          </cell>
          <cell r="AH103">
            <v>1</v>
          </cell>
          <cell r="AI103">
            <v>1</v>
          </cell>
          <cell r="AJ103">
            <v>1</v>
          </cell>
          <cell r="AK103">
            <v>1</v>
          </cell>
          <cell r="AL103">
            <v>1</v>
          </cell>
          <cell r="AM103">
            <v>1</v>
          </cell>
          <cell r="AN103">
            <v>1</v>
          </cell>
          <cell r="AO103">
            <v>1</v>
          </cell>
          <cell r="AP103">
            <v>1</v>
          </cell>
          <cell r="AQ103">
            <v>1</v>
          </cell>
          <cell r="AR103">
            <v>1</v>
          </cell>
          <cell r="AS103">
            <v>1</v>
          </cell>
          <cell r="AT103">
            <v>1</v>
          </cell>
          <cell r="AU103">
            <v>1</v>
          </cell>
          <cell r="AV103">
            <v>1</v>
          </cell>
          <cell r="AW103">
            <v>1</v>
          </cell>
          <cell r="AX103">
            <v>1</v>
          </cell>
          <cell r="AY103">
            <v>1</v>
          </cell>
          <cell r="AZ103">
            <v>1</v>
          </cell>
          <cell r="BA103">
            <v>1</v>
          </cell>
          <cell r="BB103">
            <v>1</v>
          </cell>
          <cell r="BC103">
            <v>1</v>
          </cell>
        </row>
        <row r="105">
          <cell r="F105">
            <v>1</v>
          </cell>
          <cell r="G105">
            <v>1</v>
          </cell>
          <cell r="H105">
            <v>1</v>
          </cell>
          <cell r="I105">
            <v>1</v>
          </cell>
          <cell r="J105">
            <v>1</v>
          </cell>
          <cell r="K105">
            <v>1</v>
          </cell>
          <cell r="L105">
            <v>1</v>
          </cell>
          <cell r="M105">
            <v>1</v>
          </cell>
          <cell r="N105">
            <v>1</v>
          </cell>
          <cell r="O105">
            <v>1</v>
          </cell>
          <cell r="P105">
            <v>1</v>
          </cell>
          <cell r="Q105">
            <v>1</v>
          </cell>
          <cell r="R105">
            <v>1</v>
          </cell>
          <cell r="S105">
            <v>1</v>
          </cell>
          <cell r="T105">
            <v>1</v>
          </cell>
          <cell r="U105">
            <v>1</v>
          </cell>
          <cell r="V105">
            <v>1</v>
          </cell>
          <cell r="W105">
            <v>1</v>
          </cell>
          <cell r="X105">
            <v>1</v>
          </cell>
          <cell r="Y105">
            <v>1</v>
          </cell>
          <cell r="Z105">
            <v>1</v>
          </cell>
          <cell r="AA105">
            <v>1</v>
          </cell>
          <cell r="AB105">
            <v>1</v>
          </cell>
          <cell r="AC105">
            <v>1</v>
          </cell>
          <cell r="AD105">
            <v>1</v>
          </cell>
          <cell r="AE105">
            <v>1</v>
          </cell>
          <cell r="AF105">
            <v>1</v>
          </cell>
          <cell r="AG105">
            <v>1</v>
          </cell>
          <cell r="AH105">
            <v>1</v>
          </cell>
          <cell r="AI105">
            <v>1</v>
          </cell>
          <cell r="AJ105">
            <v>1</v>
          </cell>
          <cell r="AK105">
            <v>1</v>
          </cell>
          <cell r="AL105">
            <v>1</v>
          </cell>
          <cell r="AM105">
            <v>1</v>
          </cell>
          <cell r="AN105">
            <v>1</v>
          </cell>
          <cell r="AO105">
            <v>1</v>
          </cell>
          <cell r="AP105">
            <v>1</v>
          </cell>
          <cell r="AQ105">
            <v>1</v>
          </cell>
          <cell r="AR105">
            <v>1</v>
          </cell>
          <cell r="AS105">
            <v>1</v>
          </cell>
          <cell r="AT105">
            <v>1</v>
          </cell>
          <cell r="AU105">
            <v>1</v>
          </cell>
          <cell r="AV105">
            <v>1</v>
          </cell>
          <cell r="AW105">
            <v>1</v>
          </cell>
          <cell r="AX105">
            <v>1</v>
          </cell>
          <cell r="AY105">
            <v>1</v>
          </cell>
          <cell r="AZ105">
            <v>1</v>
          </cell>
          <cell r="BA105">
            <v>1</v>
          </cell>
          <cell r="BB105">
            <v>1</v>
          </cell>
          <cell r="BC105">
            <v>1</v>
          </cell>
        </row>
        <row r="106">
          <cell r="F106">
            <v>1</v>
          </cell>
          <cell r="G106">
            <v>1</v>
          </cell>
          <cell r="H106">
            <v>1</v>
          </cell>
          <cell r="I106">
            <v>1</v>
          </cell>
          <cell r="J106">
            <v>1</v>
          </cell>
          <cell r="K106">
            <v>1</v>
          </cell>
          <cell r="L106">
            <v>1</v>
          </cell>
          <cell r="M106">
            <v>1</v>
          </cell>
          <cell r="N106">
            <v>1</v>
          </cell>
          <cell r="O106">
            <v>1</v>
          </cell>
          <cell r="P106">
            <v>1</v>
          </cell>
          <cell r="Q106">
            <v>1</v>
          </cell>
          <cell r="R106">
            <v>1</v>
          </cell>
          <cell r="S106">
            <v>1</v>
          </cell>
          <cell r="T106">
            <v>1</v>
          </cell>
          <cell r="U106">
            <v>1</v>
          </cell>
          <cell r="V106">
            <v>1</v>
          </cell>
          <cell r="W106">
            <v>1</v>
          </cell>
          <cell r="X106">
            <v>1</v>
          </cell>
          <cell r="Y106">
            <v>1</v>
          </cell>
          <cell r="Z106">
            <v>1</v>
          </cell>
          <cell r="AA106">
            <v>1</v>
          </cell>
          <cell r="AB106">
            <v>1</v>
          </cell>
          <cell r="AC106">
            <v>1</v>
          </cell>
          <cell r="AD106">
            <v>1</v>
          </cell>
          <cell r="AE106">
            <v>1</v>
          </cell>
          <cell r="AF106">
            <v>1</v>
          </cell>
          <cell r="AG106">
            <v>1</v>
          </cell>
          <cell r="AH106">
            <v>1</v>
          </cell>
          <cell r="AI106">
            <v>1</v>
          </cell>
          <cell r="AJ106">
            <v>1</v>
          </cell>
          <cell r="AK106">
            <v>1</v>
          </cell>
          <cell r="AL106">
            <v>1</v>
          </cell>
          <cell r="AM106">
            <v>1</v>
          </cell>
          <cell r="AN106">
            <v>1</v>
          </cell>
          <cell r="AO106">
            <v>1</v>
          </cell>
          <cell r="AP106">
            <v>1</v>
          </cell>
          <cell r="AQ106">
            <v>1</v>
          </cell>
          <cell r="AR106">
            <v>1</v>
          </cell>
          <cell r="AS106">
            <v>1</v>
          </cell>
          <cell r="AT106">
            <v>1</v>
          </cell>
          <cell r="AU106">
            <v>1</v>
          </cell>
          <cell r="AV106">
            <v>1</v>
          </cell>
          <cell r="AW106">
            <v>1</v>
          </cell>
          <cell r="AX106">
            <v>1</v>
          </cell>
          <cell r="AY106">
            <v>1</v>
          </cell>
          <cell r="AZ106">
            <v>1</v>
          </cell>
          <cell r="BA106">
            <v>1</v>
          </cell>
          <cell r="BB106">
            <v>1</v>
          </cell>
          <cell r="BC106">
            <v>1</v>
          </cell>
        </row>
        <row r="107">
          <cell r="F107">
            <v>1</v>
          </cell>
          <cell r="G107">
            <v>1</v>
          </cell>
          <cell r="H107">
            <v>1</v>
          </cell>
          <cell r="I107">
            <v>1</v>
          </cell>
          <cell r="J107">
            <v>1</v>
          </cell>
          <cell r="K107">
            <v>1</v>
          </cell>
          <cell r="L107">
            <v>1</v>
          </cell>
          <cell r="M107">
            <v>1</v>
          </cell>
          <cell r="N107">
            <v>1</v>
          </cell>
          <cell r="O107">
            <v>1</v>
          </cell>
          <cell r="P107">
            <v>1</v>
          </cell>
          <cell r="Q107">
            <v>1</v>
          </cell>
          <cell r="R107">
            <v>1</v>
          </cell>
          <cell r="S107">
            <v>1</v>
          </cell>
          <cell r="T107">
            <v>1</v>
          </cell>
          <cell r="U107">
            <v>1</v>
          </cell>
          <cell r="V107">
            <v>1</v>
          </cell>
          <cell r="W107">
            <v>1</v>
          </cell>
          <cell r="X107">
            <v>1</v>
          </cell>
          <cell r="Y107">
            <v>1</v>
          </cell>
          <cell r="Z107">
            <v>1</v>
          </cell>
          <cell r="AA107">
            <v>1</v>
          </cell>
          <cell r="AB107">
            <v>1</v>
          </cell>
          <cell r="AC107">
            <v>1</v>
          </cell>
          <cell r="AD107">
            <v>1</v>
          </cell>
          <cell r="AE107">
            <v>1</v>
          </cell>
          <cell r="AF107">
            <v>1</v>
          </cell>
          <cell r="AG107">
            <v>1</v>
          </cell>
          <cell r="AH107">
            <v>1</v>
          </cell>
          <cell r="AI107">
            <v>1</v>
          </cell>
          <cell r="AJ107">
            <v>1</v>
          </cell>
          <cell r="AK107">
            <v>1</v>
          </cell>
          <cell r="AL107">
            <v>1</v>
          </cell>
          <cell r="AM107">
            <v>1</v>
          </cell>
          <cell r="AN107">
            <v>1</v>
          </cell>
          <cell r="AO107">
            <v>1</v>
          </cell>
          <cell r="AP107">
            <v>1</v>
          </cell>
          <cell r="AQ107">
            <v>1</v>
          </cell>
          <cell r="AR107">
            <v>1</v>
          </cell>
          <cell r="AS107">
            <v>1</v>
          </cell>
          <cell r="AT107">
            <v>1</v>
          </cell>
          <cell r="AU107">
            <v>1</v>
          </cell>
          <cell r="AV107">
            <v>1</v>
          </cell>
          <cell r="AW107">
            <v>1</v>
          </cell>
          <cell r="AX107">
            <v>1</v>
          </cell>
          <cell r="AY107">
            <v>1</v>
          </cell>
          <cell r="AZ107">
            <v>1</v>
          </cell>
          <cell r="BA107">
            <v>1</v>
          </cell>
          <cell r="BB107">
            <v>1</v>
          </cell>
          <cell r="BC107">
            <v>1</v>
          </cell>
        </row>
        <row r="108">
          <cell r="F108">
            <v>1</v>
          </cell>
          <cell r="G108">
            <v>1</v>
          </cell>
          <cell r="H108">
            <v>1</v>
          </cell>
          <cell r="I108">
            <v>1</v>
          </cell>
          <cell r="J108">
            <v>1</v>
          </cell>
          <cell r="K108">
            <v>1</v>
          </cell>
          <cell r="L108">
            <v>1</v>
          </cell>
          <cell r="M108">
            <v>1</v>
          </cell>
          <cell r="N108">
            <v>1</v>
          </cell>
          <cell r="O108">
            <v>1</v>
          </cell>
          <cell r="P108">
            <v>1</v>
          </cell>
          <cell r="Q108">
            <v>1</v>
          </cell>
          <cell r="R108">
            <v>1</v>
          </cell>
          <cell r="S108">
            <v>1</v>
          </cell>
          <cell r="T108">
            <v>1</v>
          </cell>
          <cell r="U108">
            <v>1</v>
          </cell>
          <cell r="V108">
            <v>1</v>
          </cell>
          <cell r="W108">
            <v>1</v>
          </cell>
          <cell r="X108">
            <v>1</v>
          </cell>
          <cell r="Y108">
            <v>1</v>
          </cell>
          <cell r="Z108">
            <v>1</v>
          </cell>
          <cell r="AA108">
            <v>1</v>
          </cell>
          <cell r="AB108">
            <v>1</v>
          </cell>
          <cell r="AC108">
            <v>1</v>
          </cell>
          <cell r="AD108">
            <v>1</v>
          </cell>
          <cell r="AE108">
            <v>1</v>
          </cell>
          <cell r="AF108">
            <v>1</v>
          </cell>
          <cell r="AG108">
            <v>1</v>
          </cell>
          <cell r="AH108">
            <v>1</v>
          </cell>
          <cell r="AI108">
            <v>1</v>
          </cell>
          <cell r="AJ108">
            <v>1</v>
          </cell>
          <cell r="AK108">
            <v>1</v>
          </cell>
          <cell r="AL108">
            <v>1</v>
          </cell>
          <cell r="AM108">
            <v>1</v>
          </cell>
          <cell r="AN108">
            <v>1</v>
          </cell>
          <cell r="AO108">
            <v>1</v>
          </cell>
          <cell r="AP108">
            <v>1</v>
          </cell>
          <cell r="AQ108">
            <v>1</v>
          </cell>
          <cell r="AR108">
            <v>1</v>
          </cell>
          <cell r="AS108">
            <v>1</v>
          </cell>
          <cell r="AT108">
            <v>1</v>
          </cell>
          <cell r="AU108">
            <v>1</v>
          </cell>
          <cell r="AV108">
            <v>1</v>
          </cell>
          <cell r="AW108">
            <v>1</v>
          </cell>
          <cell r="AX108">
            <v>1</v>
          </cell>
          <cell r="AY108">
            <v>1</v>
          </cell>
          <cell r="AZ108">
            <v>1</v>
          </cell>
          <cell r="BA108">
            <v>1</v>
          </cell>
          <cell r="BB108">
            <v>1</v>
          </cell>
          <cell r="BC108">
            <v>1</v>
          </cell>
        </row>
        <row r="109">
          <cell r="F109">
            <v>1</v>
          </cell>
          <cell r="G109">
            <v>1</v>
          </cell>
          <cell r="H109">
            <v>1</v>
          </cell>
          <cell r="I109">
            <v>1</v>
          </cell>
          <cell r="J109">
            <v>1</v>
          </cell>
          <cell r="K109">
            <v>1</v>
          </cell>
          <cell r="L109">
            <v>1</v>
          </cell>
          <cell r="M109">
            <v>1</v>
          </cell>
          <cell r="N109">
            <v>1</v>
          </cell>
          <cell r="O109">
            <v>1</v>
          </cell>
          <cell r="P109">
            <v>1</v>
          </cell>
          <cell r="Q109">
            <v>1</v>
          </cell>
          <cell r="R109">
            <v>1</v>
          </cell>
          <cell r="S109">
            <v>1</v>
          </cell>
          <cell r="T109">
            <v>1</v>
          </cell>
          <cell r="U109">
            <v>1</v>
          </cell>
          <cell r="V109">
            <v>1</v>
          </cell>
          <cell r="W109">
            <v>1</v>
          </cell>
          <cell r="X109">
            <v>1</v>
          </cell>
          <cell r="Y109">
            <v>1</v>
          </cell>
          <cell r="Z109">
            <v>1</v>
          </cell>
          <cell r="AA109">
            <v>1</v>
          </cell>
          <cell r="AB109">
            <v>1</v>
          </cell>
          <cell r="AC109">
            <v>1</v>
          </cell>
          <cell r="AD109">
            <v>1</v>
          </cell>
          <cell r="AE109">
            <v>1</v>
          </cell>
          <cell r="AF109">
            <v>1</v>
          </cell>
          <cell r="AG109">
            <v>1</v>
          </cell>
          <cell r="AH109">
            <v>1</v>
          </cell>
          <cell r="AI109">
            <v>1</v>
          </cell>
          <cell r="AJ109">
            <v>1</v>
          </cell>
          <cell r="AK109">
            <v>1</v>
          </cell>
          <cell r="AL109">
            <v>1</v>
          </cell>
          <cell r="AM109">
            <v>1</v>
          </cell>
          <cell r="AN109">
            <v>1</v>
          </cell>
          <cell r="AO109">
            <v>1</v>
          </cell>
          <cell r="AP109">
            <v>1</v>
          </cell>
          <cell r="AQ109">
            <v>1</v>
          </cell>
          <cell r="AR109">
            <v>1</v>
          </cell>
          <cell r="AS109">
            <v>1</v>
          </cell>
          <cell r="AT109">
            <v>1</v>
          </cell>
          <cell r="AU109">
            <v>1</v>
          </cell>
          <cell r="AV109">
            <v>1</v>
          </cell>
          <cell r="AW109">
            <v>1</v>
          </cell>
          <cell r="AX109">
            <v>1</v>
          </cell>
          <cell r="AY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</row>
        <row r="111">
          <cell r="F111">
            <v>1</v>
          </cell>
          <cell r="G111">
            <v>1</v>
          </cell>
          <cell r="H111">
            <v>1</v>
          </cell>
          <cell r="I111">
            <v>1</v>
          </cell>
          <cell r="J111">
            <v>1</v>
          </cell>
          <cell r="K111">
            <v>1</v>
          </cell>
          <cell r="L111">
            <v>1</v>
          </cell>
          <cell r="M111">
            <v>1</v>
          </cell>
          <cell r="N111">
            <v>1</v>
          </cell>
          <cell r="O111">
            <v>1</v>
          </cell>
          <cell r="P111">
            <v>1</v>
          </cell>
          <cell r="Q111">
            <v>1</v>
          </cell>
          <cell r="R111">
            <v>1</v>
          </cell>
          <cell r="S111">
            <v>1</v>
          </cell>
          <cell r="T111">
            <v>1</v>
          </cell>
          <cell r="U111">
            <v>1</v>
          </cell>
          <cell r="V111">
            <v>1</v>
          </cell>
          <cell r="W111">
            <v>1</v>
          </cell>
          <cell r="X111">
            <v>1</v>
          </cell>
          <cell r="Y111">
            <v>1</v>
          </cell>
          <cell r="Z111">
            <v>1</v>
          </cell>
          <cell r="AA111">
            <v>1</v>
          </cell>
          <cell r="AB111">
            <v>1</v>
          </cell>
          <cell r="AC111">
            <v>1</v>
          </cell>
          <cell r="AD111">
            <v>1</v>
          </cell>
          <cell r="AE111">
            <v>1</v>
          </cell>
          <cell r="AF111">
            <v>1</v>
          </cell>
          <cell r="AG111">
            <v>1</v>
          </cell>
          <cell r="AH111">
            <v>1</v>
          </cell>
          <cell r="AI111">
            <v>1</v>
          </cell>
          <cell r="AJ111">
            <v>1</v>
          </cell>
          <cell r="AK111">
            <v>1</v>
          </cell>
          <cell r="AL111">
            <v>1</v>
          </cell>
          <cell r="AM111">
            <v>1</v>
          </cell>
          <cell r="AN111">
            <v>1</v>
          </cell>
          <cell r="AO111">
            <v>1</v>
          </cell>
          <cell r="AP111">
            <v>1</v>
          </cell>
          <cell r="AQ111">
            <v>1</v>
          </cell>
          <cell r="AR111">
            <v>1</v>
          </cell>
          <cell r="AS111">
            <v>1</v>
          </cell>
          <cell r="AT111">
            <v>1</v>
          </cell>
          <cell r="AU111">
            <v>1</v>
          </cell>
          <cell r="AV111">
            <v>1</v>
          </cell>
          <cell r="AW111">
            <v>1</v>
          </cell>
          <cell r="AX111">
            <v>1</v>
          </cell>
          <cell r="AY111">
            <v>1</v>
          </cell>
          <cell r="AZ111">
            <v>1</v>
          </cell>
          <cell r="BA111">
            <v>1</v>
          </cell>
          <cell r="BB111">
            <v>1</v>
          </cell>
          <cell r="BC111">
            <v>1</v>
          </cell>
        </row>
        <row r="112">
          <cell r="F112">
            <v>1</v>
          </cell>
          <cell r="G112">
            <v>1</v>
          </cell>
          <cell r="H112">
            <v>1</v>
          </cell>
          <cell r="I112">
            <v>1</v>
          </cell>
          <cell r="J112">
            <v>1</v>
          </cell>
          <cell r="K112">
            <v>1</v>
          </cell>
          <cell r="L112">
            <v>1</v>
          </cell>
          <cell r="M112">
            <v>1</v>
          </cell>
          <cell r="N112">
            <v>1</v>
          </cell>
          <cell r="O112">
            <v>1</v>
          </cell>
          <cell r="P112">
            <v>1</v>
          </cell>
          <cell r="Q112">
            <v>1</v>
          </cell>
          <cell r="R112">
            <v>1</v>
          </cell>
          <cell r="S112">
            <v>1</v>
          </cell>
          <cell r="T112">
            <v>1</v>
          </cell>
          <cell r="U112">
            <v>1</v>
          </cell>
          <cell r="V112">
            <v>1</v>
          </cell>
          <cell r="W112">
            <v>1</v>
          </cell>
          <cell r="X112">
            <v>1</v>
          </cell>
          <cell r="Y112">
            <v>1</v>
          </cell>
          <cell r="Z112">
            <v>1</v>
          </cell>
          <cell r="AA112">
            <v>1</v>
          </cell>
          <cell r="AB112">
            <v>1</v>
          </cell>
          <cell r="AC112">
            <v>1</v>
          </cell>
          <cell r="AD112">
            <v>1</v>
          </cell>
          <cell r="AE112">
            <v>1</v>
          </cell>
          <cell r="AF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>
            <v>1</v>
          </cell>
          <cell r="AN112">
            <v>1</v>
          </cell>
          <cell r="AO112">
            <v>1</v>
          </cell>
          <cell r="AP112">
            <v>1</v>
          </cell>
          <cell r="AQ112">
            <v>1</v>
          </cell>
          <cell r="AR112">
            <v>1</v>
          </cell>
          <cell r="AS112">
            <v>1</v>
          </cell>
          <cell r="AT112">
            <v>1</v>
          </cell>
          <cell r="AU112">
            <v>1</v>
          </cell>
          <cell r="AV112">
            <v>1</v>
          </cell>
          <cell r="AW112">
            <v>1</v>
          </cell>
          <cell r="AX112">
            <v>1</v>
          </cell>
          <cell r="AY112">
            <v>1</v>
          </cell>
          <cell r="AZ112">
            <v>1</v>
          </cell>
          <cell r="BA112">
            <v>1</v>
          </cell>
          <cell r="BB112">
            <v>1</v>
          </cell>
          <cell r="BC112">
            <v>1</v>
          </cell>
        </row>
        <row r="114">
          <cell r="F114">
            <v>1</v>
          </cell>
          <cell r="G114">
            <v>1</v>
          </cell>
          <cell r="H114">
            <v>1</v>
          </cell>
          <cell r="I114">
            <v>1</v>
          </cell>
          <cell r="J114">
            <v>1</v>
          </cell>
          <cell r="K114">
            <v>1</v>
          </cell>
          <cell r="L114">
            <v>1</v>
          </cell>
          <cell r="M114">
            <v>1</v>
          </cell>
          <cell r="N114">
            <v>1</v>
          </cell>
          <cell r="O114">
            <v>1</v>
          </cell>
          <cell r="P114">
            <v>1</v>
          </cell>
          <cell r="Q114">
            <v>1</v>
          </cell>
          <cell r="R114">
            <v>1</v>
          </cell>
          <cell r="S114">
            <v>1</v>
          </cell>
          <cell r="T114">
            <v>1</v>
          </cell>
          <cell r="U114">
            <v>1</v>
          </cell>
          <cell r="V114">
            <v>1</v>
          </cell>
          <cell r="W114">
            <v>1</v>
          </cell>
          <cell r="X114">
            <v>1</v>
          </cell>
          <cell r="Y114">
            <v>1</v>
          </cell>
          <cell r="Z114">
            <v>1</v>
          </cell>
          <cell r="AA114">
            <v>1</v>
          </cell>
          <cell r="AB114">
            <v>1</v>
          </cell>
          <cell r="AC114">
            <v>1</v>
          </cell>
          <cell r="AD114">
            <v>1</v>
          </cell>
          <cell r="AE114">
            <v>1</v>
          </cell>
          <cell r="AF114">
            <v>1</v>
          </cell>
          <cell r="AG114">
            <v>1</v>
          </cell>
          <cell r="AH114">
            <v>1</v>
          </cell>
          <cell r="AI114">
            <v>1</v>
          </cell>
          <cell r="AJ114">
            <v>1</v>
          </cell>
          <cell r="AK114">
            <v>1</v>
          </cell>
          <cell r="AL114">
            <v>1</v>
          </cell>
          <cell r="AM114">
            <v>1</v>
          </cell>
          <cell r="AN114">
            <v>1</v>
          </cell>
          <cell r="AO114">
            <v>1</v>
          </cell>
          <cell r="AP114">
            <v>1</v>
          </cell>
          <cell r="AQ114">
            <v>1</v>
          </cell>
          <cell r="AR114">
            <v>1</v>
          </cell>
          <cell r="AS114">
            <v>1</v>
          </cell>
          <cell r="AT114">
            <v>1</v>
          </cell>
          <cell r="AU114">
            <v>1</v>
          </cell>
          <cell r="AV114">
            <v>1</v>
          </cell>
          <cell r="AW114">
            <v>1</v>
          </cell>
          <cell r="AX114">
            <v>1</v>
          </cell>
          <cell r="AY114">
            <v>1</v>
          </cell>
          <cell r="AZ114">
            <v>1</v>
          </cell>
          <cell r="BA114">
            <v>1</v>
          </cell>
          <cell r="BB114">
            <v>1</v>
          </cell>
          <cell r="BC114">
            <v>1</v>
          </cell>
        </row>
        <row r="115">
          <cell r="F115">
            <v>1</v>
          </cell>
          <cell r="G115">
            <v>1</v>
          </cell>
          <cell r="H115">
            <v>1</v>
          </cell>
          <cell r="I115">
            <v>1</v>
          </cell>
          <cell r="J115">
            <v>1</v>
          </cell>
          <cell r="K115">
            <v>1</v>
          </cell>
          <cell r="L115">
            <v>1</v>
          </cell>
          <cell r="M115">
            <v>1</v>
          </cell>
          <cell r="N115">
            <v>1</v>
          </cell>
          <cell r="O115">
            <v>1</v>
          </cell>
          <cell r="P115">
            <v>1</v>
          </cell>
          <cell r="Q115">
            <v>1</v>
          </cell>
          <cell r="R115">
            <v>1</v>
          </cell>
          <cell r="S115">
            <v>1</v>
          </cell>
          <cell r="T115">
            <v>1</v>
          </cell>
          <cell r="U115">
            <v>1</v>
          </cell>
          <cell r="V115">
            <v>1</v>
          </cell>
          <cell r="W115">
            <v>1</v>
          </cell>
          <cell r="X115">
            <v>1</v>
          </cell>
          <cell r="Y115">
            <v>1</v>
          </cell>
          <cell r="Z115">
            <v>1</v>
          </cell>
          <cell r="AA115">
            <v>1</v>
          </cell>
          <cell r="AB115">
            <v>1</v>
          </cell>
          <cell r="AC115">
            <v>1</v>
          </cell>
          <cell r="AD115">
            <v>1</v>
          </cell>
          <cell r="AE115">
            <v>1</v>
          </cell>
          <cell r="AF115">
            <v>1</v>
          </cell>
          <cell r="AG115">
            <v>1</v>
          </cell>
          <cell r="AH115">
            <v>1</v>
          </cell>
          <cell r="AI115">
            <v>1</v>
          </cell>
          <cell r="AJ115">
            <v>1</v>
          </cell>
          <cell r="AK115">
            <v>1</v>
          </cell>
          <cell r="AL115">
            <v>1</v>
          </cell>
          <cell r="AM115">
            <v>1</v>
          </cell>
          <cell r="AN115">
            <v>1</v>
          </cell>
          <cell r="AO115">
            <v>1</v>
          </cell>
          <cell r="AP115">
            <v>1</v>
          </cell>
          <cell r="AQ115">
            <v>1</v>
          </cell>
          <cell r="AR115">
            <v>1</v>
          </cell>
          <cell r="AS115">
            <v>1</v>
          </cell>
          <cell r="AT115">
            <v>1</v>
          </cell>
          <cell r="AU115">
            <v>1</v>
          </cell>
          <cell r="AV115">
            <v>1</v>
          </cell>
          <cell r="AW115">
            <v>1</v>
          </cell>
          <cell r="AX115">
            <v>1</v>
          </cell>
          <cell r="AY115">
            <v>1</v>
          </cell>
          <cell r="AZ115">
            <v>1</v>
          </cell>
          <cell r="BA115">
            <v>1</v>
          </cell>
          <cell r="BB115">
            <v>1</v>
          </cell>
          <cell r="BC115">
            <v>1</v>
          </cell>
        </row>
        <row r="116">
          <cell r="F116">
            <v>1</v>
          </cell>
          <cell r="G116">
            <v>1</v>
          </cell>
          <cell r="H116">
            <v>1</v>
          </cell>
          <cell r="I116">
            <v>1</v>
          </cell>
          <cell r="J116">
            <v>1</v>
          </cell>
          <cell r="K116">
            <v>1</v>
          </cell>
          <cell r="L116">
            <v>1</v>
          </cell>
          <cell r="M116">
            <v>1</v>
          </cell>
          <cell r="N116">
            <v>1</v>
          </cell>
          <cell r="O116">
            <v>1</v>
          </cell>
          <cell r="P116">
            <v>1</v>
          </cell>
          <cell r="Q116">
            <v>1</v>
          </cell>
          <cell r="R116">
            <v>1</v>
          </cell>
          <cell r="S116">
            <v>1</v>
          </cell>
          <cell r="T116">
            <v>1</v>
          </cell>
          <cell r="U116">
            <v>1</v>
          </cell>
          <cell r="V116">
            <v>1</v>
          </cell>
          <cell r="W116">
            <v>1</v>
          </cell>
          <cell r="X116">
            <v>1</v>
          </cell>
          <cell r="Y116">
            <v>1</v>
          </cell>
          <cell r="Z116">
            <v>1</v>
          </cell>
          <cell r="AA116">
            <v>1</v>
          </cell>
          <cell r="AB116">
            <v>1</v>
          </cell>
          <cell r="AC116">
            <v>1</v>
          </cell>
          <cell r="AD116">
            <v>1</v>
          </cell>
          <cell r="AE116">
            <v>1</v>
          </cell>
          <cell r="AF116">
            <v>1</v>
          </cell>
          <cell r="AG116">
            <v>1</v>
          </cell>
          <cell r="AH116">
            <v>1</v>
          </cell>
          <cell r="AI116">
            <v>1</v>
          </cell>
          <cell r="AJ116">
            <v>1</v>
          </cell>
          <cell r="AK116">
            <v>1</v>
          </cell>
          <cell r="AL116">
            <v>1</v>
          </cell>
          <cell r="AM116">
            <v>1</v>
          </cell>
          <cell r="AN116">
            <v>1</v>
          </cell>
          <cell r="AO116">
            <v>1</v>
          </cell>
          <cell r="AP116">
            <v>1</v>
          </cell>
          <cell r="AQ116">
            <v>1</v>
          </cell>
          <cell r="AR116">
            <v>1</v>
          </cell>
          <cell r="AS116">
            <v>1</v>
          </cell>
          <cell r="AT116">
            <v>1</v>
          </cell>
          <cell r="AU116">
            <v>1</v>
          </cell>
          <cell r="AV116">
            <v>1</v>
          </cell>
          <cell r="AW116">
            <v>1</v>
          </cell>
          <cell r="AX116">
            <v>1</v>
          </cell>
          <cell r="AY116">
            <v>1</v>
          </cell>
          <cell r="AZ116">
            <v>1</v>
          </cell>
          <cell r="BA116">
            <v>1</v>
          </cell>
          <cell r="BB116">
            <v>1</v>
          </cell>
          <cell r="BC116">
            <v>1</v>
          </cell>
        </row>
        <row r="117">
          <cell r="F117">
            <v>1</v>
          </cell>
          <cell r="G117">
            <v>1</v>
          </cell>
          <cell r="H117">
            <v>1</v>
          </cell>
          <cell r="I117">
            <v>1</v>
          </cell>
          <cell r="J117">
            <v>1</v>
          </cell>
          <cell r="K117">
            <v>1</v>
          </cell>
          <cell r="L117">
            <v>1</v>
          </cell>
          <cell r="M117">
            <v>1</v>
          </cell>
          <cell r="N117">
            <v>1</v>
          </cell>
          <cell r="O117">
            <v>1</v>
          </cell>
          <cell r="P117">
            <v>1</v>
          </cell>
          <cell r="Q117">
            <v>1</v>
          </cell>
          <cell r="R117">
            <v>1</v>
          </cell>
          <cell r="S117">
            <v>1</v>
          </cell>
          <cell r="T117">
            <v>1</v>
          </cell>
          <cell r="U117">
            <v>1</v>
          </cell>
          <cell r="V117">
            <v>1</v>
          </cell>
          <cell r="W117">
            <v>1</v>
          </cell>
          <cell r="X117">
            <v>1</v>
          </cell>
          <cell r="Y117">
            <v>1</v>
          </cell>
          <cell r="Z117">
            <v>1</v>
          </cell>
          <cell r="AA117">
            <v>1</v>
          </cell>
          <cell r="AB117">
            <v>1</v>
          </cell>
          <cell r="AC117">
            <v>1</v>
          </cell>
          <cell r="AD117">
            <v>1</v>
          </cell>
          <cell r="AE117">
            <v>1</v>
          </cell>
          <cell r="AF117">
            <v>1</v>
          </cell>
          <cell r="AG117">
            <v>1</v>
          </cell>
          <cell r="AH117">
            <v>1</v>
          </cell>
          <cell r="AI117">
            <v>1</v>
          </cell>
          <cell r="AJ117">
            <v>1</v>
          </cell>
          <cell r="AK117">
            <v>1</v>
          </cell>
          <cell r="AL117">
            <v>1</v>
          </cell>
          <cell r="AM117">
            <v>1</v>
          </cell>
          <cell r="AN117">
            <v>1</v>
          </cell>
          <cell r="AO117">
            <v>1</v>
          </cell>
          <cell r="AP117">
            <v>1</v>
          </cell>
          <cell r="AQ117">
            <v>1</v>
          </cell>
          <cell r="AR117">
            <v>1</v>
          </cell>
          <cell r="AS117">
            <v>1</v>
          </cell>
          <cell r="AT117">
            <v>1</v>
          </cell>
          <cell r="AU117">
            <v>1</v>
          </cell>
          <cell r="AV117">
            <v>1</v>
          </cell>
          <cell r="AW117">
            <v>1</v>
          </cell>
          <cell r="AX117">
            <v>1</v>
          </cell>
          <cell r="AY117">
            <v>1</v>
          </cell>
          <cell r="AZ117">
            <v>1</v>
          </cell>
          <cell r="BA117">
            <v>1</v>
          </cell>
          <cell r="BB117">
            <v>1</v>
          </cell>
          <cell r="BC117">
            <v>1</v>
          </cell>
        </row>
        <row r="118">
          <cell r="F118">
            <v>1</v>
          </cell>
          <cell r="G118">
            <v>1</v>
          </cell>
          <cell r="H118">
            <v>1</v>
          </cell>
          <cell r="I118">
            <v>1</v>
          </cell>
          <cell r="J118">
            <v>1</v>
          </cell>
          <cell r="K118">
            <v>1</v>
          </cell>
          <cell r="L118">
            <v>1</v>
          </cell>
          <cell r="M118">
            <v>1</v>
          </cell>
          <cell r="N118">
            <v>1</v>
          </cell>
          <cell r="O118">
            <v>1</v>
          </cell>
          <cell r="P118">
            <v>1</v>
          </cell>
          <cell r="Q118">
            <v>1</v>
          </cell>
          <cell r="R118">
            <v>1</v>
          </cell>
          <cell r="S118">
            <v>1</v>
          </cell>
          <cell r="T118">
            <v>1</v>
          </cell>
          <cell r="U118">
            <v>1</v>
          </cell>
          <cell r="V118">
            <v>1</v>
          </cell>
          <cell r="W118">
            <v>1</v>
          </cell>
          <cell r="X118">
            <v>1</v>
          </cell>
          <cell r="Y118">
            <v>1</v>
          </cell>
          <cell r="Z118">
            <v>1</v>
          </cell>
          <cell r="AA118">
            <v>1</v>
          </cell>
          <cell r="AB118">
            <v>1</v>
          </cell>
          <cell r="AC118">
            <v>1</v>
          </cell>
          <cell r="AD118">
            <v>1</v>
          </cell>
          <cell r="AE118">
            <v>1</v>
          </cell>
          <cell r="AF118">
            <v>1</v>
          </cell>
          <cell r="AG118">
            <v>1</v>
          </cell>
          <cell r="AH118">
            <v>1</v>
          </cell>
          <cell r="AI118">
            <v>1</v>
          </cell>
          <cell r="AJ118">
            <v>1</v>
          </cell>
          <cell r="AK118">
            <v>1</v>
          </cell>
          <cell r="AL118">
            <v>1</v>
          </cell>
          <cell r="AM118">
            <v>1</v>
          </cell>
          <cell r="AN118">
            <v>1</v>
          </cell>
          <cell r="AO118">
            <v>1</v>
          </cell>
          <cell r="AP118">
            <v>1</v>
          </cell>
          <cell r="AQ118">
            <v>1</v>
          </cell>
          <cell r="AR118">
            <v>1</v>
          </cell>
          <cell r="AS118">
            <v>1</v>
          </cell>
          <cell r="AT118">
            <v>1</v>
          </cell>
          <cell r="AU118">
            <v>1</v>
          </cell>
          <cell r="AV118">
            <v>1</v>
          </cell>
          <cell r="AW118">
            <v>1</v>
          </cell>
          <cell r="AX118">
            <v>1</v>
          </cell>
          <cell r="AY118">
            <v>1</v>
          </cell>
          <cell r="AZ118">
            <v>1</v>
          </cell>
          <cell r="BA118">
            <v>1</v>
          </cell>
          <cell r="BB118">
            <v>1</v>
          </cell>
          <cell r="BC118">
            <v>1</v>
          </cell>
        </row>
        <row r="119">
          <cell r="F119">
            <v>1</v>
          </cell>
          <cell r="G119">
            <v>1</v>
          </cell>
          <cell r="H119">
            <v>1</v>
          </cell>
          <cell r="I119">
            <v>1</v>
          </cell>
          <cell r="J119">
            <v>1</v>
          </cell>
          <cell r="K119">
            <v>1</v>
          </cell>
          <cell r="L119">
            <v>1</v>
          </cell>
          <cell r="M119">
            <v>1</v>
          </cell>
          <cell r="N119">
            <v>1</v>
          </cell>
          <cell r="O119">
            <v>1</v>
          </cell>
          <cell r="P119">
            <v>1</v>
          </cell>
          <cell r="Q119">
            <v>1</v>
          </cell>
          <cell r="R119">
            <v>1</v>
          </cell>
          <cell r="S119">
            <v>1</v>
          </cell>
          <cell r="T119">
            <v>1</v>
          </cell>
          <cell r="U119">
            <v>1</v>
          </cell>
          <cell r="V119">
            <v>1</v>
          </cell>
          <cell r="W119">
            <v>1</v>
          </cell>
          <cell r="X119">
            <v>1</v>
          </cell>
          <cell r="Y119">
            <v>1</v>
          </cell>
          <cell r="Z119">
            <v>1</v>
          </cell>
          <cell r="AA119">
            <v>1</v>
          </cell>
          <cell r="AB119">
            <v>1</v>
          </cell>
          <cell r="AC119">
            <v>1</v>
          </cell>
          <cell r="AD119">
            <v>1</v>
          </cell>
          <cell r="AE119">
            <v>1</v>
          </cell>
          <cell r="AF119">
            <v>1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>
            <v>1</v>
          </cell>
          <cell r="AN119">
            <v>1</v>
          </cell>
          <cell r="AO119">
            <v>1</v>
          </cell>
          <cell r="AP119">
            <v>1</v>
          </cell>
          <cell r="AQ119">
            <v>1</v>
          </cell>
          <cell r="AR119">
            <v>1</v>
          </cell>
          <cell r="AS119">
            <v>1</v>
          </cell>
          <cell r="AT119">
            <v>1</v>
          </cell>
          <cell r="AU119">
            <v>1</v>
          </cell>
          <cell r="AV119">
            <v>1</v>
          </cell>
          <cell r="AW119">
            <v>1</v>
          </cell>
          <cell r="AX119">
            <v>1</v>
          </cell>
          <cell r="AY119">
            <v>1</v>
          </cell>
          <cell r="AZ119">
            <v>1</v>
          </cell>
          <cell r="BA119">
            <v>1</v>
          </cell>
          <cell r="BB119">
            <v>1</v>
          </cell>
          <cell r="BC119">
            <v>1</v>
          </cell>
        </row>
        <row r="120">
          <cell r="F120">
            <v>1</v>
          </cell>
          <cell r="G120">
            <v>1</v>
          </cell>
          <cell r="H120">
            <v>1</v>
          </cell>
          <cell r="I120">
            <v>1</v>
          </cell>
          <cell r="J120">
            <v>1</v>
          </cell>
          <cell r="K120">
            <v>1</v>
          </cell>
          <cell r="L120">
            <v>1</v>
          </cell>
          <cell r="M120">
            <v>1</v>
          </cell>
          <cell r="N120">
            <v>1</v>
          </cell>
          <cell r="O120">
            <v>1</v>
          </cell>
          <cell r="P120">
            <v>1</v>
          </cell>
          <cell r="Q120">
            <v>1</v>
          </cell>
          <cell r="R120">
            <v>1</v>
          </cell>
          <cell r="S120">
            <v>1</v>
          </cell>
          <cell r="T120">
            <v>1</v>
          </cell>
          <cell r="U120">
            <v>1</v>
          </cell>
          <cell r="V120">
            <v>1</v>
          </cell>
          <cell r="W120">
            <v>1</v>
          </cell>
          <cell r="X120">
            <v>1</v>
          </cell>
          <cell r="Y120">
            <v>1</v>
          </cell>
          <cell r="Z120">
            <v>1</v>
          </cell>
          <cell r="AA120">
            <v>1</v>
          </cell>
          <cell r="AB120">
            <v>1</v>
          </cell>
          <cell r="AC120">
            <v>1</v>
          </cell>
          <cell r="AD120">
            <v>1</v>
          </cell>
          <cell r="AE120">
            <v>1</v>
          </cell>
          <cell r="AF120">
            <v>1</v>
          </cell>
          <cell r="AG120">
            <v>1</v>
          </cell>
          <cell r="AH120">
            <v>1</v>
          </cell>
          <cell r="AI120">
            <v>1</v>
          </cell>
          <cell r="AJ120">
            <v>1</v>
          </cell>
          <cell r="AK120">
            <v>1</v>
          </cell>
          <cell r="AL120">
            <v>1</v>
          </cell>
          <cell r="AM120">
            <v>1</v>
          </cell>
          <cell r="AN120">
            <v>1</v>
          </cell>
          <cell r="AO120">
            <v>1</v>
          </cell>
          <cell r="AP120">
            <v>1</v>
          </cell>
          <cell r="AQ120">
            <v>1</v>
          </cell>
          <cell r="AR120">
            <v>1</v>
          </cell>
          <cell r="AS120">
            <v>1</v>
          </cell>
          <cell r="AT120">
            <v>1</v>
          </cell>
          <cell r="AU120">
            <v>1</v>
          </cell>
          <cell r="AV120">
            <v>1</v>
          </cell>
          <cell r="AW120">
            <v>1</v>
          </cell>
          <cell r="AX120">
            <v>1</v>
          </cell>
          <cell r="AY120">
            <v>1</v>
          </cell>
          <cell r="AZ120">
            <v>1</v>
          </cell>
          <cell r="BA120">
            <v>1</v>
          </cell>
          <cell r="BB120">
            <v>1</v>
          </cell>
          <cell r="BC120">
            <v>1</v>
          </cell>
        </row>
        <row r="121">
          <cell r="F121">
            <v>1</v>
          </cell>
          <cell r="G121">
            <v>1</v>
          </cell>
          <cell r="H121">
            <v>1</v>
          </cell>
          <cell r="I121">
            <v>1</v>
          </cell>
          <cell r="J121">
            <v>1</v>
          </cell>
          <cell r="K121">
            <v>1</v>
          </cell>
          <cell r="L121">
            <v>1</v>
          </cell>
          <cell r="M121">
            <v>1</v>
          </cell>
          <cell r="N121">
            <v>1</v>
          </cell>
          <cell r="O121">
            <v>1</v>
          </cell>
          <cell r="P121">
            <v>1</v>
          </cell>
          <cell r="Q121">
            <v>1</v>
          </cell>
          <cell r="R121">
            <v>1</v>
          </cell>
          <cell r="S121">
            <v>1</v>
          </cell>
          <cell r="T121">
            <v>1</v>
          </cell>
          <cell r="U121">
            <v>1</v>
          </cell>
          <cell r="V121">
            <v>1</v>
          </cell>
          <cell r="W121">
            <v>1</v>
          </cell>
          <cell r="X121">
            <v>1</v>
          </cell>
          <cell r="Y121">
            <v>1</v>
          </cell>
          <cell r="Z121">
            <v>1</v>
          </cell>
          <cell r="AA121">
            <v>1</v>
          </cell>
          <cell r="AB121">
            <v>1</v>
          </cell>
          <cell r="AC121">
            <v>1</v>
          </cell>
          <cell r="AD121">
            <v>1</v>
          </cell>
          <cell r="AE121">
            <v>1</v>
          </cell>
          <cell r="AF121">
            <v>1</v>
          </cell>
          <cell r="AG121">
            <v>1</v>
          </cell>
          <cell r="AH121">
            <v>1</v>
          </cell>
          <cell r="AI121">
            <v>1</v>
          </cell>
          <cell r="AJ121">
            <v>1</v>
          </cell>
          <cell r="AK121">
            <v>1</v>
          </cell>
          <cell r="AL121">
            <v>1</v>
          </cell>
          <cell r="AM121">
            <v>1</v>
          </cell>
          <cell r="AN121">
            <v>1</v>
          </cell>
          <cell r="AO121">
            <v>1</v>
          </cell>
          <cell r="AP121">
            <v>1</v>
          </cell>
          <cell r="AQ121">
            <v>1</v>
          </cell>
          <cell r="AR121">
            <v>1</v>
          </cell>
          <cell r="AS121">
            <v>1</v>
          </cell>
          <cell r="AT121">
            <v>1</v>
          </cell>
          <cell r="AU121">
            <v>1</v>
          </cell>
          <cell r="AV121">
            <v>1</v>
          </cell>
          <cell r="AW121">
            <v>1</v>
          </cell>
          <cell r="AX121">
            <v>1</v>
          </cell>
          <cell r="AY121">
            <v>1</v>
          </cell>
          <cell r="AZ121">
            <v>1</v>
          </cell>
          <cell r="BA121">
            <v>1</v>
          </cell>
          <cell r="BB121">
            <v>1</v>
          </cell>
          <cell r="BC121">
            <v>1</v>
          </cell>
        </row>
        <row r="122">
          <cell r="F122">
            <v>1</v>
          </cell>
          <cell r="G122">
            <v>1</v>
          </cell>
          <cell r="H122">
            <v>1</v>
          </cell>
          <cell r="I122">
            <v>1</v>
          </cell>
          <cell r="J122">
            <v>1</v>
          </cell>
          <cell r="K122">
            <v>1</v>
          </cell>
          <cell r="L122">
            <v>1</v>
          </cell>
          <cell r="M122">
            <v>1</v>
          </cell>
          <cell r="N122">
            <v>1</v>
          </cell>
          <cell r="O122">
            <v>1</v>
          </cell>
          <cell r="P122">
            <v>1</v>
          </cell>
          <cell r="Q122">
            <v>1</v>
          </cell>
          <cell r="R122">
            <v>1</v>
          </cell>
          <cell r="S122">
            <v>1</v>
          </cell>
          <cell r="T122">
            <v>1</v>
          </cell>
          <cell r="U122">
            <v>1</v>
          </cell>
          <cell r="V122">
            <v>1</v>
          </cell>
          <cell r="W122">
            <v>1</v>
          </cell>
          <cell r="X122">
            <v>1</v>
          </cell>
          <cell r="Y122">
            <v>1</v>
          </cell>
          <cell r="Z122">
            <v>1</v>
          </cell>
          <cell r="AA122">
            <v>1</v>
          </cell>
          <cell r="AB122">
            <v>1</v>
          </cell>
          <cell r="AC122">
            <v>1</v>
          </cell>
          <cell r="AD122">
            <v>1</v>
          </cell>
          <cell r="AE122">
            <v>1</v>
          </cell>
          <cell r="AF122">
            <v>1</v>
          </cell>
          <cell r="AG122">
            <v>1</v>
          </cell>
          <cell r="AH122">
            <v>1</v>
          </cell>
          <cell r="AI122">
            <v>1</v>
          </cell>
          <cell r="AJ122">
            <v>1</v>
          </cell>
          <cell r="AK122">
            <v>1</v>
          </cell>
          <cell r="AL122">
            <v>1</v>
          </cell>
          <cell r="AM122">
            <v>1</v>
          </cell>
          <cell r="AN122">
            <v>1</v>
          </cell>
          <cell r="AO122">
            <v>1</v>
          </cell>
          <cell r="AP122">
            <v>1</v>
          </cell>
          <cell r="AQ122">
            <v>1</v>
          </cell>
          <cell r="AR122">
            <v>1</v>
          </cell>
          <cell r="AS122">
            <v>1</v>
          </cell>
          <cell r="AT122">
            <v>1</v>
          </cell>
          <cell r="AU122">
            <v>1</v>
          </cell>
          <cell r="AV122">
            <v>1</v>
          </cell>
          <cell r="AW122">
            <v>1</v>
          </cell>
          <cell r="AX122">
            <v>1</v>
          </cell>
          <cell r="AY122">
            <v>1</v>
          </cell>
          <cell r="AZ122">
            <v>1</v>
          </cell>
          <cell r="BA122">
            <v>1</v>
          </cell>
          <cell r="BB122">
            <v>1</v>
          </cell>
          <cell r="BC122">
            <v>1</v>
          </cell>
        </row>
        <row r="126"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</row>
      </sheetData>
      <sheetData sheetId="5" refreshError="1"/>
      <sheetData sheetId="6" refreshError="1"/>
      <sheetData sheetId="7" refreshError="1"/>
      <sheetData sheetId="8">
        <row r="31">
          <cell r="F31">
            <v>0</v>
          </cell>
          <cell r="G31">
            <v>0</v>
          </cell>
          <cell r="H31">
            <v>625774950.18892884</v>
          </cell>
          <cell r="I31">
            <v>2625297612.3923593</v>
          </cell>
          <cell r="J31">
            <v>5113875738.6748648</v>
          </cell>
          <cell r="K31">
            <v>7755159707.57164</v>
          </cell>
          <cell r="L31">
            <v>8680316732.5105705</v>
          </cell>
          <cell r="M31">
            <v>6102627806.2092333</v>
          </cell>
          <cell r="N31">
            <v>3839974587.2558436</v>
          </cell>
          <cell r="O31">
            <v>5570554118.6715708</v>
          </cell>
          <cell r="P31">
            <v>5771400588.7999449</v>
          </cell>
          <cell r="Q31">
            <v>5759855030.6049709</v>
          </cell>
          <cell r="R31">
            <v>5748006452.0850697</v>
          </cell>
          <cell r="S31">
            <v>5735598346.1698627</v>
          </cell>
          <cell r="T31">
            <v>5723349647.4262333</v>
          </cell>
          <cell r="U31">
            <v>5711446475.4707279</v>
          </cell>
          <cell r="V31">
            <v>5698624308.6286144</v>
          </cell>
          <cell r="W31">
            <v>5723587977.8950815</v>
          </cell>
          <cell r="X31">
            <v>5813768591.4097815</v>
          </cell>
          <cell r="Y31">
            <v>5901167488.1996298</v>
          </cell>
          <cell r="Z31">
            <v>5987438440.5904226</v>
          </cell>
          <cell r="AA31">
            <v>6073137178.9797983</v>
          </cell>
          <cell r="AB31">
            <v>6156312123.0383406</v>
          </cell>
          <cell r="AC31">
            <v>6235790448.4357777</v>
          </cell>
          <cell r="AD31">
            <v>6312067805.276989</v>
          </cell>
          <cell r="AE31">
            <v>6385519957.6970024</v>
          </cell>
          <cell r="AF31">
            <v>6455944954.2460079</v>
          </cell>
          <cell r="AG31">
            <v>6522897442.869688</v>
          </cell>
          <cell r="AH31">
            <v>6586300255.7895756</v>
          </cell>
          <cell r="AI31">
            <v>6646431541.2909431</v>
          </cell>
          <cell r="AJ31">
            <v>6703485300.2797785</v>
          </cell>
          <cell r="AK31">
            <v>6757198732.3528433</v>
          </cell>
          <cell r="AL31">
            <v>6807134558.1996012</v>
          </cell>
          <cell r="AM31">
            <v>6853178699.9494972</v>
          </cell>
          <cell r="AN31">
            <v>6895544981.0905848</v>
          </cell>
          <cell r="AO31">
            <v>6934419116.2217102</v>
          </cell>
          <cell r="AP31">
            <v>6969628934.2749691</v>
          </cell>
          <cell r="AQ31">
            <v>7000846965.9078074</v>
          </cell>
          <cell r="AR31">
            <v>7028003739.1420536</v>
          </cell>
          <cell r="AS31">
            <v>7051608471.1646471</v>
          </cell>
          <cell r="AT31">
            <v>7067857931.4172821</v>
          </cell>
          <cell r="AU31">
            <v>7078310851.7441473</v>
          </cell>
          <cell r="AV31">
            <v>7088779210.7276688</v>
          </cell>
          <cell r="AW31">
            <v>7099263031.1395674</v>
          </cell>
          <cell r="AX31">
            <v>7109762335.7851048</v>
          </cell>
          <cell r="AY31">
            <v>7120277147.5031357</v>
          </cell>
          <cell r="AZ31">
            <v>7130807489.1661577</v>
          </cell>
          <cell r="BA31">
            <v>7141353383.6803589</v>
          </cell>
          <cell r="BB31">
            <v>7151914853.9856663</v>
          </cell>
          <cell r="BC31">
            <v>7162491923.0557985</v>
          </cell>
        </row>
        <row r="32">
          <cell r="F32">
            <v>0</v>
          </cell>
          <cell r="G32">
            <v>0</v>
          </cell>
          <cell r="H32">
            <v>299037005.09691721</v>
          </cell>
          <cell r="I32">
            <v>1213376439.4700918</v>
          </cell>
          <cell r="J32">
            <v>2697233066.0564971</v>
          </cell>
          <cell r="K32">
            <v>4464331266.0960245</v>
          </cell>
          <cell r="L32">
            <v>4996906685.3295937</v>
          </cell>
          <cell r="M32">
            <v>3513035597.9654989</v>
          </cell>
          <cell r="N32">
            <v>2210517804.5737987</v>
          </cell>
          <cell r="O32">
            <v>3206742331.4551716</v>
          </cell>
          <cell r="P32">
            <v>3322361507.6023359</v>
          </cell>
          <cell r="Q32">
            <v>3315715197.483922</v>
          </cell>
          <cell r="R32">
            <v>3308894450.8404255</v>
          </cell>
          <cell r="S32">
            <v>3301751606.9430652</v>
          </cell>
          <cell r="T32">
            <v>3294700527.2964664</v>
          </cell>
          <cell r="U32">
            <v>3287848353.4237871</v>
          </cell>
          <cell r="V32">
            <v>3280467151.4252706</v>
          </cell>
          <cell r="W32">
            <v>3294837724.4921227</v>
          </cell>
          <cell r="X32">
            <v>3346751050.2894402</v>
          </cell>
          <cell r="Y32">
            <v>3397063054.4613562</v>
          </cell>
          <cell r="Z32">
            <v>3446725746.7380962</v>
          </cell>
          <cell r="AA32">
            <v>3496059038.5957913</v>
          </cell>
          <cell r="AB32">
            <v>3543939484.3013525</v>
          </cell>
          <cell r="AC32">
            <v>3589691936.4013796</v>
          </cell>
          <cell r="AD32">
            <v>3633601720.5814409</v>
          </cell>
          <cell r="AE32">
            <v>3675885149.0310917</v>
          </cell>
          <cell r="AF32">
            <v>3716425966.4821458</v>
          </cell>
          <cell r="AG32">
            <v>3754967801.7990646</v>
          </cell>
          <cell r="AH32">
            <v>3791466232.6180115</v>
          </cell>
          <cell r="AI32">
            <v>3826081377.6384573</v>
          </cell>
          <cell r="AJ32">
            <v>3858924915.3225994</v>
          </cell>
          <cell r="AK32">
            <v>3889845562.1248808</v>
          </cell>
          <cell r="AL32">
            <v>3918591594.0613146</v>
          </cell>
          <cell r="AM32">
            <v>3945097341.1233549</v>
          </cell>
          <cell r="AN32">
            <v>3969485892.8306403</v>
          </cell>
          <cell r="AO32">
            <v>3991864157.5540462</v>
          </cell>
          <cell r="AP32">
            <v>4012133023.3847852</v>
          </cell>
          <cell r="AQ32">
            <v>4030103979.4888072</v>
          </cell>
          <cell r="AR32">
            <v>4045737033.662734</v>
          </cell>
          <cell r="AS32">
            <v>4059325321.6116457</v>
          </cell>
          <cell r="AT32">
            <v>4068679477.5798593</v>
          </cell>
          <cell r="AU32">
            <v>4074696800.3426213</v>
          </cell>
          <cell r="AV32">
            <v>4080723010.5145707</v>
          </cell>
          <cell r="AW32">
            <v>4086758121.2044606</v>
          </cell>
          <cell r="AX32">
            <v>4092802145.5403585</v>
          </cell>
          <cell r="AY32">
            <v>4098855096.6696677</v>
          </cell>
          <cell r="AZ32">
            <v>4104916987.7591586</v>
          </cell>
          <cell r="BA32">
            <v>4110987831.9949937</v>
          </cell>
          <cell r="BB32">
            <v>4117067642.5827632</v>
          </cell>
          <cell r="BC32">
            <v>4123156432.7475023</v>
          </cell>
        </row>
        <row r="33">
          <cell r="F33">
            <v>0</v>
          </cell>
          <cell r="G33">
            <v>0</v>
          </cell>
          <cell r="H33">
            <v>2907787980.7759843</v>
          </cell>
          <cell r="I33">
            <v>5100644034.9000969</v>
          </cell>
          <cell r="J33">
            <v>5449691710.3060045</v>
          </cell>
          <cell r="K33">
            <v>4896300209.9725399</v>
          </cell>
          <cell r="L33">
            <v>3225016406.6786437</v>
          </cell>
          <cell r="M33">
            <v>2267315925.508286</v>
          </cell>
          <cell r="N33">
            <v>1426668806.1192183</v>
          </cell>
          <cell r="O33">
            <v>2069631935.3014457</v>
          </cell>
          <cell r="P33">
            <v>2144252433.1845045</v>
          </cell>
          <cell r="Q33">
            <v>2139962866.1676359</v>
          </cell>
          <cell r="R33">
            <v>2135560745.036778</v>
          </cell>
          <cell r="S33">
            <v>2130950749.9980328</v>
          </cell>
          <cell r="T33">
            <v>2126399981.7828293</v>
          </cell>
          <cell r="U33">
            <v>2121977587.9817998</v>
          </cell>
          <cell r="V33">
            <v>2117213759.5590675</v>
          </cell>
          <cell r="W33">
            <v>2126488528.5362954</v>
          </cell>
          <cell r="X33">
            <v>2159993393.1150212</v>
          </cell>
          <cell r="Y33">
            <v>2192464764.5936413</v>
          </cell>
          <cell r="Z33">
            <v>2224517070.1247582</v>
          </cell>
          <cell r="AA33">
            <v>2256356780.5996342</v>
          </cell>
          <cell r="AB33">
            <v>2287258824.0528641</v>
          </cell>
          <cell r="AC33">
            <v>2316787460.2644491</v>
          </cell>
          <cell r="AD33">
            <v>2345126838.4544487</v>
          </cell>
          <cell r="AE33">
            <v>2372416566.527142</v>
          </cell>
          <cell r="AF33">
            <v>2398581613.3232269</v>
          </cell>
          <cell r="AG33">
            <v>2423456516.8915081</v>
          </cell>
          <cell r="AH33">
            <v>2447012607.0348415</v>
          </cell>
          <cell r="AI33">
            <v>2469353224.3745556</v>
          </cell>
          <cell r="AJ33">
            <v>2490550446.1990061</v>
          </cell>
          <cell r="AK33">
            <v>2510506634.0959005</v>
          </cell>
          <cell r="AL33">
            <v>2529059325.3860221</v>
          </cell>
          <cell r="AM33">
            <v>2546166136.6406493</v>
          </cell>
          <cell r="AN33">
            <v>2561906509.8455138</v>
          </cell>
          <cell r="AO33">
            <v>2576349443.6716514</v>
          </cell>
          <cell r="AP33">
            <v>2589430971.285275</v>
          </cell>
          <cell r="AQ33">
            <v>2601029427.7791491</v>
          </cell>
          <cell r="AR33">
            <v>2611119002.1820431</v>
          </cell>
          <cell r="AS33">
            <v>2619888884.3012481</v>
          </cell>
          <cell r="AT33">
            <v>2625926057.304522</v>
          </cell>
          <cell r="AU33">
            <v>2629809637.892529</v>
          </cell>
          <cell r="AV33">
            <v>2633698954.4151282</v>
          </cell>
          <cell r="AW33">
            <v>2637594015.3327131</v>
          </cell>
          <cell r="AX33">
            <v>2641494829.1181378</v>
          </cell>
          <cell r="AY33">
            <v>2645401404.2567372</v>
          </cell>
          <cell r="AZ33">
            <v>2649313749.2463465</v>
          </cell>
          <cell r="BA33">
            <v>2653231872.5973167</v>
          </cell>
          <cell r="BB33">
            <v>2657155782.8325348</v>
          </cell>
          <cell r="BC33">
            <v>2661085488.4874415</v>
          </cell>
        </row>
        <row r="34">
          <cell r="F34">
            <v>0</v>
          </cell>
          <cell r="G34">
            <v>0</v>
          </cell>
          <cell r="H34">
            <v>1389535022.0802851</v>
          </cell>
          <cell r="I34">
            <v>2357447501.8973489</v>
          </cell>
          <cell r="J34">
            <v>2874353901.4227691</v>
          </cell>
          <cell r="K34">
            <v>2818601671.63695</v>
          </cell>
          <cell r="L34">
            <v>1856511293.2427797</v>
          </cell>
          <cell r="M34">
            <v>1305201924.6594715</v>
          </cell>
          <cell r="N34">
            <v>821275434.37996686</v>
          </cell>
          <cell r="O34">
            <v>1191403260.0845339</v>
          </cell>
          <cell r="P34">
            <v>1234359257.685169</v>
          </cell>
          <cell r="Q34">
            <v>1231889927.7327862</v>
          </cell>
          <cell r="R34">
            <v>1229355804.936779</v>
          </cell>
          <cell r="S34">
            <v>1226702017.5534034</v>
          </cell>
          <cell r="T34">
            <v>1224082324.6529393</v>
          </cell>
          <cell r="U34">
            <v>1221536531.7020025</v>
          </cell>
          <cell r="V34">
            <v>1218794188.6715741</v>
          </cell>
          <cell r="W34">
            <v>1224133297.4316978</v>
          </cell>
          <cell r="X34">
            <v>1243420690.6183374</v>
          </cell>
          <cell r="Y34">
            <v>1262113143.696188</v>
          </cell>
          <cell r="Z34">
            <v>1280564357.4852896</v>
          </cell>
          <cell r="AA34">
            <v>1298893188.913178</v>
          </cell>
          <cell r="AB34">
            <v>1316682243.4235344</v>
          </cell>
          <cell r="AC34">
            <v>1333680683.0244427</v>
          </cell>
          <cell r="AD34">
            <v>1349994514.9616253</v>
          </cell>
          <cell r="AE34">
            <v>1365704105.8497715</v>
          </cell>
          <cell r="AF34">
            <v>1380766263.2901378</v>
          </cell>
          <cell r="AG34">
            <v>1395085737.5406265</v>
          </cell>
          <cell r="AH34">
            <v>1408646024.330231</v>
          </cell>
          <cell r="AI34">
            <v>1421506612.6681089</v>
          </cell>
          <cell r="AJ34">
            <v>1433708994.5291655</v>
          </cell>
          <cell r="AK34">
            <v>1445196963.4349778</v>
          </cell>
          <cell r="AL34">
            <v>1455876996.2028198</v>
          </cell>
          <cell r="AM34">
            <v>1465724694.4098179</v>
          </cell>
          <cell r="AN34">
            <v>1474785789.5887978</v>
          </cell>
          <cell r="AO34">
            <v>1483100001.4793963</v>
          </cell>
          <cell r="AP34">
            <v>1490630506.966831</v>
          </cell>
          <cell r="AQ34">
            <v>1497307268.4929025</v>
          </cell>
          <cell r="AR34">
            <v>1503115427.7271299</v>
          </cell>
          <cell r="AS34">
            <v>1508163893.5771005</v>
          </cell>
          <cell r="AT34">
            <v>1511639249.4967258</v>
          </cell>
          <cell r="AU34">
            <v>1513874869.5093625</v>
          </cell>
          <cell r="AV34">
            <v>1516113791.4671702</v>
          </cell>
          <cell r="AW34">
            <v>1518356020.240453</v>
          </cell>
          <cell r="AX34">
            <v>1520601560.7066908</v>
          </cell>
          <cell r="AY34">
            <v>1522850417.7505469</v>
          </cell>
          <cell r="AZ34">
            <v>1525102596.2638812</v>
          </cell>
          <cell r="BA34">
            <v>1527358101.145757</v>
          </cell>
          <cell r="BB34">
            <v>1529616937.3024564</v>
          </cell>
          <cell r="BC34">
            <v>1531879109.6474857</v>
          </cell>
        </row>
        <row r="35">
          <cell r="F35">
            <v>0</v>
          </cell>
          <cell r="G35">
            <v>0</v>
          </cell>
          <cell r="H35">
            <v>1001860200.2785486</v>
          </cell>
          <cell r="I35">
            <v>2238309247.0662613</v>
          </cell>
          <cell r="J35">
            <v>3299514643.9396381</v>
          </cell>
          <cell r="K35">
            <v>5673248811.6752806</v>
          </cell>
          <cell r="L35">
            <v>9454572210.1534595</v>
          </cell>
          <cell r="M35">
            <v>11345853289.327045</v>
          </cell>
          <cell r="N35">
            <v>11233170240.417253</v>
          </cell>
          <cell r="O35">
            <v>14339027316.278927</v>
          </cell>
          <cell r="P35">
            <v>14794849122.399704</v>
          </cell>
          <cell r="Q35">
            <v>15137094539.804424</v>
          </cell>
          <cell r="R35">
            <v>15465816102.785864</v>
          </cell>
          <cell r="S35">
            <v>15781626466.065056</v>
          </cell>
          <cell r="T35">
            <v>16085938815.367382</v>
          </cell>
          <cell r="U35">
            <v>16379644851.376562</v>
          </cell>
          <cell r="V35">
            <v>16662030781.041626</v>
          </cell>
          <cell r="W35">
            <v>16847140567.362038</v>
          </cell>
          <cell r="X35">
            <v>17021849585.230127</v>
          </cell>
          <cell r="Y35">
            <v>17191184805.595913</v>
          </cell>
          <cell r="Z35">
            <v>17356883506.740887</v>
          </cell>
          <cell r="AA35">
            <v>17519669166.406254</v>
          </cell>
          <cell r="AB35">
            <v>17677648773.435974</v>
          </cell>
          <cell r="AC35">
            <v>17829607698.354092</v>
          </cell>
          <cell r="AD35">
            <v>17976042987.757488</v>
          </cell>
          <cell r="AE35">
            <v>18117359675.925968</v>
          </cell>
          <cell r="AF35">
            <v>18253373211.028488</v>
          </cell>
          <cell r="AG35">
            <v>18383652997.894501</v>
          </cell>
          <cell r="AH35">
            <v>18508140297.055199</v>
          </cell>
          <cell r="AI35">
            <v>18627136028.212437</v>
          </cell>
          <cell r="AJ35">
            <v>18740863221.343597</v>
          </cell>
          <cell r="AK35">
            <v>18849091485.021702</v>
          </cell>
          <cell r="AL35">
            <v>18951412186.829365</v>
          </cell>
          <cell r="AM35">
            <v>19047735491.189301</v>
          </cell>
          <cell r="AN35">
            <v>19138299707.740292</v>
          </cell>
          <cell r="AO35">
            <v>19223321491.718079</v>
          </cell>
          <cell r="AP35">
            <v>19302668169.053242</v>
          </cell>
          <cell r="AQ35">
            <v>19376051064.558273</v>
          </cell>
          <cell r="AR35">
            <v>19443432225.789776</v>
          </cell>
          <cell r="AS35">
            <v>19504404034.062271</v>
          </cell>
          <cell r="AT35">
            <v>19546550005.003738</v>
          </cell>
          <cell r="AU35">
            <v>19573333762.957951</v>
          </cell>
          <cell r="AV35">
            <v>19600154164.644474</v>
          </cell>
          <cell r="AW35">
            <v>19627011260.118053</v>
          </cell>
          <cell r="AX35">
            <v>19653905099.501621</v>
          </cell>
          <cell r="AY35">
            <v>19680835732.986561</v>
          </cell>
          <cell r="AZ35">
            <v>19707803210.832645</v>
          </cell>
          <cell r="BA35">
            <v>19734807583.368191</v>
          </cell>
          <cell r="BB35">
            <v>19761848900.990196</v>
          </cell>
          <cell r="BC35">
            <v>19788927214.164345</v>
          </cell>
        </row>
        <row r="36">
          <cell r="F36">
            <v>0</v>
          </cell>
          <cell r="G36">
            <v>0</v>
          </cell>
          <cell r="H36">
            <v>206748158.20380247</v>
          </cell>
          <cell r="I36">
            <v>434804854.98735297</v>
          </cell>
          <cell r="J36">
            <v>664005617.78169239</v>
          </cell>
          <cell r="K36">
            <v>874911626.85366499</v>
          </cell>
          <cell r="L36">
            <v>963937442.29990542</v>
          </cell>
          <cell r="M36">
            <v>838230726.4002142</v>
          </cell>
          <cell r="N36">
            <v>667317598.64297533</v>
          </cell>
          <cell r="O36">
            <v>901209816.25367796</v>
          </cell>
          <cell r="P36">
            <v>931612940.61959231</v>
          </cell>
          <cell r="Q36">
            <v>942453641.37175715</v>
          </cell>
          <cell r="R36">
            <v>952809913.56541836</v>
          </cell>
          <cell r="S36">
            <v>962683748.92281687</v>
          </cell>
          <cell r="T36">
            <v>972176512.6631093</v>
          </cell>
          <cell r="U36">
            <v>981332412.72968948</v>
          </cell>
          <cell r="V36">
            <v>990033695.61407137</v>
          </cell>
          <cell r="W36">
            <v>998201356.83461893</v>
          </cell>
          <cell r="X36">
            <v>1010828960.5394377</v>
          </cell>
          <cell r="Y36">
            <v>1023067574.7228363</v>
          </cell>
          <cell r="Z36">
            <v>1035098661.6399257</v>
          </cell>
          <cell r="AA36">
            <v>1046987972.0324965</v>
          </cell>
          <cell r="AB36">
            <v>1058526734.2050577</v>
          </cell>
          <cell r="AC36">
            <v>1069586853.5539184</v>
          </cell>
          <cell r="AD36">
            <v>1080221908.5354397</v>
          </cell>
          <cell r="AE36">
            <v>1090473482.124702</v>
          </cell>
          <cell r="AF36">
            <v>1100320357.8241987</v>
          </cell>
          <cell r="AG36">
            <v>1109714941.3178909</v>
          </cell>
          <cell r="AH36">
            <v>1118649528.0251131</v>
          </cell>
          <cell r="AI36">
            <v>1127154936.2685249</v>
          </cell>
          <cell r="AJ36">
            <v>1135253110.1626935</v>
          </cell>
          <cell r="AK36">
            <v>1142916774.2680378</v>
          </cell>
          <cell r="AL36">
            <v>1150099680.7000897</v>
          </cell>
          <cell r="AM36">
            <v>1156790337.1893673</v>
          </cell>
          <cell r="AN36">
            <v>1163012673.4970002</v>
          </cell>
          <cell r="AO36">
            <v>1168787804.1181016</v>
          </cell>
          <cell r="AP36">
            <v>1174098483.8482893</v>
          </cell>
          <cell r="AQ36">
            <v>1178910671.0893207</v>
          </cell>
          <cell r="AR36">
            <v>1183217939.6905098</v>
          </cell>
          <cell r="AS36">
            <v>1187043961.0069256</v>
          </cell>
          <cell r="AT36">
            <v>1189683701.3062251</v>
          </cell>
          <cell r="AU36">
            <v>1191370587.9291937</v>
          </cell>
          <cell r="AV36">
            <v>1193059866.4370601</v>
          </cell>
          <cell r="AW36">
            <v>1194751540.2213473</v>
          </cell>
          <cell r="AX36">
            <v>1196445612.6783855</v>
          </cell>
          <cell r="AY36">
            <v>1198142087.2093222</v>
          </cell>
          <cell r="AZ36">
            <v>1199840967.2201269</v>
          </cell>
          <cell r="BA36">
            <v>1201542256.1215978</v>
          </cell>
          <cell r="BB36">
            <v>1203245957.3293705</v>
          </cell>
          <cell r="BC36">
            <v>1204952074.2639229</v>
          </cell>
        </row>
        <row r="37">
          <cell r="F37">
            <v>0</v>
          </cell>
          <cell r="G37">
            <v>0</v>
          </cell>
          <cell r="H37">
            <v>19350280.792250153</v>
          </cell>
          <cell r="I37">
            <v>42035746.311073765</v>
          </cell>
          <cell r="J37">
            <v>60477456.403755665</v>
          </cell>
          <cell r="K37">
            <v>79686720.041542917</v>
          </cell>
          <cell r="L37">
            <v>87795167.814087123</v>
          </cell>
          <cell r="M37">
            <v>76345833.310139671</v>
          </cell>
          <cell r="N37">
            <v>60779110.746406384</v>
          </cell>
          <cell r="O37">
            <v>82081952.190708101</v>
          </cell>
          <cell r="P37">
            <v>84851060.733072981</v>
          </cell>
          <cell r="Q37">
            <v>85838428.89618504</v>
          </cell>
          <cell r="R37">
            <v>86781675.434053153</v>
          </cell>
          <cell r="S37">
            <v>87680981.752213359</v>
          </cell>
          <cell r="T37">
            <v>88545580.168071091</v>
          </cell>
          <cell r="U37">
            <v>89379497.129442036</v>
          </cell>
          <cell r="V37">
            <v>90172007.677854255</v>
          </cell>
          <cell r="W37">
            <v>90915916.105973482</v>
          </cell>
          <cell r="X37">
            <v>92066034.918361515</v>
          </cell>
          <cell r="Y37">
            <v>93180724.667812124</v>
          </cell>
          <cell r="Z37">
            <v>94276512.888623983</v>
          </cell>
          <cell r="AA37">
            <v>95359388.141004473</v>
          </cell>
          <cell r="AB37">
            <v>96410335.554033458</v>
          </cell>
          <cell r="AC37">
            <v>97417688.305017203</v>
          </cell>
          <cell r="AD37">
            <v>98386326.30561915</v>
          </cell>
          <cell r="AE37">
            <v>99320036.922233731</v>
          </cell>
          <cell r="AF37">
            <v>100216887.76186819</v>
          </cell>
          <cell r="AG37">
            <v>101072543.94678017</v>
          </cell>
          <cell r="AH37">
            <v>101886303.74579629</v>
          </cell>
          <cell r="AI37">
            <v>102660974.08360992</v>
          </cell>
          <cell r="AJ37">
            <v>103398553.62438369</v>
          </cell>
          <cell r="AK37">
            <v>104096558.12827986</v>
          </cell>
          <cell r="AL37">
            <v>104750775.3501882</v>
          </cell>
          <cell r="AM37">
            <v>105360158.5772377</v>
          </cell>
          <cell r="AN37">
            <v>105926887.32575573</v>
          </cell>
          <cell r="AO37">
            <v>106452884.69838412</v>
          </cell>
          <cell r="AP37">
            <v>106936580.00645953</v>
          </cell>
          <cell r="AQ37">
            <v>107374872.75019938</v>
          </cell>
          <cell r="AR37">
            <v>107767177.63749523</v>
          </cell>
          <cell r="AS37">
            <v>108115650.64911887</v>
          </cell>
          <cell r="AT37">
            <v>108356077.49882151</v>
          </cell>
          <cell r="AU37">
            <v>108509718.68718897</v>
          </cell>
          <cell r="AV37">
            <v>108663577.72780164</v>
          </cell>
          <cell r="AW37">
            <v>108817654.92955844</v>
          </cell>
          <cell r="AX37">
            <v>108971950.60179627</v>
          </cell>
          <cell r="AY37">
            <v>109126465.05429079</v>
          </cell>
          <cell r="AZ37">
            <v>109281198.59725672</v>
          </cell>
          <cell r="BA37">
            <v>109436151.54134871</v>
          </cell>
          <cell r="BB37">
            <v>109591324.19766194</v>
          </cell>
          <cell r="BC37">
            <v>109746716.87773268</v>
          </cell>
        </row>
        <row r="38"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</row>
        <row r="39">
          <cell r="F39">
            <v>0</v>
          </cell>
          <cell r="G39">
            <v>0</v>
          </cell>
          <cell r="H39">
            <v>2907787980.7759843</v>
          </cell>
          <cell r="I39">
            <v>5100644034.9000969</v>
          </cell>
          <cell r="J39">
            <v>5449691710.3060045</v>
          </cell>
          <cell r="K39">
            <v>4896300209.9725399</v>
          </cell>
          <cell r="L39">
            <v>3225016406.6786437</v>
          </cell>
          <cell r="M39">
            <v>2267315925.508286</v>
          </cell>
          <cell r="N39">
            <v>1426668806.1192183</v>
          </cell>
          <cell r="O39">
            <v>2069631935.3014457</v>
          </cell>
          <cell r="P39">
            <v>2144252433.1845045</v>
          </cell>
          <cell r="Q39">
            <v>2139962866.1676359</v>
          </cell>
          <cell r="R39">
            <v>2135560745.036778</v>
          </cell>
          <cell r="S39">
            <v>2130950749.9980328</v>
          </cell>
          <cell r="T39">
            <v>2126399981.7828293</v>
          </cell>
          <cell r="U39">
            <v>2121977587.9817998</v>
          </cell>
          <cell r="V39">
            <v>2117213759.5590675</v>
          </cell>
          <cell r="W39">
            <v>2126488528.5362954</v>
          </cell>
          <cell r="X39">
            <v>2159993393.1150212</v>
          </cell>
          <cell r="Y39">
            <v>2192464764.5936413</v>
          </cell>
          <cell r="Z39">
            <v>2224517070.1247582</v>
          </cell>
          <cell r="AA39">
            <v>2256356780.5996342</v>
          </cell>
          <cell r="AB39">
            <v>2287258824.0528641</v>
          </cell>
          <cell r="AC39">
            <v>2316787460.2644491</v>
          </cell>
          <cell r="AD39">
            <v>2345126838.4544487</v>
          </cell>
          <cell r="AE39">
            <v>2372416566.527142</v>
          </cell>
          <cell r="AF39">
            <v>2398581613.3232269</v>
          </cell>
          <cell r="AG39">
            <v>2423456516.8915081</v>
          </cell>
          <cell r="AH39">
            <v>2447012607.0348415</v>
          </cell>
          <cell r="AI39">
            <v>2469353224.3745556</v>
          </cell>
          <cell r="AJ39">
            <v>2490550446.1990061</v>
          </cell>
          <cell r="AK39">
            <v>2510506634.0959005</v>
          </cell>
          <cell r="AL39">
            <v>2529059325.3860221</v>
          </cell>
          <cell r="AM39">
            <v>2546166136.6406493</v>
          </cell>
          <cell r="AN39">
            <v>2561906509.8455138</v>
          </cell>
          <cell r="AO39">
            <v>2576349443.6716514</v>
          </cell>
          <cell r="AP39">
            <v>2589430971.285275</v>
          </cell>
          <cell r="AQ39">
            <v>2601029427.7791491</v>
          </cell>
          <cell r="AR39">
            <v>2611119002.1820431</v>
          </cell>
          <cell r="AS39">
            <v>2619888884.3012481</v>
          </cell>
          <cell r="AT39">
            <v>2625926057.304522</v>
          </cell>
          <cell r="AU39">
            <v>2629809637.892529</v>
          </cell>
          <cell r="AV39">
            <v>2633698954.4151282</v>
          </cell>
          <cell r="AW39">
            <v>2637594015.3327131</v>
          </cell>
          <cell r="AX39">
            <v>2641494829.1181378</v>
          </cell>
          <cell r="AY39">
            <v>2645401404.2567372</v>
          </cell>
          <cell r="AZ39">
            <v>2649313749.2463465</v>
          </cell>
          <cell r="BA39">
            <v>2653231872.5973167</v>
          </cell>
          <cell r="BB39">
            <v>2657155782.8325348</v>
          </cell>
          <cell r="BC39">
            <v>2661085488.4874415</v>
          </cell>
        </row>
        <row r="40">
          <cell r="F40">
            <v>0</v>
          </cell>
          <cell r="G40">
            <v>0</v>
          </cell>
          <cell r="H40">
            <v>1389535022.0802851</v>
          </cell>
          <cell r="I40">
            <v>2357447501.8973489</v>
          </cell>
          <cell r="J40">
            <v>2874353901.4227691</v>
          </cell>
          <cell r="K40">
            <v>2818601671.63695</v>
          </cell>
          <cell r="L40">
            <v>1856511293.2427797</v>
          </cell>
          <cell r="M40">
            <v>1305201924.6594715</v>
          </cell>
          <cell r="N40">
            <v>821275434.37996686</v>
          </cell>
          <cell r="O40">
            <v>1191403260.0845339</v>
          </cell>
          <cell r="P40">
            <v>1234359257.685169</v>
          </cell>
          <cell r="Q40">
            <v>1231889927.7327862</v>
          </cell>
          <cell r="R40">
            <v>1229355804.936779</v>
          </cell>
          <cell r="S40">
            <v>1226702017.5534034</v>
          </cell>
          <cell r="T40">
            <v>1224082324.6529393</v>
          </cell>
          <cell r="U40">
            <v>1221536531.7020025</v>
          </cell>
          <cell r="V40">
            <v>1218794188.6715741</v>
          </cell>
          <cell r="W40">
            <v>1224133297.4316978</v>
          </cell>
          <cell r="X40">
            <v>1243420690.6183374</v>
          </cell>
          <cell r="Y40">
            <v>1262113143.696188</v>
          </cell>
          <cell r="Z40">
            <v>1280564357.4852896</v>
          </cell>
          <cell r="AA40">
            <v>1298893188.913178</v>
          </cell>
          <cell r="AB40">
            <v>1316682243.4235344</v>
          </cell>
          <cell r="AC40">
            <v>1333680683.0244427</v>
          </cell>
          <cell r="AD40">
            <v>1349994514.9616253</v>
          </cell>
          <cell r="AE40">
            <v>1365704105.8497715</v>
          </cell>
          <cell r="AF40">
            <v>1380766263.2901378</v>
          </cell>
          <cell r="AG40">
            <v>1395085737.5406265</v>
          </cell>
          <cell r="AH40">
            <v>1408646024.330231</v>
          </cell>
          <cell r="AI40">
            <v>1421506612.6681089</v>
          </cell>
          <cell r="AJ40">
            <v>1433708994.5291655</v>
          </cell>
          <cell r="AK40">
            <v>1445196963.4349778</v>
          </cell>
          <cell r="AL40">
            <v>1455876996.2028198</v>
          </cell>
          <cell r="AM40">
            <v>1465724694.4098179</v>
          </cell>
          <cell r="AN40">
            <v>1474785789.5887978</v>
          </cell>
          <cell r="AO40">
            <v>1483100001.4793963</v>
          </cell>
          <cell r="AP40">
            <v>1490630506.966831</v>
          </cell>
          <cell r="AQ40">
            <v>1497307268.4929025</v>
          </cell>
          <cell r="AR40">
            <v>1503115427.7271299</v>
          </cell>
          <cell r="AS40">
            <v>1508163893.5771005</v>
          </cell>
          <cell r="AT40">
            <v>1511639249.4967258</v>
          </cell>
          <cell r="AU40">
            <v>1513874869.5093625</v>
          </cell>
          <cell r="AV40">
            <v>1516113791.4671702</v>
          </cell>
          <cell r="AW40">
            <v>1518356020.240453</v>
          </cell>
          <cell r="AX40">
            <v>1520601560.7066908</v>
          </cell>
          <cell r="AY40">
            <v>1522850417.7505469</v>
          </cell>
          <cell r="AZ40">
            <v>1525102596.2638812</v>
          </cell>
          <cell r="BA40">
            <v>1527358101.145757</v>
          </cell>
          <cell r="BB40">
            <v>1529616937.3024564</v>
          </cell>
          <cell r="BC40">
            <v>1531879109.6474857</v>
          </cell>
        </row>
        <row r="41">
          <cell r="F41">
            <v>0</v>
          </cell>
          <cell r="G41">
            <v>0</v>
          </cell>
          <cell r="H41">
            <v>635705938.51470697</v>
          </cell>
          <cell r="I41">
            <v>1337527900.6486502</v>
          </cell>
          <cell r="J41">
            <v>2033448834.7682004</v>
          </cell>
          <cell r="K41">
            <v>2648738110.9081054</v>
          </cell>
          <cell r="L41">
            <v>6659552928.8056021</v>
          </cell>
          <cell r="M41">
            <v>11861929592.510712</v>
          </cell>
          <cell r="N41">
            <v>9158695031.9872417</v>
          </cell>
          <cell r="O41">
            <v>9177247856.4075813</v>
          </cell>
          <cell r="P41">
            <v>9521597853.3015614</v>
          </cell>
          <cell r="Q41">
            <v>9951524412.2302856</v>
          </cell>
          <cell r="R41">
            <v>10379787234.826204</v>
          </cell>
          <cell r="S41">
            <v>10806520823.816168</v>
          </cell>
          <cell r="T41">
            <v>11231769791.947033</v>
          </cell>
          <cell r="U41">
            <v>11655599218.585455</v>
          </cell>
          <cell r="V41">
            <v>12078053376.012135</v>
          </cell>
          <cell r="W41">
            <v>12259282558.234222</v>
          </cell>
          <cell r="X41">
            <v>12348543777.857164</v>
          </cell>
          <cell r="Y41">
            <v>12435442699.56184</v>
          </cell>
          <cell r="Z41">
            <v>12519918357.860125</v>
          </cell>
          <cell r="AA41">
            <v>12602118666.515926</v>
          </cell>
          <cell r="AB41">
            <v>12682204856.71896</v>
          </cell>
          <cell r="AC41">
            <v>12760138664.181637</v>
          </cell>
          <cell r="AD41">
            <v>12835845650.466372</v>
          </cell>
          <cell r="AE41">
            <v>12909303494.503319</v>
          </cell>
          <cell r="AF41">
            <v>12980503105.943935</v>
          </cell>
          <cell r="AG41">
            <v>13049436531.215883</v>
          </cell>
          <cell r="AH41">
            <v>13116089264.005886</v>
          </cell>
          <cell r="AI41">
            <v>13180449758.686396</v>
          </cell>
          <cell r="AJ41">
            <v>13242521675.183062</v>
          </cell>
          <cell r="AK41">
            <v>13302320264.150467</v>
          </cell>
          <cell r="AL41">
            <v>13359856314.013733</v>
          </cell>
          <cell r="AM41">
            <v>13415133838.294453</v>
          </cell>
          <cell r="AN41">
            <v>13468159945.216145</v>
          </cell>
          <cell r="AO41">
            <v>13518953554.111818</v>
          </cell>
          <cell r="AP41">
            <v>13567545221.223082</v>
          </cell>
          <cell r="AQ41">
            <v>13613965548.589128</v>
          </cell>
          <cell r="AR41">
            <v>13658240474.628986</v>
          </cell>
          <cell r="AS41">
            <v>13699362550.521608</v>
          </cell>
          <cell r="AT41">
            <v>13727861147.196712</v>
          </cell>
          <cell r="AU41">
            <v>13745834387.343903</v>
          </cell>
          <cell r="AV41">
            <v>13763831159.005423</v>
          </cell>
          <cell r="AW41">
            <v>13781851492.989983</v>
          </cell>
          <cell r="AX41">
            <v>13799895420.146616</v>
          </cell>
          <cell r="AY41">
            <v>13817962971.364744</v>
          </cell>
          <cell r="AZ41">
            <v>13836054177.57424</v>
          </cell>
          <cell r="BA41">
            <v>13854169069.745466</v>
          </cell>
          <cell r="BB41">
            <v>13872307678.889332</v>
          </cell>
          <cell r="BC41">
            <v>13890470036.057348</v>
          </cell>
        </row>
        <row r="42">
          <cell r="F42">
            <v>0</v>
          </cell>
          <cell r="G42">
            <v>0</v>
          </cell>
          <cell r="H42">
            <v>1581083154.6067233</v>
          </cell>
          <cell r="I42">
            <v>3479588520.174809</v>
          </cell>
          <cell r="J42">
            <v>5548222886.694931</v>
          </cell>
          <cell r="K42">
            <v>7181994416.033865</v>
          </cell>
          <cell r="L42">
            <v>9082590224.2359619</v>
          </cell>
          <cell r="M42">
            <v>7160818189.2936974</v>
          </cell>
          <cell r="N42">
            <v>7670882143.5731421</v>
          </cell>
          <cell r="O42">
            <v>7960623709.3244448</v>
          </cell>
          <cell r="P42">
            <v>7801411235.1379557</v>
          </cell>
          <cell r="Q42">
            <v>7645383010.4351969</v>
          </cell>
          <cell r="R42">
            <v>7492475350.2264929</v>
          </cell>
          <cell r="S42">
            <v>7342625843.2219629</v>
          </cell>
          <cell r="T42">
            <v>7269199584.7897425</v>
          </cell>
          <cell r="U42">
            <v>7196507588.9418459</v>
          </cell>
          <cell r="V42">
            <v>7124542513.0524273</v>
          </cell>
          <cell r="W42">
            <v>7183319148.4899788</v>
          </cell>
          <cell r="X42">
            <v>7274190701.4800577</v>
          </cell>
          <cell r="Y42">
            <v>7362262983.7031269</v>
          </cell>
          <cell r="Z42">
            <v>7448841845.2093182</v>
          </cell>
          <cell r="AA42">
            <v>7534400445.6064548</v>
          </cell>
          <cell r="AB42">
            <v>7617436408.9384146</v>
          </cell>
          <cell r="AC42">
            <v>7697027932.7920713</v>
          </cell>
          <cell r="AD42">
            <v>7773560581.8121672</v>
          </cell>
          <cell r="AE42">
            <v>7847333598.0094395</v>
          </cell>
          <cell r="AF42">
            <v>7918194301.895174</v>
          </cell>
          <cell r="AG42">
            <v>7985800192.2701626</v>
          </cell>
          <cell r="AH42">
            <v>8050095824.9482756</v>
          </cell>
          <cell r="AI42">
            <v>8111302976.6740246</v>
          </cell>
          <cell r="AJ42">
            <v>8169579563.0596132</v>
          </cell>
          <cell r="AK42">
            <v>8224729302.8777227</v>
          </cell>
          <cell r="AL42">
            <v>8276419384.2043896</v>
          </cell>
          <cell r="AM42">
            <v>8324567105.6498938</v>
          </cell>
          <cell r="AN42">
            <v>8369344672.0606441</v>
          </cell>
          <cell r="AO42">
            <v>8410904028.8893509</v>
          </cell>
          <cell r="AP42">
            <v>8449121075.1157007</v>
          </cell>
          <cell r="AQ42">
            <v>8483750838.4574766</v>
          </cell>
          <cell r="AR42">
            <v>8514747074.6464605</v>
          </cell>
          <cell r="AS42">
            <v>8542280128.9711857</v>
          </cell>
          <cell r="AT42">
            <v>8561276393.5115671</v>
          </cell>
          <cell r="AU42">
            <v>8573415672.7232542</v>
          </cell>
          <cell r="AV42">
            <v>8585572164.5669155</v>
          </cell>
          <cell r="AW42">
            <v>8597745893.4488335</v>
          </cell>
          <cell r="AX42">
            <v>8609936883.8098984</v>
          </cell>
          <cell r="AY42">
            <v>8622145160.125658</v>
          </cell>
          <cell r="AZ42">
            <v>8634370746.9063606</v>
          </cell>
          <cell r="BA42">
            <v>8646613668.6970139</v>
          </cell>
          <cell r="BB42">
            <v>8658873950.077425</v>
          </cell>
          <cell r="BC42">
            <v>8671151615.6622505</v>
          </cell>
        </row>
        <row r="43"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</row>
        <row r="45">
          <cell r="F45">
            <v>0</v>
          </cell>
          <cell r="G45">
            <v>0</v>
          </cell>
          <cell r="H45">
            <v>2561998365.4079361</v>
          </cell>
          <cell r="I45">
            <v>6278246488.6147547</v>
          </cell>
          <cell r="J45">
            <v>10213995244.985889</v>
          </cell>
          <cell r="K45">
            <v>15189549681.450022</v>
          </cell>
          <cell r="L45">
            <v>26988801319.408627</v>
          </cell>
          <cell r="M45">
            <v>37972784223.868668</v>
          </cell>
          <cell r="N45">
            <v>46399209686.776482</v>
          </cell>
          <cell r="O45">
            <v>55592440241.016815</v>
          </cell>
          <cell r="P45">
            <v>57602083628.72493</v>
          </cell>
          <cell r="Q45">
            <v>59724142092.070145</v>
          </cell>
          <cell r="R45">
            <v>61827302215.991684</v>
          </cell>
          <cell r="S45">
            <v>63912474000.713043</v>
          </cell>
          <cell r="T45">
            <v>65981585554.129219</v>
          </cell>
          <cell r="U45">
            <v>68035814472.935799</v>
          </cell>
          <cell r="V45">
            <v>70073809059.985733</v>
          </cell>
          <cell r="W45">
            <v>71025205534.736267</v>
          </cell>
          <cell r="X45">
            <v>71622544919.800735</v>
          </cell>
          <cell r="Y45">
            <v>72203143586.260666</v>
          </cell>
          <cell r="Z45">
            <v>72769443429.042877</v>
          </cell>
          <cell r="AA45">
            <v>73323104361.465378</v>
          </cell>
          <cell r="AB45">
            <v>73861760791.028809</v>
          </cell>
          <cell r="AC45">
            <v>74383347450.12056</v>
          </cell>
          <cell r="AD45">
            <v>74888335879.654617</v>
          </cell>
          <cell r="AE45">
            <v>75377253517.642075</v>
          </cell>
          <cell r="AF45">
            <v>75849755078.053757</v>
          </cell>
          <cell r="AG45">
            <v>76305110628.647736</v>
          </cell>
          <cell r="AH45">
            <v>76743151138.462402</v>
          </cell>
          <cell r="AI45">
            <v>77164289248.8871</v>
          </cell>
          <cell r="AJ45">
            <v>77568874078.237717</v>
          </cell>
          <cell r="AK45">
            <v>77956580421.581406</v>
          </cell>
          <cell r="AL45">
            <v>78326783188.277176</v>
          </cell>
          <cell r="AM45">
            <v>78679338767.258881</v>
          </cell>
          <cell r="AN45">
            <v>79014638671.523468</v>
          </cell>
          <cell r="AO45">
            <v>79333085704.362274</v>
          </cell>
          <cell r="AP45">
            <v>79634570342.280533</v>
          </cell>
          <cell r="AQ45">
            <v>79918735579.614685</v>
          </cell>
          <cell r="AR45">
            <v>80185608723.523911</v>
          </cell>
          <cell r="AS45">
            <v>80430909191.867584</v>
          </cell>
          <cell r="AT45">
            <v>80600734835.563248</v>
          </cell>
          <cell r="AU45">
            <v>80708163729.140823</v>
          </cell>
          <cell r="AV45">
            <v>80815735912.932831</v>
          </cell>
          <cell r="AW45">
            <v>80923451578.202911</v>
          </cell>
          <cell r="AX45">
            <v>81031310916.470047</v>
          </cell>
          <cell r="AY45">
            <v>81139314119.509247</v>
          </cell>
          <cell r="AZ45">
            <v>81247461379.351593</v>
          </cell>
          <cell r="BA45">
            <v>81355752888.284653</v>
          </cell>
          <cell r="BB45">
            <v>81464188838.852921</v>
          </cell>
          <cell r="BC45">
            <v>81572769423.858032</v>
          </cell>
        </row>
        <row r="46">
          <cell r="F46">
            <v>0</v>
          </cell>
          <cell r="G46">
            <v>0</v>
          </cell>
          <cell r="H46">
            <v>284666485.04532617</v>
          </cell>
          <cell r="I46">
            <v>697582943.17941689</v>
          </cell>
          <cell r="J46">
            <v>1134888360.5539875</v>
          </cell>
          <cell r="K46">
            <v>1687727742.3833354</v>
          </cell>
          <cell r="L46">
            <v>2998755702.1565137</v>
          </cell>
          <cell r="M46">
            <v>4219198247.096518</v>
          </cell>
          <cell r="N46">
            <v>5155467742.9751625</v>
          </cell>
          <cell r="O46">
            <v>6176937804.5574217</v>
          </cell>
          <cell r="P46">
            <v>6400231514.3027697</v>
          </cell>
          <cell r="Q46">
            <v>6636015788.0077915</v>
          </cell>
          <cell r="R46">
            <v>6869700246.2212973</v>
          </cell>
          <cell r="S46">
            <v>7101386000.0792255</v>
          </cell>
          <cell r="T46">
            <v>7331287283.7921333</v>
          </cell>
          <cell r="U46">
            <v>7559534941.4373093</v>
          </cell>
          <cell r="V46">
            <v>7785978784.4428577</v>
          </cell>
          <cell r="W46">
            <v>7891689503.8595839</v>
          </cell>
          <cell r="X46">
            <v>7958060546.6445227</v>
          </cell>
          <cell r="Y46">
            <v>8022571509.5845146</v>
          </cell>
          <cell r="Z46">
            <v>8085493714.3380947</v>
          </cell>
          <cell r="AA46">
            <v>8147011595.7183723</v>
          </cell>
          <cell r="AB46">
            <v>8206862310.1143084</v>
          </cell>
          <cell r="AC46">
            <v>8264816383.3467274</v>
          </cell>
          <cell r="AD46">
            <v>8320926208.8505087</v>
          </cell>
          <cell r="AE46">
            <v>8375250390.8491182</v>
          </cell>
          <cell r="AF46">
            <v>8427750564.2281933</v>
          </cell>
          <cell r="AG46">
            <v>8478345625.405302</v>
          </cell>
          <cell r="AH46">
            <v>8527016793.162487</v>
          </cell>
          <cell r="AI46">
            <v>8573809916.5430069</v>
          </cell>
          <cell r="AJ46">
            <v>8618763786.4708538</v>
          </cell>
          <cell r="AK46">
            <v>8661842269.0645962</v>
          </cell>
          <cell r="AL46">
            <v>8702975909.8085728</v>
          </cell>
          <cell r="AM46">
            <v>8742148751.9176521</v>
          </cell>
          <cell r="AN46">
            <v>8779404296.8359375</v>
          </cell>
          <cell r="AO46">
            <v>8814787300.4846954</v>
          </cell>
          <cell r="AP46">
            <v>8848285593.5867233</v>
          </cell>
          <cell r="AQ46">
            <v>8879859508.8460751</v>
          </cell>
          <cell r="AR46">
            <v>8909512080.3915443</v>
          </cell>
          <cell r="AS46">
            <v>8936767687.9852867</v>
          </cell>
          <cell r="AT46">
            <v>8955637203.9514713</v>
          </cell>
          <cell r="AU46">
            <v>8967573747.682312</v>
          </cell>
          <cell r="AV46">
            <v>8979526212.5480881</v>
          </cell>
          <cell r="AW46">
            <v>8991494619.8003216</v>
          </cell>
          <cell r="AX46">
            <v>9003478990.7188931</v>
          </cell>
          <cell r="AY46">
            <v>9015479346.6121368</v>
          </cell>
          <cell r="AZ46">
            <v>9027495708.816843</v>
          </cell>
          <cell r="BA46">
            <v>9039528098.6982937</v>
          </cell>
          <cell r="BB46">
            <v>9051576537.650322</v>
          </cell>
          <cell r="BC46">
            <v>9063641047.095335</v>
          </cell>
        </row>
        <row r="47"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</row>
        <row r="48"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</row>
        <row r="49">
          <cell r="F49">
            <v>0</v>
          </cell>
          <cell r="G49">
            <v>0</v>
          </cell>
          <cell r="H49">
            <v>128111908.03799999</v>
          </cell>
          <cell r="I49">
            <v>118942511.41125</v>
          </cell>
          <cell r="J49">
            <v>190731980.42027098</v>
          </cell>
          <cell r="K49">
            <v>197788264.98308399</v>
          </cell>
          <cell r="L49">
            <v>378605274.40744495</v>
          </cell>
          <cell r="M49">
            <v>598325522.86299598</v>
          </cell>
          <cell r="N49">
            <v>574812853.84099495</v>
          </cell>
          <cell r="O49">
            <v>498726390.62480402</v>
          </cell>
          <cell r="P49">
            <v>408699313.67011511</v>
          </cell>
          <cell r="Q49">
            <v>337406907.48541325</v>
          </cell>
          <cell r="R49">
            <v>295377716.44488996</v>
          </cell>
          <cell r="S49">
            <v>273305885.46020496</v>
          </cell>
          <cell r="T49">
            <v>259483199.40025905</v>
          </cell>
          <cell r="U49">
            <v>252638795.67037132</v>
          </cell>
          <cell r="V49">
            <v>250806670.93087697</v>
          </cell>
          <cell r="W49">
            <v>254569983.31687132</v>
          </cell>
          <cell r="X49">
            <v>256423536.09064212</v>
          </cell>
          <cell r="Y49">
            <v>258228034.59563458</v>
          </cell>
          <cell r="Z49">
            <v>259982212.85374412</v>
          </cell>
          <cell r="AA49">
            <v>261689142.36644179</v>
          </cell>
          <cell r="AB49">
            <v>263352171.17804253</v>
          </cell>
          <cell r="AC49">
            <v>264970504.71194643</v>
          </cell>
          <cell r="AD49">
            <v>266542597.21768042</v>
          </cell>
          <cell r="AE49">
            <v>268067985.18733928</v>
          </cell>
          <cell r="AF49">
            <v>269546479.85540056</v>
          </cell>
          <cell r="AG49">
            <v>270977916.06205422</v>
          </cell>
          <cell r="AH49">
            <v>272361992.57662785</v>
          </cell>
          <cell r="AI49">
            <v>273698469.64853281</v>
          </cell>
          <cell r="AJ49">
            <v>274987423.27791041</v>
          </cell>
          <cell r="AK49">
            <v>276229170.15204382</v>
          </cell>
          <cell r="AL49">
            <v>277423934.29784381</v>
          </cell>
          <cell r="AM49">
            <v>278571799.05804455</v>
          </cell>
          <cell r="AN49">
            <v>279672912.03837538</v>
          </cell>
          <cell r="AO49">
            <v>280727666.10801619</v>
          </cell>
          <cell r="AP49">
            <v>281736695.78223187</v>
          </cell>
          <cell r="AQ49">
            <v>282700636.52729625</v>
          </cell>
          <cell r="AR49">
            <v>283620026.96713495</v>
          </cell>
          <cell r="AS49">
            <v>284473946.93547016</v>
          </cell>
          <cell r="AT49">
            <v>285065734.19917613</v>
          </cell>
          <cell r="AU49">
            <v>285438957.29952359</v>
          </cell>
          <cell r="AV49">
            <v>285812669.04324663</v>
          </cell>
          <cell r="AW49">
            <v>286186870.07010299</v>
          </cell>
          <cell r="AX49">
            <v>286561561.02068806</v>
          </cell>
          <cell r="AY49">
            <v>286936742.5364356</v>
          </cell>
          <cell r="AZ49">
            <v>287312415.25961953</v>
          </cell>
          <cell r="BA49">
            <v>287688579.83335459</v>
          </cell>
          <cell r="BB49">
            <v>288065236.9015975</v>
          </cell>
          <cell r="BC49">
            <v>288442387.10914785</v>
          </cell>
        </row>
        <row r="50">
          <cell r="F50">
            <v>0</v>
          </cell>
          <cell r="G50">
            <v>0</v>
          </cell>
          <cell r="H50">
            <v>128111908.03799999</v>
          </cell>
          <cell r="I50">
            <v>118942511.41125</v>
          </cell>
          <cell r="J50">
            <v>190731980.42027098</v>
          </cell>
          <cell r="K50">
            <v>197788264.98308399</v>
          </cell>
          <cell r="L50">
            <v>378605274.40744495</v>
          </cell>
          <cell r="M50">
            <v>598325522.86299598</v>
          </cell>
          <cell r="N50">
            <v>574812853.84099495</v>
          </cell>
          <cell r="O50">
            <v>498726390.62480402</v>
          </cell>
          <cell r="P50">
            <v>408699313.67011511</v>
          </cell>
          <cell r="Q50">
            <v>337406907.48541325</v>
          </cell>
          <cell r="R50">
            <v>295377716.44488996</v>
          </cell>
          <cell r="S50">
            <v>273305885.46020496</v>
          </cell>
          <cell r="T50">
            <v>259483199.40025905</v>
          </cell>
          <cell r="U50">
            <v>252638795.67037132</v>
          </cell>
          <cell r="V50">
            <v>250806670.93087697</v>
          </cell>
          <cell r="W50">
            <v>254569983.31687132</v>
          </cell>
          <cell r="X50">
            <v>256423536.09064212</v>
          </cell>
          <cell r="Y50">
            <v>258228034.59563458</v>
          </cell>
          <cell r="Z50">
            <v>259982212.85374412</v>
          </cell>
          <cell r="AA50">
            <v>261689142.36644179</v>
          </cell>
          <cell r="AB50">
            <v>263352171.17804253</v>
          </cell>
          <cell r="AC50">
            <v>264970504.71194643</v>
          </cell>
          <cell r="AD50">
            <v>266542597.21768042</v>
          </cell>
          <cell r="AE50">
            <v>268067985.18733928</v>
          </cell>
          <cell r="AF50">
            <v>269546479.85540056</v>
          </cell>
          <cell r="AG50">
            <v>270977916.06205422</v>
          </cell>
          <cell r="AH50">
            <v>272361992.57662785</v>
          </cell>
          <cell r="AI50">
            <v>273698469.64853281</v>
          </cell>
          <cell r="AJ50">
            <v>274987423.27791041</v>
          </cell>
          <cell r="AK50">
            <v>276229170.15204382</v>
          </cell>
          <cell r="AL50">
            <v>277423934.29784381</v>
          </cell>
          <cell r="AM50">
            <v>278571799.05804455</v>
          </cell>
          <cell r="AN50">
            <v>279672912.03837538</v>
          </cell>
          <cell r="AO50">
            <v>280727666.10801619</v>
          </cell>
          <cell r="AP50">
            <v>281736695.78223187</v>
          </cell>
          <cell r="AQ50">
            <v>282700636.52729625</v>
          </cell>
          <cell r="AR50">
            <v>283620026.96713495</v>
          </cell>
          <cell r="AS50">
            <v>284473946.93547016</v>
          </cell>
          <cell r="AT50">
            <v>285065734.19917613</v>
          </cell>
          <cell r="AU50">
            <v>285438957.29952359</v>
          </cell>
          <cell r="AV50">
            <v>285812669.04324663</v>
          </cell>
          <cell r="AW50">
            <v>286186870.07010299</v>
          </cell>
          <cell r="AX50">
            <v>286561561.02068806</v>
          </cell>
          <cell r="AY50">
            <v>286936742.5364356</v>
          </cell>
          <cell r="AZ50">
            <v>287312415.25961953</v>
          </cell>
          <cell r="BA50">
            <v>287688579.83335459</v>
          </cell>
          <cell r="BB50">
            <v>288065236.9015975</v>
          </cell>
          <cell r="BC50">
            <v>288442387.10914785</v>
          </cell>
        </row>
        <row r="51">
          <cell r="F51">
            <v>0</v>
          </cell>
          <cell r="G51">
            <v>0</v>
          </cell>
          <cell r="H51">
            <v>96239.595239749993</v>
          </cell>
          <cell r="I51">
            <v>209843.6640275</v>
          </cell>
          <cell r="J51">
            <v>373975.13899874996</v>
          </cell>
          <cell r="K51">
            <v>696116.01585000008</v>
          </cell>
          <cell r="L51">
            <v>833655.61537500017</v>
          </cell>
          <cell r="M51">
            <v>1228933.3599567499</v>
          </cell>
          <cell r="N51">
            <v>1521809.0158102463</v>
          </cell>
          <cell r="O51">
            <v>1914058.2213184875</v>
          </cell>
          <cell r="P51">
            <v>2025716.1198559999</v>
          </cell>
          <cell r="Q51">
            <v>2109711.0857615718</v>
          </cell>
          <cell r="R51">
            <v>2162332.1289771874</v>
          </cell>
          <cell r="S51">
            <v>2223952.6681507728</v>
          </cell>
          <cell r="T51">
            <v>2285573.2073243586</v>
          </cell>
          <cell r="U51">
            <v>2338194.2505399738</v>
          </cell>
          <cell r="V51">
            <v>2422189.2164455457</v>
          </cell>
          <cell r="W51">
            <v>2422189.2164455457</v>
          </cell>
          <cell r="X51">
            <v>2422189.2164455457</v>
          </cell>
          <cell r="Y51">
            <v>2422189.2164455457</v>
          </cell>
          <cell r="Z51">
            <v>2422189.2164455457</v>
          </cell>
          <cell r="AA51">
            <v>2422189.2164455457</v>
          </cell>
          <cell r="AB51">
            <v>2422189.2164455457</v>
          </cell>
          <cell r="AC51">
            <v>2422189.2164455457</v>
          </cell>
          <cell r="AD51">
            <v>2422189.2164455457</v>
          </cell>
          <cell r="AE51">
            <v>2422189.2164455457</v>
          </cell>
          <cell r="AF51">
            <v>2422189.2164455457</v>
          </cell>
          <cell r="AG51">
            <v>2422189.2164455457</v>
          </cell>
          <cell r="AH51">
            <v>2422189.2164455457</v>
          </cell>
          <cell r="AI51">
            <v>2422189.2164455457</v>
          </cell>
          <cell r="AJ51">
            <v>2422189.2164455457</v>
          </cell>
          <cell r="AK51">
            <v>2422189.2164455457</v>
          </cell>
          <cell r="AL51">
            <v>2422189.2164455457</v>
          </cell>
          <cell r="AM51">
            <v>2422189.2164455457</v>
          </cell>
          <cell r="AN51">
            <v>2422189.2164455457</v>
          </cell>
          <cell r="AO51">
            <v>2422189.2164455457</v>
          </cell>
          <cell r="AP51">
            <v>2422189.2164455457</v>
          </cell>
          <cell r="AQ51">
            <v>2422189.2164455457</v>
          </cell>
          <cell r="AR51">
            <v>2422189.2164455457</v>
          </cell>
          <cell r="AS51">
            <v>2422189.2164455457</v>
          </cell>
          <cell r="AT51">
            <v>2422189.2164455457</v>
          </cell>
          <cell r="AU51">
            <v>2422189.2164455457</v>
          </cell>
          <cell r="AV51">
            <v>2422189.2164455457</v>
          </cell>
          <cell r="AW51">
            <v>2422189.2164455457</v>
          </cell>
          <cell r="AX51">
            <v>2422189.2164455457</v>
          </cell>
          <cell r="AY51">
            <v>2422189.2164455457</v>
          </cell>
          <cell r="AZ51">
            <v>2422189.2164455457</v>
          </cell>
          <cell r="BA51">
            <v>2422189.2164455457</v>
          </cell>
          <cell r="BB51">
            <v>2422189.2164455457</v>
          </cell>
          <cell r="BC51">
            <v>2422189.2164455457</v>
          </cell>
        </row>
        <row r="52">
          <cell r="F52">
            <v>0</v>
          </cell>
          <cell r="G52">
            <v>0</v>
          </cell>
          <cell r="H52">
            <v>59351.648549999991</v>
          </cell>
          <cell r="I52">
            <v>151184.60074999998</v>
          </cell>
          <cell r="J52">
            <v>267311.58854999999</v>
          </cell>
          <cell r="K52">
            <v>402634.76870000002</v>
          </cell>
          <cell r="L52">
            <v>621849.16250000009</v>
          </cell>
          <cell r="M52">
            <v>863199.03990683006</v>
          </cell>
          <cell r="N52">
            <v>1036647.3845</v>
          </cell>
          <cell r="O52">
            <v>1260435.6165999998</v>
          </cell>
          <cell r="P52">
            <v>1356145.5759999999</v>
          </cell>
          <cell r="Q52">
            <v>1411477.4819999998</v>
          </cell>
          <cell r="R52">
            <v>1510777.0798530125</v>
          </cell>
          <cell r="S52">
            <v>1548400.4710171539</v>
          </cell>
          <cell r="T52">
            <v>1589739.7571223204</v>
          </cell>
          <cell r="U52">
            <v>1627024.4424445862</v>
          </cell>
          <cell r="V52">
            <v>1627024.4424445862</v>
          </cell>
          <cell r="W52">
            <v>1627024.4424445862</v>
          </cell>
          <cell r="X52">
            <v>1627024.4424445862</v>
          </cell>
          <cell r="Y52">
            <v>1627024.4424445862</v>
          </cell>
          <cell r="Z52">
            <v>1627024.4424445862</v>
          </cell>
          <cell r="AA52">
            <v>1627024.4424445862</v>
          </cell>
          <cell r="AB52">
            <v>1627024.4424445862</v>
          </cell>
          <cell r="AC52">
            <v>1627024.4424445862</v>
          </cell>
          <cell r="AD52">
            <v>1627024.4424445862</v>
          </cell>
          <cell r="AE52">
            <v>1627024.4424445862</v>
          </cell>
          <cell r="AF52">
            <v>1627024.4424445862</v>
          </cell>
          <cell r="AG52">
            <v>1627024.4424445862</v>
          </cell>
          <cell r="AH52">
            <v>1627024.4424445862</v>
          </cell>
          <cell r="AI52">
            <v>1627024.4424445862</v>
          </cell>
          <cell r="AJ52">
            <v>1627024.4424445862</v>
          </cell>
          <cell r="AK52">
            <v>1627024.4424445862</v>
          </cell>
          <cell r="AL52">
            <v>1627024.4424445862</v>
          </cell>
          <cell r="AM52">
            <v>1627024.4424445862</v>
          </cell>
          <cell r="AN52">
            <v>1627024.4424445862</v>
          </cell>
          <cell r="AO52">
            <v>1627024.4424445862</v>
          </cell>
          <cell r="AP52">
            <v>1627024.4424445862</v>
          </cell>
          <cell r="AQ52">
            <v>1627024.4424445862</v>
          </cell>
          <cell r="AR52">
            <v>1627024.4424445862</v>
          </cell>
          <cell r="AS52">
            <v>1627024.4424445862</v>
          </cell>
          <cell r="AT52">
            <v>1627024.4424445862</v>
          </cell>
          <cell r="AU52">
            <v>1627024.4424445862</v>
          </cell>
          <cell r="AV52">
            <v>1627024.4424445862</v>
          </cell>
          <cell r="AW52">
            <v>1627024.4424445862</v>
          </cell>
          <cell r="AX52">
            <v>1627024.4424445862</v>
          </cell>
          <cell r="AY52">
            <v>1627024.4424445862</v>
          </cell>
          <cell r="AZ52">
            <v>1627024.4424445862</v>
          </cell>
          <cell r="BA52">
            <v>1627024.4424445862</v>
          </cell>
          <cell r="BB52">
            <v>1627024.4424445862</v>
          </cell>
          <cell r="BC52">
            <v>1627024.4424445862</v>
          </cell>
        </row>
        <row r="53">
          <cell r="F53">
            <v>0</v>
          </cell>
          <cell r="G53">
            <v>0</v>
          </cell>
          <cell r="H53">
            <v>885680.89048749988</v>
          </cell>
          <cell r="I53">
            <v>1838145.5150249999</v>
          </cell>
          <cell r="J53">
            <v>2857393.8736124998</v>
          </cell>
          <cell r="K53">
            <v>4074310.7813999997</v>
          </cell>
          <cell r="L53">
            <v>5519213.5691249995</v>
          </cell>
          <cell r="M53">
            <v>7108366.2826500004</v>
          </cell>
          <cell r="N53">
            <v>8805661.3874249998</v>
          </cell>
          <cell r="O53">
            <v>10468160.364736494</v>
          </cell>
          <cell r="P53">
            <v>10762236.162678137</v>
          </cell>
          <cell r="Q53">
            <v>10870561.926423194</v>
          </cell>
          <cell r="R53">
            <v>11064612.379463775</v>
          </cell>
          <cell r="S53">
            <v>11297998.510210281</v>
          </cell>
          <cell r="T53">
            <v>11575053.81570065</v>
          </cell>
          <cell r="U53">
            <v>11839826.00472918</v>
          </cell>
          <cell r="V53">
            <v>12046487.853629759</v>
          </cell>
          <cell r="W53">
            <v>12198880.227782531</v>
          </cell>
          <cell r="X53">
            <v>12346578.200837882</v>
          </cell>
          <cell r="Y53">
            <v>12491771.694535663</v>
          </cell>
          <cell r="Z53">
            <v>12635254.201598477</v>
          </cell>
          <cell r="AA53">
            <v>12774506.224655697</v>
          </cell>
          <cell r="AB53">
            <v>12907981.893150328</v>
          </cell>
          <cell r="AC53">
            <v>13036327.802300204</v>
          </cell>
          <cell r="AD53">
            <v>13160045.783525208</v>
          </cell>
          <cell r="AE53">
            <v>13278879.79201258</v>
          </cell>
          <cell r="AF53">
            <v>13392255.450312171</v>
          </cell>
          <cell r="AG53">
            <v>13500079.77804807</v>
          </cell>
          <cell r="AH53">
            <v>13602724.696723929</v>
          </cell>
          <cell r="AI53">
            <v>13700455.032176528</v>
          </cell>
          <cell r="AJ53">
            <v>13792941.619103318</v>
          </cell>
          <cell r="AK53">
            <v>13879626.329051884</v>
          </cell>
          <cell r="AL53">
            <v>13960370.471081985</v>
          </cell>
          <cell r="AM53">
            <v>14035462.834198775</v>
          </cell>
          <cell r="AN53">
            <v>14105158.23223033</v>
          </cell>
          <cell r="AO53">
            <v>14169248.546700636</v>
          </cell>
          <cell r="AP53">
            <v>14227322.956990268</v>
          </cell>
          <cell r="AQ53">
            <v>14279303.911064589</v>
          </cell>
          <cell r="AR53">
            <v>14325477.079434237</v>
          </cell>
          <cell r="AS53">
            <v>14357333.9780795</v>
          </cell>
          <cell r="AT53">
            <v>14377691.653487276</v>
          </cell>
          <cell r="AU53">
            <v>14398078.194626572</v>
          </cell>
          <cell r="AV53">
            <v>14418493.642426943</v>
          </cell>
          <cell r="AW53">
            <v>14438938.037875969</v>
          </cell>
          <cell r="AX53">
            <v>14479942.906921435</v>
          </cell>
          <cell r="AY53">
            <v>14469655.366398983</v>
          </cell>
          <cell r="AZ53">
            <v>14490172.305523004</v>
          </cell>
          <cell r="BA53">
            <v>14510718.336203143</v>
          </cell>
          <cell r="BB53">
            <v>14531293.499689141</v>
          </cell>
          <cell r="BC53">
            <v>14551897.837289242</v>
          </cell>
        </row>
        <row r="54">
          <cell r="F54">
            <v>0</v>
          </cell>
          <cell r="G54">
            <v>0</v>
          </cell>
          <cell r="H54">
            <v>180481.49106403839</v>
          </cell>
          <cell r="I54">
            <v>412663.86297538446</v>
          </cell>
          <cell r="J54">
            <v>700746.78516372095</v>
          </cell>
          <cell r="K54">
            <v>1048929.9270587305</v>
          </cell>
          <cell r="L54">
            <v>1556807.8522090381</v>
          </cell>
          <cell r="M54">
            <v>2136919.8656250001</v>
          </cell>
          <cell r="N54">
            <v>3873759.2225325</v>
          </cell>
          <cell r="O54">
            <v>5144553.6839999994</v>
          </cell>
          <cell r="P54">
            <v>5722877.1817917312</v>
          </cell>
          <cell r="Q54">
            <v>6206226.3048712295</v>
          </cell>
          <cell r="R54">
            <v>6798192.6626793984</v>
          </cell>
          <cell r="S54">
            <v>7449641.6430981616</v>
          </cell>
          <cell r="T54">
            <v>8020411.0540206386</v>
          </cell>
          <cell r="U54">
            <v>8621153.6003442481</v>
          </cell>
          <cell r="V54">
            <v>9251833.7005066238</v>
          </cell>
          <cell r="W54">
            <v>9371704.8081037272</v>
          </cell>
          <cell r="X54">
            <v>9487428.1146575958</v>
          </cell>
          <cell r="Y54">
            <v>9600041.8074235115</v>
          </cell>
          <cell r="Z54">
            <v>9711893.2578541301</v>
          </cell>
          <cell r="AA54">
            <v>9821861.8123962544</v>
          </cell>
          <cell r="AB54">
            <v>9927173.0510451943</v>
          </cell>
          <cell r="AC54">
            <v>10028211.52049173</v>
          </cell>
          <cell r="AD54">
            <v>10125592.292447172</v>
          </cell>
          <cell r="AE54">
            <v>10219476.112756863</v>
          </cell>
          <cell r="AF54">
            <v>10309306.397345411</v>
          </cell>
          <cell r="AG54">
            <v>10394751.758566381</v>
          </cell>
          <cell r="AH54">
            <v>10475999.838965368</v>
          </cell>
          <cell r="AI54">
            <v>10553437.976400161</v>
          </cell>
          <cell r="AJ54">
            <v>10627088.246464362</v>
          </cell>
          <cell r="AK54">
            <v>10696419.693070553</v>
          </cell>
          <cell r="AL54">
            <v>10761100.421087392</v>
          </cell>
          <cell r="AM54">
            <v>10821247.913271613</v>
          </cell>
          <cell r="AN54">
            <v>10877191.14671633</v>
          </cell>
          <cell r="AO54">
            <v>10928995.079490058</v>
          </cell>
          <cell r="AP54">
            <v>10976273.008091146</v>
          </cell>
          <cell r="AQ54">
            <v>11018776.518655991</v>
          </cell>
          <cell r="AR54">
            <v>11056634.13173813</v>
          </cell>
          <cell r="AS54">
            <v>11090158.96552722</v>
          </cell>
          <cell r="AT54">
            <v>11105884.019829473</v>
          </cell>
          <cell r="AU54">
            <v>11121631.37113698</v>
          </cell>
          <cell r="AV54">
            <v>11137401.051065318</v>
          </cell>
          <cell r="AW54">
            <v>11153193.091274871</v>
          </cell>
          <cell r="AX54">
            <v>11169007.523470925</v>
          </cell>
          <cell r="AY54">
            <v>11184844.379403716</v>
          </cell>
          <cell r="AZ54">
            <v>11200703.690868506</v>
          </cell>
          <cell r="BA54">
            <v>11216585.489705637</v>
          </cell>
          <cell r="BB54">
            <v>11232489.807800602</v>
          </cell>
          <cell r="BC54">
            <v>11248416.677084094</v>
          </cell>
        </row>
        <row r="55"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262898.86009952426</v>
          </cell>
          <cell r="R55">
            <v>378080.27090487629</v>
          </cell>
          <cell r="S55">
            <v>442582.65031164512</v>
          </cell>
          <cell r="T55">
            <v>453435.88872161694</v>
          </cell>
          <cell r="U55">
            <v>463807.95391910896</v>
          </cell>
          <cell r="V55">
            <v>471903.63110671565</v>
          </cell>
          <cell r="W55">
            <v>477873.38059631363</v>
          </cell>
          <cell r="X55">
            <v>483659.2337544132</v>
          </cell>
          <cell r="Y55">
            <v>489346.97757830471</v>
          </cell>
          <cell r="Z55">
            <v>494967.69599067047</v>
          </cell>
          <cell r="AA55">
            <v>500422.69134849496</v>
          </cell>
          <cell r="AB55">
            <v>505651.40642232634</v>
          </cell>
          <cell r="AC55">
            <v>510679.17063887231</v>
          </cell>
          <cell r="AD55">
            <v>515525.64251371659</v>
          </cell>
          <cell r="AE55">
            <v>520180.79186392762</v>
          </cell>
          <cell r="AF55">
            <v>524622.11828875542</v>
          </cell>
          <cell r="AG55">
            <v>528845.97941728123</v>
          </cell>
          <cell r="AH55">
            <v>532866.94473317638</v>
          </cell>
          <cell r="AI55">
            <v>536695.38840321079</v>
          </cell>
          <cell r="AJ55">
            <v>540318.41585567035</v>
          </cell>
          <cell r="AK55">
            <v>543714.163220644</v>
          </cell>
          <cell r="AL55">
            <v>546877.19748237915</v>
          </cell>
          <cell r="AM55">
            <v>549818.83152989298</v>
          </cell>
          <cell r="AN55">
            <v>552549.04732408375</v>
          </cell>
          <cell r="AO55">
            <v>555059.69212651812</v>
          </cell>
          <cell r="AP55">
            <v>557334.67263727449</v>
          </cell>
          <cell r="AQ55">
            <v>559370.9508682508</v>
          </cell>
          <cell r="AR55">
            <v>561179.71754598059</v>
          </cell>
          <cell r="AS55">
            <v>562427.66519090161</v>
          </cell>
          <cell r="AT55">
            <v>563225.14749965072</v>
          </cell>
          <cell r="AU55">
            <v>564023.76058142446</v>
          </cell>
          <cell r="AV55">
            <v>564823.50603958033</v>
          </cell>
          <cell r="AW55">
            <v>565624.38547974639</v>
          </cell>
          <cell r="AX55">
            <v>567230.6915525794</v>
          </cell>
          <cell r="AY55">
            <v>566827.69212347642</v>
          </cell>
          <cell r="AZ55">
            <v>567631.41335654259</v>
          </cell>
          <cell r="BA55">
            <v>568436.27420898154</v>
          </cell>
          <cell r="BB55">
            <v>569242.27629669756</v>
          </cell>
          <cell r="BC55">
            <v>570049.4212378785</v>
          </cell>
        </row>
        <row r="56"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119422.5208265651</v>
          </cell>
          <cell r="R56">
            <v>198219.22245414183</v>
          </cell>
          <cell r="S56">
            <v>291828.870334398</v>
          </cell>
          <cell r="T56">
            <v>314187.9313994702</v>
          </cell>
          <cell r="U56">
            <v>337721.1464257054</v>
          </cell>
          <cell r="V56">
            <v>362427.12155717984</v>
          </cell>
          <cell r="W56">
            <v>367122.89775578305</v>
          </cell>
          <cell r="X56">
            <v>371656.18988457695</v>
          </cell>
          <cell r="Y56">
            <v>376067.66741846502</v>
          </cell>
          <cell r="Z56">
            <v>380449.28521811962</v>
          </cell>
          <cell r="AA56">
            <v>384757.14331141114</v>
          </cell>
          <cell r="AB56">
            <v>388882.55783210695</v>
          </cell>
          <cell r="AC56">
            <v>392840.5928372182</v>
          </cell>
          <cell r="AD56">
            <v>396655.34286594763</v>
          </cell>
          <cell r="AE56">
            <v>400333.10490287095</v>
          </cell>
          <cell r="AF56">
            <v>403852.0755767934</v>
          </cell>
          <cell r="AG56">
            <v>407199.27325891703</v>
          </cell>
          <cell r="AH56">
            <v>410382.04857289791</v>
          </cell>
          <cell r="AI56">
            <v>413415.57491565123</v>
          </cell>
          <cell r="AJ56">
            <v>416300.7170664221</v>
          </cell>
          <cell r="AK56">
            <v>419016.67559316382</v>
          </cell>
          <cell r="AL56">
            <v>421550.4489870891</v>
          </cell>
          <cell r="AM56">
            <v>423906.63946422935</v>
          </cell>
          <cell r="AN56">
            <v>426098.13422346488</v>
          </cell>
          <cell r="AO56">
            <v>428127.47790259868</v>
          </cell>
          <cell r="AP56">
            <v>429979.52195470035</v>
          </cell>
          <cell r="AQ56">
            <v>431644.53512817249</v>
          </cell>
          <cell r="AR56">
            <v>433127.55202866346</v>
          </cell>
          <cell r="AS56">
            <v>434440.83860559389</v>
          </cell>
          <cell r="AT56">
            <v>435056.84472411871</v>
          </cell>
          <cell r="AU56">
            <v>435673.72429537773</v>
          </cell>
          <cell r="AV56">
            <v>436291.47855786234</v>
          </cell>
          <cell r="AW56">
            <v>436910.10875182599</v>
          </cell>
          <cell r="AX56">
            <v>437529.61611927673</v>
          </cell>
          <cell r="AY56">
            <v>438150.00190398097</v>
          </cell>
          <cell r="AZ56">
            <v>438771.26735147089</v>
          </cell>
          <cell r="BA56">
            <v>439393.41370905191</v>
          </cell>
          <cell r="BB56">
            <v>440016.44222578406</v>
          </cell>
          <cell r="BC56">
            <v>440640.35415250808</v>
          </cell>
        </row>
        <row r="57"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</row>
        <row r="58"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</row>
        <row r="59"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</row>
        <row r="60"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78583-5064-4A0E-8644-FD5909251079}">
  <sheetPr codeName="Hoja1"/>
  <dimension ref="A1:L34"/>
  <sheetViews>
    <sheetView showGridLines="0" workbookViewId="0">
      <selection activeCell="C13" sqref="C13"/>
    </sheetView>
  </sheetViews>
  <sheetFormatPr baseColWidth="10" defaultColWidth="0" defaultRowHeight="11.5" zeroHeight="1" x14ac:dyDescent="0.25"/>
  <cols>
    <col min="1" max="1" width="2.69921875" customWidth="1"/>
    <col min="2" max="2" width="26.69921875" customWidth="1"/>
    <col min="3" max="12" width="12.69921875" customWidth="1"/>
    <col min="13" max="16384" width="12.69921875" hidden="1"/>
  </cols>
  <sheetData>
    <row r="1" spans="1:5" s="104" customFormat="1" ht="33.75" customHeight="1" x14ac:dyDescent="0.25">
      <c r="C1" s="2" t="s">
        <v>143</v>
      </c>
    </row>
    <row r="2" spans="1:5" x14ac:dyDescent="0.25"/>
    <row r="3" spans="1:5" ht="18" x14ac:dyDescent="0.25">
      <c r="A3" s="105" t="s">
        <v>144</v>
      </c>
    </row>
    <row r="4" spans="1:5" x14ac:dyDescent="0.25"/>
    <row r="5" spans="1:5" x14ac:dyDescent="0.25">
      <c r="B5" s="106" t="s">
        <v>145</v>
      </c>
      <c r="C5" s="107">
        <v>100</v>
      </c>
      <c r="D5" s="108" t="s">
        <v>146</v>
      </c>
      <c r="E5" t="s">
        <v>147</v>
      </c>
    </row>
    <row r="6" spans="1:5" x14ac:dyDescent="0.25"/>
    <row r="7" spans="1:5" x14ac:dyDescent="0.25">
      <c r="B7" s="106" t="s">
        <v>148</v>
      </c>
      <c r="C7" s="109">
        <v>100</v>
      </c>
      <c r="D7" s="108" t="s">
        <v>146</v>
      </c>
      <c r="E7" t="s">
        <v>149</v>
      </c>
    </row>
    <row r="8" spans="1:5" x14ac:dyDescent="0.25"/>
    <row r="9" spans="1:5" x14ac:dyDescent="0.25">
      <c r="B9" s="106" t="s">
        <v>150</v>
      </c>
      <c r="C9" s="110">
        <v>100</v>
      </c>
      <c r="D9" s="108" t="s">
        <v>146</v>
      </c>
      <c r="E9" t="s">
        <v>151</v>
      </c>
    </row>
    <row r="10" spans="1:5" x14ac:dyDescent="0.25"/>
    <row r="11" spans="1:5" x14ac:dyDescent="0.25">
      <c r="B11" s="106" t="s">
        <v>152</v>
      </c>
      <c r="C11" s="111">
        <v>100</v>
      </c>
      <c r="D11" s="108" t="s">
        <v>153</v>
      </c>
      <c r="E11" t="s">
        <v>154</v>
      </c>
    </row>
    <row r="12" spans="1:5" x14ac:dyDescent="0.25"/>
    <row r="13" spans="1:5" x14ac:dyDescent="0.25">
      <c r="B13" s="106" t="s">
        <v>155</v>
      </c>
      <c r="C13" s="112">
        <v>100</v>
      </c>
      <c r="D13" s="108" t="s">
        <v>153</v>
      </c>
      <c r="E13" t="s">
        <v>156</v>
      </c>
    </row>
    <row r="14" spans="1:5" x14ac:dyDescent="0.25"/>
    <row r="15" spans="1:5" ht="23" x14ac:dyDescent="0.25">
      <c r="B15" s="106" t="s">
        <v>157</v>
      </c>
      <c r="C15" s="113">
        <v>100</v>
      </c>
      <c r="D15" s="108" t="s">
        <v>153</v>
      </c>
      <c r="E15" t="s">
        <v>158</v>
      </c>
    </row>
    <row r="16" spans="1:5" x14ac:dyDescent="0.25"/>
    <row r="17" spans="1:6" ht="18" x14ac:dyDescent="0.25">
      <c r="A17" s="105" t="s">
        <v>159</v>
      </c>
    </row>
    <row r="18" spans="1:6" x14ac:dyDescent="0.25"/>
    <row r="19" spans="1:6" x14ac:dyDescent="0.25">
      <c r="B19" s="106" t="s">
        <v>160</v>
      </c>
      <c r="C19" s="114">
        <v>100</v>
      </c>
      <c r="D19" s="108" t="s">
        <v>153</v>
      </c>
      <c r="E19" t="s">
        <v>161</v>
      </c>
    </row>
    <row r="20" spans="1:6" x14ac:dyDescent="0.25">
      <c r="C20" s="114"/>
    </row>
    <row r="21" spans="1:6" x14ac:dyDescent="0.25">
      <c r="B21" s="106" t="s">
        <v>6</v>
      </c>
      <c r="C21" s="115">
        <v>123.45</v>
      </c>
      <c r="E21" t="s">
        <v>162</v>
      </c>
    </row>
    <row r="22" spans="1:6" x14ac:dyDescent="0.25"/>
    <row r="23" spans="1:6" ht="12" x14ac:dyDescent="0.25">
      <c r="B23" s="106" t="s">
        <v>163</v>
      </c>
      <c r="C23" s="116">
        <v>0</v>
      </c>
      <c r="D23" s="108" t="s">
        <v>153</v>
      </c>
      <c r="E23" t="s">
        <v>164</v>
      </c>
      <c r="F23" s="117"/>
    </row>
    <row r="24" spans="1:6" x14ac:dyDescent="0.25"/>
    <row r="25" spans="1:6" ht="12" x14ac:dyDescent="0.25">
      <c r="B25" s="106" t="s">
        <v>163</v>
      </c>
      <c r="C25" s="116">
        <v>0.1</v>
      </c>
      <c r="D25" s="108" t="s">
        <v>153</v>
      </c>
      <c r="E25" t="s">
        <v>164</v>
      </c>
      <c r="F25" s="117"/>
    </row>
    <row r="26" spans="1:6" x14ac:dyDescent="0.25"/>
    <row r="27" spans="1:6" x14ac:dyDescent="0.25">
      <c r="B27" s="106" t="s">
        <v>165</v>
      </c>
      <c r="C27" s="118">
        <v>100</v>
      </c>
      <c r="E27" t="s">
        <v>166</v>
      </c>
    </row>
    <row r="28" spans="1:6" x14ac:dyDescent="0.25"/>
    <row r="29" spans="1:6" ht="12" x14ac:dyDescent="0.25">
      <c r="B29" s="106" t="s">
        <v>167</v>
      </c>
      <c r="C29" s="119" t="s">
        <v>167</v>
      </c>
      <c r="D29" s="108" t="s">
        <v>153</v>
      </c>
      <c r="E29" t="s">
        <v>168</v>
      </c>
    </row>
    <row r="30" spans="1:6" x14ac:dyDescent="0.25"/>
    <row r="31" spans="1:6" x14ac:dyDescent="0.25">
      <c r="B31" s="106" t="s">
        <v>169</v>
      </c>
      <c r="C31" s="120">
        <v>100</v>
      </c>
      <c r="E31" t="s">
        <v>170</v>
      </c>
    </row>
    <row r="32" spans="1:6" x14ac:dyDescent="0.25"/>
    <row r="33" x14ac:dyDescent="0.25"/>
    <row r="34" x14ac:dyDescent="0.25"/>
  </sheetData>
  <conditionalFormatting sqref="C25:C26">
    <cfRule type="cellIs" dxfId="8" priority="1" stopIfTrue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42365-E1E9-41EA-B76F-63C7250075A7}">
  <sheetPr codeName="Hoja2"/>
  <dimension ref="A1:K166"/>
  <sheetViews>
    <sheetView showGridLines="0" zoomScale="115" zoomScaleNormal="115" workbookViewId="0">
      <selection activeCell="J22" sqref="J22"/>
    </sheetView>
  </sheetViews>
  <sheetFormatPr baseColWidth="10" defaultColWidth="11.3984375" defaultRowHeight="14.5" x14ac:dyDescent="0.35"/>
  <cols>
    <col min="1" max="1" width="3.69921875" style="101" customWidth="1"/>
    <col min="2" max="2" width="67.69921875" style="101" bestFit="1" customWidth="1"/>
    <col min="3" max="3" width="18.8984375" style="101" bestFit="1" customWidth="1"/>
    <col min="4" max="4" width="7.296875" style="101" customWidth="1"/>
    <col min="5" max="6" width="11.3984375" style="101"/>
    <col min="7" max="7" width="13.59765625" style="101" customWidth="1"/>
    <col min="8" max="8" width="12.296875" style="101" bestFit="1" customWidth="1"/>
    <col min="9" max="9" width="24.59765625" style="101" customWidth="1"/>
    <col min="10" max="10" width="41.8984375" style="101" customWidth="1"/>
    <col min="11" max="11" width="14.69921875" style="101" bestFit="1" customWidth="1"/>
    <col min="12" max="13" width="12.296875" style="101" bestFit="1" customWidth="1"/>
    <col min="14" max="16384" width="11.3984375" style="101"/>
  </cols>
  <sheetData>
    <row r="1" spans="1:11" ht="15.5" x14ac:dyDescent="0.35">
      <c r="B1" s="231" t="s">
        <v>58</v>
      </c>
      <c r="C1" s="231"/>
      <c r="E1" s="99" t="s">
        <v>59</v>
      </c>
      <c r="F1" s="102"/>
      <c r="G1" s="102"/>
      <c r="I1" s="99" t="s">
        <v>60</v>
      </c>
      <c r="J1" s="102"/>
    </row>
    <row r="2" spans="1:11" ht="23" x14ac:dyDescent="0.35">
      <c r="A2" s="100"/>
      <c r="B2" s="86" t="s">
        <v>61</v>
      </c>
      <c r="C2" s="86">
        <v>2023</v>
      </c>
      <c r="E2" s="86" t="s">
        <v>46</v>
      </c>
      <c r="F2" s="86" t="s">
        <v>49</v>
      </c>
      <c r="G2" s="86" t="s">
        <v>51</v>
      </c>
      <c r="J2" s="86">
        <v>2023</v>
      </c>
    </row>
    <row r="3" spans="1:11" x14ac:dyDescent="0.35">
      <c r="A3" s="100"/>
      <c r="B3" s="88" t="s">
        <v>62</v>
      </c>
      <c r="C3" s="121">
        <v>1.6176647328375933E-5</v>
      </c>
      <c r="E3" s="112">
        <v>0</v>
      </c>
      <c r="F3" s="112">
        <v>0</v>
      </c>
      <c r="G3" s="112">
        <v>0</v>
      </c>
      <c r="I3" s="86" t="s">
        <v>46</v>
      </c>
      <c r="J3" s="122">
        <f>SUMPRODUCT(C3:C166,$E$3:$E$166)</f>
        <v>4.2022059031371795E-4</v>
      </c>
    </row>
    <row r="4" spans="1:11" x14ac:dyDescent="0.35">
      <c r="A4" s="100"/>
      <c r="B4" s="88" t="s">
        <v>63</v>
      </c>
      <c r="C4" s="121">
        <v>2.160412594212643E-5</v>
      </c>
      <c r="E4" s="112">
        <v>0</v>
      </c>
      <c r="F4" s="112">
        <v>0</v>
      </c>
      <c r="G4" s="112">
        <v>0</v>
      </c>
      <c r="I4" s="86" t="s">
        <v>49</v>
      </c>
      <c r="J4" s="122">
        <f>SUMPRODUCT(C3:C166,$F$3:$F$166)</f>
        <v>6.2656868078172731E-4</v>
      </c>
    </row>
    <row r="5" spans="1:11" x14ac:dyDescent="0.35">
      <c r="A5" s="100"/>
      <c r="B5" s="88" t="s">
        <v>64</v>
      </c>
      <c r="C5" s="121">
        <v>1.6847580199938786E-5</v>
      </c>
      <c r="E5" s="112">
        <v>1</v>
      </c>
      <c r="F5" s="112">
        <v>1</v>
      </c>
      <c r="G5" s="112">
        <v>1</v>
      </c>
      <c r="I5" s="86" t="s">
        <v>51</v>
      </c>
      <c r="J5" s="122">
        <f>SUMPRODUCT(C3:C166,$G$3:$G$166)</f>
        <v>8.9755535320807745E-4</v>
      </c>
    </row>
    <row r="6" spans="1:11" x14ac:dyDescent="0.35">
      <c r="A6" s="100"/>
      <c r="B6" s="88" t="s">
        <v>65</v>
      </c>
      <c r="C6" s="121">
        <v>8.3576541085861108E-6</v>
      </c>
      <c r="E6" s="112">
        <v>1</v>
      </c>
      <c r="F6" s="112">
        <v>1</v>
      </c>
      <c r="G6" s="112">
        <v>1</v>
      </c>
    </row>
    <row r="7" spans="1:11" ht="15.5" x14ac:dyDescent="0.35">
      <c r="A7" s="100"/>
      <c r="B7" s="88" t="s">
        <v>66</v>
      </c>
      <c r="C7" s="121">
        <v>6.0482986843264771E-6</v>
      </c>
      <c r="E7" s="112">
        <v>0</v>
      </c>
      <c r="F7" s="112">
        <v>1</v>
      </c>
      <c r="G7" s="112">
        <v>1</v>
      </c>
      <c r="I7" s="99" t="s">
        <v>67</v>
      </c>
      <c r="J7" s="102"/>
    </row>
    <row r="8" spans="1:11" x14ac:dyDescent="0.35">
      <c r="A8" s="100"/>
      <c r="B8" s="88" t="s">
        <v>68</v>
      </c>
      <c r="C8" s="121">
        <v>1.2456864902918707E-6</v>
      </c>
      <c r="E8" s="112">
        <v>0</v>
      </c>
      <c r="F8" s="112">
        <v>0</v>
      </c>
      <c r="G8" s="112">
        <v>1</v>
      </c>
      <c r="I8" s="86" t="s">
        <v>69</v>
      </c>
      <c r="J8" s="103">
        <v>7.0904776640306588E-2</v>
      </c>
    </row>
    <row r="9" spans="1:11" x14ac:dyDescent="0.35">
      <c r="A9" s="100"/>
      <c r="B9" s="88" t="s">
        <v>70</v>
      </c>
      <c r="C9" s="121">
        <v>1.9084959282705449E-6</v>
      </c>
      <c r="E9" s="112">
        <v>0</v>
      </c>
      <c r="F9" s="112">
        <v>0</v>
      </c>
      <c r="G9" s="112">
        <v>1</v>
      </c>
    </row>
    <row r="10" spans="1:11" ht="15.5" x14ac:dyDescent="0.35">
      <c r="A10" s="100"/>
      <c r="B10" s="88" t="s">
        <v>71</v>
      </c>
      <c r="C10" s="121">
        <v>1.7068815545149627E-4</v>
      </c>
      <c r="E10" s="112">
        <v>0</v>
      </c>
      <c r="F10" s="112">
        <v>0</v>
      </c>
      <c r="G10" s="112">
        <v>0</v>
      </c>
      <c r="I10" s="99" t="s">
        <v>72</v>
      </c>
      <c r="J10" s="102"/>
    </row>
    <row r="11" spans="1:11" x14ac:dyDescent="0.35">
      <c r="A11" s="100"/>
      <c r="B11" s="88" t="s">
        <v>73</v>
      </c>
      <c r="C11" s="121">
        <v>2.1546567836937654E-5</v>
      </c>
      <c r="E11" s="112">
        <v>0</v>
      </c>
      <c r="F11" s="112">
        <v>0</v>
      </c>
      <c r="G11" s="112">
        <v>0</v>
      </c>
      <c r="J11" s="86">
        <v>2023</v>
      </c>
    </row>
    <row r="12" spans="1:11" x14ac:dyDescent="0.35">
      <c r="A12" s="100"/>
      <c r="B12" s="88" t="s">
        <v>74</v>
      </c>
      <c r="C12" s="121">
        <v>3.895359626830401E-5</v>
      </c>
      <c r="E12" s="112">
        <v>0</v>
      </c>
      <c r="F12" s="112">
        <v>0</v>
      </c>
      <c r="G12" s="112">
        <v>0</v>
      </c>
      <c r="I12" s="86" t="s">
        <v>46</v>
      </c>
      <c r="J12" s="122">
        <f>J3*(1+J$8)</f>
        <v>4.5001623740956989E-4</v>
      </c>
    </row>
    <row r="13" spans="1:11" x14ac:dyDescent="0.35">
      <c r="A13" s="100"/>
      <c r="B13" s="88" t="s">
        <v>75</v>
      </c>
      <c r="C13" s="121">
        <v>2.4979504305085463E-5</v>
      </c>
      <c r="E13" s="112">
        <v>0</v>
      </c>
      <c r="F13" s="112">
        <v>0</v>
      </c>
      <c r="G13" s="112">
        <v>0</v>
      </c>
      <c r="I13" s="86" t="s">
        <v>49</v>
      </c>
      <c r="J13" s="122">
        <f>J4*(1+J$8)</f>
        <v>6.7099539314236726E-4</v>
      </c>
    </row>
    <row r="14" spans="1:11" x14ac:dyDescent="0.35">
      <c r="A14" s="100"/>
      <c r="B14" s="88" t="s">
        <v>76</v>
      </c>
      <c r="C14" s="121">
        <v>0</v>
      </c>
      <c r="E14" s="112">
        <v>1</v>
      </c>
      <c r="F14" s="112">
        <v>1</v>
      </c>
      <c r="G14" s="112">
        <v>1</v>
      </c>
      <c r="I14" s="86" t="s">
        <v>51</v>
      </c>
      <c r="J14" s="122">
        <f>J5*(1+J$8)</f>
        <v>9.611963150496077E-4</v>
      </c>
    </row>
    <row r="15" spans="1:11" x14ac:dyDescent="0.35">
      <c r="A15" s="100"/>
      <c r="B15" s="88" t="s">
        <v>77</v>
      </c>
      <c r="C15" s="121">
        <v>0</v>
      </c>
      <c r="E15" s="112">
        <v>1</v>
      </c>
      <c r="F15" s="112">
        <v>1</v>
      </c>
      <c r="G15" s="112">
        <v>1</v>
      </c>
      <c r="K15" s="27"/>
    </row>
    <row r="16" spans="1:11" ht="15.5" x14ac:dyDescent="0.35">
      <c r="A16" s="100"/>
      <c r="B16" s="88" t="s">
        <v>78</v>
      </c>
      <c r="C16" s="121">
        <v>0</v>
      </c>
      <c r="E16" s="112">
        <v>1</v>
      </c>
      <c r="F16" s="112">
        <v>1</v>
      </c>
      <c r="G16" s="112">
        <v>1</v>
      </c>
      <c r="I16" s="99" t="s">
        <v>171</v>
      </c>
      <c r="J16" s="102"/>
      <c r="K16" s="202"/>
    </row>
    <row r="17" spans="1:10" x14ac:dyDescent="0.35">
      <c r="A17" s="100"/>
      <c r="B17" s="88" t="s">
        <v>80</v>
      </c>
      <c r="C17" s="121">
        <v>0</v>
      </c>
      <c r="E17" s="112">
        <v>1</v>
      </c>
      <c r="F17" s="112">
        <v>1</v>
      </c>
      <c r="G17" s="112">
        <v>1</v>
      </c>
      <c r="I17" s="86" t="s">
        <v>79</v>
      </c>
      <c r="J17" s="123">
        <v>1.3705228668918019</v>
      </c>
    </row>
    <row r="18" spans="1:10" x14ac:dyDescent="0.35">
      <c r="A18" s="100"/>
      <c r="B18" s="88" t="s">
        <v>81</v>
      </c>
      <c r="C18" s="121">
        <v>2.1905575658904796E-5</v>
      </c>
      <c r="E18" s="112">
        <v>1</v>
      </c>
      <c r="F18" s="112">
        <v>1</v>
      </c>
      <c r="G18" s="112">
        <v>1</v>
      </c>
    </row>
    <row r="19" spans="1:10" ht="15.5" x14ac:dyDescent="0.35">
      <c r="A19" s="100"/>
      <c r="B19" s="88" t="s">
        <v>82</v>
      </c>
      <c r="C19" s="121">
        <v>1.740582552650762E-5</v>
      </c>
      <c r="E19" s="112">
        <v>1</v>
      </c>
      <c r="F19" s="112">
        <v>1</v>
      </c>
      <c r="G19" s="112">
        <v>1</v>
      </c>
      <c r="I19" s="99" t="s">
        <v>83</v>
      </c>
      <c r="J19" s="102"/>
    </row>
    <row r="20" spans="1:10" x14ac:dyDescent="0.35">
      <c r="A20" s="100"/>
      <c r="B20" s="88" t="s">
        <v>84</v>
      </c>
      <c r="C20" s="121">
        <v>3.0750675952707248E-5</v>
      </c>
      <c r="E20" s="112">
        <v>1</v>
      </c>
      <c r="F20" s="112">
        <v>1</v>
      </c>
      <c r="G20" s="112">
        <v>1</v>
      </c>
      <c r="J20" s="86">
        <v>2023</v>
      </c>
    </row>
    <row r="21" spans="1:10" x14ac:dyDescent="0.35">
      <c r="A21" s="100"/>
      <c r="B21" s="88" t="s">
        <v>85</v>
      </c>
      <c r="C21" s="121">
        <v>1.6796111065219886E-4</v>
      </c>
      <c r="E21" s="112">
        <v>1</v>
      </c>
      <c r="F21" s="112">
        <v>1</v>
      </c>
      <c r="G21" s="112">
        <v>1</v>
      </c>
      <c r="I21" s="86" t="s">
        <v>46</v>
      </c>
      <c r="J21" s="213">
        <f>J12*J$17</f>
        <v>6.1675754384242552E-4</v>
      </c>
    </row>
    <row r="22" spans="1:10" x14ac:dyDescent="0.35">
      <c r="A22" s="100"/>
      <c r="B22" s="88" t="s">
        <v>86</v>
      </c>
      <c r="C22" s="121">
        <v>1.166097102016368E-5</v>
      </c>
      <c r="E22" s="112">
        <v>1</v>
      </c>
      <c r="F22" s="112">
        <v>1</v>
      </c>
      <c r="G22" s="112">
        <v>1</v>
      </c>
      <c r="I22" s="86" t="s">
        <v>49</v>
      </c>
      <c r="J22" s="213">
        <f>J13*J$17</f>
        <v>9.1961452988066888E-4</v>
      </c>
    </row>
    <row r="23" spans="1:10" x14ac:dyDescent="0.35">
      <c r="A23" s="100"/>
      <c r="B23" s="88" t="s">
        <v>87</v>
      </c>
      <c r="C23" s="121">
        <v>0</v>
      </c>
      <c r="E23" s="112">
        <v>0</v>
      </c>
      <c r="F23" s="112">
        <v>0</v>
      </c>
      <c r="G23" s="112">
        <v>0</v>
      </c>
      <c r="I23" s="86" t="s">
        <v>51</v>
      </c>
      <c r="J23" s="213">
        <f>J14*J$17</f>
        <v>1.317341529347624E-3</v>
      </c>
    </row>
    <row r="24" spans="1:10" x14ac:dyDescent="0.35">
      <c r="A24" s="100"/>
      <c r="B24" s="88" t="s">
        <v>88</v>
      </c>
      <c r="C24" s="121">
        <v>1.070470212410137E-5</v>
      </c>
      <c r="E24" s="112">
        <v>1</v>
      </c>
      <c r="F24" s="112">
        <v>1</v>
      </c>
      <c r="G24" s="112">
        <v>1</v>
      </c>
    </row>
    <row r="25" spans="1:10" x14ac:dyDescent="0.35">
      <c r="A25" s="100"/>
      <c r="B25" s="88" t="s">
        <v>89</v>
      </c>
      <c r="C25" s="121">
        <v>8.4575056051241952E-6</v>
      </c>
      <c r="E25" s="112">
        <v>1</v>
      </c>
      <c r="F25" s="112">
        <v>1</v>
      </c>
      <c r="G25" s="112">
        <v>1</v>
      </c>
    </row>
    <row r="26" spans="1:10" x14ac:dyDescent="0.35">
      <c r="A26" s="100"/>
      <c r="B26" s="88" t="s">
        <v>90</v>
      </c>
      <c r="C26" s="121">
        <v>1.2497503289310564E-5</v>
      </c>
      <c r="E26" s="112">
        <v>1</v>
      </c>
      <c r="F26" s="112">
        <v>1</v>
      </c>
      <c r="G26" s="112">
        <v>1</v>
      </c>
    </row>
    <row r="27" spans="1:10" x14ac:dyDescent="0.35">
      <c r="A27" s="100"/>
      <c r="B27" s="88" t="s">
        <v>91</v>
      </c>
      <c r="C27" s="121">
        <v>6.4994569310179059E-5</v>
      </c>
      <c r="E27" s="112">
        <v>1</v>
      </c>
      <c r="F27" s="112">
        <v>1</v>
      </c>
      <c r="G27" s="112">
        <v>1</v>
      </c>
    </row>
    <row r="28" spans="1:10" x14ac:dyDescent="0.35">
      <c r="A28" s="100"/>
      <c r="B28" s="88" t="s">
        <v>92</v>
      </c>
      <c r="C28" s="121">
        <v>4.5123528792420287E-6</v>
      </c>
      <c r="E28" s="112">
        <v>1</v>
      </c>
      <c r="F28" s="112">
        <v>1</v>
      </c>
      <c r="G28" s="112">
        <v>1</v>
      </c>
    </row>
    <row r="29" spans="1:10" x14ac:dyDescent="0.35">
      <c r="A29" s="100"/>
      <c r="B29" s="88" t="s">
        <v>87</v>
      </c>
      <c r="C29" s="121">
        <v>0</v>
      </c>
      <c r="E29" s="112">
        <v>0</v>
      </c>
      <c r="F29" s="112">
        <v>0</v>
      </c>
      <c r="G29" s="112">
        <v>0</v>
      </c>
    </row>
    <row r="30" spans="1:10" x14ac:dyDescent="0.35">
      <c r="A30" s="100"/>
      <c r="B30" s="88" t="s">
        <v>87</v>
      </c>
      <c r="C30" s="121">
        <v>0</v>
      </c>
      <c r="E30" s="112">
        <v>0</v>
      </c>
      <c r="F30" s="112">
        <v>0</v>
      </c>
      <c r="G30" s="112">
        <v>0</v>
      </c>
    </row>
    <row r="31" spans="1:10" x14ac:dyDescent="0.35">
      <c r="A31" s="100"/>
      <c r="B31" s="88" t="s">
        <v>93</v>
      </c>
      <c r="C31" s="121">
        <v>3.7287269214655142E-6</v>
      </c>
      <c r="E31" s="112">
        <v>0</v>
      </c>
      <c r="F31" s="112">
        <v>0</v>
      </c>
      <c r="G31" s="112">
        <v>0</v>
      </c>
    </row>
    <row r="32" spans="1:10" x14ac:dyDescent="0.35">
      <c r="A32" s="100"/>
      <c r="B32" s="88" t="s">
        <v>94</v>
      </c>
      <c r="C32" s="121">
        <v>6.7701859983027628E-6</v>
      </c>
      <c r="E32" s="112">
        <v>0</v>
      </c>
      <c r="F32" s="112">
        <v>0</v>
      </c>
      <c r="G32" s="112">
        <v>0</v>
      </c>
    </row>
    <row r="33" spans="1:7" x14ac:dyDescent="0.35">
      <c r="A33" s="100"/>
      <c r="B33" s="88" t="s">
        <v>95</v>
      </c>
      <c r="C33" s="121">
        <v>2.6050946852324914E-6</v>
      </c>
      <c r="E33" s="112">
        <v>0</v>
      </c>
      <c r="F33" s="112">
        <v>0</v>
      </c>
      <c r="G33" s="112">
        <v>0</v>
      </c>
    </row>
    <row r="34" spans="1:7" x14ac:dyDescent="0.35">
      <c r="A34" s="100"/>
      <c r="B34" s="88" t="s">
        <v>87</v>
      </c>
      <c r="C34" s="121">
        <v>0</v>
      </c>
      <c r="E34" s="112">
        <v>0</v>
      </c>
      <c r="F34" s="112">
        <v>0</v>
      </c>
      <c r="G34" s="112">
        <v>0</v>
      </c>
    </row>
    <row r="35" spans="1:7" x14ac:dyDescent="0.35">
      <c r="A35" s="100"/>
      <c r="B35" s="88" t="s">
        <v>96</v>
      </c>
      <c r="C35" s="121">
        <v>1.5292432724538882E-5</v>
      </c>
      <c r="E35" s="112">
        <v>0</v>
      </c>
      <c r="F35" s="112">
        <v>0</v>
      </c>
      <c r="G35" s="112">
        <v>0</v>
      </c>
    </row>
    <row r="36" spans="1:7" x14ac:dyDescent="0.35">
      <c r="A36" s="100"/>
      <c r="B36" s="88" t="s">
        <v>97</v>
      </c>
      <c r="C36" s="121">
        <v>0</v>
      </c>
      <c r="E36" s="112">
        <v>0</v>
      </c>
      <c r="F36" s="112">
        <v>0</v>
      </c>
      <c r="G36" s="112">
        <v>0</v>
      </c>
    </row>
    <row r="37" spans="1:7" x14ac:dyDescent="0.35">
      <c r="A37" s="100"/>
      <c r="B37" s="88" t="s">
        <v>98</v>
      </c>
      <c r="C37" s="121">
        <v>0</v>
      </c>
      <c r="E37" s="112">
        <v>0</v>
      </c>
      <c r="F37" s="112">
        <v>0</v>
      </c>
      <c r="G37" s="112">
        <v>0</v>
      </c>
    </row>
    <row r="38" spans="1:7" x14ac:dyDescent="0.35">
      <c r="A38" s="100"/>
      <c r="B38" s="88" t="s">
        <v>87</v>
      </c>
      <c r="C38" s="121">
        <v>0</v>
      </c>
      <c r="E38" s="112">
        <v>0</v>
      </c>
      <c r="F38" s="112">
        <v>0</v>
      </c>
      <c r="G38" s="112">
        <v>0</v>
      </c>
    </row>
    <row r="39" spans="1:7" x14ac:dyDescent="0.35">
      <c r="A39" s="100"/>
      <c r="B39" s="88" t="s">
        <v>87</v>
      </c>
      <c r="C39" s="121">
        <v>0</v>
      </c>
      <c r="E39" s="112">
        <v>0</v>
      </c>
      <c r="F39" s="112">
        <v>0</v>
      </c>
      <c r="G39" s="112">
        <v>0</v>
      </c>
    </row>
    <row r="40" spans="1:7" x14ac:dyDescent="0.35">
      <c r="A40" s="100"/>
      <c r="B40" s="88" t="s">
        <v>99</v>
      </c>
      <c r="C40" s="121">
        <v>0</v>
      </c>
      <c r="E40" s="112">
        <v>0</v>
      </c>
      <c r="F40" s="112">
        <v>0</v>
      </c>
      <c r="G40" s="112">
        <v>0</v>
      </c>
    </row>
    <row r="41" spans="1:7" x14ac:dyDescent="0.35">
      <c r="A41" s="100"/>
      <c r="B41" s="88" t="s">
        <v>87</v>
      </c>
      <c r="C41" s="121">
        <v>0</v>
      </c>
      <c r="E41" s="112">
        <v>0</v>
      </c>
      <c r="F41" s="112">
        <v>0</v>
      </c>
      <c r="G41" s="112">
        <v>0</v>
      </c>
    </row>
    <row r="42" spans="1:7" x14ac:dyDescent="0.35">
      <c r="A42" s="100"/>
      <c r="B42" s="88" t="s">
        <v>87</v>
      </c>
      <c r="C42" s="121">
        <v>0</v>
      </c>
      <c r="E42" s="112">
        <v>0</v>
      </c>
      <c r="F42" s="112">
        <v>0</v>
      </c>
      <c r="G42" s="112">
        <v>0</v>
      </c>
    </row>
    <row r="43" spans="1:7" x14ac:dyDescent="0.35">
      <c r="A43" s="100"/>
      <c r="B43" s="88" t="s">
        <v>100</v>
      </c>
      <c r="C43" s="121">
        <v>2.2844117102214894E-6</v>
      </c>
      <c r="E43" s="112">
        <v>0</v>
      </c>
      <c r="F43" s="112">
        <v>1</v>
      </c>
      <c r="G43" s="112">
        <v>1</v>
      </c>
    </row>
    <row r="44" spans="1:7" x14ac:dyDescent="0.35">
      <c r="A44" s="100"/>
      <c r="B44" s="88" t="s">
        <v>101</v>
      </c>
      <c r="C44" s="121">
        <v>2.3124623319422415E-7</v>
      </c>
      <c r="E44" s="112">
        <v>0</v>
      </c>
      <c r="F44" s="112">
        <v>1</v>
      </c>
      <c r="G44" s="112">
        <v>1</v>
      </c>
    </row>
    <row r="45" spans="1:7" x14ac:dyDescent="0.35">
      <c r="A45" s="100"/>
      <c r="B45" s="88" t="s">
        <v>102</v>
      </c>
      <c r="C45" s="121">
        <v>6.7524113529139145E-7</v>
      </c>
      <c r="E45" s="112">
        <v>0</v>
      </c>
      <c r="F45" s="112">
        <v>1</v>
      </c>
      <c r="G45" s="112">
        <v>1</v>
      </c>
    </row>
    <row r="46" spans="1:7" x14ac:dyDescent="0.35">
      <c r="A46" s="100"/>
      <c r="B46" s="88" t="s">
        <v>87</v>
      </c>
      <c r="C46" s="121">
        <v>0</v>
      </c>
      <c r="E46" s="112">
        <v>0</v>
      </c>
      <c r="F46" s="112">
        <v>0</v>
      </c>
      <c r="G46" s="112">
        <v>0</v>
      </c>
    </row>
    <row r="47" spans="1:7" x14ac:dyDescent="0.35">
      <c r="A47" s="100"/>
      <c r="B47" s="88" t="s">
        <v>87</v>
      </c>
      <c r="C47" s="121">
        <v>0</v>
      </c>
      <c r="E47" s="112">
        <v>0</v>
      </c>
      <c r="F47" s="112">
        <v>0</v>
      </c>
      <c r="G47" s="112">
        <v>0</v>
      </c>
    </row>
    <row r="48" spans="1:7" x14ac:dyDescent="0.35">
      <c r="A48" s="100"/>
      <c r="B48" s="88" t="s">
        <v>87</v>
      </c>
      <c r="C48" s="121">
        <v>0</v>
      </c>
      <c r="E48" s="112">
        <v>0</v>
      </c>
      <c r="F48" s="112">
        <v>0</v>
      </c>
      <c r="G48" s="112">
        <v>0</v>
      </c>
    </row>
    <row r="49" spans="1:7" x14ac:dyDescent="0.35">
      <c r="A49" s="100"/>
      <c r="B49" s="88" t="s">
        <v>87</v>
      </c>
      <c r="C49" s="121">
        <v>0</v>
      </c>
      <c r="E49" s="112">
        <v>0</v>
      </c>
      <c r="F49" s="112">
        <v>0</v>
      </c>
      <c r="G49" s="112">
        <v>0</v>
      </c>
    </row>
    <row r="50" spans="1:7" x14ac:dyDescent="0.35">
      <c r="A50" s="100"/>
      <c r="B50" s="88" t="s">
        <v>103</v>
      </c>
      <c r="C50" s="121">
        <v>9.9941750075269481E-6</v>
      </c>
      <c r="E50" s="112">
        <v>0</v>
      </c>
      <c r="F50" s="112">
        <v>1</v>
      </c>
      <c r="G50" s="112">
        <v>1</v>
      </c>
    </row>
    <row r="51" spans="1:7" x14ac:dyDescent="0.35">
      <c r="A51" s="100"/>
      <c r="B51" s="88" t="s">
        <v>104</v>
      </c>
      <c r="C51" s="121">
        <v>2.6600308589768338E-6</v>
      </c>
      <c r="E51" s="112">
        <v>0</v>
      </c>
      <c r="F51" s="112">
        <v>1</v>
      </c>
      <c r="G51" s="112">
        <v>1</v>
      </c>
    </row>
    <row r="52" spans="1:7" x14ac:dyDescent="0.35">
      <c r="A52" s="100"/>
      <c r="B52" s="88" t="s">
        <v>105</v>
      </c>
      <c r="C52" s="121">
        <v>2.3336059256076935E-5</v>
      </c>
      <c r="E52" s="112">
        <v>0</v>
      </c>
      <c r="F52" s="112">
        <v>1</v>
      </c>
      <c r="G52" s="112">
        <v>1</v>
      </c>
    </row>
    <row r="53" spans="1:7" x14ac:dyDescent="0.35">
      <c r="A53" s="100"/>
      <c r="B53" s="88" t="s">
        <v>87</v>
      </c>
      <c r="C53" s="121">
        <v>0</v>
      </c>
      <c r="E53" s="112">
        <v>0</v>
      </c>
      <c r="F53" s="112">
        <v>0</v>
      </c>
      <c r="G53" s="112">
        <v>0</v>
      </c>
    </row>
    <row r="54" spans="1:7" x14ac:dyDescent="0.35">
      <c r="A54" s="100"/>
      <c r="B54" s="88" t="s">
        <v>87</v>
      </c>
      <c r="C54" s="121">
        <v>0</v>
      </c>
      <c r="E54" s="112">
        <v>0</v>
      </c>
      <c r="F54" s="112">
        <v>0</v>
      </c>
      <c r="G54" s="112">
        <v>0</v>
      </c>
    </row>
    <row r="55" spans="1:7" x14ac:dyDescent="0.35">
      <c r="A55" s="100"/>
      <c r="B55" s="88" t="s">
        <v>87</v>
      </c>
      <c r="C55" s="121">
        <v>0</v>
      </c>
      <c r="E55" s="112">
        <v>0</v>
      </c>
      <c r="F55" s="112">
        <v>0</v>
      </c>
      <c r="G55" s="112">
        <v>0</v>
      </c>
    </row>
    <row r="56" spans="1:7" x14ac:dyDescent="0.35">
      <c r="A56" s="100"/>
      <c r="B56" s="88" t="s">
        <v>106</v>
      </c>
      <c r="C56" s="121">
        <v>3.2694827058084573E-4</v>
      </c>
      <c r="E56" s="112">
        <v>0</v>
      </c>
      <c r="F56" s="112">
        <v>0</v>
      </c>
      <c r="G56" s="112">
        <v>0</v>
      </c>
    </row>
    <row r="57" spans="1:7" x14ac:dyDescent="0.35">
      <c r="A57" s="100"/>
      <c r="B57" s="88" t="s">
        <v>107</v>
      </c>
      <c r="C57" s="121">
        <v>3.7361827396792976E-4</v>
      </c>
      <c r="E57" s="112">
        <v>0</v>
      </c>
      <c r="F57" s="112">
        <v>0</v>
      </c>
      <c r="G57" s="112">
        <v>0</v>
      </c>
    </row>
    <row r="58" spans="1:7" x14ac:dyDescent="0.35">
      <c r="A58" s="100"/>
      <c r="B58" s="88" t="s">
        <v>108</v>
      </c>
      <c r="C58" s="121">
        <v>0</v>
      </c>
      <c r="E58" s="112">
        <v>0</v>
      </c>
      <c r="F58" s="112">
        <v>0</v>
      </c>
      <c r="G58" s="112">
        <v>0</v>
      </c>
    </row>
    <row r="59" spans="1:7" x14ac:dyDescent="0.35">
      <c r="A59" s="100"/>
      <c r="B59" s="88" t="s">
        <v>109</v>
      </c>
      <c r="C59" s="121">
        <v>0</v>
      </c>
      <c r="E59" s="112">
        <v>0</v>
      </c>
      <c r="F59" s="112">
        <v>0</v>
      </c>
      <c r="G59" s="112">
        <v>0</v>
      </c>
    </row>
    <row r="60" spans="1:7" x14ac:dyDescent="0.35">
      <c r="A60" s="100"/>
      <c r="B60" s="88" t="s">
        <v>110</v>
      </c>
      <c r="C60" s="121">
        <v>0</v>
      </c>
      <c r="E60" s="112">
        <v>0</v>
      </c>
      <c r="F60" s="112">
        <v>0</v>
      </c>
      <c r="G60" s="112">
        <v>0</v>
      </c>
    </row>
    <row r="61" spans="1:7" x14ac:dyDescent="0.35">
      <c r="A61" s="100"/>
      <c r="B61" s="88" t="s">
        <v>87</v>
      </c>
      <c r="C61" s="121">
        <v>0</v>
      </c>
      <c r="E61" s="112">
        <v>0</v>
      </c>
      <c r="F61" s="112">
        <v>0</v>
      </c>
      <c r="G61" s="112">
        <v>0</v>
      </c>
    </row>
    <row r="62" spans="1:7" x14ac:dyDescent="0.35">
      <c r="A62" s="100"/>
      <c r="B62" s="88" t="s">
        <v>111</v>
      </c>
      <c r="C62" s="121">
        <v>6.5438700257004202E-6</v>
      </c>
      <c r="E62" s="112">
        <v>0</v>
      </c>
      <c r="F62" s="112">
        <v>1</v>
      </c>
      <c r="G62" s="112">
        <v>1</v>
      </c>
    </row>
    <row r="63" spans="1:7" x14ac:dyDescent="0.35">
      <c r="A63" s="100"/>
      <c r="B63" s="88" t="s">
        <v>112</v>
      </c>
      <c r="C63" s="121">
        <v>1.0358465098862171E-4</v>
      </c>
      <c r="E63" s="112">
        <v>0</v>
      </c>
      <c r="F63" s="112">
        <v>1</v>
      </c>
      <c r="G63" s="112">
        <v>1</v>
      </c>
    </row>
    <row r="64" spans="1:7" x14ac:dyDescent="0.35">
      <c r="A64" s="100"/>
      <c r="B64" s="88" t="s">
        <v>113</v>
      </c>
      <c r="C64" s="121">
        <v>4.5564490614813757E-6</v>
      </c>
      <c r="E64" s="112">
        <v>0</v>
      </c>
      <c r="F64" s="112">
        <v>1</v>
      </c>
      <c r="G64" s="112">
        <v>1</v>
      </c>
    </row>
    <row r="65" spans="1:7" x14ac:dyDescent="0.35">
      <c r="A65" s="100"/>
      <c r="B65" s="88" t="s">
        <v>114</v>
      </c>
      <c r="C65" s="121">
        <v>2.1530652133628171E-5</v>
      </c>
      <c r="E65" s="112">
        <v>0</v>
      </c>
      <c r="F65" s="112">
        <v>1</v>
      </c>
      <c r="G65" s="112">
        <v>1</v>
      </c>
    </row>
    <row r="66" spans="1:7" x14ac:dyDescent="0.35">
      <c r="A66" s="100"/>
      <c r="B66" s="88" t="s">
        <v>115</v>
      </c>
      <c r="C66" s="121">
        <v>1.4942503024653251E-6</v>
      </c>
      <c r="E66" s="112">
        <v>0</v>
      </c>
      <c r="F66" s="112">
        <v>1</v>
      </c>
      <c r="G66" s="112">
        <v>1</v>
      </c>
    </row>
    <row r="67" spans="1:7" x14ac:dyDescent="0.35">
      <c r="A67" s="100"/>
      <c r="B67" s="88" t="s">
        <v>87</v>
      </c>
      <c r="C67" s="121">
        <v>0</v>
      </c>
      <c r="E67" s="112">
        <v>0</v>
      </c>
      <c r="F67" s="112">
        <v>0</v>
      </c>
      <c r="G67" s="112">
        <v>0</v>
      </c>
    </row>
    <row r="68" spans="1:7" x14ac:dyDescent="0.35">
      <c r="A68" s="100"/>
      <c r="B68" s="88" t="s">
        <v>116</v>
      </c>
      <c r="C68" s="121">
        <v>3.7335421793062376E-7</v>
      </c>
      <c r="E68" s="112">
        <v>0</v>
      </c>
      <c r="F68" s="112">
        <v>1</v>
      </c>
      <c r="G68" s="112">
        <v>2</v>
      </c>
    </row>
    <row r="69" spans="1:7" x14ac:dyDescent="0.35">
      <c r="A69" s="100"/>
      <c r="B69" s="88" t="s">
        <v>117</v>
      </c>
      <c r="C69" s="121">
        <v>2.2049362044269552E-8</v>
      </c>
      <c r="E69" s="112">
        <v>0</v>
      </c>
      <c r="F69" s="112">
        <v>1</v>
      </c>
      <c r="G69" s="112">
        <v>2</v>
      </c>
    </row>
    <row r="70" spans="1:7" x14ac:dyDescent="0.35">
      <c r="A70" s="100"/>
      <c r="B70" s="88" t="s">
        <v>118</v>
      </c>
      <c r="C70" s="121">
        <v>2.5642574621565162E-7</v>
      </c>
      <c r="E70" s="112">
        <v>0</v>
      </c>
      <c r="F70" s="112">
        <v>1</v>
      </c>
      <c r="G70" s="112">
        <v>2</v>
      </c>
    </row>
    <row r="71" spans="1:7" x14ac:dyDescent="0.35">
      <c r="A71" s="100"/>
      <c r="B71" s="88" t="s">
        <v>87</v>
      </c>
      <c r="C71" s="121">
        <v>0</v>
      </c>
      <c r="E71" s="112">
        <v>0</v>
      </c>
      <c r="F71" s="112">
        <v>0</v>
      </c>
      <c r="G71" s="112">
        <v>0</v>
      </c>
    </row>
    <row r="72" spans="1:7" x14ac:dyDescent="0.35">
      <c r="A72" s="100"/>
      <c r="B72" s="88" t="s">
        <v>87</v>
      </c>
      <c r="C72" s="121">
        <v>0</v>
      </c>
      <c r="E72" s="112">
        <v>0</v>
      </c>
      <c r="F72" s="112">
        <v>0</v>
      </c>
      <c r="G72" s="112">
        <v>0</v>
      </c>
    </row>
    <row r="73" spans="1:7" x14ac:dyDescent="0.35">
      <c r="A73" s="100"/>
      <c r="B73" s="88" t="s">
        <v>87</v>
      </c>
      <c r="C73" s="121">
        <v>0</v>
      </c>
      <c r="E73" s="112">
        <v>0</v>
      </c>
      <c r="F73" s="112">
        <v>0</v>
      </c>
      <c r="G73" s="112">
        <v>0</v>
      </c>
    </row>
    <row r="74" spans="1:7" x14ac:dyDescent="0.35">
      <c r="A74" s="100"/>
      <c r="B74" s="88" t="s">
        <v>87</v>
      </c>
      <c r="C74" s="121">
        <v>0</v>
      </c>
      <c r="E74" s="112">
        <v>0</v>
      </c>
      <c r="F74" s="112">
        <v>0</v>
      </c>
      <c r="G74" s="112">
        <v>0</v>
      </c>
    </row>
    <row r="75" spans="1:7" x14ac:dyDescent="0.35">
      <c r="A75" s="100"/>
      <c r="B75" s="88" t="s">
        <v>119</v>
      </c>
      <c r="C75" s="121">
        <v>2.0984031134527906E-5</v>
      </c>
      <c r="E75" s="112">
        <v>0</v>
      </c>
      <c r="F75" s="112">
        <v>0</v>
      </c>
      <c r="G75" s="112">
        <v>2</v>
      </c>
    </row>
    <row r="76" spans="1:7" x14ac:dyDescent="0.35">
      <c r="A76" s="100"/>
      <c r="B76" s="88" t="s">
        <v>120</v>
      </c>
      <c r="C76" s="121">
        <v>5.1511871158390043E-5</v>
      </c>
      <c r="E76" s="112">
        <v>0</v>
      </c>
      <c r="F76" s="112">
        <v>0</v>
      </c>
      <c r="G76" s="112">
        <v>2</v>
      </c>
    </row>
    <row r="77" spans="1:7" x14ac:dyDescent="0.35">
      <c r="A77" s="100"/>
      <c r="B77" s="88" t="s">
        <v>87</v>
      </c>
      <c r="C77" s="121">
        <v>0</v>
      </c>
      <c r="E77" s="112">
        <v>0</v>
      </c>
      <c r="F77" s="112">
        <v>0</v>
      </c>
      <c r="G77" s="112">
        <v>0</v>
      </c>
    </row>
    <row r="78" spans="1:7" x14ac:dyDescent="0.35">
      <c r="A78" s="100"/>
      <c r="B78" s="88" t="s">
        <v>87</v>
      </c>
      <c r="C78" s="121">
        <v>0</v>
      </c>
      <c r="E78" s="112">
        <v>0</v>
      </c>
      <c r="F78" s="112">
        <v>0</v>
      </c>
      <c r="G78" s="112">
        <v>0</v>
      </c>
    </row>
    <row r="79" spans="1:7" x14ac:dyDescent="0.35">
      <c r="A79" s="100"/>
      <c r="B79" s="88" t="s">
        <v>87</v>
      </c>
      <c r="C79" s="121">
        <v>0</v>
      </c>
      <c r="E79" s="112">
        <v>0</v>
      </c>
      <c r="F79" s="112">
        <v>0</v>
      </c>
      <c r="G79" s="112">
        <v>0</v>
      </c>
    </row>
    <row r="80" spans="1:7" x14ac:dyDescent="0.35">
      <c r="A80" s="100"/>
      <c r="B80" s="88" t="s">
        <v>87</v>
      </c>
      <c r="C80" s="121">
        <v>0</v>
      </c>
      <c r="E80" s="112">
        <v>0</v>
      </c>
      <c r="F80" s="112">
        <v>0</v>
      </c>
      <c r="G80" s="112">
        <v>0</v>
      </c>
    </row>
    <row r="81" spans="1:7" x14ac:dyDescent="0.35">
      <c r="A81" s="100"/>
      <c r="B81" s="88" t="s">
        <v>121</v>
      </c>
      <c r="C81" s="121">
        <v>2.796042030480995E-7</v>
      </c>
      <c r="E81" s="112">
        <v>0</v>
      </c>
      <c r="F81" s="112">
        <v>0</v>
      </c>
      <c r="G81" s="112">
        <v>1</v>
      </c>
    </row>
    <row r="82" spans="1:7" x14ac:dyDescent="0.35">
      <c r="A82" s="100"/>
      <c r="B82" s="88" t="s">
        <v>122</v>
      </c>
      <c r="C82" s="121">
        <v>2.0315195311488751E-5</v>
      </c>
      <c r="E82" s="112">
        <v>0</v>
      </c>
      <c r="F82" s="112">
        <v>0</v>
      </c>
      <c r="G82" s="112">
        <v>1</v>
      </c>
    </row>
    <row r="83" spans="1:7" x14ac:dyDescent="0.35">
      <c r="A83" s="100"/>
      <c r="B83" s="88" t="s">
        <v>123</v>
      </c>
      <c r="C83" s="121">
        <v>1.3039224174730267E-5</v>
      </c>
      <c r="E83" s="112">
        <v>0</v>
      </c>
      <c r="F83" s="112">
        <v>0</v>
      </c>
      <c r="G83" s="112">
        <v>1</v>
      </c>
    </row>
    <row r="84" spans="1:7" x14ac:dyDescent="0.35">
      <c r="A84" s="100"/>
      <c r="B84" s="88" t="s">
        <v>124</v>
      </c>
      <c r="C84" s="121">
        <v>6.1528057550871821E-5</v>
      </c>
      <c r="E84" s="112">
        <v>0</v>
      </c>
      <c r="F84" s="112">
        <v>0</v>
      </c>
      <c r="G84" s="112">
        <v>1</v>
      </c>
    </row>
    <row r="85" spans="1:7" x14ac:dyDescent="0.35">
      <c r="A85" s="100"/>
      <c r="B85" s="88" t="s">
        <v>125</v>
      </c>
      <c r="C85" s="121">
        <v>4.2698491113147339E-6</v>
      </c>
      <c r="E85" s="112">
        <v>0</v>
      </c>
      <c r="F85" s="112">
        <v>0</v>
      </c>
      <c r="G85" s="112">
        <v>1</v>
      </c>
    </row>
    <row r="86" spans="1:7" x14ac:dyDescent="0.35">
      <c r="A86" s="100"/>
      <c r="B86" s="88" t="s">
        <v>87</v>
      </c>
      <c r="C86" s="121">
        <v>0</v>
      </c>
      <c r="E86" s="112">
        <v>0</v>
      </c>
      <c r="F86" s="112">
        <v>0</v>
      </c>
      <c r="G86" s="112">
        <v>0</v>
      </c>
    </row>
    <row r="87" spans="1:7" x14ac:dyDescent="0.35">
      <c r="A87" s="100"/>
      <c r="B87" s="88" t="s">
        <v>126</v>
      </c>
      <c r="C87" s="121">
        <v>69156463.698304951</v>
      </c>
      <c r="E87" s="112">
        <v>0</v>
      </c>
      <c r="F87" s="112">
        <v>0</v>
      </c>
      <c r="G87" s="112">
        <v>0</v>
      </c>
    </row>
    <row r="88" spans="1:7" x14ac:dyDescent="0.35">
      <c r="A88" s="100"/>
      <c r="B88" s="88" t="s">
        <v>127</v>
      </c>
      <c r="C88" s="121">
        <v>1525742.9897378706</v>
      </c>
      <c r="E88" s="112">
        <v>0</v>
      </c>
      <c r="F88" s="112">
        <v>0</v>
      </c>
      <c r="G88" s="112">
        <v>0</v>
      </c>
    </row>
    <row r="89" spans="1:7" x14ac:dyDescent="0.35">
      <c r="A89" s="100"/>
      <c r="B89" s="88" t="s">
        <v>87</v>
      </c>
      <c r="C89" s="121">
        <v>0</v>
      </c>
      <c r="E89" s="112">
        <v>0</v>
      </c>
      <c r="F89" s="112">
        <v>0</v>
      </c>
      <c r="G89" s="112">
        <v>0</v>
      </c>
    </row>
    <row r="90" spans="1:7" x14ac:dyDescent="0.35">
      <c r="A90" s="100"/>
      <c r="B90" s="88" t="s">
        <v>87</v>
      </c>
      <c r="C90" s="121">
        <v>0</v>
      </c>
      <c r="E90" s="112">
        <v>0</v>
      </c>
      <c r="F90" s="112">
        <v>0</v>
      </c>
      <c r="G90" s="112">
        <v>0</v>
      </c>
    </row>
    <row r="91" spans="1:7" x14ac:dyDescent="0.35">
      <c r="A91" s="100"/>
      <c r="B91" s="88" t="s">
        <v>87</v>
      </c>
      <c r="C91" s="121">
        <v>0</v>
      </c>
      <c r="E91" s="112">
        <v>0</v>
      </c>
      <c r="F91" s="112">
        <v>0</v>
      </c>
      <c r="G91" s="112">
        <v>0</v>
      </c>
    </row>
    <row r="92" spans="1:7" x14ac:dyDescent="0.35">
      <c r="A92" s="100"/>
      <c r="B92" s="88" t="s">
        <v>87</v>
      </c>
      <c r="C92" s="121">
        <v>0</v>
      </c>
      <c r="E92" s="112">
        <v>0</v>
      </c>
      <c r="F92" s="112">
        <v>0</v>
      </c>
      <c r="G92" s="112">
        <v>0</v>
      </c>
    </row>
    <row r="93" spans="1:7" x14ac:dyDescent="0.35">
      <c r="A93" s="100"/>
      <c r="B93" s="88" t="s">
        <v>87</v>
      </c>
      <c r="C93" s="121">
        <v>0</v>
      </c>
      <c r="E93" s="112">
        <v>0</v>
      </c>
      <c r="F93" s="112">
        <v>0</v>
      </c>
      <c r="G93" s="112">
        <v>0</v>
      </c>
    </row>
    <row r="94" spans="1:7" x14ac:dyDescent="0.35">
      <c r="A94" s="100"/>
      <c r="B94" s="88" t="s">
        <v>128</v>
      </c>
      <c r="C94" s="121">
        <v>1.6715041341714806E-5</v>
      </c>
      <c r="E94" s="112">
        <v>0</v>
      </c>
      <c r="F94" s="112">
        <v>1</v>
      </c>
      <c r="G94" s="112">
        <v>2</v>
      </c>
    </row>
    <row r="95" spans="1:7" x14ac:dyDescent="0.35">
      <c r="A95" s="100"/>
      <c r="B95" s="88" t="s">
        <v>129</v>
      </c>
      <c r="C95" s="121">
        <v>2.0202790726209143E-3</v>
      </c>
      <c r="E95" s="112">
        <v>0</v>
      </c>
      <c r="F95" s="112">
        <v>0</v>
      </c>
      <c r="G95" s="112">
        <v>0</v>
      </c>
    </row>
    <row r="96" spans="1:7" x14ac:dyDescent="0.35">
      <c r="A96" s="100"/>
      <c r="B96" s="88" t="s">
        <v>130</v>
      </c>
      <c r="C96" s="121">
        <v>8.6743229551643704E-7</v>
      </c>
      <c r="E96" s="112">
        <v>1</v>
      </c>
      <c r="F96" s="112">
        <v>1</v>
      </c>
      <c r="G96" s="112">
        <v>1</v>
      </c>
    </row>
    <row r="97" spans="1:7" x14ac:dyDescent="0.35">
      <c r="A97" s="100"/>
      <c r="B97" s="88" t="s">
        <v>131</v>
      </c>
      <c r="C97" s="121">
        <v>4.7248618144143485E-7</v>
      </c>
      <c r="E97" s="112">
        <v>0</v>
      </c>
      <c r="F97" s="112">
        <v>1</v>
      </c>
      <c r="G97" s="112">
        <v>2</v>
      </c>
    </row>
    <row r="98" spans="1:7" x14ac:dyDescent="0.35">
      <c r="A98" s="100"/>
      <c r="B98" s="88" t="s">
        <v>132</v>
      </c>
      <c r="C98" s="121">
        <v>4.3297131691237236E-5</v>
      </c>
      <c r="E98" s="112">
        <v>1</v>
      </c>
      <c r="F98" s="112">
        <v>1</v>
      </c>
      <c r="G98" s="112">
        <v>1</v>
      </c>
    </row>
    <row r="99" spans="1:7" x14ac:dyDescent="0.35">
      <c r="A99" s="100"/>
      <c r="B99" s="88" t="s">
        <v>133</v>
      </c>
      <c r="C99" s="121">
        <v>5.5693982211513654E-6</v>
      </c>
      <c r="E99" s="112">
        <v>0</v>
      </c>
      <c r="F99" s="112">
        <v>1</v>
      </c>
      <c r="G99" s="112">
        <v>2</v>
      </c>
    </row>
    <row r="100" spans="1:7" x14ac:dyDescent="0.35">
      <c r="A100" s="100"/>
      <c r="B100" s="88" t="s">
        <v>87</v>
      </c>
      <c r="C100" s="121">
        <v>0</v>
      </c>
      <c r="E100" s="112">
        <v>0</v>
      </c>
      <c r="F100" s="112">
        <v>0</v>
      </c>
      <c r="G100" s="112">
        <v>0</v>
      </c>
    </row>
    <row r="101" spans="1:7" x14ac:dyDescent="0.35">
      <c r="A101" s="100"/>
      <c r="B101" s="88" t="s">
        <v>87</v>
      </c>
      <c r="C101" s="121">
        <v>0</v>
      </c>
      <c r="E101" s="112">
        <v>0</v>
      </c>
      <c r="F101" s="112">
        <v>0</v>
      </c>
      <c r="G101" s="112">
        <v>0</v>
      </c>
    </row>
    <row r="102" spans="1:7" x14ac:dyDescent="0.35">
      <c r="A102" s="100"/>
      <c r="B102" s="88" t="s">
        <v>87</v>
      </c>
      <c r="C102" s="121">
        <v>0</v>
      </c>
      <c r="E102" s="112">
        <v>0</v>
      </c>
      <c r="F102" s="112">
        <v>0</v>
      </c>
      <c r="G102" s="112">
        <v>0</v>
      </c>
    </row>
    <row r="103" spans="1:7" x14ac:dyDescent="0.35">
      <c r="A103" s="100"/>
      <c r="B103" s="88" t="s">
        <v>87</v>
      </c>
      <c r="C103" s="121">
        <v>0</v>
      </c>
      <c r="E103" s="112">
        <v>0</v>
      </c>
      <c r="F103" s="112">
        <v>0</v>
      </c>
      <c r="G103" s="112">
        <v>0</v>
      </c>
    </row>
    <row r="104" spans="1:7" x14ac:dyDescent="0.35">
      <c r="A104" s="100"/>
      <c r="B104" s="88" t="s">
        <v>87</v>
      </c>
      <c r="C104" s="121">
        <v>0</v>
      </c>
      <c r="E104" s="112">
        <v>0</v>
      </c>
      <c r="F104" s="112">
        <v>0</v>
      </c>
      <c r="G104" s="112">
        <v>0</v>
      </c>
    </row>
    <row r="105" spans="1:7" x14ac:dyDescent="0.35">
      <c r="A105" s="100"/>
      <c r="B105" s="88" t="s">
        <v>134</v>
      </c>
      <c r="C105" s="121">
        <v>5.5660563719156183E-4</v>
      </c>
      <c r="E105" s="112">
        <v>0</v>
      </c>
      <c r="F105" s="112">
        <v>0</v>
      </c>
      <c r="G105" s="112">
        <v>0</v>
      </c>
    </row>
    <row r="106" spans="1:7" x14ac:dyDescent="0.35">
      <c r="A106" s="100"/>
      <c r="B106" s="88" t="s">
        <v>135</v>
      </c>
      <c r="C106" s="121">
        <v>8.273096566714513E-4</v>
      </c>
      <c r="E106" s="112">
        <v>0</v>
      </c>
      <c r="F106" s="112">
        <v>0</v>
      </c>
      <c r="G106" s="112">
        <v>0</v>
      </c>
    </row>
    <row r="107" spans="1:7" x14ac:dyDescent="0.35">
      <c r="A107" s="100"/>
      <c r="B107" s="88" t="s">
        <v>136</v>
      </c>
      <c r="C107" s="121">
        <v>11.425628197197469</v>
      </c>
      <c r="E107" s="112">
        <v>0</v>
      </c>
      <c r="F107" s="112">
        <v>0</v>
      </c>
      <c r="G107" s="112">
        <v>0</v>
      </c>
    </row>
    <row r="108" spans="1:7" x14ac:dyDescent="0.35">
      <c r="A108" s="100"/>
      <c r="B108" s="88" t="s">
        <v>137</v>
      </c>
      <c r="C108" s="121">
        <v>62.550864996949102</v>
      </c>
      <c r="E108" s="112">
        <v>0</v>
      </c>
      <c r="F108" s="112">
        <v>0</v>
      </c>
      <c r="G108" s="112">
        <v>0</v>
      </c>
    </row>
    <row r="109" spans="1:7" x14ac:dyDescent="0.35">
      <c r="A109" s="100"/>
      <c r="B109" s="88" t="s">
        <v>138</v>
      </c>
      <c r="C109" s="121">
        <v>1.6148580279153916E-3</v>
      </c>
      <c r="E109" s="112">
        <v>0</v>
      </c>
      <c r="F109" s="112">
        <v>0</v>
      </c>
      <c r="G109" s="112">
        <v>0</v>
      </c>
    </row>
    <row r="110" spans="1:7" x14ac:dyDescent="0.35">
      <c r="A110" s="100"/>
      <c r="B110" s="88" t="s">
        <v>87</v>
      </c>
      <c r="C110" s="121">
        <v>0</v>
      </c>
      <c r="E110" s="112">
        <v>0</v>
      </c>
      <c r="F110" s="112">
        <v>0</v>
      </c>
      <c r="G110" s="112">
        <v>0</v>
      </c>
    </row>
    <row r="111" spans="1:7" x14ac:dyDescent="0.35">
      <c r="A111" s="100"/>
      <c r="B111" s="88" t="s">
        <v>87</v>
      </c>
      <c r="C111" s="121">
        <v>0</v>
      </c>
      <c r="E111" s="112">
        <v>0</v>
      </c>
      <c r="F111" s="112">
        <v>0</v>
      </c>
      <c r="G111" s="112">
        <v>0</v>
      </c>
    </row>
    <row r="112" spans="1:7" x14ac:dyDescent="0.35">
      <c r="A112" s="100"/>
      <c r="B112" s="88" t="s">
        <v>87</v>
      </c>
      <c r="C112" s="121">
        <v>0</v>
      </c>
      <c r="E112" s="112">
        <v>0</v>
      </c>
      <c r="F112" s="112">
        <v>0</v>
      </c>
      <c r="G112" s="112">
        <v>0</v>
      </c>
    </row>
    <row r="113" spans="1:7" x14ac:dyDescent="0.35">
      <c r="A113" s="100"/>
      <c r="B113" s="88" t="s">
        <v>87</v>
      </c>
      <c r="C113" s="121">
        <v>0</v>
      </c>
      <c r="E113" s="112">
        <v>0</v>
      </c>
      <c r="F113" s="112">
        <v>0</v>
      </c>
      <c r="G113" s="112">
        <v>0</v>
      </c>
    </row>
    <row r="114" spans="1:7" x14ac:dyDescent="0.35">
      <c r="A114" s="100"/>
      <c r="B114" s="88" t="s">
        <v>87</v>
      </c>
      <c r="C114" s="121">
        <v>0</v>
      </c>
      <c r="E114" s="112">
        <v>0</v>
      </c>
      <c r="F114" s="112">
        <v>0</v>
      </c>
      <c r="G114" s="112">
        <v>0</v>
      </c>
    </row>
    <row r="115" spans="1:7" x14ac:dyDescent="0.35">
      <c r="A115" s="100"/>
      <c r="B115" s="88" t="s">
        <v>139</v>
      </c>
      <c r="C115" s="121">
        <v>0</v>
      </c>
      <c r="E115" s="112">
        <v>0</v>
      </c>
      <c r="F115" s="112">
        <v>0</v>
      </c>
      <c r="G115" s="112">
        <v>0</v>
      </c>
    </row>
    <row r="116" spans="1:7" x14ac:dyDescent="0.35">
      <c r="A116" s="100"/>
      <c r="B116" s="88" t="s">
        <v>140</v>
      </c>
      <c r="C116" s="121">
        <v>0</v>
      </c>
      <c r="E116" s="112">
        <v>0</v>
      </c>
      <c r="F116" s="112">
        <v>0</v>
      </c>
      <c r="G116" s="112">
        <v>0</v>
      </c>
    </row>
    <row r="117" spans="1:7" x14ac:dyDescent="0.35">
      <c r="A117" s="100"/>
      <c r="B117" s="88" t="s">
        <v>87</v>
      </c>
      <c r="C117" s="121">
        <v>0</v>
      </c>
      <c r="E117" s="112">
        <v>0</v>
      </c>
      <c r="F117" s="112">
        <v>0</v>
      </c>
      <c r="G117" s="112">
        <v>0</v>
      </c>
    </row>
    <row r="118" spans="1:7" x14ac:dyDescent="0.35">
      <c r="A118" s="100"/>
      <c r="B118" s="88" t="s">
        <v>87</v>
      </c>
      <c r="C118" s="121">
        <v>0</v>
      </c>
      <c r="E118" s="112">
        <v>0</v>
      </c>
      <c r="F118" s="112">
        <v>0</v>
      </c>
      <c r="G118" s="112">
        <v>0</v>
      </c>
    </row>
    <row r="119" spans="1:7" x14ac:dyDescent="0.35">
      <c r="A119" s="100"/>
      <c r="B119" s="88" t="s">
        <v>87</v>
      </c>
      <c r="C119" s="121">
        <v>0</v>
      </c>
      <c r="E119" s="112">
        <v>0</v>
      </c>
      <c r="F119" s="112">
        <v>0</v>
      </c>
      <c r="G119" s="112">
        <v>0</v>
      </c>
    </row>
    <row r="120" spans="1:7" x14ac:dyDescent="0.35">
      <c r="A120" s="100"/>
      <c r="B120" s="88" t="s">
        <v>87</v>
      </c>
      <c r="C120" s="121">
        <v>0</v>
      </c>
      <c r="E120" s="112">
        <v>0</v>
      </c>
      <c r="F120" s="112">
        <v>0</v>
      </c>
      <c r="G120" s="112">
        <v>0</v>
      </c>
    </row>
    <row r="121" spans="1:7" x14ac:dyDescent="0.35">
      <c r="A121" s="100"/>
      <c r="B121" s="88" t="s">
        <v>87</v>
      </c>
      <c r="C121" s="121">
        <v>0</v>
      </c>
      <c r="E121" s="112">
        <v>0</v>
      </c>
      <c r="F121" s="112">
        <v>0</v>
      </c>
      <c r="G121" s="112">
        <v>0</v>
      </c>
    </row>
    <row r="122" spans="1:7" x14ac:dyDescent="0.35">
      <c r="A122" s="100"/>
      <c r="B122" s="88" t="s">
        <v>87</v>
      </c>
      <c r="C122" s="121">
        <v>0</v>
      </c>
      <c r="E122" s="112">
        <v>0</v>
      </c>
      <c r="F122" s="112">
        <v>0</v>
      </c>
      <c r="G122" s="112">
        <v>0</v>
      </c>
    </row>
    <row r="123" spans="1:7" x14ac:dyDescent="0.35">
      <c r="A123" s="100"/>
      <c r="B123" s="88" t="s">
        <v>87</v>
      </c>
      <c r="C123" s="121">
        <v>0</v>
      </c>
      <c r="E123" s="112">
        <v>0</v>
      </c>
      <c r="F123" s="112">
        <v>0</v>
      </c>
      <c r="G123" s="112">
        <v>0</v>
      </c>
    </row>
    <row r="124" spans="1:7" x14ac:dyDescent="0.35">
      <c r="A124" s="100"/>
      <c r="B124" s="88" t="s">
        <v>87</v>
      </c>
      <c r="C124" s="121">
        <v>0</v>
      </c>
      <c r="E124" s="112">
        <v>0</v>
      </c>
      <c r="F124" s="112">
        <v>0</v>
      </c>
      <c r="G124" s="112">
        <v>0</v>
      </c>
    </row>
    <row r="125" spans="1:7" x14ac:dyDescent="0.35">
      <c r="A125" s="100"/>
      <c r="B125" s="88" t="s">
        <v>87</v>
      </c>
      <c r="C125" s="121">
        <v>0</v>
      </c>
      <c r="E125" s="112">
        <v>0</v>
      </c>
      <c r="F125" s="112">
        <v>0</v>
      </c>
      <c r="G125" s="112">
        <v>0</v>
      </c>
    </row>
    <row r="126" spans="1:7" x14ac:dyDescent="0.35">
      <c r="A126" s="100"/>
      <c r="B126" s="88" t="s">
        <v>87</v>
      </c>
      <c r="C126" s="121">
        <v>0</v>
      </c>
      <c r="E126" s="112">
        <v>0</v>
      </c>
      <c r="F126" s="112">
        <v>0</v>
      </c>
      <c r="G126" s="112">
        <v>0</v>
      </c>
    </row>
    <row r="127" spans="1:7" x14ac:dyDescent="0.35">
      <c r="A127" s="100"/>
      <c r="B127" s="88" t="s">
        <v>87</v>
      </c>
      <c r="C127" s="121">
        <v>0</v>
      </c>
      <c r="E127" s="112">
        <v>0</v>
      </c>
      <c r="F127" s="112">
        <v>0</v>
      </c>
      <c r="G127" s="112">
        <v>0</v>
      </c>
    </row>
    <row r="128" spans="1:7" x14ac:dyDescent="0.35">
      <c r="A128" s="100"/>
      <c r="B128" s="88" t="s">
        <v>87</v>
      </c>
      <c r="C128" s="121">
        <v>0</v>
      </c>
      <c r="E128" s="112">
        <v>0</v>
      </c>
      <c r="F128" s="112">
        <v>0</v>
      </c>
      <c r="G128" s="112">
        <v>0</v>
      </c>
    </row>
    <row r="129" spans="1:7" x14ac:dyDescent="0.35">
      <c r="A129" s="100"/>
      <c r="B129" s="88" t="s">
        <v>87</v>
      </c>
      <c r="C129" s="121">
        <v>0</v>
      </c>
      <c r="E129" s="112">
        <v>0</v>
      </c>
      <c r="F129" s="112">
        <v>0</v>
      </c>
      <c r="G129" s="112">
        <v>0</v>
      </c>
    </row>
    <row r="130" spans="1:7" x14ac:dyDescent="0.35">
      <c r="A130" s="100"/>
      <c r="B130" s="88" t="s">
        <v>87</v>
      </c>
      <c r="C130" s="121">
        <v>0</v>
      </c>
      <c r="E130" s="112">
        <v>0</v>
      </c>
      <c r="F130" s="112">
        <v>0</v>
      </c>
      <c r="G130" s="112">
        <v>0</v>
      </c>
    </row>
    <row r="131" spans="1:7" x14ac:dyDescent="0.35">
      <c r="A131" s="100"/>
      <c r="B131" s="88" t="s">
        <v>87</v>
      </c>
      <c r="C131" s="121">
        <v>0</v>
      </c>
      <c r="E131" s="112">
        <v>0</v>
      </c>
      <c r="F131" s="112">
        <v>0</v>
      </c>
      <c r="G131" s="112">
        <v>0</v>
      </c>
    </row>
    <row r="132" spans="1:7" x14ac:dyDescent="0.35">
      <c r="A132" s="100"/>
      <c r="B132" s="88" t="s">
        <v>87</v>
      </c>
      <c r="C132" s="121">
        <v>0</v>
      </c>
      <c r="E132" s="112">
        <v>0</v>
      </c>
      <c r="F132" s="112">
        <v>0</v>
      </c>
      <c r="G132" s="112">
        <v>0</v>
      </c>
    </row>
    <row r="133" spans="1:7" x14ac:dyDescent="0.35">
      <c r="A133" s="100"/>
      <c r="B133" s="88" t="s">
        <v>87</v>
      </c>
      <c r="C133" s="121">
        <v>0</v>
      </c>
      <c r="E133" s="112">
        <v>0</v>
      </c>
      <c r="F133" s="112">
        <v>0</v>
      </c>
      <c r="G133" s="112">
        <v>0</v>
      </c>
    </row>
    <row r="134" spans="1:7" x14ac:dyDescent="0.35">
      <c r="A134" s="100"/>
      <c r="B134" s="88" t="s">
        <v>87</v>
      </c>
      <c r="C134" s="121">
        <v>0</v>
      </c>
      <c r="E134" s="112">
        <v>0</v>
      </c>
      <c r="F134" s="112">
        <v>0</v>
      </c>
      <c r="G134" s="112">
        <v>0</v>
      </c>
    </row>
    <row r="135" spans="1:7" x14ac:dyDescent="0.35">
      <c r="A135" s="100"/>
      <c r="B135" s="88" t="s">
        <v>87</v>
      </c>
      <c r="C135" s="121">
        <v>0</v>
      </c>
      <c r="E135" s="112">
        <v>0</v>
      </c>
      <c r="F135" s="112">
        <v>0</v>
      </c>
      <c r="G135" s="112">
        <v>0</v>
      </c>
    </row>
    <row r="136" spans="1:7" x14ac:dyDescent="0.35">
      <c r="A136" s="100"/>
      <c r="B136" s="88" t="s">
        <v>87</v>
      </c>
      <c r="C136" s="121">
        <v>0</v>
      </c>
      <c r="E136" s="112">
        <v>0</v>
      </c>
      <c r="F136" s="112">
        <v>0</v>
      </c>
      <c r="G136" s="112">
        <v>0</v>
      </c>
    </row>
    <row r="137" spans="1:7" x14ac:dyDescent="0.35">
      <c r="A137" s="100"/>
      <c r="B137" s="88" t="s">
        <v>87</v>
      </c>
      <c r="C137" s="121">
        <v>0</v>
      </c>
      <c r="E137" s="112">
        <v>0</v>
      </c>
      <c r="F137" s="112">
        <v>0</v>
      </c>
      <c r="G137" s="112">
        <v>0</v>
      </c>
    </row>
    <row r="138" spans="1:7" x14ac:dyDescent="0.35">
      <c r="A138" s="100"/>
      <c r="B138" s="88" t="s">
        <v>87</v>
      </c>
      <c r="C138" s="121">
        <v>0</v>
      </c>
      <c r="E138" s="112">
        <v>0</v>
      </c>
      <c r="F138" s="112">
        <v>0</v>
      </c>
      <c r="G138" s="112">
        <v>0</v>
      </c>
    </row>
    <row r="139" spans="1:7" x14ac:dyDescent="0.35">
      <c r="A139" s="100"/>
      <c r="B139" s="88" t="s">
        <v>87</v>
      </c>
      <c r="C139" s="121">
        <v>0</v>
      </c>
      <c r="E139" s="112">
        <v>0</v>
      </c>
      <c r="F139" s="112">
        <v>0</v>
      </c>
      <c r="G139" s="112">
        <v>0</v>
      </c>
    </row>
    <row r="140" spans="1:7" x14ac:dyDescent="0.35">
      <c r="A140" s="100"/>
      <c r="B140" s="88" t="s">
        <v>87</v>
      </c>
      <c r="C140" s="121">
        <v>0</v>
      </c>
      <c r="E140" s="112">
        <v>0</v>
      </c>
      <c r="F140" s="112">
        <v>0</v>
      </c>
      <c r="G140" s="112">
        <v>0</v>
      </c>
    </row>
    <row r="141" spans="1:7" x14ac:dyDescent="0.35">
      <c r="A141" s="100"/>
      <c r="B141" s="88" t="s">
        <v>87</v>
      </c>
      <c r="C141" s="121">
        <v>0</v>
      </c>
      <c r="E141" s="112">
        <v>0</v>
      </c>
      <c r="F141" s="112">
        <v>0</v>
      </c>
      <c r="G141" s="112">
        <v>0</v>
      </c>
    </row>
    <row r="142" spans="1:7" x14ac:dyDescent="0.35">
      <c r="A142" s="100"/>
      <c r="B142" s="88" t="s">
        <v>87</v>
      </c>
      <c r="C142" s="121">
        <v>0</v>
      </c>
      <c r="E142" s="112">
        <v>0</v>
      </c>
      <c r="F142" s="112">
        <v>0</v>
      </c>
      <c r="G142" s="112">
        <v>0</v>
      </c>
    </row>
    <row r="143" spans="1:7" x14ac:dyDescent="0.35">
      <c r="A143" s="100"/>
      <c r="B143" s="88" t="s">
        <v>87</v>
      </c>
      <c r="C143" s="121">
        <v>0</v>
      </c>
      <c r="E143" s="112">
        <v>0</v>
      </c>
      <c r="F143" s="112">
        <v>0</v>
      </c>
      <c r="G143" s="112">
        <v>0</v>
      </c>
    </row>
    <row r="144" spans="1:7" x14ac:dyDescent="0.35">
      <c r="A144" s="100"/>
      <c r="B144" s="88" t="s">
        <v>87</v>
      </c>
      <c r="C144" s="121">
        <v>0</v>
      </c>
      <c r="E144" s="112">
        <v>0</v>
      </c>
      <c r="F144" s="112">
        <v>0</v>
      </c>
      <c r="G144" s="112">
        <v>0</v>
      </c>
    </row>
    <row r="145" spans="1:7" x14ac:dyDescent="0.35">
      <c r="A145" s="100"/>
      <c r="B145" s="88" t="s">
        <v>87</v>
      </c>
      <c r="C145" s="121">
        <v>0</v>
      </c>
      <c r="E145" s="112">
        <v>0</v>
      </c>
      <c r="F145" s="112">
        <v>0</v>
      </c>
      <c r="G145" s="112">
        <v>0</v>
      </c>
    </row>
    <row r="146" spans="1:7" x14ac:dyDescent="0.35">
      <c r="A146" s="100"/>
      <c r="B146" s="88" t="s">
        <v>87</v>
      </c>
      <c r="C146" s="121">
        <v>0</v>
      </c>
      <c r="E146" s="112">
        <v>0</v>
      </c>
      <c r="F146" s="112">
        <v>0</v>
      </c>
      <c r="G146" s="112">
        <v>0</v>
      </c>
    </row>
    <row r="147" spans="1:7" x14ac:dyDescent="0.35">
      <c r="A147" s="100"/>
      <c r="B147" s="88" t="s">
        <v>87</v>
      </c>
      <c r="C147" s="121">
        <v>0</v>
      </c>
      <c r="E147" s="112">
        <v>0</v>
      </c>
      <c r="F147" s="112">
        <v>0</v>
      </c>
      <c r="G147" s="112">
        <v>0</v>
      </c>
    </row>
    <row r="148" spans="1:7" x14ac:dyDescent="0.35">
      <c r="A148" s="100"/>
      <c r="B148" s="88" t="s">
        <v>87</v>
      </c>
      <c r="C148" s="121">
        <v>0</v>
      </c>
      <c r="E148" s="112">
        <v>0</v>
      </c>
      <c r="F148" s="112">
        <v>0</v>
      </c>
      <c r="G148" s="112">
        <v>0</v>
      </c>
    </row>
    <row r="149" spans="1:7" x14ac:dyDescent="0.35">
      <c r="A149" s="100"/>
      <c r="B149" s="88" t="s">
        <v>87</v>
      </c>
      <c r="C149" s="121">
        <v>0</v>
      </c>
      <c r="E149" s="112">
        <v>0</v>
      </c>
      <c r="F149" s="112">
        <v>0</v>
      </c>
      <c r="G149" s="112">
        <v>0</v>
      </c>
    </row>
    <row r="150" spans="1:7" x14ac:dyDescent="0.35">
      <c r="A150" s="100"/>
      <c r="B150" s="88" t="s">
        <v>87</v>
      </c>
      <c r="C150" s="121">
        <v>0</v>
      </c>
      <c r="E150" s="112">
        <v>0</v>
      </c>
      <c r="F150" s="112">
        <v>0</v>
      </c>
      <c r="G150" s="112">
        <v>0</v>
      </c>
    </row>
    <row r="151" spans="1:7" x14ac:dyDescent="0.35">
      <c r="A151" s="100"/>
      <c r="B151" s="88" t="s">
        <v>87</v>
      </c>
      <c r="C151" s="121">
        <v>0</v>
      </c>
      <c r="E151" s="112">
        <v>0</v>
      </c>
      <c r="F151" s="112">
        <v>0</v>
      </c>
      <c r="G151" s="112">
        <v>0</v>
      </c>
    </row>
    <row r="152" spans="1:7" x14ac:dyDescent="0.35">
      <c r="A152" s="100"/>
      <c r="B152" s="88" t="s">
        <v>87</v>
      </c>
      <c r="C152" s="121">
        <v>0</v>
      </c>
      <c r="E152" s="112">
        <v>0</v>
      </c>
      <c r="F152" s="112">
        <v>0</v>
      </c>
      <c r="G152" s="112">
        <v>0</v>
      </c>
    </row>
    <row r="153" spans="1:7" x14ac:dyDescent="0.35">
      <c r="A153" s="100"/>
      <c r="B153" s="88" t="s">
        <v>87</v>
      </c>
      <c r="C153" s="121">
        <v>0</v>
      </c>
      <c r="E153" s="112">
        <v>0</v>
      </c>
      <c r="F153" s="112">
        <v>0</v>
      </c>
      <c r="G153" s="112">
        <v>0</v>
      </c>
    </row>
    <row r="154" spans="1:7" x14ac:dyDescent="0.35">
      <c r="A154" s="100"/>
      <c r="B154" s="88" t="s">
        <v>87</v>
      </c>
      <c r="C154" s="121">
        <v>0</v>
      </c>
      <c r="E154" s="112">
        <v>0</v>
      </c>
      <c r="F154" s="112">
        <v>0</v>
      </c>
      <c r="G154" s="112">
        <v>0</v>
      </c>
    </row>
    <row r="155" spans="1:7" x14ac:dyDescent="0.35">
      <c r="A155" s="100"/>
      <c r="B155" s="88" t="s">
        <v>87</v>
      </c>
      <c r="C155" s="121">
        <v>0</v>
      </c>
      <c r="E155" s="112">
        <v>0</v>
      </c>
      <c r="F155" s="112">
        <v>0</v>
      </c>
      <c r="G155" s="112">
        <v>0</v>
      </c>
    </row>
    <row r="156" spans="1:7" x14ac:dyDescent="0.35">
      <c r="A156" s="100"/>
      <c r="B156" s="88" t="s">
        <v>87</v>
      </c>
      <c r="C156" s="121">
        <v>0</v>
      </c>
      <c r="E156" s="112">
        <v>0</v>
      </c>
      <c r="F156" s="112">
        <v>0</v>
      </c>
      <c r="G156" s="112">
        <v>0</v>
      </c>
    </row>
    <row r="157" spans="1:7" x14ac:dyDescent="0.35">
      <c r="A157" s="100"/>
      <c r="B157" s="88" t="s">
        <v>87</v>
      </c>
      <c r="C157" s="121">
        <v>0</v>
      </c>
      <c r="E157" s="112">
        <v>0</v>
      </c>
      <c r="F157" s="112">
        <v>0</v>
      </c>
      <c r="G157" s="112">
        <v>0</v>
      </c>
    </row>
    <row r="158" spans="1:7" x14ac:dyDescent="0.35">
      <c r="A158" s="100"/>
      <c r="B158" s="88" t="s">
        <v>87</v>
      </c>
      <c r="C158" s="121">
        <v>0</v>
      </c>
      <c r="E158" s="112">
        <v>0</v>
      </c>
      <c r="F158" s="112">
        <v>0</v>
      </c>
      <c r="G158" s="112">
        <v>0</v>
      </c>
    </row>
    <row r="159" spans="1:7" x14ac:dyDescent="0.35">
      <c r="A159" s="100"/>
      <c r="B159" s="88" t="s">
        <v>87</v>
      </c>
      <c r="C159" s="121">
        <v>0</v>
      </c>
      <c r="E159" s="112">
        <v>0</v>
      </c>
      <c r="F159" s="112">
        <v>0</v>
      </c>
      <c r="G159" s="112">
        <v>0</v>
      </c>
    </row>
    <row r="160" spans="1:7" x14ac:dyDescent="0.35">
      <c r="A160" s="100"/>
      <c r="B160" s="88" t="s">
        <v>87</v>
      </c>
      <c r="C160" s="121">
        <v>0</v>
      </c>
      <c r="E160" s="112">
        <v>0</v>
      </c>
      <c r="F160" s="112">
        <v>0</v>
      </c>
      <c r="G160" s="112">
        <v>0</v>
      </c>
    </row>
    <row r="161" spans="1:7" x14ac:dyDescent="0.35">
      <c r="A161" s="100"/>
      <c r="B161" s="88" t="s">
        <v>87</v>
      </c>
      <c r="C161" s="121">
        <v>0</v>
      </c>
      <c r="E161" s="112">
        <v>0</v>
      </c>
      <c r="F161" s="112">
        <v>0</v>
      </c>
      <c r="G161" s="112">
        <v>0</v>
      </c>
    </row>
    <row r="162" spans="1:7" x14ac:dyDescent="0.35">
      <c r="A162" s="100"/>
      <c r="B162" s="88" t="s">
        <v>87</v>
      </c>
      <c r="C162" s="121">
        <v>0</v>
      </c>
      <c r="E162" s="112">
        <v>0</v>
      </c>
      <c r="F162" s="112">
        <v>0</v>
      </c>
      <c r="G162" s="112">
        <v>0</v>
      </c>
    </row>
    <row r="163" spans="1:7" x14ac:dyDescent="0.35">
      <c r="A163" s="100"/>
      <c r="B163" s="88" t="s">
        <v>87</v>
      </c>
      <c r="C163" s="121">
        <v>0</v>
      </c>
      <c r="E163" s="112">
        <v>0</v>
      </c>
      <c r="F163" s="112">
        <v>0</v>
      </c>
      <c r="G163" s="112">
        <v>0</v>
      </c>
    </row>
    <row r="164" spans="1:7" x14ac:dyDescent="0.35">
      <c r="A164" s="100"/>
      <c r="B164" s="88" t="s">
        <v>87</v>
      </c>
      <c r="C164" s="121">
        <v>0</v>
      </c>
      <c r="E164" s="112">
        <v>0</v>
      </c>
      <c r="F164" s="112">
        <v>0</v>
      </c>
      <c r="G164" s="112">
        <v>0</v>
      </c>
    </row>
    <row r="165" spans="1:7" x14ac:dyDescent="0.35">
      <c r="A165" s="100"/>
      <c r="B165" s="88" t="s">
        <v>141</v>
      </c>
      <c r="C165" s="121">
        <v>3.2903181903126797E-4</v>
      </c>
      <c r="E165" s="112">
        <v>0</v>
      </c>
      <c r="F165" s="112">
        <v>0</v>
      </c>
      <c r="G165" s="112">
        <v>0</v>
      </c>
    </row>
    <row r="166" spans="1:7" x14ac:dyDescent="0.35">
      <c r="A166" s="100"/>
      <c r="B166" s="88" t="s">
        <v>142</v>
      </c>
      <c r="C166" s="121">
        <v>0</v>
      </c>
      <c r="E166" s="112">
        <v>0</v>
      </c>
      <c r="F166" s="112">
        <v>0</v>
      </c>
      <c r="G166" s="112">
        <v>0</v>
      </c>
    </row>
  </sheetData>
  <mergeCells count="1">
    <mergeCell ref="B1:C1"/>
  </mergeCells>
  <conditionalFormatting sqref="B3:B9 B11:B20 B22:B30 B32:B62 B64:B166">
    <cfRule type="cellIs" dxfId="7" priority="14" stopIfTrue="1" operator="equal">
      <formula>"blank"</formula>
    </cfRule>
  </conditionalFormatting>
  <conditionalFormatting sqref="B10">
    <cfRule type="cellIs" dxfId="6" priority="13" stopIfTrue="1" operator="equal">
      <formula>"blank"</formula>
    </cfRule>
  </conditionalFormatting>
  <conditionalFormatting sqref="B21">
    <cfRule type="cellIs" dxfId="5" priority="12" stopIfTrue="1" operator="equal">
      <formula>"blank"</formula>
    </cfRule>
  </conditionalFormatting>
  <conditionalFormatting sqref="B31">
    <cfRule type="cellIs" dxfId="4" priority="11" stopIfTrue="1" operator="equal">
      <formula>"blank"</formula>
    </cfRule>
  </conditionalFormatting>
  <conditionalFormatting sqref="B63">
    <cfRule type="cellIs" dxfId="3" priority="10" stopIfTrue="1" operator="equal">
      <formula>"blank"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FF1FB-A17F-41F8-8613-E6325BED7B5D}">
  <sheetPr codeName="Hoja4"/>
  <dimension ref="A2:L517"/>
  <sheetViews>
    <sheetView zoomScale="90" zoomScaleNormal="90" workbookViewId="0">
      <selection activeCell="G256" sqref="G256"/>
    </sheetView>
  </sheetViews>
  <sheetFormatPr baseColWidth="10" defaultColWidth="11" defaultRowHeight="11.5" outlineLevelRow="1" x14ac:dyDescent="0.25"/>
  <cols>
    <col min="1" max="2" width="11" style="1"/>
    <col min="3" max="3" width="24" style="1" bestFit="1" customWidth="1"/>
    <col min="4" max="4" width="24.09765625" style="1" bestFit="1" customWidth="1"/>
    <col min="5" max="5" width="15" style="1" customWidth="1"/>
    <col min="6" max="6" width="6.69921875" style="1" customWidth="1"/>
    <col min="7" max="7" width="26.8984375" style="1" bestFit="1" customWidth="1"/>
    <col min="8" max="8" width="23.59765625" style="1" bestFit="1" customWidth="1"/>
    <col min="9" max="9" width="11" style="1"/>
    <col min="10" max="10" width="19.69921875" style="1" bestFit="1" customWidth="1"/>
    <col min="11" max="11" width="10.296875" style="1" bestFit="1" customWidth="1"/>
    <col min="12" max="12" width="23.59765625" style="1" bestFit="1" customWidth="1"/>
    <col min="13" max="16384" width="11" style="1"/>
  </cols>
  <sheetData>
    <row r="2" spans="1:12" ht="28" x14ac:dyDescent="0.25">
      <c r="B2" s="2" t="s">
        <v>0</v>
      </c>
      <c r="C2" s="2"/>
    </row>
    <row r="7" spans="1:12" s="98" customFormat="1" ht="18" x14ac:dyDescent="0.25">
      <c r="A7" s="96">
        <v>1</v>
      </c>
      <c r="B7" s="96" t="s">
        <v>40</v>
      </c>
      <c r="C7" s="96"/>
      <c r="D7" s="97"/>
      <c r="E7" s="97"/>
      <c r="F7" s="97"/>
      <c r="G7" s="97"/>
      <c r="H7" s="97"/>
    </row>
    <row r="8" spans="1:12" s="84" customFormat="1" x14ac:dyDescent="0.25"/>
    <row r="9" spans="1:12" s="84" customFormat="1" ht="15.5" x14ac:dyDescent="0.25">
      <c r="B9" s="6" t="s">
        <v>41</v>
      </c>
      <c r="C9" s="6"/>
    </row>
    <row r="10" spans="1:12" s="84" customFormat="1" ht="15.5" x14ac:dyDescent="0.25">
      <c r="B10" s="6"/>
      <c r="C10" s="6"/>
    </row>
    <row r="11" spans="1:12" s="84" customFormat="1" ht="15.5" x14ac:dyDescent="0.25">
      <c r="B11" s="6" t="s">
        <v>42</v>
      </c>
      <c r="C11" s="6"/>
      <c r="J11" s="6" t="s">
        <v>172</v>
      </c>
    </row>
    <row r="12" spans="1:12" s="84" customFormat="1" ht="15.5" x14ac:dyDescent="0.25">
      <c r="B12" s="6"/>
      <c r="C12" s="6"/>
      <c r="G12" s="95"/>
    </row>
    <row r="13" spans="1:12" s="84" customFormat="1" ht="23" x14ac:dyDescent="0.25">
      <c r="D13" s="86" t="s">
        <v>43</v>
      </c>
      <c r="E13" s="86" t="s">
        <v>44</v>
      </c>
      <c r="F13" s="1"/>
      <c r="G13" s="85">
        <v>2023</v>
      </c>
      <c r="H13" s="28" t="s">
        <v>26</v>
      </c>
      <c r="K13" s="85">
        <v>2023</v>
      </c>
      <c r="L13" s="28" t="s">
        <v>26</v>
      </c>
    </row>
    <row r="14" spans="1:12" s="84" customFormat="1" ht="12" x14ac:dyDescent="0.25">
      <c r="C14" s="87" t="s">
        <v>45</v>
      </c>
      <c r="D14" s="88" t="s">
        <v>46</v>
      </c>
      <c r="E14" s="89" t="s">
        <v>47</v>
      </c>
      <c r="F14" s="87" t="s">
        <v>3</v>
      </c>
      <c r="G14" s="121">
        <f>'SCyD LRAIC+ por Mbps'!J21</f>
        <v>6.1675754384242552E-4</v>
      </c>
      <c r="H14" s="84" t="s">
        <v>56</v>
      </c>
      <c r="J14" s="91" t="s">
        <v>216</v>
      </c>
      <c r="K14" s="212">
        <v>442582.65031164512</v>
      </c>
      <c r="L14" s="84" t="s">
        <v>56</v>
      </c>
    </row>
    <row r="15" spans="1:12" s="84" customFormat="1" ht="12" x14ac:dyDescent="0.25">
      <c r="C15" s="87" t="s">
        <v>48</v>
      </c>
      <c r="D15" s="88" t="s">
        <v>49</v>
      </c>
      <c r="E15" s="89" t="s">
        <v>47</v>
      </c>
      <c r="F15" s="87" t="s">
        <v>4</v>
      </c>
      <c r="G15" s="121">
        <f>'SCyD LRAIC+ por Mbps'!J22</f>
        <v>9.1961452988066888E-4</v>
      </c>
      <c r="H15" s="84" t="s">
        <v>57</v>
      </c>
      <c r="J15" s="91" t="s">
        <v>217</v>
      </c>
      <c r="K15" s="212">
        <v>291828.870334398</v>
      </c>
      <c r="L15" s="84" t="s">
        <v>57</v>
      </c>
    </row>
    <row r="16" spans="1:12" ht="12" x14ac:dyDescent="0.25">
      <c r="C16" s="87" t="s">
        <v>50</v>
      </c>
      <c r="D16" s="88" t="s">
        <v>51</v>
      </c>
      <c r="E16" s="89" t="s">
        <v>47</v>
      </c>
      <c r="F16" s="87" t="s">
        <v>5</v>
      </c>
      <c r="G16" s="121">
        <f>'SCyD LRAIC+ por Mbps'!J23</f>
        <v>1.317341529347624E-3</v>
      </c>
      <c r="H16" s="84" t="s">
        <v>57</v>
      </c>
    </row>
    <row r="18" spans="1:11" x14ac:dyDescent="0.25">
      <c r="D18" s="91" t="s">
        <v>52</v>
      </c>
      <c r="E18" s="89" t="s">
        <v>53</v>
      </c>
      <c r="G18" s="109">
        <v>2355072.4637681162</v>
      </c>
      <c r="H18" s="84" t="s">
        <v>57</v>
      </c>
      <c r="K18" s="212"/>
    </row>
    <row r="19" spans="1:11" x14ac:dyDescent="0.25">
      <c r="G19" s="92"/>
      <c r="K19" s="212"/>
    </row>
    <row r="20" spans="1:11" x14ac:dyDescent="0.25">
      <c r="K20" s="212"/>
    </row>
    <row r="21" spans="1:11" ht="15.5" x14ac:dyDescent="0.25">
      <c r="B21" s="6" t="s">
        <v>173</v>
      </c>
      <c r="C21" s="6"/>
    </row>
    <row r="23" spans="1:11" ht="23" x14ac:dyDescent="0.25">
      <c r="D23" s="86" t="s">
        <v>43</v>
      </c>
      <c r="E23" s="86" t="s">
        <v>44</v>
      </c>
      <c r="G23" s="85">
        <v>2023</v>
      </c>
    </row>
    <row r="24" spans="1:11" ht="12" x14ac:dyDescent="0.25">
      <c r="C24" s="87" t="s">
        <v>45</v>
      </c>
      <c r="D24" s="88" t="s">
        <v>46</v>
      </c>
      <c r="E24" s="89" t="s">
        <v>54</v>
      </c>
      <c r="F24" s="90" t="s">
        <v>3</v>
      </c>
      <c r="G24" s="121">
        <f>IFERROR(G14*G$18/12*xDSL_ajeno__bitstream/xDSL_ajeno__líneas,0)</f>
        <v>79.812583254741895</v>
      </c>
      <c r="J24" s="212"/>
      <c r="K24" s="212"/>
    </row>
    <row r="25" spans="1:11" ht="12" x14ac:dyDescent="0.25">
      <c r="C25" s="87" t="s">
        <v>48</v>
      </c>
      <c r="D25" s="88" t="s">
        <v>49</v>
      </c>
      <c r="E25" s="89" t="s">
        <v>54</v>
      </c>
      <c r="F25" s="90" t="s">
        <v>4</v>
      </c>
      <c r="G25" s="121">
        <f>IFERROR(G15*G$18/12*xDSL_ajeno__bitstream/xDSL_ajeno__líneas,0)</f>
        <v>119.00431857080495</v>
      </c>
      <c r="J25" s="212"/>
      <c r="K25" s="212"/>
    </row>
    <row r="26" spans="1:11" ht="12" x14ac:dyDescent="0.25">
      <c r="C26" s="87" t="s">
        <v>50</v>
      </c>
      <c r="D26" s="88" t="s">
        <v>51</v>
      </c>
      <c r="E26" s="89" t="s">
        <v>54</v>
      </c>
      <c r="F26" s="90" t="s">
        <v>5</v>
      </c>
      <c r="G26" s="121">
        <f>IFERROR(G16*G$18/12*xDSL_ajeno__bitstream/xDSL_ajeno__líneas,0)</f>
        <v>170.47287306930519</v>
      </c>
    </row>
    <row r="29" spans="1:11" s="98" customFormat="1" ht="18" x14ac:dyDescent="0.25">
      <c r="A29" s="96">
        <v>2</v>
      </c>
      <c r="B29" s="96" t="s">
        <v>55</v>
      </c>
      <c r="C29" s="96"/>
      <c r="D29" s="97"/>
      <c r="E29" s="97"/>
      <c r="F29" s="97"/>
      <c r="G29" s="97"/>
      <c r="H29" s="97"/>
    </row>
    <row r="34" spans="2:7" ht="23" x14ac:dyDescent="0.25">
      <c r="B34" s="28" t="s">
        <v>2</v>
      </c>
      <c r="C34" s="28" t="s">
        <v>10</v>
      </c>
      <c r="D34" s="28" t="s">
        <v>7</v>
      </c>
      <c r="E34" s="28" t="s">
        <v>15</v>
      </c>
      <c r="G34" s="85">
        <v>2023</v>
      </c>
    </row>
    <row r="35" spans="2:7" ht="14.5" x14ac:dyDescent="0.35">
      <c r="B35" s="65"/>
      <c r="C35" s="65"/>
      <c r="D35" s="65"/>
      <c r="E35" s="65"/>
    </row>
    <row r="36" spans="2:7" ht="13" x14ac:dyDescent="0.25">
      <c r="B36" s="69" t="s">
        <v>3</v>
      </c>
      <c r="C36" s="70" t="s">
        <v>11</v>
      </c>
      <c r="D36" s="71" t="s">
        <v>8</v>
      </c>
      <c r="E36" s="72">
        <v>3</v>
      </c>
      <c r="F36" s="93"/>
      <c r="G36" s="121">
        <f>IFERROR(SUMIFS(G$14:G$16,$F$14:$F$16,$B36)*G$18/12*(xDSL_ajeno__bitstream*SUMIFS('SCyD Distribución'!$I$99:$I$580,'SCyD Distribución'!$C$99:$C$580,'SCyD - LRAIC+'!$B36,'SCyD Distribución'!$D$99:$D$580,'SCyD - LRAIC+'!$C36,'SCyD Distribución'!$E$99:$E$580,'SCyD - LRAIC+'!$D36,'SCyD Distribución'!$F$99:$F$580,'SCyD - LRAIC+'!$E36))/(xDSL_ajeno__líneas*SUMIFS('SCyD Distribución'!$H$99:$H$580,'SCyD Distribución'!$C$99:$C$580,'SCyD - LRAIC+'!$B36,'SCyD Distribución'!$D$99:$D$580,'SCyD - LRAIC+'!$C36,'SCyD Distribución'!$E$99:$E$580,'SCyD - LRAIC+'!$D36,'SCyD Distribución'!$F$99:$F$580,'SCyD - LRAIC+'!$E36)),0)</f>
        <v>17.249195410997768</v>
      </c>
    </row>
    <row r="37" spans="2:7" ht="13" x14ac:dyDescent="0.25">
      <c r="B37" s="74" t="s">
        <v>3</v>
      </c>
      <c r="C37" s="75" t="s">
        <v>11</v>
      </c>
      <c r="D37" s="76" t="s">
        <v>8</v>
      </c>
      <c r="E37" s="77">
        <v>5</v>
      </c>
      <c r="F37" s="93"/>
      <c r="G37" s="121">
        <f>IFERROR(SUMIFS(G$14:G$16,$F$14:$F$16,$B37)*G$18/12*(xDSL_ajeno__bitstream*SUMIFS('SCyD Distribución'!$I$99:$I$580,'SCyD Distribución'!$C$99:$C$580,'SCyD - LRAIC+'!$B37,'SCyD Distribución'!$D$99:$D$580,'SCyD - LRAIC+'!$C37,'SCyD Distribución'!$E$99:$E$580,'SCyD - LRAIC+'!$D37,'SCyD Distribución'!$F$99:$F$580,'SCyD - LRAIC+'!$E37))/(xDSL_ajeno__líneas*SUMIFS('SCyD Distribución'!$H$99:$H$580,'SCyD Distribución'!$C$99:$C$580,'SCyD - LRAIC+'!$B37,'SCyD Distribución'!$D$99:$D$580,'SCyD - LRAIC+'!$C37,'SCyD Distribución'!$E$99:$E$580,'SCyD - LRAIC+'!$D37,'SCyD Distribución'!$F$99:$F$580,'SCyD - LRAIC+'!$E37)),0)</f>
        <v>22.330631165003911</v>
      </c>
    </row>
    <row r="38" spans="2:7" ht="13" x14ac:dyDescent="0.25">
      <c r="B38" s="74" t="s">
        <v>3</v>
      </c>
      <c r="C38" s="75" t="s">
        <v>11</v>
      </c>
      <c r="D38" s="76" t="s">
        <v>8</v>
      </c>
      <c r="E38" s="77">
        <v>10</v>
      </c>
      <c r="F38" s="93"/>
      <c r="G38" s="121">
        <f>IFERROR(SUMIFS(G$14:G$16,$F$14:$F$16,$B38)*G$18/12*(xDSL_ajeno__bitstream*SUMIFS('SCyD Distribución'!$I$99:$I$580,'SCyD Distribución'!$C$99:$C$580,'SCyD - LRAIC+'!$B38,'SCyD Distribución'!$D$99:$D$580,'SCyD - LRAIC+'!$C38,'SCyD Distribución'!$E$99:$E$580,'SCyD - LRAIC+'!$D38,'SCyD Distribución'!$F$99:$F$580,'SCyD - LRAIC+'!$E38))/(xDSL_ajeno__líneas*SUMIFS('SCyD Distribución'!$H$99:$H$580,'SCyD Distribución'!$C$99:$C$580,'SCyD - LRAIC+'!$B38,'SCyD Distribución'!$D$99:$D$580,'SCyD - LRAIC+'!$C38,'SCyD Distribución'!$E$99:$E$580,'SCyD - LRAIC+'!$D38,'SCyD Distribución'!$F$99:$F$580,'SCyD - LRAIC+'!$E38)),0)</f>
        <v>31.699678193361553</v>
      </c>
    </row>
    <row r="39" spans="2:7" ht="13" x14ac:dyDescent="0.25">
      <c r="B39" s="74" t="s">
        <v>3</v>
      </c>
      <c r="C39" s="75" t="s">
        <v>11</v>
      </c>
      <c r="D39" s="76" t="s">
        <v>8</v>
      </c>
      <c r="E39" s="77">
        <v>15</v>
      </c>
      <c r="F39" s="93"/>
      <c r="G39" s="121">
        <f>IFERROR(SUMIFS(G$14:G$16,$F$14:$F$16,$B39)*G$18/12*(xDSL_ajeno__bitstream*SUMIFS('SCyD Distribución'!$I$99:$I$580,'SCyD Distribución'!$C$99:$C$580,'SCyD - LRAIC+'!$B39,'SCyD Distribución'!$D$99:$D$580,'SCyD - LRAIC+'!$C39,'SCyD Distribución'!$E$99:$E$580,'SCyD - LRAIC+'!$D39,'SCyD Distribución'!$F$99:$F$580,'SCyD - LRAIC+'!$E39))/(xDSL_ajeno__líneas*SUMIFS('SCyD Distribución'!$H$99:$H$580,'SCyD Distribución'!$C$99:$C$580,'SCyD - LRAIC+'!$B39,'SCyD Distribución'!$D$99:$D$580,'SCyD - LRAIC+'!$C39,'SCyD Distribución'!$E$99:$E$580,'SCyD - LRAIC+'!$D39,'SCyD Distribución'!$F$99:$F$580,'SCyD - LRAIC+'!$E39)),0)</f>
        <v>38.909813835936021</v>
      </c>
    </row>
    <row r="40" spans="2:7" ht="13" x14ac:dyDescent="0.25">
      <c r="B40" s="74" t="s">
        <v>3</v>
      </c>
      <c r="C40" s="75" t="s">
        <v>11</v>
      </c>
      <c r="D40" s="76" t="s">
        <v>8</v>
      </c>
      <c r="E40" s="77">
        <v>20</v>
      </c>
      <c r="F40" s="93"/>
      <c r="G40" s="121">
        <f>IFERROR(SUMIFS(G$14:G$16,$F$14:$F$16,$B40)*G$18/12*(xDSL_ajeno__bitstream*SUMIFS('SCyD Distribución'!$I$99:$I$580,'SCyD Distribución'!$C$99:$C$580,'SCyD - LRAIC+'!$B40,'SCyD Distribución'!$D$99:$D$580,'SCyD - LRAIC+'!$C40,'SCyD Distribución'!$E$99:$E$580,'SCyD - LRAIC+'!$D40,'SCyD Distribución'!$F$99:$F$580,'SCyD - LRAIC+'!$E40))/(xDSL_ajeno__líneas*SUMIFS('SCyD Distribución'!$H$99:$H$580,'SCyD Distribución'!$C$99:$C$580,'SCyD - LRAIC+'!$B40,'SCyD Distribución'!$D$99:$D$580,'SCyD - LRAIC+'!$C40,'SCyD Distribución'!$E$99:$E$580,'SCyD - LRAIC+'!$D40,'SCyD Distribución'!$F$99:$F$580,'SCyD - LRAIC+'!$E40)),0)</f>
        <v>44.999605704718796</v>
      </c>
    </row>
    <row r="41" spans="2:7" ht="13" x14ac:dyDescent="0.25">
      <c r="B41" s="74" t="s">
        <v>3</v>
      </c>
      <c r="C41" s="75" t="s">
        <v>11</v>
      </c>
      <c r="D41" s="76" t="s">
        <v>8</v>
      </c>
      <c r="E41" s="77">
        <v>30</v>
      </c>
      <c r="F41" s="93"/>
      <c r="G41" s="121">
        <f>IFERROR(SUMIFS(G$14:G$16,$F$14:$F$16,$B41)*G$18/12*(xDSL_ajeno__bitstream*SUMIFS('SCyD Distribución'!$I$99:$I$580,'SCyD Distribución'!$C$99:$C$580,'SCyD - LRAIC+'!$B41,'SCyD Distribución'!$D$99:$D$580,'SCyD - LRAIC+'!$C41,'SCyD Distribución'!$E$99:$E$580,'SCyD - LRAIC+'!$D41,'SCyD Distribución'!$F$99:$F$580,'SCyD - LRAIC+'!$E41))/(xDSL_ajeno__líneas*SUMIFS('SCyD Distribución'!$H$99:$H$580,'SCyD Distribución'!$C$99:$C$580,'SCyD - LRAIC+'!$B41,'SCyD Distribución'!$D$99:$D$580,'SCyD - LRAIC+'!$C41,'SCyD Distribución'!$E$99:$E$580,'SCyD - LRAIC+'!$D41,'SCyD Distribución'!$F$99:$F$580,'SCyD - LRAIC+'!$E41)),0)</f>
        <v>55.234828252225185</v>
      </c>
    </row>
    <row r="42" spans="2:7" ht="13" x14ac:dyDescent="0.25">
      <c r="B42" s="74" t="s">
        <v>3</v>
      </c>
      <c r="C42" s="75" t="s">
        <v>11</v>
      </c>
      <c r="D42" s="76" t="s">
        <v>8</v>
      </c>
      <c r="E42" s="77">
        <v>40</v>
      </c>
      <c r="F42" s="93"/>
      <c r="G42" s="121">
        <f>IFERROR(SUMIFS(G$14:G$16,$F$14:$F$16,$B42)*G$18/12*(xDSL_ajeno__bitstream*SUMIFS('SCyD Distribución'!$I$99:$I$580,'SCyD Distribución'!$C$99:$C$580,'SCyD - LRAIC+'!$B42,'SCyD Distribución'!$D$99:$D$580,'SCyD - LRAIC+'!$C42,'SCyD Distribución'!$E$99:$E$580,'SCyD - LRAIC+'!$D42,'SCyD Distribución'!$F$99:$F$580,'SCyD - LRAIC+'!$E42))/(xDSL_ajeno__líneas*SUMIFS('SCyD Distribución'!$H$99:$H$580,'SCyD Distribución'!$C$99:$C$580,'SCyD - LRAIC+'!$B42,'SCyD Distribución'!$D$99:$D$580,'SCyD - LRAIC+'!$C42,'SCyD Distribución'!$E$99:$E$580,'SCyD - LRAIC+'!$D42,'SCyD Distribución'!$F$99:$F$580,'SCyD - LRAIC+'!$E42)),0)</f>
        <v>63.879655220103245</v>
      </c>
    </row>
    <row r="43" spans="2:7" ht="13" x14ac:dyDescent="0.25">
      <c r="B43" s="74" t="s">
        <v>3</v>
      </c>
      <c r="C43" s="75" t="s">
        <v>11</v>
      </c>
      <c r="D43" s="76" t="s">
        <v>8</v>
      </c>
      <c r="E43" s="77">
        <v>50</v>
      </c>
      <c r="F43" s="93"/>
      <c r="G43" s="121">
        <f>IFERROR(SUMIFS(G$14:G$16,$F$14:$F$16,$B43)*G$18/12*(xDSL_ajeno__bitstream*SUMIFS('SCyD Distribución'!$I$99:$I$580,'SCyD Distribución'!$C$99:$C$580,'SCyD - LRAIC+'!$B43,'SCyD Distribución'!$D$99:$D$580,'SCyD - LRAIC+'!$C43,'SCyD Distribución'!$E$99:$E$580,'SCyD - LRAIC+'!$D43,'SCyD Distribución'!$F$99:$F$580,'SCyD - LRAIC+'!$E43))/(xDSL_ajeno__líneas*SUMIFS('SCyD Distribución'!$H$99:$H$580,'SCyD Distribución'!$C$99:$C$580,'SCyD - LRAIC+'!$B43,'SCyD Distribución'!$D$99:$D$580,'SCyD - LRAIC+'!$C43,'SCyD Distribución'!$E$99:$E$580,'SCyD - LRAIC+'!$D43,'SCyD Distribución'!$F$99:$F$580,'SCyD - LRAIC+'!$E43)),0)</f>
        <v>71.50644118602581</v>
      </c>
    </row>
    <row r="44" spans="2:7" ht="13" x14ac:dyDescent="0.25">
      <c r="B44" s="74" t="s">
        <v>3</v>
      </c>
      <c r="C44" s="75" t="s">
        <v>11</v>
      </c>
      <c r="D44" s="76" t="s">
        <v>8</v>
      </c>
      <c r="E44" s="77">
        <v>60</v>
      </c>
      <c r="F44" s="93"/>
      <c r="G44" s="121">
        <f>IFERROR(SUMIFS(G$14:G$16,$F$14:$F$16,$B44)*G$18/12*(xDSL_ajeno__bitstream*SUMIFS('SCyD Distribución'!$I$99:$I$580,'SCyD Distribución'!$C$99:$C$580,'SCyD - LRAIC+'!$B44,'SCyD Distribución'!$D$99:$D$580,'SCyD - LRAIC+'!$C44,'SCyD Distribución'!$E$99:$E$580,'SCyD - LRAIC+'!$D44,'SCyD Distribución'!$F$99:$F$580,'SCyD - LRAIC+'!$E44))/(xDSL_ajeno__líneas*SUMIFS('SCyD Distribución'!$H$99:$H$580,'SCyD Distribución'!$C$99:$C$580,'SCyD - LRAIC+'!$B44,'SCyD Distribución'!$D$99:$D$580,'SCyD - LRAIC+'!$C44,'SCyD Distribución'!$E$99:$E$580,'SCyD - LRAIC+'!$D44,'SCyD Distribución'!$F$99:$F$580,'SCyD - LRAIC+'!$E44)),0)</f>
        <v>78.409171139109844</v>
      </c>
    </row>
    <row r="45" spans="2:7" ht="13" x14ac:dyDescent="0.25">
      <c r="B45" s="74" t="s">
        <v>3</v>
      </c>
      <c r="C45" s="75" t="s">
        <v>11</v>
      </c>
      <c r="D45" s="76" t="s">
        <v>8</v>
      </c>
      <c r="E45" s="77">
        <v>70</v>
      </c>
      <c r="F45" s="93"/>
      <c r="G45" s="121">
        <f>IFERROR(SUMIFS(G$14:G$16,$F$14:$F$16,$B45)*G$18/12*(xDSL_ajeno__bitstream*SUMIFS('SCyD Distribución'!$I$99:$I$580,'SCyD Distribución'!$C$99:$C$580,'SCyD - LRAIC+'!$B45,'SCyD Distribución'!$D$99:$D$580,'SCyD - LRAIC+'!$C45,'SCyD Distribución'!$E$99:$E$580,'SCyD - LRAIC+'!$D45,'SCyD Distribución'!$F$99:$F$580,'SCyD - LRAIC+'!$E45))/(xDSL_ajeno__líneas*SUMIFS('SCyD Distribución'!$H$99:$H$580,'SCyD Distribución'!$C$99:$C$580,'SCyD - LRAIC+'!$B45,'SCyD Distribución'!$D$99:$D$580,'SCyD - LRAIC+'!$C45,'SCyD Distribución'!$E$99:$E$580,'SCyD - LRAIC+'!$D45,'SCyD Distribución'!$F$99:$F$580,'SCyD - LRAIC+'!$E45)),0)</f>
        <v>84.762689281937966</v>
      </c>
    </row>
    <row r="46" spans="2:7" ht="13" x14ac:dyDescent="0.25">
      <c r="B46" s="74" t="s">
        <v>3</v>
      </c>
      <c r="C46" s="75" t="s">
        <v>11</v>
      </c>
      <c r="D46" s="76" t="s">
        <v>8</v>
      </c>
      <c r="E46" s="77">
        <v>100</v>
      </c>
      <c r="F46" s="93"/>
      <c r="G46" s="121">
        <f>IFERROR(SUMIFS(G$14:G$16,$F$14:$F$16,$B46)*G$18/12*(xDSL_ajeno__bitstream*SUMIFS('SCyD Distribución'!$I$99:$I$580,'SCyD Distribución'!$C$99:$C$580,'SCyD - LRAIC+'!$B46,'SCyD Distribución'!$D$99:$D$580,'SCyD - LRAIC+'!$C46,'SCyD Distribución'!$E$99:$E$580,'SCyD - LRAIC+'!$D46,'SCyD Distribución'!$F$99:$F$580,'SCyD - LRAIC+'!$E46))/(xDSL_ajeno__líneas*SUMIFS('SCyD Distribución'!$H$99:$H$580,'SCyD Distribución'!$C$99:$C$580,'SCyD - LRAIC+'!$B46,'SCyD Distribución'!$D$99:$D$580,'SCyD - LRAIC+'!$C46,'SCyD Distribución'!$E$99:$E$580,'SCyD - LRAIC+'!$D46,'SCyD Distribución'!$F$99:$F$580,'SCyD - LRAIC+'!$E46)),0)</f>
        <v>101.50770739977673</v>
      </c>
    </row>
    <row r="47" spans="2:7" ht="13" x14ac:dyDescent="0.25">
      <c r="B47" s="74" t="s">
        <v>3</v>
      </c>
      <c r="C47" s="75" t="s">
        <v>11</v>
      </c>
      <c r="D47" s="76" t="s">
        <v>8</v>
      </c>
      <c r="E47" s="77">
        <v>120</v>
      </c>
      <c r="F47" s="93"/>
      <c r="G47" s="121">
        <f>IFERROR(SUMIFS(G$14:G$16,$F$14:$F$16,$B47)*G$18/12*(xDSL_ajeno__bitstream*SUMIFS('SCyD Distribución'!$I$99:$I$580,'SCyD Distribución'!$C$99:$C$580,'SCyD - LRAIC+'!$B47,'SCyD Distribución'!$D$99:$D$580,'SCyD - LRAIC+'!$C47,'SCyD Distribución'!$E$99:$E$580,'SCyD - LRAIC+'!$D47,'SCyD Distribución'!$F$99:$F$580,'SCyD - LRAIC+'!$E47))/(xDSL_ajeno__líneas*SUMIFS('SCyD Distribución'!$H$99:$H$580,'SCyD Distribución'!$C$99:$C$580,'SCyD - LRAIC+'!$B47,'SCyD Distribución'!$D$99:$D$580,'SCyD - LRAIC+'!$C47,'SCyD Distribución'!$E$99:$E$580,'SCyD - LRAIC+'!$D47,'SCyD Distribución'!$F$99:$F$580,'SCyD - LRAIC+'!$E47)),0)</f>
        <v>111.30654902461008</v>
      </c>
    </row>
    <row r="48" spans="2:7" ht="13" x14ac:dyDescent="0.25">
      <c r="B48" s="74" t="s">
        <v>3</v>
      </c>
      <c r="C48" s="75" t="s">
        <v>11</v>
      </c>
      <c r="D48" s="76" t="s">
        <v>8</v>
      </c>
      <c r="E48" s="77">
        <v>150</v>
      </c>
      <c r="F48" s="93"/>
      <c r="G48" s="121">
        <f>IFERROR(SUMIFS(G$14:G$16,$F$14:$F$16,$B48)*G$18/12*(xDSL_ajeno__bitstream*SUMIFS('SCyD Distribución'!$I$99:$I$580,'SCyD Distribución'!$C$99:$C$580,'SCyD - LRAIC+'!$B48,'SCyD Distribución'!$D$99:$D$580,'SCyD - LRAIC+'!$C48,'SCyD Distribución'!$E$99:$E$580,'SCyD - LRAIC+'!$D48,'SCyD Distribución'!$F$99:$F$580,'SCyD - LRAIC+'!$E48))/(xDSL_ajeno__líneas*SUMIFS('SCyD Distribución'!$H$99:$H$580,'SCyD Distribución'!$C$99:$C$580,'SCyD - LRAIC+'!$B48,'SCyD Distribución'!$D$99:$D$580,'SCyD - LRAIC+'!$C48,'SCyD Distribución'!$E$99:$E$580,'SCyD - LRAIC+'!$D48,'SCyD Distribución'!$F$99:$F$580,'SCyD - LRAIC+'!$E48)),0)</f>
        <v>124.59577582289461</v>
      </c>
    </row>
    <row r="49" spans="2:7" ht="13" x14ac:dyDescent="0.25">
      <c r="B49" s="74" t="s">
        <v>3</v>
      </c>
      <c r="C49" s="75" t="s">
        <v>11</v>
      </c>
      <c r="D49" s="76" t="s">
        <v>8</v>
      </c>
      <c r="E49" s="77">
        <v>200</v>
      </c>
      <c r="F49" s="93"/>
      <c r="G49" s="121">
        <f>IFERROR(SUMIFS(G$14:G$16,$F$14:$F$16,$B49)*G$18/12*(xDSL_ajeno__bitstream*SUMIFS('SCyD Distribución'!$I$99:$I$580,'SCyD Distribución'!$C$99:$C$580,'SCyD - LRAIC+'!$B49,'SCyD Distribución'!$D$99:$D$580,'SCyD - LRAIC+'!$C49,'SCyD Distribución'!$E$99:$E$580,'SCyD - LRAIC+'!$D49,'SCyD Distribución'!$F$99:$F$580,'SCyD - LRAIC+'!$E49))/(xDSL_ajeno__líneas*SUMIFS('SCyD Distribución'!$H$99:$H$580,'SCyD Distribución'!$C$99:$C$580,'SCyD - LRAIC+'!$B49,'SCyD Distribución'!$D$99:$D$580,'SCyD - LRAIC+'!$C49,'SCyD Distribución'!$E$99:$E$580,'SCyD - LRAIC+'!$D49,'SCyD Distribución'!$F$99:$F$580,'SCyD - LRAIC+'!$E49)),0)</f>
        <v>144.0963148306185</v>
      </c>
    </row>
    <row r="50" spans="2:7" ht="13" x14ac:dyDescent="0.25">
      <c r="B50" s="74" t="s">
        <v>3</v>
      </c>
      <c r="C50" s="75" t="s">
        <v>11</v>
      </c>
      <c r="D50" s="76" t="s">
        <v>8</v>
      </c>
      <c r="E50" s="77">
        <v>250</v>
      </c>
      <c r="F50" s="93"/>
      <c r="G50" s="121">
        <f>IFERROR(SUMIFS(G$14:G$16,$F$14:$F$16,$B50)*G$18/12*(xDSL_ajeno__bitstream*SUMIFS('SCyD Distribución'!$I$99:$I$580,'SCyD Distribución'!$C$99:$C$580,'SCyD - LRAIC+'!$B50,'SCyD Distribución'!$D$99:$D$580,'SCyD - LRAIC+'!$C50,'SCyD Distribución'!$E$99:$E$580,'SCyD - LRAIC+'!$D50,'SCyD Distribución'!$F$99:$F$580,'SCyD - LRAIC+'!$E50))/(xDSL_ajeno__líneas*SUMIFS('SCyD Distribución'!$H$99:$H$580,'SCyD Distribución'!$C$99:$C$580,'SCyD - LRAIC+'!$B50,'SCyD Distribución'!$D$99:$D$580,'SCyD - LRAIC+'!$C50,'SCyD Distribución'!$E$99:$E$580,'SCyD - LRAIC+'!$D50,'SCyD Distribución'!$F$99:$F$580,'SCyD - LRAIC+'!$E50)),0)</f>
        <v>161.30041131336634</v>
      </c>
    </row>
    <row r="51" spans="2:7" ht="13" x14ac:dyDescent="0.25">
      <c r="B51" s="74" t="s">
        <v>3</v>
      </c>
      <c r="C51" s="75" t="s">
        <v>11</v>
      </c>
      <c r="D51" s="76" t="s">
        <v>8</v>
      </c>
      <c r="E51" s="77">
        <v>300</v>
      </c>
      <c r="F51" s="93"/>
      <c r="G51" s="121">
        <f>IFERROR(SUMIFS(G$14:G$16,$F$14:$F$16,$B51)*G$18/12*(xDSL_ajeno__bitstream*SUMIFS('SCyD Distribución'!$I$99:$I$580,'SCyD Distribución'!$C$99:$C$580,'SCyD - LRAIC+'!$B51,'SCyD Distribución'!$D$99:$D$580,'SCyD - LRAIC+'!$C51,'SCyD Distribución'!$E$99:$E$580,'SCyD - LRAIC+'!$D51,'SCyD Distribución'!$F$99:$F$580,'SCyD - LRAIC+'!$E51))/(xDSL_ajeno__líneas*SUMIFS('SCyD Distribución'!$H$99:$H$580,'SCyD Distribución'!$C$99:$C$580,'SCyD - LRAIC+'!$B51,'SCyD Distribución'!$D$99:$D$580,'SCyD - LRAIC+'!$C51,'SCyD Distribución'!$E$99:$E$580,'SCyD - LRAIC+'!$D51,'SCyD Distribución'!$F$99:$F$580,'SCyD - LRAIC+'!$E51)),0)</f>
        <v>176.87122090967927</v>
      </c>
    </row>
    <row r="52" spans="2:7" ht="13" x14ac:dyDescent="0.25">
      <c r="B52" s="74" t="s">
        <v>3</v>
      </c>
      <c r="C52" s="75" t="s">
        <v>11</v>
      </c>
      <c r="D52" s="76" t="s">
        <v>8</v>
      </c>
      <c r="E52" s="77">
        <v>400</v>
      </c>
      <c r="F52" s="93"/>
      <c r="G52" s="121">
        <f>IFERROR(SUMIFS(G$14:G$16,$F$14:$F$16,$B52)*G$18/12*(xDSL_ajeno__bitstream*SUMIFS('SCyD Distribución'!$I$99:$I$580,'SCyD Distribución'!$C$99:$C$580,'SCyD - LRAIC+'!$B52,'SCyD Distribución'!$D$99:$D$580,'SCyD - LRAIC+'!$C52,'SCyD Distribución'!$E$99:$E$580,'SCyD - LRAIC+'!$D52,'SCyD Distribución'!$F$99:$F$580,'SCyD - LRAIC+'!$E52))/(xDSL_ajeno__líneas*SUMIFS('SCyD Distribución'!$H$99:$H$580,'SCyD Distribución'!$C$99:$C$580,'SCyD - LRAIC+'!$B52,'SCyD Distribución'!$D$99:$D$580,'SCyD - LRAIC+'!$C52,'SCyD Distribución'!$E$99:$E$580,'SCyD - LRAIC+'!$D52,'SCyD Distribución'!$F$99:$F$580,'SCyD - LRAIC+'!$E52)),0)</f>
        <v>204.55341254028176</v>
      </c>
    </row>
    <row r="53" spans="2:7" ht="13" x14ac:dyDescent="0.25">
      <c r="B53" s="74" t="s">
        <v>3</v>
      </c>
      <c r="C53" s="75" t="s">
        <v>11</v>
      </c>
      <c r="D53" s="76" t="s">
        <v>8</v>
      </c>
      <c r="E53" s="77">
        <v>500</v>
      </c>
      <c r="F53" s="93"/>
      <c r="G53" s="121">
        <f>IFERROR(SUMIFS(G$14:G$16,$F$14:$F$16,$B53)*G$18/12*(xDSL_ajeno__bitstream*SUMIFS('SCyD Distribución'!$I$99:$I$580,'SCyD Distribución'!$C$99:$C$580,'SCyD - LRAIC+'!$B53,'SCyD Distribución'!$D$99:$D$580,'SCyD - LRAIC+'!$C53,'SCyD Distribución'!$E$99:$E$580,'SCyD - LRAIC+'!$D53,'SCyD Distribución'!$F$99:$F$580,'SCyD - LRAIC+'!$E53))/(xDSL_ajeno__líneas*SUMIFS('SCyD Distribución'!$H$99:$H$580,'SCyD Distribución'!$C$99:$C$580,'SCyD - LRAIC+'!$B53,'SCyD Distribución'!$D$99:$D$580,'SCyD - LRAIC+'!$C53,'SCyD Distribución'!$E$99:$E$580,'SCyD - LRAIC+'!$D53,'SCyD Distribución'!$F$99:$F$580,'SCyD - LRAIC+'!$E53)),0)</f>
        <v>228.97566545740182</v>
      </c>
    </row>
    <row r="54" spans="2:7" ht="13" x14ac:dyDescent="0.25">
      <c r="B54" s="74" t="s">
        <v>3</v>
      </c>
      <c r="C54" s="75" t="s">
        <v>11</v>
      </c>
      <c r="D54" s="76" t="s">
        <v>8</v>
      </c>
      <c r="E54" s="77">
        <v>750</v>
      </c>
      <c r="F54" s="93"/>
      <c r="G54" s="121">
        <f>IFERROR(SUMIFS(G$14:G$16,$F$14:$F$16,$B54)*G$18/12*(xDSL_ajeno__bitstream*SUMIFS('SCyD Distribución'!$I$99:$I$580,'SCyD Distribución'!$C$99:$C$580,'SCyD - LRAIC+'!$B54,'SCyD Distribución'!$D$99:$D$580,'SCyD - LRAIC+'!$C54,'SCyD Distribución'!$E$99:$E$580,'SCyD - LRAIC+'!$D54,'SCyD Distribución'!$F$99:$F$580,'SCyD - LRAIC+'!$E54))/(xDSL_ajeno__líneas*SUMIFS('SCyD Distribución'!$H$99:$H$580,'SCyD Distribución'!$C$99:$C$580,'SCyD - LRAIC+'!$B54,'SCyD Distribución'!$D$99:$D$580,'SCyD - LRAIC+'!$C54,'SCyD Distribución'!$E$99:$E$580,'SCyD - LRAIC+'!$D54,'SCyD Distribución'!$F$99:$F$580,'SCyD - LRAIC+'!$E54)),0)</f>
        <v>281.05649721620358</v>
      </c>
    </row>
    <row r="55" spans="2:7" ht="13" outlineLevel="1" x14ac:dyDescent="0.25">
      <c r="B55" s="74" t="s">
        <v>3</v>
      </c>
      <c r="C55" s="75" t="s">
        <v>11</v>
      </c>
      <c r="D55" s="76" t="s">
        <v>8</v>
      </c>
      <c r="E55" s="77">
        <v>1000</v>
      </c>
      <c r="F55" s="93"/>
      <c r="G55" s="121">
        <f>IFERROR(SUMIFS(G$14:G$16,$F$14:$F$16,$B55)*G$18/12*(xDSL_ajeno__bitstream*SUMIFS('SCyD Distribución'!$I$99:$I$580,'SCyD Distribución'!$C$99:$C$580,'SCyD - LRAIC+'!$B55,'SCyD Distribución'!$D$99:$D$580,'SCyD - LRAIC+'!$C55,'SCyD Distribución'!$E$99:$E$580,'SCyD - LRAIC+'!$D55,'SCyD Distribución'!$F$99:$F$580,'SCyD - LRAIC+'!$E55))/(xDSL_ajeno__líneas*SUMIFS('SCyD Distribución'!$H$99:$H$580,'SCyD Distribución'!$C$99:$C$580,'SCyD - LRAIC+'!$B55,'SCyD Distribución'!$D$99:$D$580,'SCyD - LRAIC+'!$C55,'SCyD Distribución'!$E$99:$E$580,'SCyD - LRAIC+'!$D55,'SCyD Distribución'!$F$99:$F$580,'SCyD - LRAIC+'!$E55)),0)</f>
        <v>325.04477170738227</v>
      </c>
    </row>
    <row r="56" spans="2:7" ht="13" outlineLevel="1" x14ac:dyDescent="0.25">
      <c r="B56" s="74" t="s">
        <v>3</v>
      </c>
      <c r="C56" s="78" t="s">
        <v>12</v>
      </c>
      <c r="D56" s="76" t="s">
        <v>8</v>
      </c>
      <c r="E56" s="77">
        <v>3</v>
      </c>
      <c r="F56" s="93"/>
      <c r="G56" s="121">
        <f>IFERROR(SUMIFS(G$14:G$16,$F$14:$F$16,$B56)*G$18/12*(xDSL_ajeno__bitstream*SUMIFS('SCyD Distribución'!$I$99:$I$580,'SCyD Distribución'!$C$99:$C$580,'SCyD - LRAIC+'!$B56,'SCyD Distribución'!$D$99:$D$580,'SCyD - LRAIC+'!$C56,'SCyD Distribución'!$E$99:$E$580,'SCyD - LRAIC+'!$D56,'SCyD Distribución'!$F$99:$F$580,'SCyD - LRAIC+'!$E56))/(xDSL_ajeno__líneas*SUMIFS('SCyD Distribución'!$H$99:$H$580,'SCyD Distribución'!$C$99:$C$580,'SCyD - LRAIC+'!$B56,'SCyD Distribución'!$D$99:$D$580,'SCyD - LRAIC+'!$C56,'SCyD Distribución'!$E$99:$E$580,'SCyD - LRAIC+'!$D56,'SCyD Distribución'!$F$99:$F$580,'SCyD - LRAIC+'!$E56)),0)</f>
        <v>19.149194836594326</v>
      </c>
    </row>
    <row r="57" spans="2:7" ht="13" outlineLevel="1" x14ac:dyDescent="0.25">
      <c r="B57" s="74" t="s">
        <v>3</v>
      </c>
      <c r="C57" s="78" t="s">
        <v>12</v>
      </c>
      <c r="D57" s="76" t="s">
        <v>8</v>
      </c>
      <c r="E57" s="77">
        <v>5</v>
      </c>
      <c r="F57" s="93"/>
      <c r="G57" s="121">
        <f>IFERROR(SUMIFS(G$14:G$16,$F$14:$F$16,$B57)*G$18/12*(xDSL_ajeno__bitstream*SUMIFS('SCyD Distribución'!$I$99:$I$580,'SCyD Distribución'!$C$99:$C$580,'SCyD - LRAIC+'!$B57,'SCyD Distribución'!$D$99:$D$580,'SCyD - LRAIC+'!$C57,'SCyD Distribución'!$E$99:$E$580,'SCyD - LRAIC+'!$D57,'SCyD Distribución'!$F$99:$F$580,'SCyD - LRAIC+'!$E57))/(xDSL_ajeno__líneas*SUMIFS('SCyD Distribución'!$H$99:$H$580,'SCyD Distribución'!$C$99:$C$580,'SCyD - LRAIC+'!$B57,'SCyD Distribución'!$D$99:$D$580,'SCyD - LRAIC+'!$C57,'SCyD Distribución'!$E$99:$E$580,'SCyD - LRAIC+'!$D57,'SCyD Distribución'!$F$99:$F$580,'SCyD - LRAIC+'!$E57)),0)</f>
        <v>24.790350901245322</v>
      </c>
    </row>
    <row r="58" spans="2:7" ht="13" outlineLevel="1" x14ac:dyDescent="0.25">
      <c r="B58" s="74" t="s">
        <v>3</v>
      </c>
      <c r="C58" s="78" t="s">
        <v>12</v>
      </c>
      <c r="D58" s="76" t="s">
        <v>8</v>
      </c>
      <c r="E58" s="77">
        <v>10</v>
      </c>
      <c r="F58" s="93"/>
      <c r="G58" s="121">
        <f>IFERROR(SUMIFS(G$14:G$16,$F$14:$F$16,$B58)*G$18/12*(xDSL_ajeno__bitstream*SUMIFS('SCyD Distribución'!$I$99:$I$580,'SCyD Distribución'!$C$99:$C$580,'SCyD - LRAIC+'!$B58,'SCyD Distribución'!$D$99:$D$580,'SCyD - LRAIC+'!$C58,'SCyD Distribución'!$E$99:$E$580,'SCyD - LRAIC+'!$D58,'SCyD Distribución'!$F$99:$F$580,'SCyD - LRAIC+'!$E58))/(xDSL_ajeno__líneas*SUMIFS('SCyD Distribución'!$H$99:$H$580,'SCyD Distribución'!$C$99:$C$580,'SCyD - LRAIC+'!$B58,'SCyD Distribución'!$D$99:$D$580,'SCyD - LRAIC+'!$C58,'SCyD Distribución'!$E$99:$E$580,'SCyD - LRAIC+'!$D58,'SCyD Distribución'!$F$99:$F$580,'SCyD - LRAIC+'!$E58)),0)</f>
        <v>35.191398759097709</v>
      </c>
    </row>
    <row r="59" spans="2:7" ht="13" outlineLevel="1" x14ac:dyDescent="0.25">
      <c r="B59" s="74" t="s">
        <v>3</v>
      </c>
      <c r="C59" s="78" t="s">
        <v>12</v>
      </c>
      <c r="D59" s="76" t="s">
        <v>8</v>
      </c>
      <c r="E59" s="77">
        <v>15</v>
      </c>
      <c r="F59" s="93"/>
      <c r="G59" s="121">
        <f>IFERROR(SUMIFS(G$14:G$16,$F$14:$F$16,$B59)*G$18/12*(xDSL_ajeno__bitstream*SUMIFS('SCyD Distribución'!$I$99:$I$580,'SCyD Distribución'!$C$99:$C$580,'SCyD - LRAIC+'!$B59,'SCyD Distribución'!$D$99:$D$580,'SCyD - LRAIC+'!$C59,'SCyD Distribución'!$E$99:$E$580,'SCyD - LRAIC+'!$D59,'SCyD Distribución'!$F$99:$F$580,'SCyD - LRAIC+'!$E59))/(xDSL_ajeno__líneas*SUMIFS('SCyD Distribución'!$H$99:$H$580,'SCyD Distribución'!$C$99:$C$580,'SCyD - LRAIC+'!$B59,'SCyD Distribución'!$D$99:$D$580,'SCyD - LRAIC+'!$C59,'SCyD Distribución'!$E$99:$E$580,'SCyD - LRAIC+'!$D59,'SCyD Distribución'!$F$99:$F$580,'SCyD - LRAIC+'!$E59)),0)</f>
        <v>43.195731073050261</v>
      </c>
    </row>
    <row r="60" spans="2:7" ht="13" outlineLevel="1" x14ac:dyDescent="0.25">
      <c r="B60" s="74" t="s">
        <v>3</v>
      </c>
      <c r="C60" s="78" t="s">
        <v>12</v>
      </c>
      <c r="D60" s="76" t="s">
        <v>8</v>
      </c>
      <c r="E60" s="77">
        <v>20</v>
      </c>
      <c r="F60" s="93"/>
      <c r="G60" s="121">
        <f>IFERROR(SUMIFS(G$14:G$16,$F$14:$F$16,$B60)*G$18/12*(xDSL_ajeno__bitstream*SUMIFS('SCyD Distribución'!$I$99:$I$580,'SCyD Distribución'!$C$99:$C$580,'SCyD - LRAIC+'!$B60,'SCyD Distribución'!$D$99:$D$580,'SCyD - LRAIC+'!$C60,'SCyD Distribución'!$E$99:$E$580,'SCyD - LRAIC+'!$D60,'SCyD Distribución'!$F$99:$F$580,'SCyD - LRAIC+'!$E60))/(xDSL_ajeno__líneas*SUMIFS('SCyD Distribución'!$H$99:$H$580,'SCyD Distribución'!$C$99:$C$580,'SCyD - LRAIC+'!$B60,'SCyD Distribución'!$D$99:$D$580,'SCyD - LRAIC+'!$C60,'SCyD Distribución'!$E$99:$E$580,'SCyD - LRAIC+'!$D60,'SCyD Distribución'!$F$99:$F$580,'SCyD - LRAIC+'!$E60)),0)</f>
        <v>49.956313710735387</v>
      </c>
    </row>
    <row r="61" spans="2:7" ht="13" outlineLevel="1" x14ac:dyDescent="0.25">
      <c r="B61" s="74" t="s">
        <v>3</v>
      </c>
      <c r="C61" s="78" t="s">
        <v>12</v>
      </c>
      <c r="D61" s="76" t="s">
        <v>8</v>
      </c>
      <c r="E61" s="77">
        <v>30</v>
      </c>
      <c r="F61" s="93"/>
      <c r="G61" s="121">
        <f>IFERROR(SUMIFS(G$14:G$16,$F$14:$F$16,$B61)*G$18/12*(xDSL_ajeno__bitstream*SUMIFS('SCyD Distribución'!$I$99:$I$580,'SCyD Distribución'!$C$99:$C$580,'SCyD - LRAIC+'!$B61,'SCyD Distribución'!$D$99:$D$580,'SCyD - LRAIC+'!$C61,'SCyD Distribución'!$E$99:$E$580,'SCyD - LRAIC+'!$D61,'SCyD Distribución'!$F$99:$F$580,'SCyD - LRAIC+'!$E61))/(xDSL_ajeno__líneas*SUMIFS('SCyD Distribución'!$H$99:$H$580,'SCyD Distribución'!$C$99:$C$580,'SCyD - LRAIC+'!$B61,'SCyD Distribución'!$D$99:$D$580,'SCyD - LRAIC+'!$C61,'SCyD Distribución'!$E$99:$E$580,'SCyD - LRAIC+'!$D61,'SCyD Distribución'!$F$99:$F$580,'SCyD - LRAIC+'!$E61)),0)</f>
        <v>61.318946348843227</v>
      </c>
    </row>
    <row r="62" spans="2:7" ht="13" outlineLevel="1" x14ac:dyDescent="0.25">
      <c r="B62" s="74" t="s">
        <v>3</v>
      </c>
      <c r="C62" s="78" t="s">
        <v>12</v>
      </c>
      <c r="D62" s="76" t="s">
        <v>8</v>
      </c>
      <c r="E62" s="77">
        <v>40</v>
      </c>
      <c r="F62" s="93"/>
      <c r="G62" s="121">
        <f>IFERROR(SUMIFS(G$14:G$16,$F$14:$F$16,$B62)*G$18/12*(xDSL_ajeno__bitstream*SUMIFS('SCyD Distribución'!$I$99:$I$580,'SCyD Distribución'!$C$99:$C$580,'SCyD - LRAIC+'!$B62,'SCyD Distribución'!$D$99:$D$580,'SCyD - LRAIC+'!$C62,'SCyD Distribución'!$E$99:$E$580,'SCyD - LRAIC+'!$D62,'SCyD Distribución'!$F$99:$F$580,'SCyD - LRAIC+'!$E62))/(xDSL_ajeno__líneas*SUMIFS('SCyD Distribución'!$H$99:$H$580,'SCyD Distribución'!$C$99:$C$580,'SCyD - LRAIC+'!$B62,'SCyD Distribución'!$D$99:$D$580,'SCyD - LRAIC+'!$C62,'SCyD Distribución'!$E$99:$E$580,'SCyD - LRAIC+'!$D62,'SCyD Distribución'!$F$99:$F$580,'SCyD - LRAIC+'!$E62)),0)</f>
        <v>70.91600128341689</v>
      </c>
    </row>
    <row r="63" spans="2:7" ht="13" outlineLevel="1" x14ac:dyDescent="0.25">
      <c r="B63" s="74" t="s">
        <v>3</v>
      </c>
      <c r="C63" s="78" t="s">
        <v>12</v>
      </c>
      <c r="D63" s="76" t="s">
        <v>8</v>
      </c>
      <c r="E63" s="77">
        <v>50</v>
      </c>
      <c r="F63" s="93"/>
      <c r="G63" s="121">
        <f>IFERROR(SUMIFS(G$14:G$16,$F$14:$F$16,$B63)*G$18/12*(xDSL_ajeno__bitstream*SUMIFS('SCyD Distribución'!$I$99:$I$580,'SCyD Distribución'!$C$99:$C$580,'SCyD - LRAIC+'!$B63,'SCyD Distribución'!$D$99:$D$580,'SCyD - LRAIC+'!$C63,'SCyD Distribución'!$E$99:$E$580,'SCyD - LRAIC+'!$D63,'SCyD Distribución'!$F$99:$F$580,'SCyD - LRAIC+'!$E63))/(xDSL_ajeno__líneas*SUMIFS('SCyD Distribución'!$H$99:$H$580,'SCyD Distribución'!$C$99:$C$580,'SCyD - LRAIC+'!$B63,'SCyD Distribución'!$D$99:$D$580,'SCyD - LRAIC+'!$C63,'SCyD Distribución'!$E$99:$E$580,'SCyD - LRAIC+'!$D63,'SCyD Distribución'!$F$99:$F$580,'SCyD - LRAIC+'!$E63)),0)</f>
        <v>79.382877967145447</v>
      </c>
    </row>
    <row r="64" spans="2:7" ht="13" outlineLevel="1" x14ac:dyDescent="0.25">
      <c r="B64" s="74" t="s">
        <v>3</v>
      </c>
      <c r="C64" s="78" t="s">
        <v>12</v>
      </c>
      <c r="D64" s="76" t="s">
        <v>8</v>
      </c>
      <c r="E64" s="77">
        <v>60</v>
      </c>
      <c r="F64" s="93"/>
      <c r="G64" s="121">
        <f>IFERROR(SUMIFS(G$14:G$16,$F$14:$F$16,$B64)*G$18/12*(xDSL_ajeno__bitstream*SUMIFS('SCyD Distribución'!$I$99:$I$580,'SCyD Distribución'!$C$99:$C$580,'SCyD - LRAIC+'!$B64,'SCyD Distribución'!$D$99:$D$580,'SCyD - LRAIC+'!$C64,'SCyD Distribución'!$E$99:$E$580,'SCyD - LRAIC+'!$D64,'SCyD Distribución'!$F$99:$F$580,'SCyD - LRAIC+'!$E64))/(xDSL_ajeno__líneas*SUMIFS('SCyD Distribución'!$H$99:$H$580,'SCyD Distribución'!$C$99:$C$580,'SCyD - LRAIC+'!$B64,'SCyD Distribución'!$D$99:$D$580,'SCyD - LRAIC+'!$C64,'SCyD Distribución'!$E$99:$E$580,'SCyD - LRAIC+'!$D64,'SCyD Distribución'!$F$99:$F$580,'SCyD - LRAIC+'!$E64)),0)</f>
        <v>87.045943845089269</v>
      </c>
    </row>
    <row r="65" spans="2:7" ht="13" outlineLevel="1" x14ac:dyDescent="0.25">
      <c r="B65" s="74" t="s">
        <v>3</v>
      </c>
      <c r="C65" s="78" t="s">
        <v>12</v>
      </c>
      <c r="D65" s="76" t="s">
        <v>8</v>
      </c>
      <c r="E65" s="77">
        <v>70</v>
      </c>
      <c r="F65" s="93"/>
      <c r="G65" s="121">
        <f>IFERROR(SUMIFS(G$14:G$16,$F$14:$F$16,$B65)*G$18/12*(xDSL_ajeno__bitstream*SUMIFS('SCyD Distribución'!$I$99:$I$580,'SCyD Distribución'!$C$99:$C$580,'SCyD - LRAIC+'!$B65,'SCyD Distribución'!$D$99:$D$580,'SCyD - LRAIC+'!$C65,'SCyD Distribución'!$E$99:$E$580,'SCyD - LRAIC+'!$D65,'SCyD Distribución'!$F$99:$F$580,'SCyD - LRAIC+'!$E65))/(xDSL_ajeno__líneas*SUMIFS('SCyD Distribución'!$H$99:$H$580,'SCyD Distribución'!$C$99:$C$580,'SCyD - LRAIC+'!$B65,'SCyD Distribución'!$D$99:$D$580,'SCyD - LRAIC+'!$C65,'SCyD Distribución'!$E$99:$E$580,'SCyD - LRAIC+'!$D65,'SCyD Distribución'!$F$99:$F$580,'SCyD - LRAIC+'!$E65)),0)</f>
        <v>94.099302214331331</v>
      </c>
    </row>
    <row r="66" spans="2:7" ht="13" outlineLevel="1" x14ac:dyDescent="0.25">
      <c r="B66" s="74" t="s">
        <v>3</v>
      </c>
      <c r="C66" s="78" t="s">
        <v>12</v>
      </c>
      <c r="D66" s="76" t="s">
        <v>8</v>
      </c>
      <c r="E66" s="77">
        <v>100</v>
      </c>
      <c r="F66" s="93"/>
      <c r="G66" s="121">
        <f>IFERROR(SUMIFS(G$14:G$16,$F$14:$F$16,$B66)*G$18/12*(xDSL_ajeno__bitstream*SUMIFS('SCyD Distribución'!$I$99:$I$580,'SCyD Distribución'!$C$99:$C$580,'SCyD - LRAIC+'!$B66,'SCyD Distribución'!$D$99:$D$580,'SCyD - LRAIC+'!$C66,'SCyD Distribución'!$E$99:$E$580,'SCyD - LRAIC+'!$D66,'SCyD Distribución'!$F$99:$F$580,'SCyD - LRAIC+'!$E66))/(xDSL_ajeno__líneas*SUMIFS('SCyD Distribución'!$H$99:$H$580,'SCyD Distribución'!$C$99:$C$580,'SCyD - LRAIC+'!$B66,'SCyD Distribución'!$D$99:$D$580,'SCyD - LRAIC+'!$C66,'SCyD Distribución'!$E$99:$E$580,'SCyD - LRAIC+'!$D66,'SCyD Distribución'!$F$99:$F$580,'SCyD - LRAIC+'!$E66)),0)</f>
        <v>112.68878461281778</v>
      </c>
    </row>
    <row r="67" spans="2:7" ht="13" outlineLevel="1" x14ac:dyDescent="0.25">
      <c r="B67" s="74" t="s">
        <v>3</v>
      </c>
      <c r="C67" s="78" t="s">
        <v>12</v>
      </c>
      <c r="D67" s="76" t="s">
        <v>8</v>
      </c>
      <c r="E67" s="77">
        <v>120</v>
      </c>
      <c r="F67" s="93"/>
      <c r="G67" s="121">
        <f>IFERROR(SUMIFS(G$14:G$16,$F$14:$F$16,$B67)*G$18/12*(xDSL_ajeno__bitstream*SUMIFS('SCyD Distribución'!$I$99:$I$580,'SCyD Distribución'!$C$99:$C$580,'SCyD - LRAIC+'!$B67,'SCyD Distribución'!$D$99:$D$580,'SCyD - LRAIC+'!$C67,'SCyD Distribución'!$E$99:$E$580,'SCyD - LRAIC+'!$D67,'SCyD Distribución'!$F$99:$F$580,'SCyD - LRAIC+'!$E67))/(xDSL_ajeno__líneas*SUMIFS('SCyD Distribución'!$H$99:$H$580,'SCyD Distribución'!$C$99:$C$580,'SCyD - LRAIC+'!$B67,'SCyD Distribución'!$D$99:$D$580,'SCyD - LRAIC+'!$C67,'SCyD Distribución'!$E$99:$E$580,'SCyD - LRAIC+'!$D67,'SCyD Distribución'!$F$99:$F$580,'SCyD - LRAIC+'!$E67)),0)</f>
        <v>123.5669689556787</v>
      </c>
    </row>
    <row r="68" spans="2:7" ht="13" outlineLevel="1" x14ac:dyDescent="0.25">
      <c r="B68" s="74" t="s">
        <v>3</v>
      </c>
      <c r="C68" s="78" t="s">
        <v>12</v>
      </c>
      <c r="D68" s="76" t="s">
        <v>8</v>
      </c>
      <c r="E68" s="77">
        <v>150</v>
      </c>
      <c r="F68" s="93"/>
      <c r="G68" s="121">
        <f>IFERROR(SUMIFS(G$14:G$16,$F$14:$F$16,$B68)*G$18/12*(xDSL_ajeno__bitstream*SUMIFS('SCyD Distribución'!$I$99:$I$580,'SCyD Distribución'!$C$99:$C$580,'SCyD - LRAIC+'!$B68,'SCyD Distribución'!$D$99:$D$580,'SCyD - LRAIC+'!$C68,'SCyD Distribución'!$E$99:$E$580,'SCyD - LRAIC+'!$D68,'SCyD Distribución'!$F$99:$F$580,'SCyD - LRAIC+'!$E68))/(xDSL_ajeno__líneas*SUMIFS('SCyD Distribución'!$H$99:$H$580,'SCyD Distribución'!$C$99:$C$580,'SCyD - LRAIC+'!$B68,'SCyD Distribución'!$D$99:$D$580,'SCyD - LRAIC+'!$C68,'SCyD Distribución'!$E$99:$E$580,'SCyD - LRAIC+'!$D68,'SCyD Distribución'!$F$99:$F$580,'SCyD - LRAIC+'!$E68)),0)</f>
        <v>138.32000451035685</v>
      </c>
    </row>
    <row r="69" spans="2:7" ht="13" outlineLevel="1" x14ac:dyDescent="0.25">
      <c r="B69" s="74" t="s">
        <v>3</v>
      </c>
      <c r="C69" s="78" t="s">
        <v>12</v>
      </c>
      <c r="D69" s="76" t="s">
        <v>8</v>
      </c>
      <c r="E69" s="77">
        <v>200</v>
      </c>
      <c r="F69" s="93"/>
      <c r="G69" s="121">
        <f>IFERROR(SUMIFS(G$14:G$16,$F$14:$F$16,$B69)*G$18/12*(xDSL_ajeno__bitstream*SUMIFS('SCyD Distribución'!$I$99:$I$580,'SCyD Distribución'!$C$99:$C$580,'SCyD - LRAIC+'!$B69,'SCyD Distribución'!$D$99:$D$580,'SCyD - LRAIC+'!$C69,'SCyD Distribución'!$E$99:$E$580,'SCyD - LRAIC+'!$D69,'SCyD Distribución'!$F$99:$F$580,'SCyD - LRAIC+'!$E69))/(xDSL_ajeno__líneas*SUMIFS('SCyD Distribución'!$H$99:$H$580,'SCyD Distribución'!$C$99:$C$580,'SCyD - LRAIC+'!$B69,'SCyD Distribución'!$D$99:$D$580,'SCyD - LRAIC+'!$C69,'SCyD Distribución'!$E$99:$E$580,'SCyD - LRAIC+'!$D69,'SCyD Distribución'!$F$99:$F$580,'SCyD - LRAIC+'!$E69)),0)</f>
        <v>159.96852851278231</v>
      </c>
    </row>
    <row r="70" spans="2:7" ht="13" outlineLevel="1" x14ac:dyDescent="0.25">
      <c r="B70" s="74" t="s">
        <v>3</v>
      </c>
      <c r="C70" s="78" t="s">
        <v>12</v>
      </c>
      <c r="D70" s="76" t="s">
        <v>8</v>
      </c>
      <c r="E70" s="77">
        <v>250</v>
      </c>
      <c r="F70" s="93"/>
      <c r="G70" s="121">
        <f>IFERROR(SUMIFS(G$14:G$16,$F$14:$F$16,$B70)*G$18/12*(xDSL_ajeno__bitstream*SUMIFS('SCyD Distribución'!$I$99:$I$580,'SCyD Distribución'!$C$99:$C$580,'SCyD - LRAIC+'!$B70,'SCyD Distribución'!$D$99:$D$580,'SCyD - LRAIC+'!$C70,'SCyD Distribución'!$E$99:$E$580,'SCyD - LRAIC+'!$D70,'SCyD Distribución'!$F$99:$F$580,'SCyD - LRAIC+'!$E70))/(xDSL_ajeno__líneas*SUMIFS('SCyD Distribución'!$H$99:$H$580,'SCyD Distribución'!$C$99:$C$580,'SCyD - LRAIC+'!$B70,'SCyD Distribución'!$D$99:$D$580,'SCyD - LRAIC+'!$C70,'SCyD Distribución'!$E$99:$E$580,'SCyD - LRAIC+'!$D70,'SCyD Distribución'!$F$99:$F$580,'SCyD - LRAIC+'!$E70)),0)</f>
        <v>179.06765677273916</v>
      </c>
    </row>
    <row r="71" spans="2:7" ht="13" outlineLevel="1" x14ac:dyDescent="0.25">
      <c r="B71" s="74" t="s">
        <v>3</v>
      </c>
      <c r="C71" s="78" t="s">
        <v>12</v>
      </c>
      <c r="D71" s="76" t="s">
        <v>8</v>
      </c>
      <c r="E71" s="77">
        <v>300</v>
      </c>
      <c r="F71" s="93"/>
      <c r="G71" s="121">
        <f>IFERROR(SUMIFS(G$14:G$16,$F$14:$F$16,$B71)*G$18/12*(xDSL_ajeno__bitstream*SUMIFS('SCyD Distribución'!$I$99:$I$580,'SCyD Distribución'!$C$99:$C$580,'SCyD - LRAIC+'!$B71,'SCyD Distribución'!$D$99:$D$580,'SCyD - LRAIC+'!$C71,'SCyD Distribución'!$E$99:$E$580,'SCyD - LRAIC+'!$D71,'SCyD Distribución'!$F$99:$F$580,'SCyD - LRAIC+'!$E71))/(xDSL_ajeno__líneas*SUMIFS('SCyD Distribución'!$H$99:$H$580,'SCyD Distribución'!$C$99:$C$580,'SCyD - LRAIC+'!$B71,'SCyD Distribución'!$D$99:$D$580,'SCyD - LRAIC+'!$C71,'SCyD Distribución'!$E$99:$E$580,'SCyD - LRAIC+'!$D71,'SCyD Distribución'!$F$99:$F$580,'SCyD - LRAIC+'!$E71)),0)</f>
        <v>196.35359154354023</v>
      </c>
    </row>
    <row r="72" spans="2:7" ht="13" outlineLevel="1" x14ac:dyDescent="0.25">
      <c r="B72" s="74" t="s">
        <v>3</v>
      </c>
      <c r="C72" s="78" t="s">
        <v>12</v>
      </c>
      <c r="D72" s="76" t="s">
        <v>8</v>
      </c>
      <c r="E72" s="77">
        <v>400</v>
      </c>
      <c r="F72" s="93"/>
      <c r="G72" s="121">
        <f>IFERROR(SUMIFS(G$14:G$16,$F$14:$F$16,$B72)*G$18/12*(xDSL_ajeno__bitstream*SUMIFS('SCyD Distribución'!$I$99:$I$580,'SCyD Distribución'!$C$99:$C$580,'SCyD - LRAIC+'!$B72,'SCyD Distribución'!$D$99:$D$580,'SCyD - LRAIC+'!$C72,'SCyD Distribución'!$E$99:$E$580,'SCyD - LRAIC+'!$D72,'SCyD Distribución'!$F$99:$F$580,'SCyD - LRAIC+'!$E72))/(xDSL_ajeno__líneas*SUMIFS('SCyD Distribución'!$H$99:$H$580,'SCyD Distribución'!$C$99:$C$580,'SCyD - LRAIC+'!$B72,'SCyD Distribución'!$D$99:$D$580,'SCyD - LRAIC+'!$C72,'SCyD Distribución'!$E$99:$E$580,'SCyD - LRAIC+'!$D72,'SCyD Distribución'!$F$99:$F$580,'SCyD - LRAIC+'!$E72)),0)</f>
        <v>227.08497746664085</v>
      </c>
    </row>
    <row r="73" spans="2:7" ht="13" outlineLevel="1" x14ac:dyDescent="0.25">
      <c r="B73" s="74" t="s">
        <v>3</v>
      </c>
      <c r="C73" s="78" t="s">
        <v>12</v>
      </c>
      <c r="D73" s="76" t="s">
        <v>8</v>
      </c>
      <c r="E73" s="77">
        <v>500</v>
      </c>
      <c r="F73" s="93"/>
      <c r="G73" s="121">
        <f>IFERROR(SUMIFS(G$14:G$16,$F$14:$F$16,$B73)*G$18/12*(xDSL_ajeno__bitstream*SUMIFS('SCyD Distribución'!$I$99:$I$580,'SCyD Distribución'!$C$99:$C$580,'SCyD - LRAIC+'!$B73,'SCyD Distribución'!$D$99:$D$580,'SCyD - LRAIC+'!$C73,'SCyD Distribución'!$E$99:$E$580,'SCyD - LRAIC+'!$D73,'SCyD Distribución'!$F$99:$F$580,'SCyD - LRAIC+'!$E73))/(xDSL_ajeno__líneas*SUMIFS('SCyD Distribución'!$H$99:$H$580,'SCyD Distribución'!$C$99:$C$580,'SCyD - LRAIC+'!$B73,'SCyD Distribución'!$D$99:$D$580,'SCyD - LRAIC+'!$C73,'SCyD Distribución'!$E$99:$E$580,'SCyD - LRAIC+'!$D73,'SCyD Distribución'!$F$99:$F$580,'SCyD - LRAIC+'!$E73)),0)</f>
        <v>254.19734232282073</v>
      </c>
    </row>
    <row r="74" spans="2:7" ht="13" outlineLevel="1" x14ac:dyDescent="0.25">
      <c r="B74" s="74" t="s">
        <v>3</v>
      </c>
      <c r="C74" s="78" t="s">
        <v>12</v>
      </c>
      <c r="D74" s="76" t="s">
        <v>8</v>
      </c>
      <c r="E74" s="77">
        <v>750</v>
      </c>
      <c r="F74" s="93"/>
      <c r="G74" s="121">
        <f>IFERROR(SUMIFS(G$14:G$16,$F$14:$F$16,$B74)*G$18/12*(xDSL_ajeno__bitstream*SUMIFS('SCyD Distribución'!$I$99:$I$580,'SCyD Distribución'!$C$99:$C$580,'SCyD - LRAIC+'!$B74,'SCyD Distribución'!$D$99:$D$580,'SCyD - LRAIC+'!$C74,'SCyD Distribución'!$E$99:$E$580,'SCyD - LRAIC+'!$D74,'SCyD Distribución'!$F$99:$F$580,'SCyD - LRAIC+'!$E74))/(xDSL_ajeno__líneas*SUMIFS('SCyD Distribución'!$H$99:$H$580,'SCyD Distribución'!$C$99:$C$580,'SCyD - LRAIC+'!$B74,'SCyD Distribución'!$D$99:$D$580,'SCyD - LRAIC+'!$C74,'SCyD Distribución'!$E$99:$E$580,'SCyD - LRAIC+'!$D74,'SCyD Distribución'!$F$99:$F$580,'SCyD - LRAIC+'!$E74)),0)</f>
        <v>312.01487936372649</v>
      </c>
    </row>
    <row r="75" spans="2:7" ht="13" outlineLevel="1" x14ac:dyDescent="0.25">
      <c r="B75" s="74" t="s">
        <v>3</v>
      </c>
      <c r="C75" s="78" t="s">
        <v>12</v>
      </c>
      <c r="D75" s="76" t="s">
        <v>8</v>
      </c>
      <c r="E75" s="77">
        <v>1000</v>
      </c>
      <c r="F75" s="93"/>
      <c r="G75" s="121">
        <f>IFERROR(SUMIFS(G$14:G$16,$F$14:$F$16,$B75)*G$18/12*(xDSL_ajeno__bitstream*SUMIFS('SCyD Distribución'!$I$99:$I$580,'SCyD Distribución'!$C$99:$C$580,'SCyD - LRAIC+'!$B75,'SCyD Distribución'!$D$99:$D$580,'SCyD - LRAIC+'!$C75,'SCyD Distribución'!$E$99:$E$580,'SCyD - LRAIC+'!$D75,'SCyD Distribución'!$F$99:$F$580,'SCyD - LRAIC+'!$E75))/(xDSL_ajeno__líneas*SUMIFS('SCyD Distribución'!$H$99:$H$580,'SCyD Distribución'!$C$99:$C$580,'SCyD - LRAIC+'!$B75,'SCyD Distribución'!$D$99:$D$580,'SCyD - LRAIC+'!$C75,'SCyD Distribución'!$E$99:$E$580,'SCyD - LRAIC+'!$D75,'SCyD Distribución'!$F$99:$F$580,'SCyD - LRAIC+'!$E75)),0)</f>
        <v>360.84846369544033</v>
      </c>
    </row>
    <row r="76" spans="2:7" ht="13" outlineLevel="1" x14ac:dyDescent="0.25">
      <c r="B76" s="74" t="s">
        <v>3</v>
      </c>
      <c r="C76" s="79" t="s">
        <v>13</v>
      </c>
      <c r="D76" s="76" t="s">
        <v>8</v>
      </c>
      <c r="E76" s="77">
        <v>3</v>
      </c>
      <c r="F76" s="93"/>
      <c r="G76" s="121">
        <f>IFERROR(SUMIFS(G$14:G$16,$F$14:$F$16,$B76)*G$18/12*(xDSL_ajeno__bitstream*SUMIFS('SCyD Distribución'!$I$99:$I$580,'SCyD Distribución'!$C$99:$C$580,'SCyD - LRAIC+'!$B76,'SCyD Distribución'!$D$99:$D$580,'SCyD - LRAIC+'!$C76,'SCyD Distribución'!$E$99:$E$580,'SCyD - LRAIC+'!$D76,'SCyD Distribución'!$F$99:$F$580,'SCyD - LRAIC+'!$E76))/(xDSL_ajeno__líneas*SUMIFS('SCyD Distribución'!$H$99:$H$580,'SCyD Distribución'!$C$99:$C$580,'SCyD - LRAIC+'!$B76,'SCyD Distribución'!$D$99:$D$580,'SCyD - LRAIC+'!$C76,'SCyD Distribución'!$E$99:$E$580,'SCyD - LRAIC+'!$D76,'SCyD Distribución'!$F$99:$F$580,'SCyD - LRAIC+'!$E76)),0)</f>
        <v>21.954149401426836</v>
      </c>
    </row>
    <row r="77" spans="2:7" ht="13" outlineLevel="1" x14ac:dyDescent="0.25">
      <c r="B77" s="74" t="s">
        <v>3</v>
      </c>
      <c r="C77" s="79" t="s">
        <v>13</v>
      </c>
      <c r="D77" s="76" t="s">
        <v>8</v>
      </c>
      <c r="E77" s="77">
        <v>5</v>
      </c>
      <c r="F77" s="94"/>
      <c r="G77" s="121">
        <f>IFERROR(SUMIFS(G$14:G$16,$F$14:$F$16,$B77)*G$18/12*(xDSL_ajeno__bitstream*SUMIFS('SCyD Distribución'!$I$99:$I$580,'SCyD Distribución'!$C$99:$C$580,'SCyD - LRAIC+'!$B77,'SCyD Distribución'!$D$99:$D$580,'SCyD - LRAIC+'!$C77,'SCyD Distribución'!$E$99:$E$580,'SCyD - LRAIC+'!$D77,'SCyD Distribución'!$F$99:$F$580,'SCyD - LRAIC+'!$E77))/(xDSL_ajeno__líneas*SUMIFS('SCyD Distribución'!$H$99:$H$580,'SCyD Distribución'!$C$99:$C$580,'SCyD - LRAIC+'!$B77,'SCyD Distribución'!$D$99:$D$580,'SCyD - LRAIC+'!$C77,'SCyD Distribución'!$E$99:$E$580,'SCyD - LRAIC+'!$D77,'SCyD Distribución'!$F$99:$F$580,'SCyD - LRAIC+'!$E77)),0)</f>
        <v>28.421616263450748</v>
      </c>
    </row>
    <row r="78" spans="2:7" ht="13" outlineLevel="1" x14ac:dyDescent="0.25">
      <c r="B78" s="74" t="s">
        <v>3</v>
      </c>
      <c r="C78" s="79" t="s">
        <v>13</v>
      </c>
      <c r="D78" s="76" t="s">
        <v>8</v>
      </c>
      <c r="E78" s="77">
        <v>10</v>
      </c>
      <c r="F78" s="93"/>
      <c r="G78" s="121">
        <f>IFERROR(SUMIFS(G$14:G$16,$F$14:$F$16,$B78)*G$18/12*(xDSL_ajeno__bitstream*SUMIFS('SCyD Distribución'!$I$99:$I$580,'SCyD Distribución'!$C$99:$C$580,'SCyD - LRAIC+'!$B78,'SCyD Distribución'!$D$99:$D$580,'SCyD - LRAIC+'!$C78,'SCyD Distribución'!$E$99:$E$580,'SCyD - LRAIC+'!$D78,'SCyD Distribución'!$F$99:$F$580,'SCyD - LRAIC+'!$E78))/(xDSL_ajeno__líneas*SUMIFS('SCyD Distribución'!$H$99:$H$580,'SCyD Distribución'!$C$99:$C$580,'SCyD - LRAIC+'!$B78,'SCyD Distribución'!$D$99:$D$580,'SCyD - LRAIC+'!$C78,'SCyD Distribución'!$E$99:$E$580,'SCyD - LRAIC+'!$D78,'SCyD Distribución'!$F$99:$F$580,'SCyD - LRAIC+'!$E78)),0)</f>
        <v>40.346199022737828</v>
      </c>
    </row>
    <row r="79" spans="2:7" ht="13" outlineLevel="1" x14ac:dyDescent="0.25">
      <c r="B79" s="74" t="s">
        <v>3</v>
      </c>
      <c r="C79" s="79" t="s">
        <v>13</v>
      </c>
      <c r="D79" s="76" t="s">
        <v>8</v>
      </c>
      <c r="E79" s="77">
        <v>15</v>
      </c>
      <c r="F79" s="93"/>
      <c r="G79" s="121">
        <f>IFERROR(SUMIFS(G$14:G$16,$F$14:$F$16,$B79)*G$18/12*(xDSL_ajeno__bitstream*SUMIFS('SCyD Distribución'!$I$99:$I$580,'SCyD Distribución'!$C$99:$C$580,'SCyD - LRAIC+'!$B79,'SCyD Distribución'!$D$99:$D$580,'SCyD - LRAIC+'!$C79,'SCyD Distribución'!$E$99:$E$580,'SCyD - LRAIC+'!$D79,'SCyD Distribución'!$F$99:$F$580,'SCyD - LRAIC+'!$E79))/(xDSL_ajeno__líneas*SUMIFS('SCyD Distribución'!$H$99:$H$580,'SCyD Distribución'!$C$99:$C$580,'SCyD - LRAIC+'!$B79,'SCyD Distribución'!$D$99:$D$580,'SCyD - LRAIC+'!$C79,'SCyD Distribución'!$E$99:$E$580,'SCyD - LRAIC+'!$D79,'SCyD Distribución'!$F$99:$F$580,'SCyD - LRAIC+'!$E79)),0)</f>
        <v>49.522997785230139</v>
      </c>
    </row>
    <row r="80" spans="2:7" ht="13" outlineLevel="1" x14ac:dyDescent="0.25">
      <c r="B80" s="74" t="s">
        <v>3</v>
      </c>
      <c r="C80" s="79" t="s">
        <v>13</v>
      </c>
      <c r="D80" s="76" t="s">
        <v>8</v>
      </c>
      <c r="E80" s="77">
        <v>20</v>
      </c>
      <c r="F80" s="93"/>
      <c r="G80" s="121">
        <f>IFERROR(SUMIFS(G$14:G$16,$F$14:$F$16,$B80)*G$18/12*(xDSL_ajeno__bitstream*SUMIFS('SCyD Distribución'!$I$99:$I$580,'SCyD Distribución'!$C$99:$C$580,'SCyD - LRAIC+'!$B80,'SCyD Distribución'!$D$99:$D$580,'SCyD - LRAIC+'!$C80,'SCyD Distribución'!$E$99:$E$580,'SCyD - LRAIC+'!$D80,'SCyD Distribución'!$F$99:$F$580,'SCyD - LRAIC+'!$E80))/(xDSL_ajeno__líneas*SUMIFS('SCyD Distribución'!$H$99:$H$580,'SCyD Distribución'!$C$99:$C$580,'SCyD - LRAIC+'!$B80,'SCyD Distribución'!$D$99:$D$580,'SCyD - LRAIC+'!$C80,'SCyD Distribución'!$E$99:$E$580,'SCyD - LRAIC+'!$D80,'SCyD Distribución'!$F$99:$F$580,'SCyD - LRAIC+'!$E80)),0)</f>
        <v>57.273863685074332</v>
      </c>
    </row>
    <row r="81" spans="2:7" ht="13" outlineLevel="1" x14ac:dyDescent="0.25">
      <c r="B81" s="74" t="s">
        <v>3</v>
      </c>
      <c r="C81" s="79" t="s">
        <v>13</v>
      </c>
      <c r="D81" s="76" t="s">
        <v>8</v>
      </c>
      <c r="E81" s="77">
        <v>30</v>
      </c>
      <c r="F81" s="93"/>
      <c r="G81" s="121">
        <f>IFERROR(SUMIFS(G$14:G$16,$F$14:$F$16,$B81)*G$18/12*(xDSL_ajeno__bitstream*SUMIFS('SCyD Distribución'!$I$99:$I$580,'SCyD Distribución'!$C$99:$C$580,'SCyD - LRAIC+'!$B81,'SCyD Distribución'!$D$99:$D$580,'SCyD - LRAIC+'!$C81,'SCyD Distribución'!$E$99:$E$580,'SCyD - LRAIC+'!$D81,'SCyD Distribución'!$F$99:$F$580,'SCyD - LRAIC+'!$E81))/(xDSL_ajeno__líneas*SUMIFS('SCyD Distribución'!$H$99:$H$580,'SCyD Distribución'!$C$99:$C$580,'SCyD - LRAIC+'!$B81,'SCyD Distribución'!$D$99:$D$580,'SCyD - LRAIC+'!$C81,'SCyD Distribución'!$E$99:$E$580,'SCyD - LRAIC+'!$D81,'SCyD Distribución'!$F$99:$F$580,'SCyD - LRAIC+'!$E81)),0)</f>
        <v>70.300883184287599</v>
      </c>
    </row>
    <row r="82" spans="2:7" ht="13" outlineLevel="1" x14ac:dyDescent="0.25">
      <c r="B82" s="74" t="s">
        <v>3</v>
      </c>
      <c r="C82" s="79" t="s">
        <v>13</v>
      </c>
      <c r="D82" s="76" t="s">
        <v>8</v>
      </c>
      <c r="E82" s="77">
        <v>40</v>
      </c>
      <c r="F82" s="93"/>
      <c r="G82" s="121">
        <f>IFERROR(SUMIFS(G$14:G$16,$F$14:$F$16,$B82)*G$18/12*(xDSL_ajeno__bitstream*SUMIFS('SCyD Distribución'!$I$99:$I$580,'SCyD Distribución'!$C$99:$C$580,'SCyD - LRAIC+'!$B82,'SCyD Distribución'!$D$99:$D$580,'SCyD - LRAIC+'!$C82,'SCyD Distribución'!$E$99:$E$580,'SCyD - LRAIC+'!$D82,'SCyD Distribución'!$F$99:$F$580,'SCyD - LRAIC+'!$E82))/(xDSL_ajeno__líneas*SUMIFS('SCyD Distribución'!$H$99:$H$580,'SCyD Distribución'!$C$99:$C$580,'SCyD - LRAIC+'!$B82,'SCyD Distribución'!$D$99:$D$580,'SCyD - LRAIC+'!$C82,'SCyD Distribución'!$E$99:$E$580,'SCyD - LRAIC+'!$D82,'SCyD Distribución'!$F$99:$F$580,'SCyD - LRAIC+'!$E82)),0)</f>
        <v>81.303704955398857</v>
      </c>
    </row>
    <row r="83" spans="2:7" ht="13" outlineLevel="1" x14ac:dyDescent="0.25">
      <c r="B83" s="74" t="s">
        <v>3</v>
      </c>
      <c r="C83" s="79" t="s">
        <v>13</v>
      </c>
      <c r="D83" s="76" t="s">
        <v>8</v>
      </c>
      <c r="E83" s="77">
        <v>50</v>
      </c>
      <c r="F83" s="93"/>
      <c r="G83" s="121">
        <f>IFERROR(SUMIFS(G$14:G$16,$F$14:$F$16,$B83)*G$18/12*(xDSL_ajeno__bitstream*SUMIFS('SCyD Distribución'!$I$99:$I$580,'SCyD Distribución'!$C$99:$C$580,'SCyD - LRAIC+'!$B83,'SCyD Distribución'!$D$99:$D$580,'SCyD - LRAIC+'!$C83,'SCyD Distribución'!$E$99:$E$580,'SCyD - LRAIC+'!$D83,'SCyD Distribución'!$F$99:$F$580,'SCyD - LRAIC+'!$E83))/(xDSL_ajeno__líneas*SUMIFS('SCyD Distribución'!$H$99:$H$580,'SCyD Distribución'!$C$99:$C$580,'SCyD - LRAIC+'!$B83,'SCyD Distribución'!$D$99:$D$580,'SCyD - LRAIC+'!$C83,'SCyD Distribución'!$E$99:$E$580,'SCyD - LRAIC+'!$D83,'SCyD Distribución'!$F$99:$F$580,'SCyD - LRAIC+'!$E83)),0)</f>
        <v>91.010801116058801</v>
      </c>
    </row>
    <row r="84" spans="2:7" ht="13" outlineLevel="1" x14ac:dyDescent="0.25">
      <c r="B84" s="74" t="s">
        <v>3</v>
      </c>
      <c r="C84" s="79" t="s">
        <v>13</v>
      </c>
      <c r="D84" s="76" t="s">
        <v>8</v>
      </c>
      <c r="E84" s="77">
        <v>60</v>
      </c>
      <c r="F84" s="93"/>
      <c r="G84" s="121">
        <f>IFERROR(SUMIFS(G$14:G$16,$F$14:$F$16,$B84)*G$18/12*(xDSL_ajeno__bitstream*SUMIFS('SCyD Distribución'!$I$99:$I$580,'SCyD Distribución'!$C$99:$C$580,'SCyD - LRAIC+'!$B84,'SCyD Distribución'!$D$99:$D$580,'SCyD - LRAIC+'!$C84,'SCyD Distribución'!$E$99:$E$580,'SCyD - LRAIC+'!$D84,'SCyD Distribución'!$F$99:$F$580,'SCyD - LRAIC+'!$E84))/(xDSL_ajeno__líneas*SUMIFS('SCyD Distribución'!$H$99:$H$580,'SCyD Distribución'!$C$99:$C$580,'SCyD - LRAIC+'!$B84,'SCyD Distribución'!$D$99:$D$580,'SCyD - LRAIC+'!$C84,'SCyD Distribución'!$E$99:$E$580,'SCyD - LRAIC+'!$D84,'SCyD Distribución'!$F$99:$F$580,'SCyD - LRAIC+'!$E84)),0)</f>
        <v>99.796345082421965</v>
      </c>
    </row>
    <row r="85" spans="2:7" ht="13" outlineLevel="1" x14ac:dyDescent="0.25">
      <c r="B85" s="74" t="s">
        <v>3</v>
      </c>
      <c r="C85" s="79" t="s">
        <v>13</v>
      </c>
      <c r="D85" s="76" t="s">
        <v>8</v>
      </c>
      <c r="E85" s="77">
        <v>70</v>
      </c>
      <c r="F85" s="93"/>
      <c r="G85" s="121">
        <f>IFERROR(SUMIFS(G$14:G$16,$F$14:$F$16,$B85)*G$18/12*(xDSL_ajeno__bitstream*SUMIFS('SCyD Distribución'!$I$99:$I$580,'SCyD Distribución'!$C$99:$C$580,'SCyD - LRAIC+'!$B85,'SCyD Distribución'!$D$99:$D$580,'SCyD - LRAIC+'!$C85,'SCyD Distribución'!$E$99:$E$580,'SCyD - LRAIC+'!$D85,'SCyD Distribución'!$F$99:$F$580,'SCyD - LRAIC+'!$E85))/(xDSL_ajeno__líneas*SUMIFS('SCyD Distribución'!$H$99:$H$580,'SCyD Distribución'!$C$99:$C$580,'SCyD - LRAIC+'!$B85,'SCyD Distribución'!$D$99:$D$580,'SCyD - LRAIC+'!$C85,'SCyD Distribución'!$E$99:$E$580,'SCyD - LRAIC+'!$D85,'SCyD Distribución'!$F$99:$F$580,'SCyD - LRAIC+'!$E85)),0)</f>
        <v>107.88287220492136</v>
      </c>
    </row>
    <row r="86" spans="2:7" ht="13" outlineLevel="1" x14ac:dyDescent="0.25">
      <c r="B86" s="74" t="s">
        <v>3</v>
      </c>
      <c r="C86" s="79" t="s">
        <v>13</v>
      </c>
      <c r="D86" s="76" t="s">
        <v>8</v>
      </c>
      <c r="E86" s="77">
        <v>100</v>
      </c>
      <c r="F86" s="93"/>
      <c r="G86" s="121">
        <f>IFERROR(SUMIFS(G$14:G$16,$F$14:$F$16,$B86)*G$18/12*(xDSL_ajeno__bitstream*SUMIFS('SCyD Distribución'!$I$99:$I$580,'SCyD Distribución'!$C$99:$C$580,'SCyD - LRAIC+'!$B86,'SCyD Distribución'!$D$99:$D$580,'SCyD - LRAIC+'!$C86,'SCyD Distribución'!$E$99:$E$580,'SCyD - LRAIC+'!$D86,'SCyD Distribución'!$F$99:$F$580,'SCyD - LRAIC+'!$E86))/(xDSL_ajeno__líneas*SUMIFS('SCyD Distribución'!$H$99:$H$580,'SCyD Distribución'!$C$99:$C$580,'SCyD - LRAIC+'!$B86,'SCyD Distribución'!$D$99:$D$580,'SCyD - LRAIC+'!$C86,'SCyD Distribución'!$E$99:$E$580,'SCyD - LRAIC+'!$D86,'SCyD Distribución'!$F$99:$F$580,'SCyD - LRAIC+'!$E86)),0)</f>
        <v>129.19532306012141</v>
      </c>
    </row>
    <row r="87" spans="2:7" ht="13" outlineLevel="1" x14ac:dyDescent="0.25">
      <c r="B87" s="74" t="s">
        <v>3</v>
      </c>
      <c r="C87" s="79" t="s">
        <v>13</v>
      </c>
      <c r="D87" s="76" t="s">
        <v>8</v>
      </c>
      <c r="E87" s="77">
        <v>120</v>
      </c>
      <c r="F87" s="93"/>
      <c r="G87" s="121">
        <f>IFERROR(SUMIFS(G$14:G$16,$F$14:$F$16,$B87)*G$18/12*(xDSL_ajeno__bitstream*SUMIFS('SCyD Distribución'!$I$99:$I$580,'SCyD Distribución'!$C$99:$C$580,'SCyD - LRAIC+'!$B87,'SCyD Distribución'!$D$99:$D$580,'SCyD - LRAIC+'!$C87,'SCyD Distribución'!$E$99:$E$580,'SCyD - LRAIC+'!$D87,'SCyD Distribución'!$F$99:$F$580,'SCyD - LRAIC+'!$E87))/(xDSL_ajeno__líneas*SUMIFS('SCyD Distribución'!$H$99:$H$580,'SCyD Distribución'!$C$99:$C$580,'SCyD - LRAIC+'!$B87,'SCyD Distribución'!$D$99:$D$580,'SCyD - LRAIC+'!$C87,'SCyD Distribución'!$E$99:$E$580,'SCyD - LRAIC+'!$D87,'SCyD Distribución'!$F$99:$F$580,'SCyD - LRAIC+'!$E87)),0)</f>
        <v>141.66693277099233</v>
      </c>
    </row>
    <row r="88" spans="2:7" ht="13" outlineLevel="1" x14ac:dyDescent="0.25">
      <c r="B88" s="74" t="s">
        <v>3</v>
      </c>
      <c r="C88" s="79" t="s">
        <v>13</v>
      </c>
      <c r="D88" s="76" t="s">
        <v>8</v>
      </c>
      <c r="E88" s="77">
        <v>150</v>
      </c>
      <c r="F88" s="93"/>
      <c r="G88" s="121">
        <f>IFERROR(SUMIFS(G$14:G$16,$F$14:$F$16,$B88)*G$18/12*(xDSL_ajeno__bitstream*SUMIFS('SCyD Distribución'!$I$99:$I$580,'SCyD Distribución'!$C$99:$C$580,'SCyD - LRAIC+'!$B88,'SCyD Distribución'!$D$99:$D$580,'SCyD - LRAIC+'!$C88,'SCyD Distribución'!$E$99:$E$580,'SCyD - LRAIC+'!$D88,'SCyD Distribución'!$F$99:$F$580,'SCyD - LRAIC+'!$E88))/(xDSL_ajeno__líneas*SUMIFS('SCyD Distribución'!$H$99:$H$580,'SCyD Distribución'!$C$99:$C$580,'SCyD - LRAIC+'!$B88,'SCyD Distribución'!$D$99:$D$580,'SCyD - LRAIC+'!$C88,'SCyD Distribución'!$E$99:$E$580,'SCyD - LRAIC+'!$D88,'SCyD Distribución'!$F$99:$F$580,'SCyD - LRAIC+'!$E88)),0)</f>
        <v>158.58097795439653</v>
      </c>
    </row>
    <row r="89" spans="2:7" ht="13" outlineLevel="1" x14ac:dyDescent="0.25">
      <c r="B89" s="74" t="s">
        <v>3</v>
      </c>
      <c r="C89" s="79" t="s">
        <v>13</v>
      </c>
      <c r="D89" s="76" t="s">
        <v>8</v>
      </c>
      <c r="E89" s="77">
        <v>200</v>
      </c>
      <c r="F89" s="93"/>
      <c r="G89" s="121">
        <f>IFERROR(SUMIFS(G$14:G$16,$F$14:$F$16,$B89)*G$18/12*(xDSL_ajeno__bitstream*SUMIFS('SCyD Distribución'!$I$99:$I$580,'SCyD Distribución'!$C$99:$C$580,'SCyD - LRAIC+'!$B89,'SCyD Distribución'!$D$99:$D$580,'SCyD - LRAIC+'!$C89,'SCyD Distribución'!$E$99:$E$580,'SCyD - LRAIC+'!$D89,'SCyD Distribución'!$F$99:$F$580,'SCyD - LRAIC+'!$E89))/(xDSL_ajeno__líneas*SUMIFS('SCyD Distribución'!$H$99:$H$580,'SCyD Distribución'!$C$99:$C$580,'SCyD - LRAIC+'!$B89,'SCyD Distribución'!$D$99:$D$580,'SCyD - LRAIC+'!$C89,'SCyD Distribución'!$E$99:$E$580,'SCyD - LRAIC+'!$D89,'SCyD Distribución'!$F$99:$F$580,'SCyD - LRAIC+'!$E89)),0)</f>
        <v>183.40055571342418</v>
      </c>
    </row>
    <row r="90" spans="2:7" ht="13" outlineLevel="1" x14ac:dyDescent="0.25">
      <c r="B90" s="74" t="s">
        <v>3</v>
      </c>
      <c r="C90" s="79" t="s">
        <v>13</v>
      </c>
      <c r="D90" s="76" t="s">
        <v>8</v>
      </c>
      <c r="E90" s="77">
        <v>250</v>
      </c>
      <c r="F90" s="93"/>
      <c r="G90" s="121">
        <f>IFERROR(SUMIFS(G$14:G$16,$F$14:$F$16,$B90)*G$18/12*(xDSL_ajeno__bitstream*SUMIFS('SCyD Distribución'!$I$99:$I$580,'SCyD Distribución'!$C$99:$C$580,'SCyD - LRAIC+'!$B90,'SCyD Distribución'!$D$99:$D$580,'SCyD - LRAIC+'!$C90,'SCyD Distribución'!$E$99:$E$580,'SCyD - LRAIC+'!$D90,'SCyD Distribución'!$F$99:$F$580,'SCyD - LRAIC+'!$E90))/(xDSL_ajeno__líneas*SUMIFS('SCyD Distribución'!$H$99:$H$580,'SCyD Distribución'!$C$99:$C$580,'SCyD - LRAIC+'!$B90,'SCyD Distribución'!$D$99:$D$580,'SCyD - LRAIC+'!$C90,'SCyD Distribución'!$E$99:$E$580,'SCyD - LRAIC+'!$D90,'SCyD Distribución'!$F$99:$F$580,'SCyD - LRAIC+'!$E90)),0)</f>
        <v>205.29730483703801</v>
      </c>
    </row>
    <row r="91" spans="2:7" ht="13" outlineLevel="1" x14ac:dyDescent="0.25">
      <c r="B91" s="74" t="s">
        <v>3</v>
      </c>
      <c r="C91" s="79" t="s">
        <v>13</v>
      </c>
      <c r="D91" s="76" t="s">
        <v>8</v>
      </c>
      <c r="E91" s="77">
        <v>300</v>
      </c>
      <c r="F91" s="93"/>
      <c r="G91" s="121">
        <f>IFERROR(SUMIFS(G$14:G$16,$F$14:$F$16,$B91)*G$18/12*(xDSL_ajeno__bitstream*SUMIFS('SCyD Distribución'!$I$99:$I$580,'SCyD Distribución'!$C$99:$C$580,'SCyD - LRAIC+'!$B91,'SCyD Distribución'!$D$99:$D$580,'SCyD - LRAIC+'!$C91,'SCyD Distribución'!$E$99:$E$580,'SCyD - LRAIC+'!$D91,'SCyD Distribución'!$F$99:$F$580,'SCyD - LRAIC+'!$E91))/(xDSL_ajeno__líneas*SUMIFS('SCyD Distribución'!$H$99:$H$580,'SCyD Distribución'!$C$99:$C$580,'SCyD - LRAIC+'!$B91,'SCyD Distribución'!$D$99:$D$580,'SCyD - LRAIC+'!$C91,'SCyD Distribución'!$E$99:$E$580,'SCyD - LRAIC+'!$D91,'SCyD Distribución'!$F$99:$F$580,'SCyD - LRAIC+'!$E91)),0)</f>
        <v>225.11526573512549</v>
      </c>
    </row>
    <row r="92" spans="2:7" ht="13" outlineLevel="1" x14ac:dyDescent="0.25">
      <c r="B92" s="74" t="s">
        <v>3</v>
      </c>
      <c r="C92" s="79" t="s">
        <v>13</v>
      </c>
      <c r="D92" s="76" t="s">
        <v>8</v>
      </c>
      <c r="E92" s="77">
        <v>400</v>
      </c>
      <c r="F92" s="93"/>
      <c r="G92" s="121">
        <f>IFERROR(SUMIFS(G$14:G$16,$F$14:$F$16,$B92)*G$18/12*(xDSL_ajeno__bitstream*SUMIFS('SCyD Distribución'!$I$99:$I$580,'SCyD Distribución'!$C$99:$C$580,'SCyD - LRAIC+'!$B92,'SCyD Distribución'!$D$99:$D$580,'SCyD - LRAIC+'!$C92,'SCyD Distribución'!$E$99:$E$580,'SCyD - LRAIC+'!$D92,'SCyD Distribución'!$F$99:$F$580,'SCyD - LRAIC+'!$E92))/(xDSL_ajeno__líneas*SUMIFS('SCyD Distribución'!$H$99:$H$580,'SCyD Distribución'!$C$99:$C$580,'SCyD - LRAIC+'!$B92,'SCyD Distribución'!$D$99:$D$580,'SCyD - LRAIC+'!$C92,'SCyD Distribución'!$E$99:$E$580,'SCyD - LRAIC+'!$D92,'SCyD Distribución'!$F$99:$F$580,'SCyD - LRAIC+'!$E92)),0)</f>
        <v>260.34815378216405</v>
      </c>
    </row>
    <row r="93" spans="2:7" ht="13" outlineLevel="1" x14ac:dyDescent="0.25">
      <c r="B93" s="74" t="s">
        <v>3</v>
      </c>
      <c r="C93" s="79" t="s">
        <v>13</v>
      </c>
      <c r="D93" s="76" t="s">
        <v>8</v>
      </c>
      <c r="E93" s="77">
        <v>500</v>
      </c>
      <c r="F93" s="93"/>
      <c r="G93" s="121">
        <f>IFERROR(SUMIFS(G$14:G$16,$F$14:$F$16,$B93)*G$18/12*(xDSL_ajeno__bitstream*SUMIFS('SCyD Distribución'!$I$99:$I$580,'SCyD Distribución'!$C$99:$C$580,'SCyD - LRAIC+'!$B93,'SCyD Distribución'!$D$99:$D$580,'SCyD - LRAIC+'!$C93,'SCyD Distribución'!$E$99:$E$580,'SCyD - LRAIC+'!$D93,'SCyD Distribución'!$F$99:$F$580,'SCyD - LRAIC+'!$E93))/(xDSL_ajeno__líneas*SUMIFS('SCyD Distribución'!$H$99:$H$580,'SCyD Distribución'!$C$99:$C$580,'SCyD - LRAIC+'!$B93,'SCyD Distribución'!$D$99:$D$580,'SCyD - LRAIC+'!$C93,'SCyD Distribución'!$E$99:$E$580,'SCyD - LRAIC+'!$D93,'SCyD Distribución'!$F$99:$F$580,'SCyD - LRAIC+'!$E93)),0)</f>
        <v>291.43191024074264</v>
      </c>
    </row>
    <row r="94" spans="2:7" ht="13" outlineLevel="1" x14ac:dyDescent="0.25">
      <c r="B94" s="74" t="s">
        <v>3</v>
      </c>
      <c r="C94" s="79" t="s">
        <v>13</v>
      </c>
      <c r="D94" s="76" t="s">
        <v>8</v>
      </c>
      <c r="E94" s="77">
        <v>750</v>
      </c>
      <c r="F94" s="93"/>
      <c r="G94" s="121">
        <f>IFERROR(SUMIFS(G$14:G$16,$F$14:$F$16,$B94)*G$18/12*(xDSL_ajeno__bitstream*SUMIFS('SCyD Distribución'!$I$99:$I$580,'SCyD Distribución'!$C$99:$C$580,'SCyD - LRAIC+'!$B94,'SCyD Distribución'!$D$99:$D$580,'SCyD - LRAIC+'!$C94,'SCyD Distribución'!$E$99:$E$580,'SCyD - LRAIC+'!$D94,'SCyD Distribución'!$F$99:$F$580,'SCyD - LRAIC+'!$E94))/(xDSL_ajeno__líneas*SUMIFS('SCyD Distribución'!$H$99:$H$580,'SCyD Distribución'!$C$99:$C$580,'SCyD - LRAIC+'!$B94,'SCyD Distribución'!$D$99:$D$580,'SCyD - LRAIC+'!$C94,'SCyD Distribución'!$E$99:$E$580,'SCyD - LRAIC+'!$D94,'SCyD Distribución'!$F$99:$F$580,'SCyD - LRAIC+'!$E94)),0)</f>
        <v>357.71850124627468</v>
      </c>
    </row>
    <row r="95" spans="2:7" ht="13" outlineLevel="1" x14ac:dyDescent="0.25">
      <c r="B95" s="74" t="s">
        <v>3</v>
      </c>
      <c r="C95" s="79" t="s">
        <v>13</v>
      </c>
      <c r="D95" s="76" t="s">
        <v>8</v>
      </c>
      <c r="E95" s="77">
        <v>1000</v>
      </c>
      <c r="F95" s="93"/>
      <c r="G95" s="121">
        <f>IFERROR(SUMIFS(G$14:G$16,$F$14:$F$16,$B95)*G$18/12*(xDSL_ajeno__bitstream*SUMIFS('SCyD Distribución'!$I$99:$I$580,'SCyD Distribución'!$C$99:$C$580,'SCyD - LRAIC+'!$B95,'SCyD Distribución'!$D$99:$D$580,'SCyD - LRAIC+'!$C95,'SCyD Distribución'!$E$99:$E$580,'SCyD - LRAIC+'!$D95,'SCyD Distribución'!$F$99:$F$580,'SCyD - LRAIC+'!$E95))/(xDSL_ajeno__líneas*SUMIFS('SCyD Distribución'!$H$99:$H$580,'SCyD Distribución'!$C$99:$C$580,'SCyD - LRAIC+'!$B95,'SCyD Distribución'!$D$99:$D$580,'SCyD - LRAIC+'!$C95,'SCyD Distribución'!$E$99:$E$580,'SCyD - LRAIC+'!$D95,'SCyD Distribución'!$F$99:$F$580,'SCyD - LRAIC+'!$E95)),0)</f>
        <v>413.70517929588266</v>
      </c>
    </row>
    <row r="96" spans="2:7" ht="13" outlineLevel="1" x14ac:dyDescent="0.25">
      <c r="B96" s="74" t="s">
        <v>3</v>
      </c>
      <c r="C96" s="80" t="s">
        <v>14</v>
      </c>
      <c r="D96" s="76" t="s">
        <v>8</v>
      </c>
      <c r="E96" s="77">
        <v>3</v>
      </c>
      <c r="F96" s="93"/>
      <c r="G96" s="121">
        <f>IFERROR(SUMIFS(G$14:G$16,$F$14:$F$16,$B96)*G$18/12*(xDSL_ajeno__bitstream*SUMIFS('SCyD Distribución'!$I$99:$I$580,'SCyD Distribución'!$C$99:$C$580,'SCyD - LRAIC+'!$B96,'SCyD Distribución'!$D$99:$D$580,'SCyD - LRAIC+'!$C96,'SCyD Distribución'!$E$99:$E$580,'SCyD - LRAIC+'!$D96,'SCyD Distribución'!$F$99:$F$580,'SCyD - LRAIC+'!$E96))/(xDSL_ajeno__líneas*SUMIFS('SCyD Distribución'!$H$99:$H$580,'SCyD Distribución'!$C$99:$C$580,'SCyD - LRAIC+'!$B96,'SCyD Distribución'!$D$99:$D$580,'SCyD - LRAIC+'!$C96,'SCyD Distribución'!$E$99:$E$580,'SCyD - LRAIC+'!$D96,'SCyD Distribución'!$F$99:$F$580,'SCyD - LRAIC+'!$E96)),0)</f>
        <v>24.493857483616821</v>
      </c>
    </row>
    <row r="97" spans="2:7" ht="13" outlineLevel="1" x14ac:dyDescent="0.25">
      <c r="B97" s="74" t="s">
        <v>3</v>
      </c>
      <c r="C97" s="80" t="s">
        <v>14</v>
      </c>
      <c r="D97" s="76" t="s">
        <v>8</v>
      </c>
      <c r="E97" s="77">
        <v>5</v>
      </c>
      <c r="F97" s="93"/>
      <c r="G97" s="121">
        <f>IFERROR(SUMIFS(G$14:G$16,$F$14:$F$16,$B97)*G$18/12*(xDSL_ajeno__bitstream*SUMIFS('SCyD Distribución'!$I$99:$I$580,'SCyD Distribución'!$C$99:$C$580,'SCyD - LRAIC+'!$B97,'SCyD Distribución'!$D$99:$D$580,'SCyD - LRAIC+'!$C97,'SCyD Distribución'!$E$99:$E$580,'SCyD - LRAIC+'!$D97,'SCyD Distribución'!$F$99:$F$580,'SCyD - LRAIC+'!$E97))/(xDSL_ajeno__líneas*SUMIFS('SCyD Distribución'!$H$99:$H$580,'SCyD Distribución'!$C$99:$C$580,'SCyD - LRAIC+'!$B97,'SCyD Distribución'!$D$99:$D$580,'SCyD - LRAIC+'!$C97,'SCyD Distribución'!$E$99:$E$580,'SCyD - LRAIC+'!$D97,'SCyD Distribución'!$F$99:$F$580,'SCyD - LRAIC+'!$E97)),0)</f>
        <v>31.709496254305545</v>
      </c>
    </row>
    <row r="98" spans="2:7" ht="13" outlineLevel="1" x14ac:dyDescent="0.25">
      <c r="B98" s="74" t="s">
        <v>3</v>
      </c>
      <c r="C98" s="80" t="s">
        <v>14</v>
      </c>
      <c r="D98" s="76" t="s">
        <v>8</v>
      </c>
      <c r="E98" s="77">
        <v>10</v>
      </c>
      <c r="F98" s="93"/>
      <c r="G98" s="121">
        <f>IFERROR(SUMIFS(G$14:G$16,$F$14:$F$16,$B98)*G$18/12*(xDSL_ajeno__bitstream*SUMIFS('SCyD Distribución'!$I$99:$I$580,'SCyD Distribución'!$C$99:$C$580,'SCyD - LRAIC+'!$B98,'SCyD Distribución'!$D$99:$D$580,'SCyD - LRAIC+'!$C98,'SCyD Distribución'!$E$99:$E$580,'SCyD - LRAIC+'!$D98,'SCyD Distribución'!$F$99:$F$580,'SCyD - LRAIC+'!$E98))/(xDSL_ajeno__líneas*SUMIFS('SCyD Distribución'!$H$99:$H$580,'SCyD Distribución'!$C$99:$C$580,'SCyD - LRAIC+'!$B98,'SCyD Distribución'!$D$99:$D$580,'SCyD - LRAIC+'!$C98,'SCyD Distribución'!$E$99:$E$580,'SCyD - LRAIC+'!$D98,'SCyD Distribución'!$F$99:$F$580,'SCyD - LRAIC+'!$E98)),0)</f>
        <v>45.013543034573388</v>
      </c>
    </row>
    <row r="99" spans="2:7" ht="13" outlineLevel="1" x14ac:dyDescent="0.25">
      <c r="B99" s="74" t="s">
        <v>3</v>
      </c>
      <c r="C99" s="80" t="s">
        <v>14</v>
      </c>
      <c r="D99" s="76" t="s">
        <v>8</v>
      </c>
      <c r="E99" s="77">
        <v>15</v>
      </c>
      <c r="F99" s="93"/>
      <c r="G99" s="121">
        <f>IFERROR(SUMIFS(G$14:G$16,$F$14:$F$16,$B99)*G$18/12*(xDSL_ajeno__bitstream*SUMIFS('SCyD Distribución'!$I$99:$I$580,'SCyD Distribución'!$C$99:$C$580,'SCyD - LRAIC+'!$B99,'SCyD Distribución'!$D$99:$D$580,'SCyD - LRAIC+'!$C99,'SCyD Distribución'!$E$99:$E$580,'SCyD - LRAIC+'!$D99,'SCyD Distribución'!$F$99:$F$580,'SCyD - LRAIC+'!$E99))/(xDSL_ajeno__líneas*SUMIFS('SCyD Distribución'!$H$99:$H$580,'SCyD Distribución'!$C$99:$C$580,'SCyD - LRAIC+'!$B99,'SCyD Distribución'!$D$99:$D$580,'SCyD - LRAIC+'!$C99,'SCyD Distribución'!$E$99:$E$580,'SCyD - LRAIC+'!$D99,'SCyD Distribución'!$F$99:$F$580,'SCyD - LRAIC+'!$E99)),0)</f>
        <v>55.251935647029121</v>
      </c>
    </row>
    <row r="100" spans="2:7" ht="13" outlineLevel="1" x14ac:dyDescent="0.25">
      <c r="B100" s="74" t="s">
        <v>3</v>
      </c>
      <c r="C100" s="80" t="s">
        <v>14</v>
      </c>
      <c r="D100" s="76" t="s">
        <v>8</v>
      </c>
      <c r="E100" s="77">
        <v>20</v>
      </c>
      <c r="F100" s="93"/>
      <c r="G100" s="121">
        <f>IFERROR(SUMIFS(G$14:G$16,$F$14:$F$16,$B100)*G$18/12*(xDSL_ajeno__bitstream*SUMIFS('SCyD Distribución'!$I$99:$I$580,'SCyD Distribución'!$C$99:$C$580,'SCyD - LRAIC+'!$B100,'SCyD Distribución'!$D$99:$D$580,'SCyD - LRAIC+'!$C100,'SCyD Distribución'!$E$99:$E$580,'SCyD - LRAIC+'!$D100,'SCyD Distribución'!$F$99:$F$580,'SCyD - LRAIC+'!$E100))/(xDSL_ajeno__líneas*SUMIFS('SCyD Distribución'!$H$99:$H$580,'SCyD Distribución'!$C$99:$C$580,'SCyD - LRAIC+'!$B100,'SCyD Distribución'!$D$99:$D$580,'SCyD - LRAIC+'!$C100,'SCyD Distribución'!$E$99:$E$580,'SCyD - LRAIC+'!$D100,'SCyD Distribución'!$F$99:$F$580,'SCyD - LRAIC+'!$E100)),0)</f>
        <v>63.899440100700666</v>
      </c>
    </row>
    <row r="101" spans="2:7" ht="13" outlineLevel="1" x14ac:dyDescent="0.25">
      <c r="B101" s="74" t="s">
        <v>3</v>
      </c>
      <c r="C101" s="80" t="s">
        <v>14</v>
      </c>
      <c r="D101" s="76" t="s">
        <v>8</v>
      </c>
      <c r="E101" s="77">
        <v>30</v>
      </c>
      <c r="F101" s="93"/>
      <c r="G101" s="121">
        <f>IFERROR(SUMIFS(G$14:G$16,$F$14:$F$16,$B101)*G$18/12*(xDSL_ajeno__bitstream*SUMIFS('SCyD Distribución'!$I$99:$I$580,'SCyD Distribución'!$C$99:$C$580,'SCyD - LRAIC+'!$B101,'SCyD Distribución'!$D$99:$D$580,'SCyD - LRAIC+'!$C101,'SCyD Distribución'!$E$99:$E$580,'SCyD - LRAIC+'!$D101,'SCyD Distribución'!$F$99:$F$580,'SCyD - LRAIC+'!$E101))/(xDSL_ajeno__líneas*SUMIFS('SCyD Distribución'!$H$99:$H$580,'SCyD Distribución'!$C$99:$C$580,'SCyD - LRAIC+'!$B101,'SCyD Distribución'!$D$99:$D$580,'SCyD - LRAIC+'!$C101,'SCyD Distribución'!$E$99:$E$580,'SCyD - LRAIC+'!$D101,'SCyD Distribución'!$F$99:$F$580,'SCyD - LRAIC+'!$E101)),0)</f>
        <v>78.433456118159739</v>
      </c>
    </row>
    <row r="102" spans="2:7" ht="13" outlineLevel="1" x14ac:dyDescent="0.25">
      <c r="B102" s="74" t="s">
        <v>3</v>
      </c>
      <c r="C102" s="80" t="s">
        <v>14</v>
      </c>
      <c r="D102" s="76" t="s">
        <v>8</v>
      </c>
      <c r="E102" s="77">
        <v>40</v>
      </c>
      <c r="F102" s="93"/>
      <c r="G102" s="121">
        <f>IFERROR(SUMIFS(G$14:G$16,$F$14:$F$16,$B102)*G$18/12*(xDSL_ajeno__bitstream*SUMIFS('SCyD Distribución'!$I$99:$I$580,'SCyD Distribución'!$C$99:$C$580,'SCyD - LRAIC+'!$B102,'SCyD Distribución'!$D$99:$D$580,'SCyD - LRAIC+'!$C102,'SCyD Distribución'!$E$99:$E$580,'SCyD - LRAIC+'!$D102,'SCyD Distribución'!$F$99:$F$580,'SCyD - LRAIC+'!$E102))/(xDSL_ajeno__líneas*SUMIFS('SCyD Distribución'!$H$99:$H$580,'SCyD Distribución'!$C$99:$C$580,'SCyD - LRAIC+'!$B102,'SCyD Distribución'!$D$99:$D$580,'SCyD - LRAIC+'!$C102,'SCyD Distribución'!$E$99:$E$580,'SCyD - LRAIC+'!$D102,'SCyD Distribución'!$F$99:$F$580,'SCyD - LRAIC+'!$E102)),0)</f>
        <v>90.709110412546565</v>
      </c>
    </row>
    <row r="103" spans="2:7" ht="13" outlineLevel="1" x14ac:dyDescent="0.25">
      <c r="B103" s="74" t="s">
        <v>3</v>
      </c>
      <c r="C103" s="80" t="s">
        <v>14</v>
      </c>
      <c r="D103" s="76" t="s">
        <v>8</v>
      </c>
      <c r="E103" s="77">
        <v>50</v>
      </c>
      <c r="F103" s="93"/>
      <c r="G103" s="121">
        <f>IFERROR(SUMIFS(G$14:G$16,$F$14:$F$16,$B103)*G$18/12*(xDSL_ajeno__bitstream*SUMIFS('SCyD Distribución'!$I$99:$I$580,'SCyD Distribución'!$C$99:$C$580,'SCyD - LRAIC+'!$B103,'SCyD Distribución'!$D$99:$D$580,'SCyD - LRAIC+'!$C103,'SCyD Distribución'!$E$99:$E$580,'SCyD - LRAIC+'!$D103,'SCyD Distribución'!$F$99:$F$580,'SCyD - LRAIC+'!$E103))/(xDSL_ajeno__líneas*SUMIFS('SCyD Distribución'!$H$99:$H$580,'SCyD Distribución'!$C$99:$C$580,'SCyD - LRAIC+'!$B103,'SCyD Distribución'!$D$99:$D$580,'SCyD - LRAIC+'!$C103,'SCyD Distribución'!$E$99:$E$580,'SCyD - LRAIC+'!$D103,'SCyD Distribución'!$F$99:$F$580,'SCyD - LRAIC+'!$E103)),0)</f>
        <v>101.53914648415662</v>
      </c>
    </row>
    <row r="104" spans="2:7" ht="13" outlineLevel="1" x14ac:dyDescent="0.25">
      <c r="B104" s="74" t="s">
        <v>3</v>
      </c>
      <c r="C104" s="80" t="s">
        <v>14</v>
      </c>
      <c r="D104" s="76" t="s">
        <v>8</v>
      </c>
      <c r="E104" s="77">
        <v>60</v>
      </c>
      <c r="F104" s="93"/>
      <c r="G104" s="121">
        <f>IFERROR(SUMIFS(G$14:G$16,$F$14:$F$16,$B104)*G$18/12*(xDSL_ajeno__bitstream*SUMIFS('SCyD Distribución'!$I$99:$I$580,'SCyD Distribución'!$C$99:$C$580,'SCyD - LRAIC+'!$B104,'SCyD Distribución'!$D$99:$D$580,'SCyD - LRAIC+'!$C104,'SCyD Distribución'!$E$99:$E$580,'SCyD - LRAIC+'!$D104,'SCyD Distribución'!$F$99:$F$580,'SCyD - LRAIC+'!$E104))/(xDSL_ajeno__líneas*SUMIFS('SCyD Distribución'!$H$99:$H$580,'SCyD Distribución'!$C$99:$C$580,'SCyD - LRAIC+'!$B104,'SCyD Distribución'!$D$99:$D$580,'SCyD - LRAIC+'!$C104,'SCyD Distribución'!$E$99:$E$580,'SCyD - LRAIC+'!$D104,'SCyD Distribución'!$F$99:$F$580,'SCyD - LRAIC+'!$E104)),0)</f>
        <v>111.34102301753596</v>
      </c>
    </row>
    <row r="105" spans="2:7" ht="13" outlineLevel="1" x14ac:dyDescent="0.25">
      <c r="B105" s="74" t="s">
        <v>3</v>
      </c>
      <c r="C105" s="80" t="s">
        <v>14</v>
      </c>
      <c r="D105" s="76" t="s">
        <v>8</v>
      </c>
      <c r="E105" s="77">
        <v>70</v>
      </c>
      <c r="F105" s="93"/>
      <c r="G105" s="121">
        <f>IFERROR(SUMIFS(G$14:G$16,$F$14:$F$16,$B105)*G$18/12*(xDSL_ajeno__bitstream*SUMIFS('SCyD Distribución'!$I$99:$I$580,'SCyD Distribución'!$C$99:$C$580,'SCyD - LRAIC+'!$B105,'SCyD Distribución'!$D$99:$D$580,'SCyD - LRAIC+'!$C105,'SCyD Distribución'!$E$99:$E$580,'SCyD - LRAIC+'!$D105,'SCyD Distribución'!$F$99:$F$580,'SCyD - LRAIC+'!$E105))/(xDSL_ajeno__líneas*SUMIFS('SCyD Distribución'!$H$99:$H$580,'SCyD Distribución'!$C$99:$C$580,'SCyD - LRAIC+'!$B105,'SCyD Distribución'!$D$99:$D$580,'SCyD - LRAIC+'!$C105,'SCyD Distribución'!$E$99:$E$580,'SCyD - LRAIC+'!$D105,'SCyD Distribución'!$F$99:$F$580,'SCyD - LRAIC+'!$E105)),0)</f>
        <v>120.36301878035189</v>
      </c>
    </row>
    <row r="106" spans="2:7" ht="13" outlineLevel="1" x14ac:dyDescent="0.25">
      <c r="B106" s="74" t="s">
        <v>3</v>
      </c>
      <c r="C106" s="80" t="s">
        <v>14</v>
      </c>
      <c r="D106" s="76" t="s">
        <v>8</v>
      </c>
      <c r="E106" s="77">
        <v>100</v>
      </c>
      <c r="F106" s="93"/>
      <c r="G106" s="121">
        <f>IFERROR(SUMIFS(G$14:G$16,$F$14:$F$16,$B106)*G$18/12*(xDSL_ajeno__bitstream*SUMIFS('SCyD Distribución'!$I$99:$I$580,'SCyD Distribución'!$C$99:$C$580,'SCyD - LRAIC+'!$B106,'SCyD Distribución'!$D$99:$D$580,'SCyD - LRAIC+'!$C106,'SCyD Distribución'!$E$99:$E$580,'SCyD - LRAIC+'!$D106,'SCyD Distribución'!$F$99:$F$580,'SCyD - LRAIC+'!$E106))/(xDSL_ajeno__líneas*SUMIFS('SCyD Distribución'!$H$99:$H$580,'SCyD Distribución'!$C$99:$C$580,'SCyD - LRAIC+'!$B106,'SCyD Distribución'!$D$99:$D$580,'SCyD - LRAIC+'!$C106,'SCyD Distribución'!$E$99:$E$580,'SCyD - LRAIC+'!$D106,'SCyD Distribución'!$F$99:$F$580,'SCyD - LRAIC+'!$E106)),0)</f>
        <v>144.14094450768295</v>
      </c>
    </row>
    <row r="107" spans="2:7" ht="13" outlineLevel="1" x14ac:dyDescent="0.25">
      <c r="B107" s="74" t="s">
        <v>3</v>
      </c>
      <c r="C107" s="80" t="s">
        <v>14</v>
      </c>
      <c r="D107" s="76" t="s">
        <v>8</v>
      </c>
      <c r="E107" s="77">
        <v>120</v>
      </c>
      <c r="F107" s="93"/>
      <c r="G107" s="121">
        <f>IFERROR(SUMIFS(G$14:G$16,$F$14:$F$16,$B107)*G$18/12*(xDSL_ajeno__bitstream*SUMIFS('SCyD Distribución'!$I$99:$I$580,'SCyD Distribución'!$C$99:$C$580,'SCyD - LRAIC+'!$B107,'SCyD Distribución'!$D$99:$D$580,'SCyD - LRAIC+'!$C107,'SCyD Distribución'!$E$99:$E$580,'SCyD - LRAIC+'!$D107,'SCyD Distribución'!$F$99:$F$580,'SCyD - LRAIC+'!$E107))/(xDSL_ajeno__líneas*SUMIFS('SCyD Distribución'!$H$99:$H$580,'SCyD Distribución'!$C$99:$C$580,'SCyD - LRAIC+'!$B107,'SCyD Distribución'!$D$99:$D$580,'SCyD - LRAIC+'!$C107,'SCyD Distribución'!$E$99:$E$580,'SCyD - LRAIC+'!$D107,'SCyD Distribución'!$F$99:$F$580,'SCyD - LRAIC+'!$E107)),0)</f>
        <v>158.05529961494628</v>
      </c>
    </row>
    <row r="108" spans="2:7" ht="13" outlineLevel="1" x14ac:dyDescent="0.25">
      <c r="B108" s="74" t="s">
        <v>3</v>
      </c>
      <c r="C108" s="80" t="s">
        <v>14</v>
      </c>
      <c r="D108" s="76" t="s">
        <v>8</v>
      </c>
      <c r="E108" s="77">
        <v>150</v>
      </c>
      <c r="F108" s="93"/>
      <c r="G108" s="121">
        <f>IFERROR(SUMIFS(G$14:G$16,$F$14:$F$16,$B108)*G$18/12*(xDSL_ajeno__bitstream*SUMIFS('SCyD Distribución'!$I$99:$I$580,'SCyD Distribución'!$C$99:$C$580,'SCyD - LRAIC+'!$B108,'SCyD Distribución'!$D$99:$D$580,'SCyD - LRAIC+'!$C108,'SCyD Distribución'!$E$99:$E$580,'SCyD - LRAIC+'!$D108,'SCyD Distribución'!$F$99:$F$580,'SCyD - LRAIC+'!$E108))/(xDSL_ajeno__líneas*SUMIFS('SCyD Distribución'!$H$99:$H$580,'SCyD Distribución'!$C$99:$C$580,'SCyD - LRAIC+'!$B108,'SCyD Distribución'!$D$99:$D$580,'SCyD - LRAIC+'!$C108,'SCyD Distribución'!$E$99:$E$580,'SCyD - LRAIC+'!$D108,'SCyD Distribución'!$F$99:$F$580,'SCyD - LRAIC+'!$E108)),0)</f>
        <v>176.92600166851034</v>
      </c>
    </row>
    <row r="109" spans="2:7" ht="13" outlineLevel="1" x14ac:dyDescent="0.25">
      <c r="B109" s="74" t="s">
        <v>3</v>
      </c>
      <c r="C109" s="80" t="s">
        <v>14</v>
      </c>
      <c r="D109" s="76" t="s">
        <v>8</v>
      </c>
      <c r="E109" s="77">
        <v>200</v>
      </c>
      <c r="F109" s="93"/>
      <c r="G109" s="121">
        <f>IFERROR(SUMIFS(G$14:G$16,$F$14:$F$16,$B109)*G$18/12*(xDSL_ajeno__bitstream*SUMIFS('SCyD Distribución'!$I$99:$I$580,'SCyD Distribución'!$C$99:$C$580,'SCyD - LRAIC+'!$B109,'SCyD Distribución'!$D$99:$D$580,'SCyD - LRAIC+'!$C109,'SCyD Distribución'!$E$99:$E$580,'SCyD - LRAIC+'!$D109,'SCyD Distribución'!$F$99:$F$580,'SCyD - LRAIC+'!$E109))/(xDSL_ajeno__líneas*SUMIFS('SCyD Distribución'!$H$99:$H$580,'SCyD Distribución'!$C$99:$C$580,'SCyD - LRAIC+'!$B109,'SCyD Distribución'!$D$99:$D$580,'SCyD - LRAIC+'!$C109,'SCyD Distribución'!$E$99:$E$580,'SCyD - LRAIC+'!$D109,'SCyD Distribución'!$F$99:$F$580,'SCyD - LRAIC+'!$E109)),0)</f>
        <v>204.61676705947826</v>
      </c>
    </row>
    <row r="110" spans="2:7" ht="13" outlineLevel="1" x14ac:dyDescent="0.25">
      <c r="B110" s="74" t="s">
        <v>3</v>
      </c>
      <c r="C110" s="80" t="s">
        <v>14</v>
      </c>
      <c r="D110" s="76" t="s">
        <v>8</v>
      </c>
      <c r="E110" s="77">
        <v>250</v>
      </c>
      <c r="F110" s="93"/>
      <c r="G110" s="121">
        <f>IFERROR(SUMIFS(G$14:G$16,$F$14:$F$16,$B110)*G$18/12*(xDSL_ajeno__bitstream*SUMIFS('SCyD Distribución'!$I$99:$I$580,'SCyD Distribución'!$C$99:$C$580,'SCyD - LRAIC+'!$B110,'SCyD Distribución'!$D$99:$D$580,'SCyD - LRAIC+'!$C110,'SCyD Distribución'!$E$99:$E$580,'SCyD - LRAIC+'!$D110,'SCyD Distribución'!$F$99:$F$580,'SCyD - LRAIC+'!$E110))/(xDSL_ajeno__líneas*SUMIFS('SCyD Distribución'!$H$99:$H$580,'SCyD Distribución'!$C$99:$C$580,'SCyD - LRAIC+'!$B110,'SCyD Distribución'!$D$99:$D$580,'SCyD - LRAIC+'!$C110,'SCyD Distribución'!$E$99:$E$580,'SCyD - LRAIC+'!$D110,'SCyD Distribución'!$F$99:$F$580,'SCyD - LRAIC+'!$E110)),0)</f>
        <v>229.04658406498015</v>
      </c>
    </row>
    <row r="111" spans="2:7" ht="13" outlineLevel="1" x14ac:dyDescent="0.25">
      <c r="B111" s="74" t="s">
        <v>3</v>
      </c>
      <c r="C111" s="80" t="s">
        <v>14</v>
      </c>
      <c r="D111" s="76" t="s">
        <v>8</v>
      </c>
      <c r="E111" s="77">
        <v>300</v>
      </c>
      <c r="F111" s="93"/>
      <c r="G111" s="121">
        <f>IFERROR(SUMIFS(G$14:G$16,$F$14:$F$16,$B111)*G$18/12*(xDSL_ajeno__bitstream*SUMIFS('SCyD Distribución'!$I$99:$I$580,'SCyD Distribución'!$C$99:$C$580,'SCyD - LRAIC+'!$B111,'SCyD Distribución'!$D$99:$D$580,'SCyD - LRAIC+'!$C111,'SCyD Distribución'!$E$99:$E$580,'SCyD - LRAIC+'!$D111,'SCyD Distribución'!$F$99:$F$580,'SCyD - LRAIC+'!$E111))/(xDSL_ajeno__líneas*SUMIFS('SCyD Distribución'!$H$99:$H$580,'SCyD Distribución'!$C$99:$C$580,'SCyD - LRAIC+'!$B111,'SCyD Distribución'!$D$99:$D$580,'SCyD - LRAIC+'!$C111,'SCyD Distribución'!$E$99:$E$580,'SCyD - LRAIC+'!$D111,'SCyD Distribución'!$F$99:$F$580,'SCyD - LRAIC+'!$E111)),0)</f>
        <v>251.15713369174452</v>
      </c>
    </row>
    <row r="112" spans="2:7" ht="13" outlineLevel="1" x14ac:dyDescent="0.25">
      <c r="B112" s="74" t="s">
        <v>3</v>
      </c>
      <c r="C112" s="80" t="s">
        <v>14</v>
      </c>
      <c r="D112" s="76" t="s">
        <v>8</v>
      </c>
      <c r="E112" s="77">
        <v>400</v>
      </c>
      <c r="F112" s="93"/>
      <c r="G112" s="121">
        <f>IFERROR(SUMIFS(G$14:G$16,$F$14:$F$16,$B112)*G$18/12*(xDSL_ajeno__bitstream*SUMIFS('SCyD Distribución'!$I$99:$I$580,'SCyD Distribución'!$C$99:$C$580,'SCyD - LRAIC+'!$B112,'SCyD Distribución'!$D$99:$D$580,'SCyD - LRAIC+'!$C112,'SCyD Distribución'!$E$99:$E$580,'SCyD - LRAIC+'!$D112,'SCyD Distribución'!$F$99:$F$580,'SCyD - LRAIC+'!$E112))/(xDSL_ajeno__líneas*SUMIFS('SCyD Distribución'!$H$99:$H$580,'SCyD Distribución'!$C$99:$C$580,'SCyD - LRAIC+'!$B112,'SCyD Distribución'!$D$99:$D$580,'SCyD - LRAIC+'!$C112,'SCyD Distribución'!$E$99:$E$580,'SCyD - LRAIC+'!$D112,'SCyD Distribución'!$F$99:$F$580,'SCyD - LRAIC+'!$E112)),0)</f>
        <v>290.46584580720003</v>
      </c>
    </row>
    <row r="113" spans="2:7" ht="13" outlineLevel="1" x14ac:dyDescent="0.25">
      <c r="B113" s="74" t="s">
        <v>3</v>
      </c>
      <c r="C113" s="80" t="s">
        <v>14</v>
      </c>
      <c r="D113" s="76" t="s">
        <v>8</v>
      </c>
      <c r="E113" s="77">
        <v>500</v>
      </c>
      <c r="F113" s="93"/>
      <c r="G113" s="121">
        <f>IFERROR(SUMIFS(G$14:G$16,$F$14:$F$16,$B113)*G$18/12*(xDSL_ajeno__bitstream*SUMIFS('SCyD Distribución'!$I$99:$I$580,'SCyD Distribución'!$C$99:$C$580,'SCyD - LRAIC+'!$B113,'SCyD Distribución'!$D$99:$D$580,'SCyD - LRAIC+'!$C113,'SCyD Distribución'!$E$99:$E$580,'SCyD - LRAIC+'!$D113,'SCyD Distribución'!$F$99:$F$580,'SCyD - LRAIC+'!$E113))/(xDSL_ajeno__líneas*SUMIFS('SCyD Distribución'!$H$99:$H$580,'SCyD Distribución'!$C$99:$C$580,'SCyD - LRAIC+'!$B113,'SCyD Distribución'!$D$99:$D$580,'SCyD - LRAIC+'!$C113,'SCyD Distribución'!$E$99:$E$580,'SCyD - LRAIC+'!$D113,'SCyD Distribución'!$F$99:$F$580,'SCyD - LRAIC+'!$E113)),0)</f>
        <v>325.14544494951053</v>
      </c>
    </row>
    <row r="114" spans="2:7" ht="13" outlineLevel="1" x14ac:dyDescent="0.25">
      <c r="B114" s="74" t="s">
        <v>3</v>
      </c>
      <c r="C114" s="80" t="s">
        <v>14</v>
      </c>
      <c r="D114" s="76" t="s">
        <v>8</v>
      </c>
      <c r="E114" s="77">
        <v>750</v>
      </c>
      <c r="F114" s="93"/>
      <c r="G114" s="121">
        <f>IFERROR(SUMIFS(G$14:G$16,$F$14:$F$16,$B114)*G$18/12*(xDSL_ajeno__bitstream*SUMIFS('SCyD Distribución'!$I$99:$I$580,'SCyD Distribución'!$C$99:$C$580,'SCyD - LRAIC+'!$B114,'SCyD Distribución'!$D$99:$D$580,'SCyD - LRAIC+'!$C114,'SCyD Distribución'!$E$99:$E$580,'SCyD - LRAIC+'!$D114,'SCyD Distribución'!$F$99:$F$580,'SCyD - LRAIC+'!$E114))/(xDSL_ajeno__líneas*SUMIFS('SCyD Distribución'!$H$99:$H$580,'SCyD Distribución'!$C$99:$C$580,'SCyD - LRAIC+'!$B114,'SCyD Distribución'!$D$99:$D$580,'SCyD - LRAIC+'!$C114,'SCyD Distribución'!$E$99:$E$580,'SCyD - LRAIC+'!$D114,'SCyD Distribución'!$F$99:$F$580,'SCyD - LRAIC+'!$E114)),0)</f>
        <v>399.10022604700896</v>
      </c>
    </row>
    <row r="115" spans="2:7" ht="13" outlineLevel="1" x14ac:dyDescent="0.25">
      <c r="B115" s="74" t="s">
        <v>3</v>
      </c>
      <c r="C115" s="80" t="s">
        <v>14</v>
      </c>
      <c r="D115" s="76" t="s">
        <v>8</v>
      </c>
      <c r="E115" s="77">
        <v>1000</v>
      </c>
      <c r="F115" s="93"/>
      <c r="G115" s="121">
        <f>IFERROR(SUMIFS(G$14:G$16,$F$14:$F$16,$B115)*G$18/12*(xDSL_ajeno__bitstream*SUMIFS('SCyD Distribución'!$I$99:$I$580,'SCyD Distribución'!$C$99:$C$580,'SCyD - LRAIC+'!$B115,'SCyD Distribución'!$D$99:$D$580,'SCyD - LRAIC+'!$C115,'SCyD Distribución'!$E$99:$E$580,'SCyD - LRAIC+'!$D115,'SCyD Distribución'!$F$99:$F$580,'SCyD - LRAIC+'!$E115))/(xDSL_ajeno__líneas*SUMIFS('SCyD Distribución'!$H$99:$H$580,'SCyD Distribución'!$C$99:$C$580,'SCyD - LRAIC+'!$B115,'SCyD Distribución'!$D$99:$D$580,'SCyD - LRAIC+'!$C115,'SCyD Distribución'!$E$99:$E$580,'SCyD - LRAIC+'!$D115,'SCyD Distribución'!$F$99:$F$580,'SCyD - LRAIC+'!$E115)),0)</f>
        <v>461.56357582448271</v>
      </c>
    </row>
    <row r="116" spans="2:7" ht="13" outlineLevel="1" x14ac:dyDescent="0.25">
      <c r="B116" s="74" t="s">
        <v>3</v>
      </c>
      <c r="C116" s="75" t="s">
        <v>11</v>
      </c>
      <c r="D116" s="81" t="s">
        <v>9</v>
      </c>
      <c r="E116" s="77">
        <v>3</v>
      </c>
      <c r="F116" s="93"/>
      <c r="G116" s="121">
        <f>IFERROR(SUMIFS(G$14:G$16,$F$14:$F$16,$B116)*G$18/12*(xDSL_ajeno__bitstream*SUMIFS('SCyD Distribución'!$I$99:$I$580,'SCyD Distribución'!$C$99:$C$580,'SCyD - LRAIC+'!$B116,'SCyD Distribución'!$D$99:$D$580,'SCyD - LRAIC+'!$C116,'SCyD Distribución'!$E$99:$E$580,'SCyD - LRAIC+'!$D116,'SCyD Distribución'!$F$99:$F$580,'SCyD - LRAIC+'!$E116))/(xDSL_ajeno__líneas*SUMIFS('SCyD Distribución'!$H$99:$H$580,'SCyD Distribución'!$C$99:$C$580,'SCyD - LRAIC+'!$B116,'SCyD Distribución'!$D$99:$D$580,'SCyD - LRAIC+'!$C116,'SCyD Distribución'!$E$99:$E$580,'SCyD - LRAIC+'!$D116,'SCyD Distribución'!$F$99:$F$580,'SCyD - LRAIC+'!$E116)),0)</f>
        <v>30.798657761694791</v>
      </c>
    </row>
    <row r="117" spans="2:7" ht="13" outlineLevel="1" x14ac:dyDescent="0.25">
      <c r="B117" s="74" t="s">
        <v>3</v>
      </c>
      <c r="C117" s="75" t="s">
        <v>11</v>
      </c>
      <c r="D117" s="81" t="s">
        <v>9</v>
      </c>
      <c r="E117" s="77">
        <v>5</v>
      </c>
      <c r="F117" s="93"/>
      <c r="G117" s="121">
        <f>IFERROR(SUMIFS(G$14:G$16,$F$14:$F$16,$B117)*G$18/12*(xDSL_ajeno__bitstream*SUMIFS('SCyD Distribución'!$I$99:$I$580,'SCyD Distribución'!$C$99:$C$580,'SCyD - LRAIC+'!$B117,'SCyD Distribución'!$D$99:$D$580,'SCyD - LRAIC+'!$C117,'SCyD Distribución'!$E$99:$E$580,'SCyD - LRAIC+'!$D117,'SCyD Distribución'!$F$99:$F$580,'SCyD - LRAIC+'!$E117))/(xDSL_ajeno__líneas*SUMIFS('SCyD Distribución'!$H$99:$H$580,'SCyD Distribución'!$C$99:$C$580,'SCyD - LRAIC+'!$B117,'SCyD Distribución'!$D$99:$D$580,'SCyD - LRAIC+'!$C117,'SCyD Distribución'!$E$99:$E$580,'SCyD - LRAIC+'!$D117,'SCyD Distribución'!$F$99:$F$580,'SCyD - LRAIC+'!$E117)),0)</f>
        <v>39.871625920307714</v>
      </c>
    </row>
    <row r="118" spans="2:7" ht="13" outlineLevel="1" x14ac:dyDescent="0.25">
      <c r="B118" s="74" t="s">
        <v>3</v>
      </c>
      <c r="C118" s="75" t="s">
        <v>11</v>
      </c>
      <c r="D118" s="81" t="s">
        <v>9</v>
      </c>
      <c r="E118" s="77">
        <v>10</v>
      </c>
      <c r="F118" s="93"/>
      <c r="G118" s="121">
        <f>IFERROR(SUMIFS(G$14:G$16,$F$14:$F$16,$B118)*G$18/12*(xDSL_ajeno__bitstream*SUMIFS('SCyD Distribución'!$I$99:$I$580,'SCyD Distribución'!$C$99:$C$580,'SCyD - LRAIC+'!$B118,'SCyD Distribución'!$D$99:$D$580,'SCyD - LRAIC+'!$C118,'SCyD Distribución'!$E$99:$E$580,'SCyD - LRAIC+'!$D118,'SCyD Distribución'!$F$99:$F$580,'SCyD - LRAIC+'!$E118))/(xDSL_ajeno__líneas*SUMIFS('SCyD Distribución'!$H$99:$H$580,'SCyD Distribución'!$C$99:$C$580,'SCyD - LRAIC+'!$B118,'SCyD Distribución'!$D$99:$D$580,'SCyD - LRAIC+'!$C118,'SCyD Distribución'!$E$99:$E$580,'SCyD - LRAIC+'!$D118,'SCyD Distribución'!$F$99:$F$580,'SCyD - LRAIC+'!$E118)),0)</f>
        <v>56.600178534166673</v>
      </c>
    </row>
    <row r="119" spans="2:7" ht="13" outlineLevel="1" x14ac:dyDescent="0.25">
      <c r="B119" s="74" t="s">
        <v>3</v>
      </c>
      <c r="C119" s="75" t="s">
        <v>11</v>
      </c>
      <c r="D119" s="81" t="s">
        <v>9</v>
      </c>
      <c r="E119" s="77">
        <v>15</v>
      </c>
      <c r="F119" s="93"/>
      <c r="G119" s="121">
        <f>IFERROR(SUMIFS(G$14:G$16,$F$14:$F$16,$B119)*G$18/12*(xDSL_ajeno__bitstream*SUMIFS('SCyD Distribución'!$I$99:$I$580,'SCyD Distribución'!$C$99:$C$580,'SCyD - LRAIC+'!$B119,'SCyD Distribución'!$D$99:$D$580,'SCyD - LRAIC+'!$C119,'SCyD Distribución'!$E$99:$E$580,'SCyD - LRAIC+'!$D119,'SCyD Distribución'!$F$99:$F$580,'SCyD - LRAIC+'!$E119))/(xDSL_ajeno__líneas*SUMIFS('SCyD Distribución'!$H$99:$H$580,'SCyD Distribución'!$C$99:$C$580,'SCyD - LRAIC+'!$B119,'SCyD Distribución'!$D$99:$D$580,'SCyD - LRAIC+'!$C119,'SCyD Distribución'!$E$99:$E$580,'SCyD - LRAIC+'!$D119,'SCyD Distribución'!$F$99:$F$580,'SCyD - LRAIC+'!$E119)),0)</f>
        <v>69.473967414166566</v>
      </c>
    </row>
    <row r="120" spans="2:7" ht="13" outlineLevel="1" x14ac:dyDescent="0.25">
      <c r="B120" s="74" t="s">
        <v>3</v>
      </c>
      <c r="C120" s="75" t="s">
        <v>11</v>
      </c>
      <c r="D120" s="81" t="s">
        <v>9</v>
      </c>
      <c r="E120" s="77">
        <v>20</v>
      </c>
      <c r="F120" s="93"/>
      <c r="G120" s="121">
        <f>IFERROR(SUMIFS(G$14:G$16,$F$14:$F$16,$B120)*G$18/12*(xDSL_ajeno__bitstream*SUMIFS('SCyD Distribución'!$I$99:$I$580,'SCyD Distribución'!$C$99:$C$580,'SCyD - LRAIC+'!$B120,'SCyD Distribución'!$D$99:$D$580,'SCyD - LRAIC+'!$C120,'SCyD Distribución'!$E$99:$E$580,'SCyD - LRAIC+'!$D120,'SCyD Distribución'!$F$99:$F$580,'SCyD - LRAIC+'!$E120))/(xDSL_ajeno__líneas*SUMIFS('SCyD Distribución'!$H$99:$H$580,'SCyD Distribución'!$C$99:$C$580,'SCyD - LRAIC+'!$B120,'SCyD Distribución'!$D$99:$D$580,'SCyD - LRAIC+'!$C120,'SCyD Distribución'!$E$99:$E$580,'SCyD - LRAIC+'!$D120,'SCyD Distribución'!$F$99:$F$580,'SCyD - LRAIC+'!$E120)),0)</f>
        <v>80.347368238822398</v>
      </c>
    </row>
    <row r="121" spans="2:7" ht="13" outlineLevel="1" x14ac:dyDescent="0.25">
      <c r="B121" s="74" t="s">
        <v>3</v>
      </c>
      <c r="C121" s="75" t="s">
        <v>11</v>
      </c>
      <c r="D121" s="81" t="s">
        <v>9</v>
      </c>
      <c r="E121" s="77">
        <v>30</v>
      </c>
      <c r="F121" s="93"/>
      <c r="G121" s="121">
        <f>IFERROR(SUMIFS(G$14:G$16,$F$14:$F$16,$B121)*G$18/12*(xDSL_ajeno__bitstream*SUMIFS('SCyD Distribución'!$I$99:$I$580,'SCyD Distribución'!$C$99:$C$580,'SCyD - LRAIC+'!$B121,'SCyD Distribución'!$D$99:$D$580,'SCyD - LRAIC+'!$C121,'SCyD Distribución'!$E$99:$E$580,'SCyD - LRAIC+'!$D121,'SCyD Distribución'!$F$99:$F$580,'SCyD - LRAIC+'!$E121))/(xDSL_ajeno__líneas*SUMIFS('SCyD Distribución'!$H$99:$H$580,'SCyD Distribución'!$C$99:$C$580,'SCyD - LRAIC+'!$B121,'SCyD Distribución'!$D$99:$D$580,'SCyD - LRAIC+'!$C121,'SCyD Distribución'!$E$99:$E$580,'SCyD - LRAIC+'!$D121,'SCyD Distribución'!$F$99:$F$580,'SCyD - LRAIC+'!$E121)),0)</f>
        <v>98.622488257141939</v>
      </c>
    </row>
    <row r="122" spans="2:7" ht="13" outlineLevel="1" x14ac:dyDescent="0.25">
      <c r="B122" s="74" t="s">
        <v>3</v>
      </c>
      <c r="C122" s="75" t="s">
        <v>11</v>
      </c>
      <c r="D122" s="81" t="s">
        <v>9</v>
      </c>
      <c r="E122" s="77">
        <v>40</v>
      </c>
      <c r="F122" s="93"/>
      <c r="G122" s="121">
        <f>IFERROR(SUMIFS(G$14:G$16,$F$14:$F$16,$B122)*G$18/12*(xDSL_ajeno__bitstream*SUMIFS('SCyD Distribución'!$I$99:$I$580,'SCyD Distribución'!$C$99:$C$580,'SCyD - LRAIC+'!$B122,'SCyD Distribución'!$D$99:$D$580,'SCyD - LRAIC+'!$C122,'SCyD Distribución'!$E$99:$E$580,'SCyD - LRAIC+'!$D122,'SCyD Distribución'!$F$99:$F$580,'SCyD - LRAIC+'!$E122))/(xDSL_ajeno__líneas*SUMIFS('SCyD Distribución'!$H$99:$H$580,'SCyD Distribución'!$C$99:$C$580,'SCyD - LRAIC+'!$B122,'SCyD Distribución'!$D$99:$D$580,'SCyD - LRAIC+'!$C122,'SCyD Distribución'!$E$99:$E$580,'SCyD - LRAIC+'!$D122,'SCyD Distribución'!$F$99:$F$580,'SCyD - LRAIC+'!$E122)),0)</f>
        <v>114.05793674321976</v>
      </c>
    </row>
    <row r="123" spans="2:7" ht="13" outlineLevel="1" x14ac:dyDescent="0.25">
      <c r="B123" s="74" t="s">
        <v>3</v>
      </c>
      <c r="C123" s="75" t="s">
        <v>11</v>
      </c>
      <c r="D123" s="81" t="s">
        <v>9</v>
      </c>
      <c r="E123" s="77">
        <v>50</v>
      </c>
      <c r="F123" s="93"/>
      <c r="G123" s="121">
        <f>IFERROR(SUMIFS(G$14:G$16,$F$14:$F$16,$B123)*G$18/12*(xDSL_ajeno__bitstream*SUMIFS('SCyD Distribución'!$I$99:$I$580,'SCyD Distribución'!$C$99:$C$580,'SCyD - LRAIC+'!$B123,'SCyD Distribución'!$D$99:$D$580,'SCyD - LRAIC+'!$C123,'SCyD Distribución'!$E$99:$E$580,'SCyD - LRAIC+'!$D123,'SCyD Distribución'!$F$99:$F$580,'SCyD - LRAIC+'!$E123))/(xDSL_ajeno__líneas*SUMIFS('SCyD Distribución'!$H$99:$H$580,'SCyD Distribución'!$C$99:$C$580,'SCyD - LRAIC+'!$B123,'SCyD Distribución'!$D$99:$D$580,'SCyD - LRAIC+'!$C123,'SCyD Distribución'!$E$99:$E$580,'SCyD - LRAIC+'!$D123,'SCyD Distribución'!$F$99:$F$580,'SCyD - LRAIC+'!$E123)),0)</f>
        <v>127.67566007403562</v>
      </c>
    </row>
    <row r="124" spans="2:7" ht="13" outlineLevel="1" x14ac:dyDescent="0.25">
      <c r="B124" s="74" t="s">
        <v>3</v>
      </c>
      <c r="C124" s="75" t="s">
        <v>11</v>
      </c>
      <c r="D124" s="81" t="s">
        <v>9</v>
      </c>
      <c r="E124" s="77">
        <v>60</v>
      </c>
      <c r="F124" s="93"/>
      <c r="G124" s="121">
        <f>IFERROR(SUMIFS(G$14:G$16,$F$14:$F$16,$B124)*G$18/12*(xDSL_ajeno__bitstream*SUMIFS('SCyD Distribución'!$I$99:$I$580,'SCyD Distribución'!$C$99:$C$580,'SCyD - LRAIC+'!$B124,'SCyD Distribución'!$D$99:$D$580,'SCyD - LRAIC+'!$C124,'SCyD Distribución'!$E$99:$E$580,'SCyD - LRAIC+'!$D124,'SCyD Distribución'!$F$99:$F$580,'SCyD - LRAIC+'!$E124))/(xDSL_ajeno__líneas*SUMIFS('SCyD Distribución'!$H$99:$H$580,'SCyD Distribución'!$C$99:$C$580,'SCyD - LRAIC+'!$B124,'SCyD Distribución'!$D$99:$D$580,'SCyD - LRAIC+'!$C124,'SCyD Distribución'!$E$99:$E$580,'SCyD - LRAIC+'!$D124,'SCyD Distribución'!$F$99:$F$580,'SCyD - LRAIC+'!$E124)),0)</f>
        <v>140.00057218621959</v>
      </c>
    </row>
    <row r="125" spans="2:7" ht="13" outlineLevel="1" x14ac:dyDescent="0.25">
      <c r="B125" s="74" t="s">
        <v>3</v>
      </c>
      <c r="C125" s="75" t="s">
        <v>11</v>
      </c>
      <c r="D125" s="81" t="s">
        <v>9</v>
      </c>
      <c r="E125" s="77">
        <v>70</v>
      </c>
      <c r="F125" s="93"/>
      <c r="G125" s="121">
        <f>IFERROR(SUMIFS(G$14:G$16,$F$14:$F$16,$B125)*G$18/12*(xDSL_ajeno__bitstream*SUMIFS('SCyD Distribución'!$I$99:$I$580,'SCyD Distribución'!$C$99:$C$580,'SCyD - LRAIC+'!$B125,'SCyD Distribución'!$D$99:$D$580,'SCyD - LRAIC+'!$C125,'SCyD Distribución'!$E$99:$E$580,'SCyD - LRAIC+'!$D125,'SCyD Distribución'!$F$99:$F$580,'SCyD - LRAIC+'!$E125))/(xDSL_ajeno__líneas*SUMIFS('SCyD Distribución'!$H$99:$H$580,'SCyD Distribución'!$C$99:$C$580,'SCyD - LRAIC+'!$B125,'SCyD Distribución'!$D$99:$D$580,'SCyD - LRAIC+'!$C125,'SCyD Distribución'!$E$99:$E$580,'SCyD - LRAIC+'!$D125,'SCyD Distribución'!$F$99:$F$580,'SCyD - LRAIC+'!$E125)),0)</f>
        <v>151.34485962694981</v>
      </c>
    </row>
    <row r="126" spans="2:7" ht="13" outlineLevel="1" x14ac:dyDescent="0.25">
      <c r="B126" s="74" t="s">
        <v>3</v>
      </c>
      <c r="C126" s="75" t="s">
        <v>11</v>
      </c>
      <c r="D126" s="81" t="s">
        <v>9</v>
      </c>
      <c r="E126" s="77">
        <v>100</v>
      </c>
      <c r="F126" s="93"/>
      <c r="G126" s="121">
        <f>IFERROR(SUMIFS(G$14:G$16,$F$14:$F$16,$B126)*G$18/12*(xDSL_ajeno__bitstream*SUMIFS('SCyD Distribución'!$I$99:$I$580,'SCyD Distribución'!$C$99:$C$580,'SCyD - LRAIC+'!$B126,'SCyD Distribución'!$D$99:$D$580,'SCyD - LRAIC+'!$C126,'SCyD Distribución'!$E$99:$E$580,'SCyD - LRAIC+'!$D126,'SCyD Distribución'!$F$99:$F$580,'SCyD - LRAIC+'!$E126))/(xDSL_ajeno__líneas*SUMIFS('SCyD Distribución'!$H$99:$H$580,'SCyD Distribución'!$C$99:$C$580,'SCyD - LRAIC+'!$B126,'SCyD Distribución'!$D$99:$D$580,'SCyD - LRAIC+'!$C126,'SCyD Distribución'!$E$99:$E$580,'SCyD - LRAIC+'!$D126,'SCyD Distribución'!$F$99:$F$580,'SCyD - LRAIC+'!$E126)),0)</f>
        <v>181.2433024201643</v>
      </c>
    </row>
    <row r="127" spans="2:7" ht="13" outlineLevel="1" x14ac:dyDescent="0.25">
      <c r="B127" s="74" t="s">
        <v>3</v>
      </c>
      <c r="C127" s="75" t="s">
        <v>11</v>
      </c>
      <c r="D127" s="81" t="s">
        <v>9</v>
      </c>
      <c r="E127" s="77">
        <v>120</v>
      </c>
      <c r="F127" s="93"/>
      <c r="G127" s="121">
        <f>IFERROR(SUMIFS(G$14:G$16,$F$14:$F$16,$B127)*G$18/12*(xDSL_ajeno__bitstream*SUMIFS('SCyD Distribución'!$I$99:$I$580,'SCyD Distribución'!$C$99:$C$580,'SCyD - LRAIC+'!$B127,'SCyD Distribución'!$D$99:$D$580,'SCyD - LRAIC+'!$C127,'SCyD Distribución'!$E$99:$E$580,'SCyD - LRAIC+'!$D127,'SCyD Distribución'!$F$99:$F$580,'SCyD - LRAIC+'!$E127))/(xDSL_ajeno__líneas*SUMIFS('SCyD Distribución'!$H$99:$H$580,'SCyD Distribución'!$C$99:$C$580,'SCyD - LRAIC+'!$B127,'SCyD Distribución'!$D$99:$D$580,'SCyD - LRAIC+'!$C127,'SCyD Distribución'!$E$99:$E$580,'SCyD - LRAIC+'!$D127,'SCyD Distribución'!$F$99:$F$580,'SCyD - LRAIC+'!$E127)),0)</f>
        <v>198.73925875166219</v>
      </c>
    </row>
    <row r="128" spans="2:7" ht="13" outlineLevel="1" x14ac:dyDescent="0.25">
      <c r="B128" s="74" t="s">
        <v>3</v>
      </c>
      <c r="C128" s="75" t="s">
        <v>11</v>
      </c>
      <c r="D128" s="81" t="s">
        <v>9</v>
      </c>
      <c r="E128" s="77">
        <v>150</v>
      </c>
      <c r="F128" s="93"/>
      <c r="G128" s="121">
        <f>IFERROR(SUMIFS(G$14:G$16,$F$14:$F$16,$B128)*G$18/12*(xDSL_ajeno__bitstream*SUMIFS('SCyD Distribución'!$I$99:$I$580,'SCyD Distribución'!$C$99:$C$580,'SCyD - LRAIC+'!$B128,'SCyD Distribución'!$D$99:$D$580,'SCyD - LRAIC+'!$C128,'SCyD Distribución'!$E$99:$E$580,'SCyD - LRAIC+'!$D128,'SCyD Distribución'!$F$99:$F$580,'SCyD - LRAIC+'!$E128))/(xDSL_ajeno__líneas*SUMIFS('SCyD Distribución'!$H$99:$H$580,'SCyD Distribución'!$C$99:$C$580,'SCyD - LRAIC+'!$B128,'SCyD Distribución'!$D$99:$D$580,'SCyD - LRAIC+'!$C128,'SCyD Distribución'!$E$99:$E$580,'SCyD - LRAIC+'!$D128,'SCyD Distribución'!$F$99:$F$580,'SCyD - LRAIC+'!$E128)),0)</f>
        <v>222.46734219704732</v>
      </c>
    </row>
    <row r="129" spans="2:7" ht="13" outlineLevel="1" x14ac:dyDescent="0.25">
      <c r="B129" s="74" t="s">
        <v>3</v>
      </c>
      <c r="C129" s="75" t="s">
        <v>11</v>
      </c>
      <c r="D129" s="81" t="s">
        <v>9</v>
      </c>
      <c r="E129" s="77">
        <v>200</v>
      </c>
      <c r="F129" s="93"/>
      <c r="G129" s="121">
        <f>IFERROR(SUMIFS(G$14:G$16,$F$14:$F$16,$B129)*G$18/12*(xDSL_ajeno__bitstream*SUMIFS('SCyD Distribución'!$I$99:$I$580,'SCyD Distribución'!$C$99:$C$580,'SCyD - LRAIC+'!$B129,'SCyD Distribución'!$D$99:$D$580,'SCyD - LRAIC+'!$C129,'SCyD Distribución'!$E$99:$E$580,'SCyD - LRAIC+'!$D129,'SCyD Distribución'!$F$99:$F$580,'SCyD - LRAIC+'!$E129))/(xDSL_ajeno__líneas*SUMIFS('SCyD Distribución'!$H$99:$H$580,'SCyD Distribución'!$C$99:$C$580,'SCyD - LRAIC+'!$B129,'SCyD Distribución'!$D$99:$D$580,'SCyD - LRAIC+'!$C129,'SCyD Distribución'!$E$99:$E$580,'SCyD - LRAIC+'!$D129,'SCyD Distribución'!$F$99:$F$580,'SCyD - LRAIC+'!$E129)),0)</f>
        <v>257.28580258068598</v>
      </c>
    </row>
    <row r="130" spans="2:7" ht="13" outlineLevel="1" x14ac:dyDescent="0.25">
      <c r="B130" s="74" t="s">
        <v>3</v>
      </c>
      <c r="C130" s="75" t="s">
        <v>11</v>
      </c>
      <c r="D130" s="81" t="s">
        <v>9</v>
      </c>
      <c r="E130" s="77">
        <v>250</v>
      </c>
      <c r="F130" s="93"/>
      <c r="G130" s="121">
        <f>IFERROR(SUMIFS(G$14:G$16,$F$14:$F$16,$B130)*G$18/12*(xDSL_ajeno__bitstream*SUMIFS('SCyD Distribución'!$I$99:$I$580,'SCyD Distribución'!$C$99:$C$580,'SCyD - LRAIC+'!$B130,'SCyD Distribución'!$D$99:$D$580,'SCyD - LRAIC+'!$C130,'SCyD Distribución'!$E$99:$E$580,'SCyD - LRAIC+'!$D130,'SCyD Distribución'!$F$99:$F$580,'SCyD - LRAIC+'!$E130))/(xDSL_ajeno__líneas*SUMIFS('SCyD Distribución'!$H$99:$H$580,'SCyD Distribución'!$C$99:$C$580,'SCyD - LRAIC+'!$B130,'SCyD Distribución'!$D$99:$D$580,'SCyD - LRAIC+'!$C130,'SCyD Distribución'!$E$99:$E$580,'SCyD - LRAIC+'!$D130,'SCyD Distribución'!$F$99:$F$580,'SCyD - LRAIC+'!$E130)),0)</f>
        <v>288.00393563247439</v>
      </c>
    </row>
    <row r="131" spans="2:7" ht="13" outlineLevel="1" x14ac:dyDescent="0.25">
      <c r="B131" s="74" t="s">
        <v>3</v>
      </c>
      <c r="C131" s="75" t="s">
        <v>11</v>
      </c>
      <c r="D131" s="81" t="s">
        <v>9</v>
      </c>
      <c r="E131" s="77">
        <v>300</v>
      </c>
      <c r="F131" s="93"/>
      <c r="G131" s="121">
        <f>IFERROR(SUMIFS(G$14:G$16,$F$14:$F$16,$B131)*G$18/12*(xDSL_ajeno__bitstream*SUMIFS('SCyD Distribución'!$I$99:$I$580,'SCyD Distribución'!$C$99:$C$580,'SCyD - LRAIC+'!$B131,'SCyD Distribución'!$D$99:$D$580,'SCyD - LRAIC+'!$C131,'SCyD Distribución'!$E$99:$E$580,'SCyD - LRAIC+'!$D131,'SCyD Distribución'!$F$99:$F$580,'SCyD - LRAIC+'!$E131))/(xDSL_ajeno__líneas*SUMIFS('SCyD Distribución'!$H$99:$H$580,'SCyD Distribución'!$C$99:$C$580,'SCyD - LRAIC+'!$B131,'SCyD Distribución'!$D$99:$D$580,'SCyD - LRAIC+'!$C131,'SCyD Distribución'!$E$99:$E$580,'SCyD - LRAIC+'!$D131,'SCyD Distribución'!$F$99:$F$580,'SCyD - LRAIC+'!$E131)),0)</f>
        <v>315.8058141782758</v>
      </c>
    </row>
    <row r="132" spans="2:7" ht="13" outlineLevel="1" x14ac:dyDescent="0.25">
      <c r="B132" s="74" t="s">
        <v>3</v>
      </c>
      <c r="C132" s="75" t="s">
        <v>11</v>
      </c>
      <c r="D132" s="81" t="s">
        <v>9</v>
      </c>
      <c r="E132" s="77">
        <v>400</v>
      </c>
      <c r="F132" s="93"/>
      <c r="G132" s="121">
        <f>IFERROR(SUMIFS(G$14:G$16,$F$14:$F$16,$B132)*G$18/12*(xDSL_ajeno__bitstream*SUMIFS('SCyD Distribución'!$I$99:$I$580,'SCyD Distribución'!$C$99:$C$580,'SCyD - LRAIC+'!$B132,'SCyD Distribución'!$D$99:$D$580,'SCyD - LRAIC+'!$C132,'SCyD Distribución'!$E$99:$E$580,'SCyD - LRAIC+'!$D132,'SCyD Distribución'!$F$99:$F$580,'SCyD - LRAIC+'!$E132))/(xDSL_ajeno__líneas*SUMIFS('SCyD Distribución'!$H$99:$H$580,'SCyD Distribución'!$C$99:$C$580,'SCyD - LRAIC+'!$B132,'SCyD Distribución'!$D$99:$D$580,'SCyD - LRAIC+'!$C132,'SCyD Distribución'!$E$99:$E$580,'SCyD - LRAIC+'!$D132,'SCyD Distribución'!$F$99:$F$580,'SCyD - LRAIC+'!$E132)),0)</f>
        <v>365.23271936487902</v>
      </c>
    </row>
    <row r="133" spans="2:7" ht="13" outlineLevel="1" x14ac:dyDescent="0.25">
      <c r="B133" s="74" t="s">
        <v>3</v>
      </c>
      <c r="C133" s="75" t="s">
        <v>11</v>
      </c>
      <c r="D133" s="81" t="s">
        <v>9</v>
      </c>
      <c r="E133" s="77">
        <v>500</v>
      </c>
      <c r="F133" s="93"/>
      <c r="G133" s="121">
        <f>IFERROR(SUMIFS(G$14:G$16,$F$14:$F$16,$B133)*G$18/12*(xDSL_ajeno__bitstream*SUMIFS('SCyD Distribución'!$I$99:$I$580,'SCyD Distribución'!$C$99:$C$580,'SCyD - LRAIC+'!$B133,'SCyD Distribución'!$D$99:$D$580,'SCyD - LRAIC+'!$C133,'SCyD Distribución'!$E$99:$E$580,'SCyD - LRAIC+'!$D133,'SCyD Distribución'!$F$99:$F$580,'SCyD - LRAIC+'!$E133))/(xDSL_ajeno__líneas*SUMIFS('SCyD Distribución'!$H$99:$H$580,'SCyD Distribución'!$C$99:$C$580,'SCyD - LRAIC+'!$B133,'SCyD Distribución'!$D$99:$D$580,'SCyD - LRAIC+'!$C133,'SCyD Distribución'!$E$99:$E$580,'SCyD - LRAIC+'!$D133,'SCyD Distribución'!$F$99:$F$580,'SCyD - LRAIC+'!$E133)),0)</f>
        <v>408.83896252242135</v>
      </c>
    </row>
    <row r="134" spans="2:7" ht="13" outlineLevel="1" x14ac:dyDescent="0.25">
      <c r="B134" s="74" t="s">
        <v>3</v>
      </c>
      <c r="C134" s="75" t="s">
        <v>11</v>
      </c>
      <c r="D134" s="81" t="s">
        <v>9</v>
      </c>
      <c r="E134" s="77">
        <v>750</v>
      </c>
      <c r="F134" s="93"/>
      <c r="G134" s="121">
        <f>IFERROR(SUMIFS(G$14:G$16,$F$14:$F$16,$B134)*G$18/12*(xDSL_ajeno__bitstream*SUMIFS('SCyD Distribución'!$I$99:$I$580,'SCyD Distribución'!$C$99:$C$580,'SCyD - LRAIC+'!$B134,'SCyD Distribución'!$D$99:$D$580,'SCyD - LRAIC+'!$C134,'SCyD Distribución'!$E$99:$E$580,'SCyD - LRAIC+'!$D134,'SCyD Distribución'!$F$99:$F$580,'SCyD - LRAIC+'!$E134))/(xDSL_ajeno__líneas*SUMIFS('SCyD Distribución'!$H$99:$H$580,'SCyD Distribución'!$C$99:$C$580,'SCyD - LRAIC+'!$B134,'SCyD Distribución'!$D$99:$D$580,'SCyD - LRAIC+'!$C134,'SCyD Distribución'!$E$99:$E$580,'SCyD - LRAIC+'!$D134,'SCyD Distribución'!$F$99:$F$580,'SCyD - LRAIC+'!$E134)),0)</f>
        <v>501.82994993166875</v>
      </c>
    </row>
    <row r="135" spans="2:7" ht="13" outlineLevel="1" x14ac:dyDescent="0.25">
      <c r="B135" s="74" t="s">
        <v>3</v>
      </c>
      <c r="C135" s="75" t="s">
        <v>11</v>
      </c>
      <c r="D135" s="81" t="s">
        <v>9</v>
      </c>
      <c r="E135" s="77">
        <v>1000</v>
      </c>
      <c r="F135" s="93"/>
      <c r="G135" s="121">
        <f>IFERROR(SUMIFS(G$14:G$16,$F$14:$F$16,$B135)*G$18/12*(xDSL_ajeno__bitstream*SUMIFS('SCyD Distribución'!$I$99:$I$580,'SCyD Distribución'!$C$99:$C$580,'SCyD - LRAIC+'!$B135,'SCyD Distribución'!$D$99:$D$580,'SCyD - LRAIC+'!$C135,'SCyD Distribución'!$E$99:$E$580,'SCyD - LRAIC+'!$D135,'SCyD Distribución'!$F$99:$F$580,'SCyD - LRAIC+'!$E135))/(xDSL_ajeno__líneas*SUMIFS('SCyD Distribución'!$H$99:$H$580,'SCyD Distribución'!$C$99:$C$580,'SCyD - LRAIC+'!$B135,'SCyD Distribución'!$D$99:$D$580,'SCyD - LRAIC+'!$C135,'SCyD Distribución'!$E$99:$E$580,'SCyD - LRAIC+'!$D135,'SCyD Distribución'!$F$99:$F$580,'SCyD - LRAIC+'!$E135)),0)</f>
        <v>580.37157342777198</v>
      </c>
    </row>
    <row r="136" spans="2:7" ht="13" outlineLevel="1" x14ac:dyDescent="0.25">
      <c r="B136" s="74" t="s">
        <v>3</v>
      </c>
      <c r="C136" s="78" t="s">
        <v>12</v>
      </c>
      <c r="D136" s="81" t="s">
        <v>9</v>
      </c>
      <c r="E136" s="77">
        <v>3</v>
      </c>
      <c r="F136" s="93"/>
      <c r="G136" s="121">
        <f>IFERROR(SUMIFS(G$14:G$16,$F$14:$F$16,$B136)*G$18/12*(xDSL_ajeno__bitstream*SUMIFS('SCyD Distribución'!$I$99:$I$580,'SCyD Distribución'!$C$99:$C$580,'SCyD - LRAIC+'!$B136,'SCyD Distribución'!$D$99:$D$580,'SCyD - LRAIC+'!$C136,'SCyD Distribución'!$E$99:$E$580,'SCyD - LRAIC+'!$D136,'SCyD Distribución'!$F$99:$F$580,'SCyD - LRAIC+'!$E136))/(xDSL_ajeno__líneas*SUMIFS('SCyD Distribución'!$H$99:$H$580,'SCyD Distribución'!$C$99:$C$580,'SCyD - LRAIC+'!$B136,'SCyD Distribución'!$D$99:$D$580,'SCyD - LRAIC+'!$C136,'SCyD Distribución'!$E$99:$E$580,'SCyD - LRAIC+'!$D136,'SCyD Distribución'!$F$99:$F$580,'SCyD - LRAIC+'!$E136)),0)</f>
        <v>34.191130898097171</v>
      </c>
    </row>
    <row r="137" spans="2:7" ht="13" outlineLevel="1" x14ac:dyDescent="0.25">
      <c r="B137" s="74" t="s">
        <v>3</v>
      </c>
      <c r="C137" s="78" t="s">
        <v>12</v>
      </c>
      <c r="D137" s="81" t="s">
        <v>9</v>
      </c>
      <c r="E137" s="77">
        <v>5</v>
      </c>
      <c r="F137" s="93"/>
      <c r="G137" s="121">
        <f>IFERROR(SUMIFS(G$14:G$16,$F$14:$F$16,$B137)*G$18/12*(xDSL_ajeno__bitstream*SUMIFS('SCyD Distribución'!$I$99:$I$580,'SCyD Distribución'!$C$99:$C$580,'SCyD - LRAIC+'!$B137,'SCyD Distribución'!$D$99:$D$580,'SCyD - LRAIC+'!$C137,'SCyD Distribución'!$E$99:$E$580,'SCyD - LRAIC+'!$D137,'SCyD Distribución'!$F$99:$F$580,'SCyD - LRAIC+'!$E137))/(xDSL_ajeno__líneas*SUMIFS('SCyD Distribución'!$H$99:$H$580,'SCyD Distribución'!$C$99:$C$580,'SCyD - LRAIC+'!$B137,'SCyD Distribución'!$D$99:$D$580,'SCyD - LRAIC+'!$C137,'SCyD Distribución'!$E$99:$E$580,'SCyD - LRAIC+'!$D137,'SCyD Distribución'!$F$99:$F$580,'SCyD - LRAIC+'!$E137)),0)</f>
        <v>44.263486789243373</v>
      </c>
    </row>
    <row r="138" spans="2:7" ht="13" outlineLevel="1" x14ac:dyDescent="0.25">
      <c r="B138" s="74" t="s">
        <v>3</v>
      </c>
      <c r="C138" s="78" t="s">
        <v>12</v>
      </c>
      <c r="D138" s="81" t="s">
        <v>9</v>
      </c>
      <c r="E138" s="77">
        <v>10</v>
      </c>
      <c r="F138" s="93"/>
      <c r="G138" s="121">
        <f>IFERROR(SUMIFS(G$14:G$16,$F$14:$F$16,$B138)*G$18/12*(xDSL_ajeno__bitstream*SUMIFS('SCyD Distribución'!$I$99:$I$580,'SCyD Distribución'!$C$99:$C$580,'SCyD - LRAIC+'!$B138,'SCyD Distribución'!$D$99:$D$580,'SCyD - LRAIC+'!$C138,'SCyD Distribución'!$E$99:$E$580,'SCyD - LRAIC+'!$D138,'SCyD Distribución'!$F$99:$F$580,'SCyD - LRAIC+'!$E138))/(xDSL_ajeno__líneas*SUMIFS('SCyD Distribución'!$H$99:$H$580,'SCyD Distribución'!$C$99:$C$580,'SCyD - LRAIC+'!$B138,'SCyD Distribución'!$D$99:$D$580,'SCyD - LRAIC+'!$C138,'SCyD Distribución'!$E$99:$E$580,'SCyD - LRAIC+'!$D138,'SCyD Distribución'!$F$99:$F$580,'SCyD - LRAIC+'!$E138)),0)</f>
        <v>62.834690007960624</v>
      </c>
    </row>
    <row r="139" spans="2:7" ht="13" outlineLevel="1" x14ac:dyDescent="0.25">
      <c r="B139" s="74" t="s">
        <v>3</v>
      </c>
      <c r="C139" s="78" t="s">
        <v>12</v>
      </c>
      <c r="D139" s="81" t="s">
        <v>9</v>
      </c>
      <c r="E139" s="77">
        <v>15</v>
      </c>
      <c r="F139" s="93"/>
      <c r="G139" s="121">
        <f>IFERROR(SUMIFS(G$14:G$16,$F$14:$F$16,$B139)*G$18/12*(xDSL_ajeno__bitstream*SUMIFS('SCyD Distribución'!$I$99:$I$580,'SCyD Distribución'!$C$99:$C$580,'SCyD - LRAIC+'!$B139,'SCyD Distribución'!$D$99:$D$580,'SCyD - LRAIC+'!$C139,'SCyD Distribución'!$E$99:$E$580,'SCyD - LRAIC+'!$D139,'SCyD Distribución'!$F$99:$F$580,'SCyD - LRAIC+'!$E139))/(xDSL_ajeno__líneas*SUMIFS('SCyD Distribución'!$H$99:$H$580,'SCyD Distribución'!$C$99:$C$580,'SCyD - LRAIC+'!$B139,'SCyD Distribución'!$D$99:$D$580,'SCyD - LRAIC+'!$C139,'SCyD Distribución'!$E$99:$E$580,'SCyD - LRAIC+'!$D139,'SCyD Distribución'!$F$99:$F$580,'SCyD - LRAIC+'!$E139)),0)</f>
        <v>77.126527144382692</v>
      </c>
    </row>
    <row r="140" spans="2:7" ht="13" outlineLevel="1" x14ac:dyDescent="0.25">
      <c r="B140" s="74" t="s">
        <v>3</v>
      </c>
      <c r="C140" s="78" t="s">
        <v>12</v>
      </c>
      <c r="D140" s="81" t="s">
        <v>9</v>
      </c>
      <c r="E140" s="77">
        <v>20</v>
      </c>
      <c r="F140" s="93"/>
      <c r="G140" s="121">
        <f>IFERROR(SUMIFS(G$14:G$16,$F$14:$F$16,$B140)*G$18/12*(xDSL_ajeno__bitstream*SUMIFS('SCyD Distribución'!$I$99:$I$580,'SCyD Distribución'!$C$99:$C$580,'SCyD - LRAIC+'!$B140,'SCyD Distribución'!$D$99:$D$580,'SCyD - LRAIC+'!$C140,'SCyD Distribución'!$E$99:$E$580,'SCyD - LRAIC+'!$D140,'SCyD Distribución'!$F$99:$F$580,'SCyD - LRAIC+'!$E140))/(xDSL_ajeno__líneas*SUMIFS('SCyD Distribución'!$H$99:$H$580,'SCyD Distribución'!$C$99:$C$580,'SCyD - LRAIC+'!$B140,'SCyD Distribución'!$D$99:$D$580,'SCyD - LRAIC+'!$C140,'SCyD Distribución'!$E$99:$E$580,'SCyD - LRAIC+'!$D140,'SCyD Distribución'!$F$99:$F$580,'SCyD - LRAIC+'!$E140)),0)</f>
        <v>89.197633417256441</v>
      </c>
    </row>
    <row r="141" spans="2:7" ht="13" outlineLevel="1" x14ac:dyDescent="0.25">
      <c r="B141" s="74" t="s">
        <v>3</v>
      </c>
      <c r="C141" s="78" t="s">
        <v>12</v>
      </c>
      <c r="D141" s="81" t="s">
        <v>9</v>
      </c>
      <c r="E141" s="77">
        <v>30</v>
      </c>
      <c r="F141" s="93"/>
      <c r="G141" s="121">
        <f>IFERROR(SUMIFS(G$14:G$16,$F$14:$F$16,$B141)*G$18/12*(xDSL_ajeno__bitstream*SUMIFS('SCyD Distribución'!$I$99:$I$580,'SCyD Distribución'!$C$99:$C$580,'SCyD - LRAIC+'!$B141,'SCyD Distribución'!$D$99:$D$580,'SCyD - LRAIC+'!$C141,'SCyD Distribución'!$E$99:$E$580,'SCyD - LRAIC+'!$D141,'SCyD Distribución'!$F$99:$F$580,'SCyD - LRAIC+'!$E141))/(xDSL_ajeno__líneas*SUMIFS('SCyD Distribución'!$H$99:$H$580,'SCyD Distribución'!$C$99:$C$580,'SCyD - LRAIC+'!$B141,'SCyD Distribución'!$D$99:$D$580,'SCyD - LRAIC+'!$C141,'SCyD Distribución'!$E$99:$E$580,'SCyD - LRAIC+'!$D141,'SCyD Distribución'!$F$99:$F$580,'SCyD - LRAIC+'!$E141)),0)</f>
        <v>109.48575848944517</v>
      </c>
    </row>
    <row r="142" spans="2:7" ht="13" outlineLevel="1" x14ac:dyDescent="0.25">
      <c r="B142" s="74" t="s">
        <v>3</v>
      </c>
      <c r="C142" s="78" t="s">
        <v>12</v>
      </c>
      <c r="D142" s="81" t="s">
        <v>9</v>
      </c>
      <c r="E142" s="77">
        <v>40</v>
      </c>
      <c r="F142" s="93"/>
      <c r="G142" s="121">
        <f>IFERROR(SUMIFS(G$14:G$16,$F$14:$F$16,$B142)*G$18/12*(xDSL_ajeno__bitstream*SUMIFS('SCyD Distribución'!$I$99:$I$580,'SCyD Distribución'!$C$99:$C$580,'SCyD - LRAIC+'!$B142,'SCyD Distribución'!$D$99:$D$580,'SCyD - LRAIC+'!$C142,'SCyD Distribución'!$E$99:$E$580,'SCyD - LRAIC+'!$D142,'SCyD Distribución'!$F$99:$F$580,'SCyD - LRAIC+'!$E142))/(xDSL_ajeno__líneas*SUMIFS('SCyD Distribución'!$H$99:$H$580,'SCyD Distribución'!$C$99:$C$580,'SCyD - LRAIC+'!$B142,'SCyD Distribución'!$D$99:$D$580,'SCyD - LRAIC+'!$C142,'SCyD Distribución'!$E$99:$E$580,'SCyD - LRAIC+'!$D142,'SCyD Distribución'!$F$99:$F$580,'SCyD - LRAIC+'!$E142)),0)</f>
        <v>126.62142211939428</v>
      </c>
    </row>
    <row r="143" spans="2:7" ht="13" outlineLevel="1" x14ac:dyDescent="0.25">
      <c r="B143" s="74" t="s">
        <v>3</v>
      </c>
      <c r="C143" s="78" t="s">
        <v>12</v>
      </c>
      <c r="D143" s="81" t="s">
        <v>9</v>
      </c>
      <c r="E143" s="77">
        <v>50</v>
      </c>
      <c r="F143" s="93"/>
      <c r="G143" s="121">
        <f>IFERROR(SUMIFS(G$14:G$16,$F$14:$F$16,$B143)*G$18/12*(xDSL_ajeno__bitstream*SUMIFS('SCyD Distribución'!$I$99:$I$580,'SCyD Distribución'!$C$99:$C$580,'SCyD - LRAIC+'!$B143,'SCyD Distribución'!$D$99:$D$580,'SCyD - LRAIC+'!$C143,'SCyD Distribución'!$E$99:$E$580,'SCyD - LRAIC+'!$D143,'SCyD Distribución'!$F$99:$F$580,'SCyD - LRAIC+'!$E143))/(xDSL_ajeno__líneas*SUMIFS('SCyD Distribución'!$H$99:$H$580,'SCyD Distribución'!$C$99:$C$580,'SCyD - LRAIC+'!$B143,'SCyD Distribución'!$D$99:$D$580,'SCyD - LRAIC+'!$C143,'SCyD Distribución'!$E$99:$E$580,'SCyD - LRAIC+'!$D143,'SCyD Distribución'!$F$99:$F$580,'SCyD - LRAIC+'!$E143)),0)</f>
        <v>141.73913811015683</v>
      </c>
    </row>
    <row r="144" spans="2:7" ht="13" outlineLevel="1" x14ac:dyDescent="0.25">
      <c r="B144" s="74" t="s">
        <v>3</v>
      </c>
      <c r="C144" s="78" t="s">
        <v>12</v>
      </c>
      <c r="D144" s="81" t="s">
        <v>9</v>
      </c>
      <c r="E144" s="77">
        <v>60</v>
      </c>
      <c r="F144" s="93"/>
      <c r="G144" s="121">
        <f>IFERROR(SUMIFS(G$14:G$16,$F$14:$F$16,$B144)*G$18/12*(xDSL_ajeno__bitstream*SUMIFS('SCyD Distribución'!$I$99:$I$580,'SCyD Distribución'!$C$99:$C$580,'SCyD - LRAIC+'!$B144,'SCyD Distribución'!$D$99:$D$580,'SCyD - LRAIC+'!$C144,'SCyD Distribución'!$E$99:$E$580,'SCyD - LRAIC+'!$D144,'SCyD Distribución'!$F$99:$F$580,'SCyD - LRAIC+'!$E144))/(xDSL_ajeno__líneas*SUMIFS('SCyD Distribución'!$H$99:$H$580,'SCyD Distribución'!$C$99:$C$580,'SCyD - LRAIC+'!$B144,'SCyD Distribución'!$D$99:$D$580,'SCyD - LRAIC+'!$C144,'SCyD Distribución'!$E$99:$E$580,'SCyD - LRAIC+'!$D144,'SCyD Distribución'!$F$99:$F$580,'SCyD - LRAIC+'!$E144)),0)</f>
        <v>155.42163968525261</v>
      </c>
    </row>
    <row r="145" spans="2:7" ht="13" outlineLevel="1" x14ac:dyDescent="0.25">
      <c r="B145" s="74" t="s">
        <v>3</v>
      </c>
      <c r="C145" s="78" t="s">
        <v>12</v>
      </c>
      <c r="D145" s="81" t="s">
        <v>9</v>
      </c>
      <c r="E145" s="77">
        <v>70</v>
      </c>
      <c r="F145" s="93"/>
      <c r="G145" s="121">
        <f>IFERROR(SUMIFS(G$14:G$16,$F$14:$F$16,$B145)*G$18/12*(xDSL_ajeno__bitstream*SUMIFS('SCyD Distribución'!$I$99:$I$580,'SCyD Distribución'!$C$99:$C$580,'SCyD - LRAIC+'!$B145,'SCyD Distribución'!$D$99:$D$580,'SCyD - LRAIC+'!$C145,'SCyD Distribución'!$E$99:$E$580,'SCyD - LRAIC+'!$D145,'SCyD Distribución'!$F$99:$F$580,'SCyD - LRAIC+'!$E145))/(xDSL_ajeno__líneas*SUMIFS('SCyD Distribución'!$H$99:$H$580,'SCyD Distribución'!$C$99:$C$580,'SCyD - LRAIC+'!$B145,'SCyD Distribución'!$D$99:$D$580,'SCyD - LRAIC+'!$C145,'SCyD Distribución'!$E$99:$E$580,'SCyD - LRAIC+'!$D145,'SCyD Distribución'!$F$99:$F$580,'SCyD - LRAIC+'!$E145)),0)</f>
        <v>168.01550075000512</v>
      </c>
    </row>
    <row r="146" spans="2:7" ht="13" outlineLevel="1" x14ac:dyDescent="0.25">
      <c r="B146" s="74" t="s">
        <v>3</v>
      </c>
      <c r="C146" s="78" t="s">
        <v>12</v>
      </c>
      <c r="D146" s="81" t="s">
        <v>9</v>
      </c>
      <c r="E146" s="77">
        <v>100</v>
      </c>
      <c r="F146" s="93"/>
      <c r="G146" s="121">
        <f>IFERROR(SUMIFS(G$14:G$16,$F$14:$F$16,$B146)*G$18/12*(xDSL_ajeno__bitstream*SUMIFS('SCyD Distribución'!$I$99:$I$580,'SCyD Distribución'!$C$99:$C$580,'SCyD - LRAIC+'!$B146,'SCyD Distribución'!$D$99:$D$580,'SCyD - LRAIC+'!$C146,'SCyD Distribución'!$E$99:$E$580,'SCyD - LRAIC+'!$D146,'SCyD Distribución'!$F$99:$F$580,'SCyD - LRAIC+'!$E146))/(xDSL_ajeno__líneas*SUMIFS('SCyD Distribución'!$H$99:$H$580,'SCyD Distribución'!$C$99:$C$580,'SCyD - LRAIC+'!$B146,'SCyD Distribución'!$D$99:$D$580,'SCyD - LRAIC+'!$C146,'SCyD Distribución'!$E$99:$E$580,'SCyD - LRAIC+'!$D146,'SCyD Distribución'!$F$99:$F$580,'SCyD - LRAIC+'!$E146)),0)</f>
        <v>201.20725797208402</v>
      </c>
    </row>
    <row r="147" spans="2:7" ht="13" outlineLevel="1" x14ac:dyDescent="0.25">
      <c r="B147" s="74" t="s">
        <v>3</v>
      </c>
      <c r="C147" s="78" t="s">
        <v>12</v>
      </c>
      <c r="D147" s="81" t="s">
        <v>9</v>
      </c>
      <c r="E147" s="77">
        <v>120</v>
      </c>
      <c r="F147" s="93"/>
      <c r="G147" s="121">
        <f>IFERROR(SUMIFS(G$14:G$16,$F$14:$F$16,$B147)*G$18/12*(xDSL_ajeno__bitstream*SUMIFS('SCyD Distribución'!$I$99:$I$580,'SCyD Distribución'!$C$99:$C$580,'SCyD - LRAIC+'!$B147,'SCyD Distribución'!$D$99:$D$580,'SCyD - LRAIC+'!$C147,'SCyD Distribución'!$E$99:$E$580,'SCyD - LRAIC+'!$D147,'SCyD Distribución'!$F$99:$F$580,'SCyD - LRAIC+'!$E147))/(xDSL_ajeno__líneas*SUMIFS('SCyD Distribución'!$H$99:$H$580,'SCyD Distribución'!$C$99:$C$580,'SCyD - LRAIC+'!$B147,'SCyD Distribución'!$D$99:$D$580,'SCyD - LRAIC+'!$C147,'SCyD Distribución'!$E$99:$E$580,'SCyD - LRAIC+'!$D147,'SCyD Distribución'!$F$99:$F$580,'SCyD - LRAIC+'!$E147)),0)</f>
        <v>220.63039445245502</v>
      </c>
    </row>
    <row r="148" spans="2:7" ht="13" outlineLevel="1" x14ac:dyDescent="0.25">
      <c r="B148" s="74" t="s">
        <v>3</v>
      </c>
      <c r="C148" s="78" t="s">
        <v>12</v>
      </c>
      <c r="D148" s="81" t="s">
        <v>9</v>
      </c>
      <c r="E148" s="77">
        <v>150</v>
      </c>
      <c r="F148" s="93"/>
      <c r="G148" s="121">
        <f>IFERROR(SUMIFS(G$14:G$16,$F$14:$F$16,$B148)*G$18/12*(xDSL_ajeno__bitstream*SUMIFS('SCyD Distribución'!$I$99:$I$580,'SCyD Distribución'!$C$99:$C$580,'SCyD - LRAIC+'!$B148,'SCyD Distribución'!$D$99:$D$580,'SCyD - LRAIC+'!$C148,'SCyD Distribución'!$E$99:$E$580,'SCyD - LRAIC+'!$D148,'SCyD Distribución'!$F$99:$F$580,'SCyD - LRAIC+'!$E148))/(xDSL_ajeno__líneas*SUMIFS('SCyD Distribución'!$H$99:$H$580,'SCyD Distribución'!$C$99:$C$580,'SCyD - LRAIC+'!$B148,'SCyD Distribución'!$D$99:$D$580,'SCyD - LRAIC+'!$C148,'SCyD Distribución'!$E$99:$E$580,'SCyD - LRAIC+'!$D148,'SCyD Distribución'!$F$99:$F$580,'SCyD - LRAIC+'!$E148)),0)</f>
        <v>246.97212704741113</v>
      </c>
    </row>
    <row r="149" spans="2:7" ht="13" outlineLevel="1" x14ac:dyDescent="0.25">
      <c r="B149" s="74" t="s">
        <v>3</v>
      </c>
      <c r="C149" s="78" t="s">
        <v>12</v>
      </c>
      <c r="D149" s="81" t="s">
        <v>9</v>
      </c>
      <c r="E149" s="77">
        <v>200</v>
      </c>
      <c r="F149" s="93"/>
      <c r="G149" s="121">
        <f>IFERROR(SUMIFS(G$14:G$16,$F$14:$F$16,$B149)*G$18/12*(xDSL_ajeno__bitstream*SUMIFS('SCyD Distribución'!$I$99:$I$580,'SCyD Distribución'!$C$99:$C$580,'SCyD - LRAIC+'!$B149,'SCyD Distribución'!$D$99:$D$580,'SCyD - LRAIC+'!$C149,'SCyD Distribución'!$E$99:$E$580,'SCyD - LRAIC+'!$D149,'SCyD Distribución'!$F$99:$F$580,'SCyD - LRAIC+'!$E149))/(xDSL_ajeno__líneas*SUMIFS('SCyD Distribución'!$H$99:$H$580,'SCyD Distribución'!$C$99:$C$580,'SCyD - LRAIC+'!$B149,'SCyD Distribución'!$D$99:$D$580,'SCyD - LRAIC+'!$C149,'SCyD Distribución'!$E$99:$E$580,'SCyD - LRAIC+'!$D149,'SCyD Distribución'!$F$99:$F$580,'SCyD - LRAIC+'!$E149)),0)</f>
        <v>285.62584195468344</v>
      </c>
    </row>
    <row r="150" spans="2:7" ht="13" outlineLevel="1" x14ac:dyDescent="0.25">
      <c r="B150" s="74" t="s">
        <v>3</v>
      </c>
      <c r="C150" s="78" t="s">
        <v>12</v>
      </c>
      <c r="D150" s="81" t="s">
        <v>9</v>
      </c>
      <c r="E150" s="77">
        <v>250</v>
      </c>
      <c r="F150" s="93"/>
      <c r="G150" s="121">
        <f>IFERROR(SUMIFS(G$14:G$16,$F$14:$F$16,$B150)*G$18/12*(xDSL_ajeno__bitstream*SUMIFS('SCyD Distribución'!$I$99:$I$580,'SCyD Distribución'!$C$99:$C$580,'SCyD - LRAIC+'!$B150,'SCyD Distribución'!$D$99:$D$580,'SCyD - LRAIC+'!$C150,'SCyD Distribución'!$E$99:$E$580,'SCyD - LRAIC+'!$D150,'SCyD Distribución'!$F$99:$F$580,'SCyD - LRAIC+'!$E150))/(xDSL_ajeno__líneas*SUMIFS('SCyD Distribución'!$H$99:$H$580,'SCyD Distribución'!$C$99:$C$580,'SCyD - LRAIC+'!$B150,'SCyD Distribución'!$D$99:$D$580,'SCyD - LRAIC+'!$C150,'SCyD Distribución'!$E$99:$E$580,'SCyD - LRAIC+'!$D150,'SCyD Distribución'!$F$99:$F$580,'SCyD - LRAIC+'!$E150)),0)</f>
        <v>319.72757834350546</v>
      </c>
    </row>
    <row r="151" spans="2:7" ht="13" outlineLevel="1" x14ac:dyDescent="0.25">
      <c r="B151" s="74" t="s">
        <v>3</v>
      </c>
      <c r="C151" s="78" t="s">
        <v>12</v>
      </c>
      <c r="D151" s="81" t="s">
        <v>9</v>
      </c>
      <c r="E151" s="77">
        <v>300</v>
      </c>
      <c r="F151" s="93"/>
      <c r="G151" s="121">
        <f>IFERROR(SUMIFS(G$14:G$16,$F$14:$F$16,$B151)*G$18/12*(xDSL_ajeno__bitstream*SUMIFS('SCyD Distribución'!$I$99:$I$580,'SCyD Distribución'!$C$99:$C$580,'SCyD - LRAIC+'!$B151,'SCyD Distribución'!$D$99:$D$580,'SCyD - LRAIC+'!$C151,'SCyD Distribución'!$E$99:$E$580,'SCyD - LRAIC+'!$D151,'SCyD Distribución'!$F$99:$F$580,'SCyD - LRAIC+'!$E151))/(xDSL_ajeno__líneas*SUMIFS('SCyD Distribución'!$H$99:$H$580,'SCyD Distribución'!$C$99:$C$580,'SCyD - LRAIC+'!$B151,'SCyD Distribución'!$D$99:$D$580,'SCyD - LRAIC+'!$C151,'SCyD Distribución'!$E$99:$E$580,'SCyD - LRAIC+'!$D151,'SCyD Distribución'!$F$99:$F$580,'SCyD - LRAIC+'!$E151)),0)</f>
        <v>350.59183469933794</v>
      </c>
    </row>
    <row r="152" spans="2:7" ht="13" outlineLevel="1" x14ac:dyDescent="0.25">
      <c r="B152" s="74" t="s">
        <v>3</v>
      </c>
      <c r="C152" s="78" t="s">
        <v>12</v>
      </c>
      <c r="D152" s="81" t="s">
        <v>9</v>
      </c>
      <c r="E152" s="77">
        <v>400</v>
      </c>
      <c r="F152" s="93"/>
      <c r="G152" s="121">
        <f>IFERROR(SUMIFS(G$14:G$16,$F$14:$F$16,$B152)*G$18/12*(xDSL_ajeno__bitstream*SUMIFS('SCyD Distribución'!$I$99:$I$580,'SCyD Distribución'!$C$99:$C$580,'SCyD - LRAIC+'!$B152,'SCyD Distribución'!$D$99:$D$580,'SCyD - LRAIC+'!$C152,'SCyD Distribución'!$E$99:$E$580,'SCyD - LRAIC+'!$D152,'SCyD Distribución'!$F$99:$F$580,'SCyD - LRAIC+'!$E152))/(xDSL_ajeno__líneas*SUMIFS('SCyD Distribución'!$H$99:$H$580,'SCyD Distribución'!$C$99:$C$580,'SCyD - LRAIC+'!$B152,'SCyD Distribución'!$D$99:$D$580,'SCyD - LRAIC+'!$C152,'SCyD Distribución'!$E$99:$E$580,'SCyD - LRAIC+'!$D152,'SCyD Distribución'!$F$99:$F$580,'SCyD - LRAIC+'!$E152)),0)</f>
        <v>405.46311507133015</v>
      </c>
    </row>
    <row r="153" spans="2:7" ht="13" outlineLevel="1" x14ac:dyDescent="0.25">
      <c r="B153" s="74" t="s">
        <v>3</v>
      </c>
      <c r="C153" s="78" t="s">
        <v>12</v>
      </c>
      <c r="D153" s="81" t="s">
        <v>9</v>
      </c>
      <c r="E153" s="77">
        <v>500</v>
      </c>
      <c r="F153" s="93"/>
      <c r="G153" s="121">
        <f>IFERROR(SUMIFS(G$14:G$16,$F$14:$F$16,$B153)*G$18/12*(xDSL_ajeno__bitstream*SUMIFS('SCyD Distribución'!$I$99:$I$580,'SCyD Distribución'!$C$99:$C$580,'SCyD - LRAIC+'!$B153,'SCyD Distribución'!$D$99:$D$580,'SCyD - LRAIC+'!$C153,'SCyD Distribución'!$E$99:$E$580,'SCyD - LRAIC+'!$D153,'SCyD Distribución'!$F$99:$F$580,'SCyD - LRAIC+'!$E153))/(xDSL_ajeno__líneas*SUMIFS('SCyD Distribución'!$H$99:$H$580,'SCyD Distribución'!$C$99:$C$580,'SCyD - LRAIC+'!$B153,'SCyD Distribución'!$D$99:$D$580,'SCyD - LRAIC+'!$C153,'SCyD Distribución'!$E$99:$E$580,'SCyD - LRAIC+'!$D153,'SCyD Distribución'!$F$99:$F$580,'SCyD - LRAIC+'!$E153)),0)</f>
        <v>453.87258730580254</v>
      </c>
    </row>
    <row r="154" spans="2:7" ht="13" outlineLevel="1" x14ac:dyDescent="0.25">
      <c r="B154" s="74" t="s">
        <v>3</v>
      </c>
      <c r="C154" s="78" t="s">
        <v>12</v>
      </c>
      <c r="D154" s="81" t="s">
        <v>9</v>
      </c>
      <c r="E154" s="77">
        <v>750</v>
      </c>
      <c r="F154" s="93"/>
      <c r="G154" s="121">
        <f>IFERROR(SUMIFS(G$14:G$16,$F$14:$F$16,$B154)*G$18/12*(xDSL_ajeno__bitstream*SUMIFS('SCyD Distribución'!$I$99:$I$580,'SCyD Distribución'!$C$99:$C$580,'SCyD - LRAIC+'!$B154,'SCyD Distribución'!$D$99:$D$580,'SCyD - LRAIC+'!$C154,'SCyD Distribución'!$E$99:$E$580,'SCyD - LRAIC+'!$D154,'SCyD Distribución'!$F$99:$F$580,'SCyD - LRAIC+'!$E154))/(xDSL_ajeno__líneas*SUMIFS('SCyD Distribución'!$H$99:$H$580,'SCyD Distribución'!$C$99:$C$580,'SCyD - LRAIC+'!$B154,'SCyD Distribución'!$D$99:$D$580,'SCyD - LRAIC+'!$C154,'SCyD Distribución'!$E$99:$E$580,'SCyD - LRAIC+'!$D154,'SCyD Distribución'!$F$99:$F$580,'SCyD - LRAIC+'!$E154)),0)</f>
        <v>557.10653494904307</v>
      </c>
    </row>
    <row r="155" spans="2:7" ht="13" outlineLevel="1" x14ac:dyDescent="0.25">
      <c r="B155" s="74" t="s">
        <v>3</v>
      </c>
      <c r="C155" s="78" t="s">
        <v>12</v>
      </c>
      <c r="D155" s="81" t="s">
        <v>9</v>
      </c>
      <c r="E155" s="77">
        <v>1000</v>
      </c>
      <c r="F155" s="93"/>
      <c r="G155" s="121">
        <f>IFERROR(SUMIFS(G$14:G$16,$F$14:$F$16,$B155)*G$18/12*(xDSL_ajeno__bitstream*SUMIFS('SCyD Distribución'!$I$99:$I$580,'SCyD Distribución'!$C$99:$C$580,'SCyD - LRAIC+'!$B155,'SCyD Distribución'!$D$99:$D$580,'SCyD - LRAIC+'!$C155,'SCyD Distribución'!$E$99:$E$580,'SCyD - LRAIC+'!$D155,'SCyD Distribución'!$F$99:$F$580,'SCyD - LRAIC+'!$E155))/(xDSL_ajeno__líneas*SUMIFS('SCyD Distribución'!$H$99:$H$580,'SCyD Distribución'!$C$99:$C$580,'SCyD - LRAIC+'!$B155,'SCyD Distribución'!$D$99:$D$580,'SCyD - LRAIC+'!$C155,'SCyD Distribución'!$E$99:$E$580,'SCyD - LRAIC+'!$D155,'SCyD Distribución'!$F$99:$F$580,'SCyD - LRAIC+'!$E155)),0)</f>
        <v>644.29952078248027</v>
      </c>
    </row>
    <row r="156" spans="2:7" ht="13" outlineLevel="1" x14ac:dyDescent="0.25">
      <c r="B156" s="74" t="s">
        <v>3</v>
      </c>
      <c r="C156" s="79" t="s">
        <v>13</v>
      </c>
      <c r="D156" s="81" t="s">
        <v>9</v>
      </c>
      <c r="E156" s="77">
        <v>3</v>
      </c>
      <c r="F156" s="93"/>
      <c r="G156" s="121">
        <f>IFERROR(SUMIFS(G$14:G$16,$F$14:$F$16,$B156)*G$18/12*(xDSL_ajeno__bitstream*SUMIFS('SCyD Distribución'!$I$99:$I$580,'SCyD Distribución'!$C$99:$C$580,'SCyD - LRAIC+'!$B156,'SCyD Distribución'!$D$99:$D$580,'SCyD - LRAIC+'!$C156,'SCyD Distribución'!$E$99:$E$580,'SCyD - LRAIC+'!$D156,'SCyD Distribución'!$F$99:$F$580,'SCyD - LRAIC+'!$E156))/(xDSL_ajeno__líneas*SUMIFS('SCyD Distribución'!$H$99:$H$580,'SCyD Distribución'!$C$99:$C$580,'SCyD - LRAIC+'!$B156,'SCyD Distribución'!$D$99:$D$580,'SCyD - LRAIC+'!$C156,'SCyD Distribución'!$E$99:$E$580,'SCyD - LRAIC+'!$D156,'SCyD Distribución'!$F$99:$F$580,'SCyD - LRAIC+'!$E156)),0)</f>
        <v>39.199412943780317</v>
      </c>
    </row>
    <row r="157" spans="2:7" ht="13" outlineLevel="1" x14ac:dyDescent="0.25">
      <c r="B157" s="74" t="s">
        <v>3</v>
      </c>
      <c r="C157" s="79" t="s">
        <v>13</v>
      </c>
      <c r="D157" s="81" t="s">
        <v>9</v>
      </c>
      <c r="E157" s="77">
        <v>5</v>
      </c>
      <c r="F157" s="93"/>
      <c r="G157" s="121">
        <f>IFERROR(SUMIFS(G$14:G$16,$F$14:$F$16,$B157)*G$18/12*(xDSL_ajeno__bitstream*SUMIFS('SCyD Distribución'!$I$99:$I$580,'SCyD Distribución'!$C$99:$C$580,'SCyD - LRAIC+'!$B157,'SCyD Distribución'!$D$99:$D$580,'SCyD - LRAIC+'!$C157,'SCyD Distribución'!$E$99:$E$580,'SCyD - LRAIC+'!$D157,'SCyD Distribución'!$F$99:$F$580,'SCyD - LRAIC+'!$E157))/(xDSL_ajeno__líneas*SUMIFS('SCyD Distribución'!$H$99:$H$580,'SCyD Distribución'!$C$99:$C$580,'SCyD - LRAIC+'!$B157,'SCyD Distribución'!$D$99:$D$580,'SCyD - LRAIC+'!$C157,'SCyD Distribución'!$E$99:$E$580,'SCyD - LRAIC+'!$D157,'SCyD Distribución'!$F$99:$F$580,'SCyD - LRAIC+'!$E157)),0)</f>
        <v>50.747157271702818</v>
      </c>
    </row>
    <row r="158" spans="2:7" ht="13" outlineLevel="1" x14ac:dyDescent="0.25">
      <c r="B158" s="74" t="s">
        <v>3</v>
      </c>
      <c r="C158" s="79" t="s">
        <v>13</v>
      </c>
      <c r="D158" s="81" t="s">
        <v>9</v>
      </c>
      <c r="E158" s="77">
        <v>10</v>
      </c>
      <c r="F158" s="93"/>
      <c r="G158" s="121">
        <f>IFERROR(SUMIFS(G$14:G$16,$F$14:$F$16,$B158)*G$18/12*(xDSL_ajeno__bitstream*SUMIFS('SCyD Distribución'!$I$99:$I$580,'SCyD Distribución'!$C$99:$C$580,'SCyD - LRAIC+'!$B158,'SCyD Distribución'!$D$99:$D$580,'SCyD - LRAIC+'!$C158,'SCyD Distribución'!$E$99:$E$580,'SCyD - LRAIC+'!$D158,'SCyD Distribución'!$F$99:$F$580,'SCyD - LRAIC+'!$E158))/(xDSL_ajeno__líneas*SUMIFS('SCyD Distribución'!$H$99:$H$580,'SCyD Distribución'!$C$99:$C$580,'SCyD - LRAIC+'!$B158,'SCyD Distribución'!$D$99:$D$580,'SCyD - LRAIC+'!$C158,'SCyD Distribución'!$E$99:$E$580,'SCyD - LRAIC+'!$D158,'SCyD Distribución'!$F$99:$F$580,'SCyD - LRAIC+'!$E158)),0)</f>
        <v>72.038651431490138</v>
      </c>
    </row>
    <row r="159" spans="2:7" ht="13" outlineLevel="1" x14ac:dyDescent="0.25">
      <c r="B159" s="74" t="s">
        <v>3</v>
      </c>
      <c r="C159" s="79" t="s">
        <v>13</v>
      </c>
      <c r="D159" s="81" t="s">
        <v>9</v>
      </c>
      <c r="E159" s="77">
        <v>15</v>
      </c>
      <c r="F159" s="93"/>
      <c r="G159" s="121">
        <f>IFERROR(SUMIFS(G$14:G$16,$F$14:$F$16,$B159)*G$18/12*(xDSL_ajeno__bitstream*SUMIFS('SCyD Distribución'!$I$99:$I$580,'SCyD Distribución'!$C$99:$C$580,'SCyD - LRAIC+'!$B159,'SCyD Distribución'!$D$99:$D$580,'SCyD - LRAIC+'!$C159,'SCyD Distribución'!$E$99:$E$580,'SCyD - LRAIC+'!$D159,'SCyD Distribución'!$F$99:$F$580,'SCyD - LRAIC+'!$E159))/(xDSL_ajeno__líneas*SUMIFS('SCyD Distribución'!$H$99:$H$580,'SCyD Distribución'!$C$99:$C$580,'SCyD - LRAIC+'!$B159,'SCyD Distribución'!$D$99:$D$580,'SCyD - LRAIC+'!$C159,'SCyD Distribución'!$E$99:$E$580,'SCyD - LRAIC+'!$D159,'SCyD Distribución'!$F$99:$F$580,'SCyD - LRAIC+'!$E159)),0)</f>
        <v>88.423942321854994</v>
      </c>
    </row>
    <row r="160" spans="2:7" ht="13" outlineLevel="1" x14ac:dyDescent="0.25">
      <c r="B160" s="74" t="s">
        <v>3</v>
      </c>
      <c r="C160" s="79" t="s">
        <v>13</v>
      </c>
      <c r="D160" s="81" t="s">
        <v>9</v>
      </c>
      <c r="E160" s="77">
        <v>20</v>
      </c>
      <c r="F160" s="93"/>
      <c r="G160" s="121">
        <f>IFERROR(SUMIFS(G$14:G$16,$F$14:$F$16,$B160)*G$18/12*(xDSL_ajeno__bitstream*SUMIFS('SCyD Distribución'!$I$99:$I$580,'SCyD Distribución'!$C$99:$C$580,'SCyD - LRAIC+'!$B160,'SCyD Distribución'!$D$99:$D$580,'SCyD - LRAIC+'!$C160,'SCyD Distribución'!$E$99:$E$580,'SCyD - LRAIC+'!$D160,'SCyD Distribución'!$F$99:$F$580,'SCyD - LRAIC+'!$E160))/(xDSL_ajeno__líneas*SUMIFS('SCyD Distribución'!$H$99:$H$580,'SCyD Distribución'!$C$99:$C$580,'SCyD - LRAIC+'!$B160,'SCyD Distribución'!$D$99:$D$580,'SCyD - LRAIC+'!$C160,'SCyD Distribución'!$E$99:$E$580,'SCyD - LRAIC+'!$D160,'SCyD Distribución'!$F$99:$F$580,'SCyD - LRAIC+'!$E160)),0)</f>
        <v>102.26321195259331</v>
      </c>
    </row>
    <row r="161" spans="2:7" ht="13" outlineLevel="1" x14ac:dyDescent="0.25">
      <c r="B161" s="74" t="s">
        <v>3</v>
      </c>
      <c r="C161" s="79" t="s">
        <v>13</v>
      </c>
      <c r="D161" s="81" t="s">
        <v>9</v>
      </c>
      <c r="E161" s="77">
        <v>30</v>
      </c>
      <c r="F161" s="93"/>
      <c r="G161" s="121">
        <f>IFERROR(SUMIFS(G$14:G$16,$F$14:$F$16,$B161)*G$18/12*(xDSL_ajeno__bitstream*SUMIFS('SCyD Distribución'!$I$99:$I$580,'SCyD Distribución'!$C$99:$C$580,'SCyD - LRAIC+'!$B161,'SCyD Distribución'!$D$99:$D$580,'SCyD - LRAIC+'!$C161,'SCyD Distribución'!$E$99:$E$580,'SCyD - LRAIC+'!$D161,'SCyD Distribución'!$F$99:$F$580,'SCyD - LRAIC+'!$E161))/(xDSL_ajeno__líneas*SUMIFS('SCyD Distribución'!$H$99:$H$580,'SCyD Distribución'!$C$99:$C$580,'SCyD - LRAIC+'!$B161,'SCyD Distribución'!$D$99:$D$580,'SCyD - LRAIC+'!$C161,'SCyD Distribución'!$E$99:$E$580,'SCyD - LRAIC+'!$D161,'SCyD Distribución'!$F$99:$F$580,'SCyD - LRAIC+'!$E161)),0)</f>
        <v>125.52312093103683</v>
      </c>
    </row>
    <row r="162" spans="2:7" ht="13" outlineLevel="1" x14ac:dyDescent="0.25">
      <c r="B162" s="74" t="s">
        <v>3</v>
      </c>
      <c r="C162" s="79" t="s">
        <v>13</v>
      </c>
      <c r="D162" s="81" t="s">
        <v>9</v>
      </c>
      <c r="E162" s="77">
        <v>40</v>
      </c>
      <c r="F162" s="93"/>
      <c r="G162" s="121">
        <f>IFERROR(SUMIFS(G$14:G$16,$F$14:$F$16,$B162)*G$18/12*(xDSL_ajeno__bitstream*SUMIFS('SCyD Distribución'!$I$99:$I$580,'SCyD Distribución'!$C$99:$C$580,'SCyD - LRAIC+'!$B162,'SCyD Distribución'!$D$99:$D$580,'SCyD - LRAIC+'!$C162,'SCyD Distribución'!$E$99:$E$580,'SCyD - LRAIC+'!$D162,'SCyD Distribución'!$F$99:$F$580,'SCyD - LRAIC+'!$E162))/(xDSL_ajeno__líneas*SUMIFS('SCyD Distribución'!$H$99:$H$580,'SCyD Distribución'!$C$99:$C$580,'SCyD - LRAIC+'!$B162,'SCyD Distribución'!$D$99:$D$580,'SCyD - LRAIC+'!$C162,'SCyD Distribución'!$E$99:$E$580,'SCyD - LRAIC+'!$D162,'SCyD Distribución'!$F$99:$F$580,'SCyD - LRAIC+'!$E162)),0)</f>
        <v>145.16879912454388</v>
      </c>
    </row>
    <row r="163" spans="2:7" ht="13" outlineLevel="1" x14ac:dyDescent="0.25">
      <c r="B163" s="74" t="s">
        <v>3</v>
      </c>
      <c r="C163" s="79" t="s">
        <v>13</v>
      </c>
      <c r="D163" s="81" t="s">
        <v>9</v>
      </c>
      <c r="E163" s="77">
        <v>50</v>
      </c>
      <c r="F163" s="93"/>
      <c r="G163" s="121">
        <f>IFERROR(SUMIFS(G$14:G$16,$F$14:$F$16,$B163)*G$18/12*(xDSL_ajeno__bitstream*SUMIFS('SCyD Distribución'!$I$99:$I$580,'SCyD Distribución'!$C$99:$C$580,'SCyD - LRAIC+'!$B163,'SCyD Distribución'!$D$99:$D$580,'SCyD - LRAIC+'!$C163,'SCyD Distribución'!$E$99:$E$580,'SCyD - LRAIC+'!$D163,'SCyD Distribución'!$F$99:$F$580,'SCyD - LRAIC+'!$E163))/(xDSL_ajeno__líneas*SUMIFS('SCyD Distribución'!$H$99:$H$580,'SCyD Distribución'!$C$99:$C$580,'SCyD - LRAIC+'!$B163,'SCyD Distribución'!$D$99:$D$580,'SCyD - LRAIC+'!$C163,'SCyD Distribución'!$E$99:$E$580,'SCyD - LRAIC+'!$D163,'SCyD Distribución'!$F$99:$F$580,'SCyD - LRAIC+'!$E163)),0)</f>
        <v>162.50094276304725</v>
      </c>
    </row>
    <row r="164" spans="2:7" ht="13" outlineLevel="1" x14ac:dyDescent="0.25">
      <c r="B164" s="74" t="s">
        <v>3</v>
      </c>
      <c r="C164" s="79" t="s">
        <v>13</v>
      </c>
      <c r="D164" s="81" t="s">
        <v>9</v>
      </c>
      <c r="E164" s="77">
        <v>60</v>
      </c>
      <c r="F164" s="93"/>
      <c r="G164" s="121">
        <f>IFERROR(SUMIFS(G$14:G$16,$F$14:$F$16,$B164)*G$18/12*(xDSL_ajeno__bitstream*SUMIFS('SCyD Distribución'!$I$99:$I$580,'SCyD Distribución'!$C$99:$C$580,'SCyD - LRAIC+'!$B164,'SCyD Distribución'!$D$99:$D$580,'SCyD - LRAIC+'!$C164,'SCyD Distribución'!$E$99:$E$580,'SCyD - LRAIC+'!$D164,'SCyD Distribución'!$F$99:$F$580,'SCyD - LRAIC+'!$E164))/(xDSL_ajeno__líneas*SUMIFS('SCyD Distribución'!$H$99:$H$580,'SCyD Distribución'!$C$99:$C$580,'SCyD - LRAIC+'!$B164,'SCyD Distribución'!$D$99:$D$580,'SCyD - LRAIC+'!$C164,'SCyD Distribución'!$E$99:$E$580,'SCyD - LRAIC+'!$D164,'SCyD Distribución'!$F$99:$F$580,'SCyD - LRAIC+'!$E164)),0)</f>
        <v>178.18764323939666</v>
      </c>
    </row>
    <row r="165" spans="2:7" ht="13" outlineLevel="1" x14ac:dyDescent="0.25">
      <c r="B165" s="74" t="s">
        <v>3</v>
      </c>
      <c r="C165" s="79" t="s">
        <v>13</v>
      </c>
      <c r="D165" s="81" t="s">
        <v>9</v>
      </c>
      <c r="E165" s="77">
        <v>70</v>
      </c>
      <c r="F165" s="93"/>
      <c r="G165" s="121">
        <f>IFERROR(SUMIFS(G$14:G$16,$F$14:$F$16,$B165)*G$18/12*(xDSL_ajeno__bitstream*SUMIFS('SCyD Distribución'!$I$99:$I$580,'SCyD Distribución'!$C$99:$C$580,'SCyD - LRAIC+'!$B165,'SCyD Distribución'!$D$99:$D$580,'SCyD - LRAIC+'!$C165,'SCyD Distribución'!$E$99:$E$580,'SCyD - LRAIC+'!$D165,'SCyD Distribución'!$F$99:$F$580,'SCyD - LRAIC+'!$E165))/(xDSL_ajeno__líneas*SUMIFS('SCyD Distribución'!$H$99:$H$580,'SCyD Distribución'!$C$99:$C$580,'SCyD - LRAIC+'!$B165,'SCyD Distribución'!$D$99:$D$580,'SCyD - LRAIC+'!$C165,'SCyD Distribución'!$E$99:$E$580,'SCyD - LRAIC+'!$D165,'SCyD Distribución'!$F$99:$F$580,'SCyD - LRAIC+'!$E165)),0)</f>
        <v>192.62624025173778</v>
      </c>
    </row>
    <row r="166" spans="2:7" ht="13" outlineLevel="1" x14ac:dyDescent="0.25">
      <c r="B166" s="74" t="s">
        <v>3</v>
      </c>
      <c r="C166" s="79" t="s">
        <v>13</v>
      </c>
      <c r="D166" s="81" t="s">
        <v>9</v>
      </c>
      <c r="E166" s="77">
        <v>100</v>
      </c>
      <c r="F166" s="93"/>
      <c r="G166" s="121">
        <f>IFERROR(SUMIFS(G$14:G$16,$F$14:$F$16,$B166)*G$18/12*(xDSL_ajeno__bitstream*SUMIFS('SCyD Distribución'!$I$99:$I$580,'SCyD Distribución'!$C$99:$C$580,'SCyD - LRAIC+'!$B166,'SCyD Distribución'!$D$99:$D$580,'SCyD - LRAIC+'!$C166,'SCyD Distribución'!$E$99:$E$580,'SCyD - LRAIC+'!$D166,'SCyD Distribución'!$F$99:$F$580,'SCyD - LRAIC+'!$E166))/(xDSL_ajeno__líneas*SUMIFS('SCyD Distribución'!$H$99:$H$580,'SCyD Distribución'!$C$99:$C$580,'SCyD - LRAIC+'!$B166,'SCyD Distribución'!$D$99:$D$580,'SCyD - LRAIC+'!$C166,'SCyD Distribución'!$E$99:$E$580,'SCyD - LRAIC+'!$D166,'SCyD Distribución'!$F$99:$F$580,'SCyD - LRAIC+'!$E166)),0)</f>
        <v>230.67989228084866</v>
      </c>
    </row>
    <row r="167" spans="2:7" ht="13" outlineLevel="1" x14ac:dyDescent="0.25">
      <c r="B167" s="74" t="s">
        <v>3</v>
      </c>
      <c r="C167" s="79" t="s">
        <v>13</v>
      </c>
      <c r="D167" s="81" t="s">
        <v>9</v>
      </c>
      <c r="E167" s="77">
        <v>120</v>
      </c>
      <c r="F167" s="93"/>
      <c r="G167" s="121">
        <f>IFERROR(SUMIFS(G$14:G$16,$F$14:$F$16,$B167)*G$18/12*(xDSL_ajeno__bitstream*SUMIFS('SCyD Distribución'!$I$99:$I$580,'SCyD Distribución'!$C$99:$C$580,'SCyD - LRAIC+'!$B167,'SCyD Distribución'!$D$99:$D$580,'SCyD - LRAIC+'!$C167,'SCyD Distribución'!$E$99:$E$580,'SCyD - LRAIC+'!$D167,'SCyD Distribución'!$F$99:$F$580,'SCyD - LRAIC+'!$E167))/(xDSL_ajeno__líneas*SUMIFS('SCyD Distribución'!$H$99:$H$580,'SCyD Distribución'!$C$99:$C$580,'SCyD - LRAIC+'!$B167,'SCyD Distribución'!$D$99:$D$580,'SCyD - LRAIC+'!$C167,'SCyD Distribución'!$E$99:$E$580,'SCyD - LRAIC+'!$D167,'SCyD Distribución'!$F$99:$F$580,'SCyD - LRAIC+'!$E167)),0)</f>
        <v>252.94811001914641</v>
      </c>
    </row>
    <row r="168" spans="2:7" ht="13" outlineLevel="1" x14ac:dyDescent="0.25">
      <c r="B168" s="74" t="s">
        <v>3</v>
      </c>
      <c r="C168" s="79" t="s">
        <v>13</v>
      </c>
      <c r="D168" s="81" t="s">
        <v>9</v>
      </c>
      <c r="E168" s="77">
        <v>150</v>
      </c>
      <c r="F168" s="93"/>
      <c r="G168" s="121">
        <f>IFERROR(SUMIFS(G$14:G$16,$F$14:$F$16,$B168)*G$18/12*(xDSL_ajeno__bitstream*SUMIFS('SCyD Distribución'!$I$99:$I$580,'SCyD Distribución'!$C$99:$C$580,'SCyD - LRAIC+'!$B168,'SCyD Distribución'!$D$99:$D$580,'SCyD - LRAIC+'!$C168,'SCyD Distribución'!$E$99:$E$580,'SCyD - LRAIC+'!$D168,'SCyD Distribución'!$F$99:$F$580,'SCyD - LRAIC+'!$E168))/(xDSL_ajeno__líneas*SUMIFS('SCyD Distribución'!$H$99:$H$580,'SCyD Distribución'!$C$99:$C$580,'SCyD - LRAIC+'!$B168,'SCyD Distribución'!$D$99:$D$580,'SCyD - LRAIC+'!$C168,'SCyD Distribución'!$E$99:$E$580,'SCyD - LRAIC+'!$D168,'SCyD Distribución'!$F$99:$F$580,'SCyD - LRAIC+'!$E168)),0)</f>
        <v>283.14835278741907</v>
      </c>
    </row>
    <row r="169" spans="2:7" ht="13" outlineLevel="1" x14ac:dyDescent="0.25">
      <c r="B169" s="74" t="s">
        <v>3</v>
      </c>
      <c r="C169" s="79" t="s">
        <v>13</v>
      </c>
      <c r="D169" s="81" t="s">
        <v>9</v>
      </c>
      <c r="E169" s="77">
        <v>200</v>
      </c>
      <c r="F169" s="93"/>
      <c r="G169" s="121">
        <f>IFERROR(SUMIFS(G$14:G$16,$F$14:$F$16,$B169)*G$18/12*(xDSL_ajeno__bitstream*SUMIFS('SCyD Distribución'!$I$99:$I$580,'SCyD Distribución'!$C$99:$C$580,'SCyD - LRAIC+'!$B169,'SCyD Distribución'!$D$99:$D$580,'SCyD - LRAIC+'!$C169,'SCyD Distribución'!$E$99:$E$580,'SCyD - LRAIC+'!$D169,'SCyD Distribución'!$F$99:$F$580,'SCyD - LRAIC+'!$E169))/(xDSL_ajeno__líneas*SUMIFS('SCyD Distribución'!$H$99:$H$580,'SCyD Distribución'!$C$99:$C$580,'SCyD - LRAIC+'!$B169,'SCyD Distribución'!$D$99:$D$580,'SCyD - LRAIC+'!$C169,'SCyD Distribución'!$E$99:$E$580,'SCyD - LRAIC+'!$D169,'SCyD Distribución'!$F$99:$F$580,'SCyD - LRAIC+'!$E169)),0)</f>
        <v>327.46402450290623</v>
      </c>
    </row>
    <row r="170" spans="2:7" ht="13" outlineLevel="1" x14ac:dyDescent="0.25">
      <c r="B170" s="74" t="s">
        <v>3</v>
      </c>
      <c r="C170" s="79" t="s">
        <v>13</v>
      </c>
      <c r="D170" s="81" t="s">
        <v>9</v>
      </c>
      <c r="E170" s="77">
        <v>250</v>
      </c>
      <c r="F170" s="93"/>
      <c r="G170" s="121">
        <f>IFERROR(SUMIFS(G$14:G$16,$F$14:$F$16,$B170)*G$18/12*(xDSL_ajeno__bitstream*SUMIFS('SCyD Distribución'!$I$99:$I$580,'SCyD Distribución'!$C$99:$C$580,'SCyD - LRAIC+'!$B170,'SCyD Distribución'!$D$99:$D$580,'SCyD - LRAIC+'!$C170,'SCyD Distribución'!$E$99:$E$580,'SCyD - LRAIC+'!$D170,'SCyD Distribución'!$F$99:$F$580,'SCyD - LRAIC+'!$E170))/(xDSL_ajeno__líneas*SUMIFS('SCyD Distribución'!$H$99:$H$580,'SCyD Distribución'!$C$99:$C$580,'SCyD - LRAIC+'!$B170,'SCyD Distribución'!$D$99:$D$580,'SCyD - LRAIC+'!$C170,'SCyD Distribución'!$E$99:$E$580,'SCyD - LRAIC+'!$D170,'SCyD Distribución'!$F$99:$F$580,'SCyD - LRAIC+'!$E170)),0)</f>
        <v>366.56094852070078</v>
      </c>
    </row>
    <row r="171" spans="2:7" ht="13" outlineLevel="1" x14ac:dyDescent="0.25">
      <c r="B171" s="74" t="s">
        <v>3</v>
      </c>
      <c r="C171" s="79" t="s">
        <v>13</v>
      </c>
      <c r="D171" s="81" t="s">
        <v>9</v>
      </c>
      <c r="E171" s="77">
        <v>300</v>
      </c>
      <c r="F171" s="93"/>
      <c r="G171" s="121">
        <f>IFERROR(SUMIFS(G$14:G$16,$F$14:$F$16,$B171)*G$18/12*(xDSL_ajeno__bitstream*SUMIFS('SCyD Distribución'!$I$99:$I$580,'SCyD Distribución'!$C$99:$C$580,'SCyD - LRAIC+'!$B171,'SCyD Distribución'!$D$99:$D$580,'SCyD - LRAIC+'!$C171,'SCyD Distribución'!$E$99:$E$580,'SCyD - LRAIC+'!$D171,'SCyD Distribución'!$F$99:$F$580,'SCyD - LRAIC+'!$E171))/(xDSL_ajeno__líneas*SUMIFS('SCyD Distribución'!$H$99:$H$580,'SCyD Distribución'!$C$99:$C$580,'SCyD - LRAIC+'!$B171,'SCyD Distribución'!$D$99:$D$580,'SCyD - LRAIC+'!$C171,'SCyD Distribución'!$E$99:$E$580,'SCyD - LRAIC+'!$D171,'SCyD Distribución'!$F$99:$F$580,'SCyD - LRAIC+'!$E171)),0)</f>
        <v>401.94616972618894</v>
      </c>
    </row>
    <row r="172" spans="2:7" ht="13" outlineLevel="1" x14ac:dyDescent="0.25">
      <c r="B172" s="74" t="s">
        <v>3</v>
      </c>
      <c r="C172" s="79" t="s">
        <v>13</v>
      </c>
      <c r="D172" s="81" t="s">
        <v>9</v>
      </c>
      <c r="E172" s="77">
        <v>400</v>
      </c>
      <c r="F172" s="93"/>
      <c r="G172" s="121">
        <f>IFERROR(SUMIFS(G$14:G$16,$F$14:$F$16,$B172)*G$18/12*(xDSL_ajeno__bitstream*SUMIFS('SCyD Distribución'!$I$99:$I$580,'SCyD Distribución'!$C$99:$C$580,'SCyD - LRAIC+'!$B172,'SCyD Distribución'!$D$99:$D$580,'SCyD - LRAIC+'!$C172,'SCyD Distribución'!$E$99:$E$580,'SCyD - LRAIC+'!$D172,'SCyD Distribución'!$F$99:$F$580,'SCyD - LRAIC+'!$E172))/(xDSL_ajeno__líneas*SUMIFS('SCyD Distribución'!$H$99:$H$580,'SCyD Distribución'!$C$99:$C$580,'SCyD - LRAIC+'!$B172,'SCyD Distribución'!$D$99:$D$580,'SCyD - LRAIC+'!$C172,'SCyD Distribución'!$E$99:$E$580,'SCyD - LRAIC+'!$D172,'SCyD Distribución'!$F$99:$F$580,'SCyD - LRAIC+'!$E172)),0)</f>
        <v>464.85493938538082</v>
      </c>
    </row>
    <row r="173" spans="2:7" ht="13" outlineLevel="1" x14ac:dyDescent="0.25">
      <c r="B173" s="74" t="s">
        <v>3</v>
      </c>
      <c r="C173" s="79" t="s">
        <v>13</v>
      </c>
      <c r="D173" s="81" t="s">
        <v>9</v>
      </c>
      <c r="E173" s="77">
        <v>500</v>
      </c>
      <c r="F173" s="93"/>
      <c r="G173" s="121">
        <f>IFERROR(SUMIFS(G$14:G$16,$F$14:$F$16,$B173)*G$18/12*(xDSL_ajeno__bitstream*SUMIFS('SCyD Distribución'!$I$99:$I$580,'SCyD Distribución'!$C$99:$C$580,'SCyD - LRAIC+'!$B173,'SCyD Distribución'!$D$99:$D$580,'SCyD - LRAIC+'!$C173,'SCyD Distribución'!$E$99:$E$580,'SCyD - LRAIC+'!$D173,'SCyD Distribución'!$F$99:$F$580,'SCyD - LRAIC+'!$E173))/(xDSL_ajeno__líneas*SUMIFS('SCyD Distribución'!$H$99:$H$580,'SCyD Distribución'!$C$99:$C$580,'SCyD - LRAIC+'!$B173,'SCyD Distribución'!$D$99:$D$580,'SCyD - LRAIC+'!$C173,'SCyD Distribución'!$E$99:$E$580,'SCyD - LRAIC+'!$D173,'SCyD Distribución'!$F$99:$F$580,'SCyD - LRAIC+'!$E173)),0)</f>
        <v>520.35538182951075</v>
      </c>
    </row>
    <row r="174" spans="2:7" ht="13" outlineLevel="1" x14ac:dyDescent="0.25">
      <c r="B174" s="74" t="s">
        <v>3</v>
      </c>
      <c r="C174" s="79" t="s">
        <v>13</v>
      </c>
      <c r="D174" s="81" t="s">
        <v>9</v>
      </c>
      <c r="E174" s="77">
        <v>750</v>
      </c>
      <c r="F174" s="93"/>
      <c r="G174" s="121">
        <f>IFERROR(SUMIFS(G$14:G$16,$F$14:$F$16,$B174)*G$18/12*(xDSL_ajeno__bitstream*SUMIFS('SCyD Distribución'!$I$99:$I$580,'SCyD Distribución'!$C$99:$C$580,'SCyD - LRAIC+'!$B174,'SCyD Distribución'!$D$99:$D$580,'SCyD - LRAIC+'!$C174,'SCyD Distribución'!$E$99:$E$580,'SCyD - LRAIC+'!$D174,'SCyD Distribución'!$F$99:$F$580,'SCyD - LRAIC+'!$E174))/(xDSL_ajeno__líneas*SUMIFS('SCyD Distribución'!$H$99:$H$580,'SCyD Distribución'!$C$99:$C$580,'SCyD - LRAIC+'!$B174,'SCyD Distribución'!$D$99:$D$580,'SCyD - LRAIC+'!$C174,'SCyD Distribución'!$E$99:$E$580,'SCyD - LRAIC+'!$D174,'SCyD Distribución'!$F$99:$F$580,'SCyD - LRAIC+'!$E174)),0)</f>
        <v>638.7109330262449</v>
      </c>
    </row>
    <row r="175" spans="2:7" ht="13" outlineLevel="1" x14ac:dyDescent="0.25">
      <c r="B175" s="74" t="s">
        <v>3</v>
      </c>
      <c r="C175" s="79" t="s">
        <v>13</v>
      </c>
      <c r="D175" s="81" t="s">
        <v>9</v>
      </c>
      <c r="E175" s="77">
        <v>1000</v>
      </c>
      <c r="F175" s="93"/>
      <c r="G175" s="121">
        <f>IFERROR(SUMIFS(G$14:G$16,$F$14:$F$16,$B175)*G$18/12*(xDSL_ajeno__bitstream*SUMIFS('SCyD Distribución'!$I$99:$I$580,'SCyD Distribución'!$C$99:$C$580,'SCyD - LRAIC+'!$B175,'SCyD Distribución'!$D$99:$D$580,'SCyD - LRAIC+'!$C175,'SCyD Distribución'!$E$99:$E$580,'SCyD - LRAIC+'!$D175,'SCyD Distribución'!$F$99:$F$580,'SCyD - LRAIC+'!$E175))/(xDSL_ajeno__líneas*SUMIFS('SCyD Distribución'!$H$99:$H$580,'SCyD Distribución'!$C$99:$C$580,'SCyD - LRAIC+'!$B175,'SCyD Distribución'!$D$99:$D$580,'SCyD - LRAIC+'!$C175,'SCyD Distribución'!$E$99:$E$580,'SCyD - LRAIC+'!$D175,'SCyD Distribución'!$F$99:$F$580,'SCyD - LRAIC+'!$E175)),0)</f>
        <v>738.67585865777187</v>
      </c>
    </row>
    <row r="176" spans="2:7" ht="13" outlineLevel="1" x14ac:dyDescent="0.25">
      <c r="B176" s="74" t="s">
        <v>3</v>
      </c>
      <c r="C176" s="80" t="s">
        <v>14</v>
      </c>
      <c r="D176" s="81" t="s">
        <v>9</v>
      </c>
      <c r="E176" s="77">
        <v>3</v>
      </c>
      <c r="F176" s="93"/>
      <c r="G176" s="121">
        <f>IFERROR(SUMIFS(G$14:G$16,$F$14:$F$16,$B176)*G$18/12*(xDSL_ajeno__bitstream*SUMIFS('SCyD Distribución'!$I$99:$I$580,'SCyD Distribución'!$C$99:$C$580,'SCyD - LRAIC+'!$B176,'SCyD Distribución'!$D$99:$D$580,'SCyD - LRAIC+'!$C176,'SCyD Distribución'!$E$99:$E$580,'SCyD - LRAIC+'!$D176,'SCyD Distribución'!$F$99:$F$580,'SCyD - LRAIC+'!$E176))/(xDSL_ajeno__líneas*SUMIFS('SCyD Distribución'!$H$99:$H$580,'SCyD Distribución'!$C$99:$C$580,'SCyD - LRAIC+'!$B176,'SCyD Distribución'!$D$99:$D$580,'SCyD - LRAIC+'!$C176,'SCyD Distribución'!$E$99:$E$580,'SCyD - LRAIC+'!$D176,'SCyD Distribución'!$F$99:$F$580,'SCyD - LRAIC+'!$E176)),0)</f>
        <v>43.734094021606609</v>
      </c>
    </row>
    <row r="177" spans="2:7" ht="13" outlineLevel="1" x14ac:dyDescent="0.25">
      <c r="B177" s="74" t="s">
        <v>3</v>
      </c>
      <c r="C177" s="80" t="s">
        <v>14</v>
      </c>
      <c r="D177" s="81" t="s">
        <v>9</v>
      </c>
      <c r="E177" s="77">
        <v>5</v>
      </c>
      <c r="F177" s="93"/>
      <c r="G177" s="121">
        <f>IFERROR(SUMIFS(G$14:G$16,$F$14:$F$16,$B177)*G$18/12*(xDSL_ajeno__bitstream*SUMIFS('SCyD Distribución'!$I$99:$I$580,'SCyD Distribución'!$C$99:$C$580,'SCyD - LRAIC+'!$B177,'SCyD Distribución'!$D$99:$D$580,'SCyD - LRAIC+'!$C177,'SCyD Distribución'!$E$99:$E$580,'SCyD - LRAIC+'!$D177,'SCyD Distribución'!$F$99:$F$580,'SCyD - LRAIC+'!$E177))/(xDSL_ajeno__líneas*SUMIFS('SCyD Distribución'!$H$99:$H$580,'SCyD Distribución'!$C$99:$C$580,'SCyD - LRAIC+'!$B177,'SCyD Distribución'!$D$99:$D$580,'SCyD - LRAIC+'!$C177,'SCyD Distribución'!$E$99:$E$580,'SCyD - LRAIC+'!$D177,'SCyD Distribución'!$F$99:$F$580,'SCyD - LRAIC+'!$E177)),0)</f>
        <v>56.617708806836951</v>
      </c>
    </row>
    <row r="178" spans="2:7" ht="13" outlineLevel="1" x14ac:dyDescent="0.25">
      <c r="B178" s="74" t="s">
        <v>3</v>
      </c>
      <c r="C178" s="80" t="s">
        <v>14</v>
      </c>
      <c r="D178" s="81" t="s">
        <v>9</v>
      </c>
      <c r="E178" s="77">
        <v>10</v>
      </c>
      <c r="F178" s="93"/>
      <c r="G178" s="121">
        <f>IFERROR(SUMIFS(G$14:G$16,$F$14:$F$16,$B178)*G$18/12*(xDSL_ajeno__bitstream*SUMIFS('SCyD Distribución'!$I$99:$I$580,'SCyD Distribución'!$C$99:$C$580,'SCyD - LRAIC+'!$B178,'SCyD Distribución'!$D$99:$D$580,'SCyD - LRAIC+'!$C178,'SCyD Distribución'!$E$99:$E$580,'SCyD - LRAIC+'!$D178,'SCyD Distribución'!$F$99:$F$580,'SCyD - LRAIC+'!$E178))/(xDSL_ajeno__líneas*SUMIFS('SCyD Distribución'!$H$99:$H$580,'SCyD Distribución'!$C$99:$C$580,'SCyD - LRAIC+'!$B178,'SCyD Distribución'!$D$99:$D$580,'SCyD - LRAIC+'!$C178,'SCyD Distribución'!$E$99:$E$580,'SCyD - LRAIC+'!$D178,'SCyD Distribución'!$F$99:$F$580,'SCyD - LRAIC+'!$E178)),0)</f>
        <v>80.372253518516658</v>
      </c>
    </row>
    <row r="179" spans="2:7" ht="13" outlineLevel="1" x14ac:dyDescent="0.25">
      <c r="B179" s="74" t="s">
        <v>3</v>
      </c>
      <c r="C179" s="80" t="s">
        <v>14</v>
      </c>
      <c r="D179" s="81" t="s">
        <v>9</v>
      </c>
      <c r="E179" s="77">
        <v>15</v>
      </c>
      <c r="F179" s="93"/>
      <c r="G179" s="121">
        <f>IFERROR(SUMIFS(G$14:G$16,$F$14:$F$16,$B179)*G$18/12*(xDSL_ajeno__bitstream*SUMIFS('SCyD Distribución'!$I$99:$I$580,'SCyD Distribución'!$C$99:$C$580,'SCyD - LRAIC+'!$B179,'SCyD Distribución'!$D$99:$D$580,'SCyD - LRAIC+'!$C179,'SCyD Distribución'!$E$99:$E$580,'SCyD - LRAIC+'!$D179,'SCyD Distribución'!$F$99:$F$580,'SCyD - LRAIC+'!$E179))/(xDSL_ajeno__líneas*SUMIFS('SCyD Distribución'!$H$99:$H$580,'SCyD Distribución'!$C$99:$C$580,'SCyD - LRAIC+'!$B179,'SCyD Distribución'!$D$99:$D$580,'SCyD - LRAIC+'!$C179,'SCyD Distribución'!$E$99:$E$580,'SCyD - LRAIC+'!$D179,'SCyD Distribución'!$F$99:$F$580,'SCyD - LRAIC+'!$E179)),0)</f>
        <v>98.653033728116512</v>
      </c>
    </row>
    <row r="180" spans="2:7" ht="13" outlineLevel="1" x14ac:dyDescent="0.25">
      <c r="B180" s="74" t="s">
        <v>3</v>
      </c>
      <c r="C180" s="80" t="s">
        <v>14</v>
      </c>
      <c r="D180" s="81" t="s">
        <v>9</v>
      </c>
      <c r="E180" s="77">
        <v>20</v>
      </c>
      <c r="F180" s="93"/>
      <c r="G180" s="121">
        <f>IFERROR(SUMIFS(G$14:G$16,$F$14:$F$16,$B180)*G$18/12*(xDSL_ajeno__bitstream*SUMIFS('SCyD Distribución'!$I$99:$I$580,'SCyD Distribución'!$C$99:$C$580,'SCyD - LRAIC+'!$B180,'SCyD Distribución'!$D$99:$D$580,'SCyD - LRAIC+'!$C180,'SCyD Distribución'!$E$99:$E$580,'SCyD - LRAIC+'!$D180,'SCyD Distribución'!$F$99:$F$580,'SCyD - LRAIC+'!$E180))/(xDSL_ajeno__líneas*SUMIFS('SCyD Distribución'!$H$99:$H$580,'SCyD Distribución'!$C$99:$C$580,'SCyD - LRAIC+'!$B180,'SCyD Distribución'!$D$99:$D$580,'SCyD - LRAIC+'!$C180,'SCyD Distribución'!$E$99:$E$580,'SCyD - LRAIC+'!$D180,'SCyD Distribución'!$F$99:$F$580,'SCyD - LRAIC+'!$E180)),0)</f>
        <v>114.09326289912778</v>
      </c>
    </row>
    <row r="181" spans="2:7" ht="13" outlineLevel="1" x14ac:dyDescent="0.25">
      <c r="B181" s="74" t="s">
        <v>3</v>
      </c>
      <c r="C181" s="80" t="s">
        <v>14</v>
      </c>
      <c r="D181" s="81" t="s">
        <v>9</v>
      </c>
      <c r="E181" s="77">
        <v>30</v>
      </c>
      <c r="F181" s="93"/>
      <c r="G181" s="121">
        <f>IFERROR(SUMIFS(G$14:G$16,$F$14:$F$16,$B181)*G$18/12*(xDSL_ajeno__bitstream*SUMIFS('SCyD Distribución'!$I$99:$I$580,'SCyD Distribución'!$C$99:$C$580,'SCyD - LRAIC+'!$B181,'SCyD Distribución'!$D$99:$D$580,'SCyD - LRAIC+'!$C181,'SCyD Distribución'!$E$99:$E$580,'SCyD - LRAIC+'!$D181,'SCyD Distribución'!$F$99:$F$580,'SCyD - LRAIC+'!$E181))/(xDSL_ajeno__líneas*SUMIFS('SCyD Distribución'!$H$99:$H$580,'SCyD Distribución'!$C$99:$C$580,'SCyD - LRAIC+'!$B181,'SCyD Distribución'!$D$99:$D$580,'SCyD - LRAIC+'!$C181,'SCyD Distribución'!$E$99:$E$580,'SCyD - LRAIC+'!$D181,'SCyD Distribución'!$F$99:$F$580,'SCyD - LRAIC+'!$E181)),0)</f>
        <v>140.04393332514155</v>
      </c>
    </row>
    <row r="182" spans="2:7" ht="13" outlineLevel="1" x14ac:dyDescent="0.25">
      <c r="B182" s="74" t="s">
        <v>3</v>
      </c>
      <c r="C182" s="80" t="s">
        <v>14</v>
      </c>
      <c r="D182" s="81" t="s">
        <v>9</v>
      </c>
      <c r="E182" s="77">
        <v>40</v>
      </c>
      <c r="F182" s="93"/>
      <c r="G182" s="121">
        <f>IFERROR(SUMIFS(G$14:G$16,$F$14:$F$16,$B182)*G$18/12*(xDSL_ajeno__bitstream*SUMIFS('SCyD Distribución'!$I$99:$I$580,'SCyD Distribución'!$C$99:$C$580,'SCyD - LRAIC+'!$B182,'SCyD Distribución'!$D$99:$D$580,'SCyD - LRAIC+'!$C182,'SCyD Distribución'!$E$99:$E$580,'SCyD - LRAIC+'!$D182,'SCyD Distribución'!$F$99:$F$580,'SCyD - LRAIC+'!$E182))/(xDSL_ajeno__líneas*SUMIFS('SCyD Distribución'!$H$99:$H$580,'SCyD Distribución'!$C$99:$C$580,'SCyD - LRAIC+'!$B182,'SCyD Distribución'!$D$99:$D$580,'SCyD - LRAIC+'!$C182,'SCyD Distribución'!$E$99:$E$580,'SCyD - LRAIC+'!$D182,'SCyD Distribución'!$F$99:$F$580,'SCyD - LRAIC+'!$E182)),0)</f>
        <v>161.96227017537208</v>
      </c>
    </row>
    <row r="183" spans="2:7" ht="13" outlineLevel="1" x14ac:dyDescent="0.25">
      <c r="B183" s="74" t="s">
        <v>3</v>
      </c>
      <c r="C183" s="80" t="s">
        <v>14</v>
      </c>
      <c r="D183" s="81" t="s">
        <v>9</v>
      </c>
      <c r="E183" s="77">
        <v>50</v>
      </c>
      <c r="F183" s="93"/>
      <c r="G183" s="121">
        <f>IFERROR(SUMIFS(G$14:G$16,$F$14:$F$16,$B183)*G$18/12*(xDSL_ajeno__bitstream*SUMIFS('SCyD Distribución'!$I$99:$I$580,'SCyD Distribución'!$C$99:$C$580,'SCyD - LRAIC+'!$B183,'SCyD Distribución'!$D$99:$D$580,'SCyD - LRAIC+'!$C183,'SCyD Distribución'!$E$99:$E$580,'SCyD - LRAIC+'!$D183,'SCyD Distribución'!$F$99:$F$580,'SCyD - LRAIC+'!$E183))/(xDSL_ajeno__líneas*SUMIFS('SCyD Distribución'!$H$99:$H$580,'SCyD Distribución'!$C$99:$C$580,'SCyD - LRAIC+'!$B183,'SCyD Distribución'!$D$99:$D$580,'SCyD - LRAIC+'!$C183,'SCyD Distribución'!$E$99:$E$580,'SCyD - LRAIC+'!$D183,'SCyD Distribución'!$F$99:$F$580,'SCyD - LRAIC+'!$E183)),0)</f>
        <v>181.29943730513057</v>
      </c>
    </row>
    <row r="184" spans="2:7" ht="13" outlineLevel="1" x14ac:dyDescent="0.25">
      <c r="B184" s="74" t="s">
        <v>3</v>
      </c>
      <c r="C184" s="80" t="s">
        <v>14</v>
      </c>
      <c r="D184" s="81" t="s">
        <v>9</v>
      </c>
      <c r="E184" s="77">
        <v>60</v>
      </c>
      <c r="F184" s="93"/>
      <c r="G184" s="121">
        <f>IFERROR(SUMIFS(G$14:G$16,$F$14:$F$16,$B184)*G$18/12*(xDSL_ajeno__bitstream*SUMIFS('SCyD Distribución'!$I$99:$I$580,'SCyD Distribución'!$C$99:$C$580,'SCyD - LRAIC+'!$B184,'SCyD Distribución'!$D$99:$D$580,'SCyD - LRAIC+'!$C184,'SCyD Distribución'!$E$99:$E$580,'SCyD - LRAIC+'!$D184,'SCyD Distribución'!$F$99:$F$580,'SCyD - LRAIC+'!$E184))/(xDSL_ajeno__líneas*SUMIFS('SCyD Distribución'!$H$99:$H$580,'SCyD Distribución'!$C$99:$C$580,'SCyD - LRAIC+'!$B184,'SCyD Distribución'!$D$99:$D$580,'SCyD - LRAIC+'!$C184,'SCyD Distribución'!$E$99:$E$580,'SCyD - LRAIC+'!$D184,'SCyD Distribución'!$F$99:$F$580,'SCyD - LRAIC+'!$E184)),0)</f>
        <v>198.8008125044318</v>
      </c>
    </row>
    <row r="185" spans="2:7" ht="13" outlineLevel="1" x14ac:dyDescent="0.25">
      <c r="B185" s="74" t="s">
        <v>3</v>
      </c>
      <c r="C185" s="80" t="s">
        <v>14</v>
      </c>
      <c r="D185" s="81" t="s">
        <v>9</v>
      </c>
      <c r="E185" s="77">
        <v>70</v>
      </c>
      <c r="F185" s="93"/>
      <c r="G185" s="121">
        <f>IFERROR(SUMIFS(G$14:G$16,$F$14:$F$16,$B185)*G$18/12*(xDSL_ajeno__bitstream*SUMIFS('SCyD Distribución'!$I$99:$I$580,'SCyD Distribución'!$C$99:$C$580,'SCyD - LRAIC+'!$B185,'SCyD Distribución'!$D$99:$D$580,'SCyD - LRAIC+'!$C185,'SCyD Distribución'!$E$99:$E$580,'SCyD - LRAIC+'!$D185,'SCyD Distribución'!$F$99:$F$580,'SCyD - LRAIC+'!$E185))/(xDSL_ajeno__líneas*SUMIFS('SCyD Distribución'!$H$99:$H$580,'SCyD Distribución'!$C$99:$C$580,'SCyD - LRAIC+'!$B185,'SCyD Distribución'!$D$99:$D$580,'SCyD - LRAIC+'!$C185,'SCyD Distribución'!$E$99:$E$580,'SCyD - LRAIC+'!$D185,'SCyD Distribución'!$F$99:$F$580,'SCyD - LRAIC+'!$E185)),0)</f>
        <v>214.90970067026865</v>
      </c>
    </row>
    <row r="186" spans="2:7" ht="13" outlineLevel="1" x14ac:dyDescent="0.25">
      <c r="B186" s="74" t="s">
        <v>3</v>
      </c>
      <c r="C186" s="80" t="s">
        <v>14</v>
      </c>
      <c r="D186" s="81" t="s">
        <v>9</v>
      </c>
      <c r="E186" s="77">
        <v>100</v>
      </c>
      <c r="F186" s="93"/>
      <c r="G186" s="121">
        <f>IFERROR(SUMIFS(G$14:G$16,$F$14:$F$16,$B186)*G$18/12*(xDSL_ajeno__bitstream*SUMIFS('SCyD Distribución'!$I$99:$I$580,'SCyD Distribución'!$C$99:$C$580,'SCyD - LRAIC+'!$B186,'SCyD Distribución'!$D$99:$D$580,'SCyD - LRAIC+'!$C186,'SCyD Distribución'!$E$99:$E$580,'SCyD - LRAIC+'!$D186,'SCyD Distribución'!$F$99:$F$580,'SCyD - LRAIC+'!$E186))/(xDSL_ajeno__líneas*SUMIFS('SCyD Distribución'!$H$99:$H$580,'SCyD Distribución'!$C$99:$C$580,'SCyD - LRAIC+'!$B186,'SCyD Distribución'!$D$99:$D$580,'SCyD - LRAIC+'!$C186,'SCyD Distribución'!$E$99:$E$580,'SCyD - LRAIC+'!$D186,'SCyD Distribución'!$F$99:$F$580,'SCyD - LRAIC+'!$E186)),0)</f>
        <v>257.36548943663331</v>
      </c>
    </row>
    <row r="187" spans="2:7" ht="13" outlineLevel="1" x14ac:dyDescent="0.25">
      <c r="B187" s="74" t="s">
        <v>3</v>
      </c>
      <c r="C187" s="80" t="s">
        <v>14</v>
      </c>
      <c r="D187" s="81" t="s">
        <v>9</v>
      </c>
      <c r="E187" s="77">
        <v>120</v>
      </c>
      <c r="F187" s="93"/>
      <c r="G187" s="121">
        <f>IFERROR(SUMIFS(G$14:G$16,$F$14:$F$16,$B187)*G$18/12*(xDSL_ajeno__bitstream*SUMIFS('SCyD Distribución'!$I$99:$I$580,'SCyD Distribución'!$C$99:$C$580,'SCyD - LRAIC+'!$B187,'SCyD Distribución'!$D$99:$D$580,'SCyD - LRAIC+'!$C187,'SCyD Distribución'!$E$99:$E$580,'SCyD - LRAIC+'!$D187,'SCyD Distribución'!$F$99:$F$580,'SCyD - LRAIC+'!$E187))/(xDSL_ajeno__líneas*SUMIFS('SCyD Distribución'!$H$99:$H$580,'SCyD Distribución'!$C$99:$C$580,'SCyD - LRAIC+'!$B187,'SCyD Distribución'!$D$99:$D$580,'SCyD - LRAIC+'!$C187,'SCyD Distribución'!$E$99:$E$580,'SCyD - LRAIC+'!$D187,'SCyD Distribución'!$F$99:$F$580,'SCyD - LRAIC+'!$E187)),0)</f>
        <v>282.2097474273603</v>
      </c>
    </row>
    <row r="188" spans="2:7" ht="13" outlineLevel="1" x14ac:dyDescent="0.25">
      <c r="B188" s="74" t="s">
        <v>3</v>
      </c>
      <c r="C188" s="80" t="s">
        <v>14</v>
      </c>
      <c r="D188" s="81" t="s">
        <v>9</v>
      </c>
      <c r="E188" s="77">
        <v>150</v>
      </c>
      <c r="F188" s="93"/>
      <c r="G188" s="121">
        <f>IFERROR(SUMIFS(G$14:G$16,$F$14:$F$16,$B188)*G$18/12*(xDSL_ajeno__bitstream*SUMIFS('SCyD Distribución'!$I$99:$I$580,'SCyD Distribución'!$C$99:$C$580,'SCyD - LRAIC+'!$B188,'SCyD Distribución'!$D$99:$D$580,'SCyD - LRAIC+'!$C188,'SCyD Distribución'!$E$99:$E$580,'SCyD - LRAIC+'!$D188,'SCyD Distribución'!$F$99:$F$580,'SCyD - LRAIC+'!$E188))/(xDSL_ajeno__líneas*SUMIFS('SCyD Distribución'!$H$99:$H$580,'SCyD Distribución'!$C$99:$C$580,'SCyD - LRAIC+'!$B188,'SCyD Distribución'!$D$99:$D$580,'SCyD - LRAIC+'!$C188,'SCyD Distribución'!$E$99:$E$580,'SCyD - LRAIC+'!$D188,'SCyD Distribución'!$F$99:$F$580,'SCyD - LRAIC+'!$E188)),0)</f>
        <v>315.9036259198071</v>
      </c>
    </row>
    <row r="189" spans="2:7" ht="13" outlineLevel="1" x14ac:dyDescent="0.25">
      <c r="B189" s="74" t="s">
        <v>3</v>
      </c>
      <c r="C189" s="80" t="s">
        <v>14</v>
      </c>
      <c r="D189" s="81" t="s">
        <v>9</v>
      </c>
      <c r="E189" s="77">
        <v>200</v>
      </c>
      <c r="F189" s="93"/>
      <c r="G189" s="121">
        <f>IFERROR(SUMIFS(G$14:G$16,$F$14:$F$16,$B189)*G$18/12*(xDSL_ajeno__bitstream*SUMIFS('SCyD Distribución'!$I$99:$I$580,'SCyD Distribución'!$C$99:$C$580,'SCyD - LRAIC+'!$B189,'SCyD Distribución'!$D$99:$D$580,'SCyD - LRAIC+'!$C189,'SCyD Distribución'!$E$99:$E$580,'SCyD - LRAIC+'!$D189,'SCyD Distribución'!$F$99:$F$580,'SCyD - LRAIC+'!$E189))/(xDSL_ajeno__líneas*SUMIFS('SCyD Distribución'!$H$99:$H$580,'SCyD Distribución'!$C$99:$C$580,'SCyD - LRAIC+'!$B189,'SCyD Distribución'!$D$99:$D$580,'SCyD - LRAIC+'!$C189,'SCyD Distribución'!$E$99:$E$580,'SCyD - LRAIC+'!$D189,'SCyD Distribución'!$F$99:$F$580,'SCyD - LRAIC+'!$E189)),0)</f>
        <v>365.3458396645741</v>
      </c>
    </row>
    <row r="190" spans="2:7" ht="13" outlineLevel="1" x14ac:dyDescent="0.25">
      <c r="B190" s="74" t="s">
        <v>3</v>
      </c>
      <c r="C190" s="80" t="s">
        <v>14</v>
      </c>
      <c r="D190" s="81" t="s">
        <v>9</v>
      </c>
      <c r="E190" s="77">
        <v>250</v>
      </c>
      <c r="F190" s="93"/>
      <c r="G190" s="121">
        <f>IFERROR(SUMIFS(G$14:G$16,$F$14:$F$16,$B190)*G$18/12*(xDSL_ajeno__bitstream*SUMIFS('SCyD Distribución'!$I$99:$I$580,'SCyD Distribución'!$C$99:$C$580,'SCyD - LRAIC+'!$B190,'SCyD Distribución'!$D$99:$D$580,'SCyD - LRAIC+'!$C190,'SCyD Distribución'!$E$99:$E$580,'SCyD - LRAIC+'!$D190,'SCyD Distribución'!$F$99:$F$580,'SCyD - LRAIC+'!$E190))/(xDSL_ajeno__líneas*SUMIFS('SCyD Distribución'!$H$99:$H$580,'SCyD Distribución'!$C$99:$C$580,'SCyD - LRAIC+'!$B190,'SCyD Distribución'!$D$99:$D$580,'SCyD - LRAIC+'!$C190,'SCyD Distribución'!$E$99:$E$580,'SCyD - LRAIC+'!$D190,'SCyD Distribución'!$F$99:$F$580,'SCyD - LRAIC+'!$E190)),0)</f>
        <v>408.96558859811353</v>
      </c>
    </row>
    <row r="191" spans="2:7" ht="13" outlineLevel="1" x14ac:dyDescent="0.25">
      <c r="B191" s="74" t="s">
        <v>3</v>
      </c>
      <c r="C191" s="80" t="s">
        <v>14</v>
      </c>
      <c r="D191" s="81" t="s">
        <v>9</v>
      </c>
      <c r="E191" s="77">
        <v>300</v>
      </c>
      <c r="F191" s="93"/>
      <c r="G191" s="121">
        <f>IFERROR(SUMIFS(G$14:G$16,$F$14:$F$16,$B191)*G$18/12*(xDSL_ajeno__bitstream*SUMIFS('SCyD Distribución'!$I$99:$I$580,'SCyD Distribución'!$C$99:$C$580,'SCyD - LRAIC+'!$B191,'SCyD Distribución'!$D$99:$D$580,'SCyD - LRAIC+'!$C191,'SCyD Distribución'!$E$99:$E$580,'SCyD - LRAIC+'!$D191,'SCyD Distribución'!$F$99:$F$580,'SCyD - LRAIC+'!$E191))/(xDSL_ajeno__líneas*SUMIFS('SCyD Distribución'!$H$99:$H$580,'SCyD Distribución'!$C$99:$C$580,'SCyD - LRAIC+'!$B191,'SCyD Distribución'!$D$99:$D$580,'SCyD - LRAIC+'!$C191,'SCyD Distribución'!$E$99:$E$580,'SCyD - LRAIC+'!$D191,'SCyD Distribución'!$F$99:$F$580,'SCyD - LRAIC+'!$E191)),0)</f>
        <v>448.44425613315161</v>
      </c>
    </row>
    <row r="192" spans="2:7" ht="13" outlineLevel="1" x14ac:dyDescent="0.25">
      <c r="B192" s="74" t="s">
        <v>3</v>
      </c>
      <c r="C192" s="80" t="s">
        <v>14</v>
      </c>
      <c r="D192" s="81" t="s">
        <v>9</v>
      </c>
      <c r="E192" s="77">
        <v>400</v>
      </c>
      <c r="F192" s="93"/>
      <c r="G192" s="121">
        <f>IFERROR(SUMIFS(G$14:G$16,$F$14:$F$16,$B192)*G$18/12*(xDSL_ajeno__bitstream*SUMIFS('SCyD Distribución'!$I$99:$I$580,'SCyD Distribución'!$C$99:$C$580,'SCyD - LRAIC+'!$B192,'SCyD Distribución'!$D$99:$D$580,'SCyD - LRAIC+'!$C192,'SCyD Distribución'!$E$99:$E$580,'SCyD - LRAIC+'!$D192,'SCyD Distribución'!$F$99:$F$580,'SCyD - LRAIC+'!$E192))/(xDSL_ajeno__líneas*SUMIFS('SCyD Distribución'!$H$99:$H$580,'SCyD Distribución'!$C$99:$C$580,'SCyD - LRAIC+'!$B192,'SCyD Distribución'!$D$99:$D$580,'SCyD - LRAIC+'!$C192,'SCyD Distribución'!$E$99:$E$580,'SCyD - LRAIC+'!$D192,'SCyD Distribución'!$F$99:$F$580,'SCyD - LRAIC+'!$E192)),0)</f>
        <v>518.63046149812817</v>
      </c>
    </row>
    <row r="193" spans="2:7" ht="13" outlineLevel="1" x14ac:dyDescent="0.25">
      <c r="B193" s="74" t="s">
        <v>3</v>
      </c>
      <c r="C193" s="80" t="s">
        <v>14</v>
      </c>
      <c r="D193" s="81" t="s">
        <v>9</v>
      </c>
      <c r="E193" s="77">
        <v>500</v>
      </c>
      <c r="F193" s="93"/>
      <c r="G193" s="121">
        <f>IFERROR(SUMIFS(G$14:G$16,$F$14:$F$16,$B193)*G$18/12*(xDSL_ajeno__bitstream*SUMIFS('SCyD Distribución'!$I$99:$I$580,'SCyD Distribución'!$C$99:$C$580,'SCyD - LRAIC+'!$B193,'SCyD Distribución'!$D$99:$D$580,'SCyD - LRAIC+'!$C193,'SCyD Distribución'!$E$99:$E$580,'SCyD - LRAIC+'!$D193,'SCyD Distribución'!$F$99:$F$580,'SCyD - LRAIC+'!$E193))/(xDSL_ajeno__líneas*SUMIFS('SCyD Distribución'!$H$99:$H$580,'SCyD Distribución'!$C$99:$C$580,'SCyD - LRAIC+'!$B193,'SCyD Distribución'!$D$99:$D$580,'SCyD - LRAIC+'!$C193,'SCyD Distribución'!$E$99:$E$580,'SCyD - LRAIC+'!$D193,'SCyD Distribución'!$F$99:$F$580,'SCyD - LRAIC+'!$E193)),0)</f>
        <v>580.55132678183838</v>
      </c>
    </row>
    <row r="194" spans="2:7" ht="13" outlineLevel="1" x14ac:dyDescent="0.25">
      <c r="B194" s="74" t="s">
        <v>3</v>
      </c>
      <c r="C194" s="80" t="s">
        <v>14</v>
      </c>
      <c r="D194" s="81" t="s">
        <v>9</v>
      </c>
      <c r="E194" s="77">
        <v>750</v>
      </c>
      <c r="F194" s="93"/>
      <c r="G194" s="121">
        <f>IFERROR(SUMIFS(G$14:G$16,$F$14:$F$16,$B194)*G$18/12*(xDSL_ajeno__bitstream*SUMIFS('SCyD Distribución'!$I$99:$I$580,'SCyD Distribución'!$C$99:$C$580,'SCyD - LRAIC+'!$B194,'SCyD Distribución'!$D$99:$D$580,'SCyD - LRAIC+'!$C194,'SCyD Distribución'!$E$99:$E$580,'SCyD - LRAIC+'!$D194,'SCyD Distribución'!$F$99:$F$580,'SCyD - LRAIC+'!$E194))/(xDSL_ajeno__líneas*SUMIFS('SCyD Distribución'!$H$99:$H$580,'SCyD Distribución'!$C$99:$C$580,'SCyD - LRAIC+'!$B194,'SCyD Distribución'!$D$99:$D$580,'SCyD - LRAIC+'!$C194,'SCyD Distribución'!$E$99:$E$580,'SCyD - LRAIC+'!$D194,'SCyD Distribución'!$F$99:$F$580,'SCyD - LRAIC+'!$E194)),0)</f>
        <v>712.59852890296963</v>
      </c>
    </row>
    <row r="195" spans="2:7" ht="13" outlineLevel="1" x14ac:dyDescent="0.25">
      <c r="B195" s="74" t="s">
        <v>3</v>
      </c>
      <c r="C195" s="80" t="s">
        <v>14</v>
      </c>
      <c r="D195" s="81" t="s">
        <v>9</v>
      </c>
      <c r="E195" s="77">
        <v>1000</v>
      </c>
      <c r="F195" s="93"/>
      <c r="G195" s="121">
        <f>IFERROR(SUMIFS(G$14:G$16,$F$14:$F$16,$B195)*G$18/12*(xDSL_ajeno__bitstream*SUMIFS('SCyD Distribución'!$I$99:$I$580,'SCyD Distribución'!$C$99:$C$580,'SCyD - LRAIC+'!$B195,'SCyD Distribución'!$D$99:$D$580,'SCyD - LRAIC+'!$C195,'SCyD Distribución'!$E$99:$E$580,'SCyD - LRAIC+'!$D195,'SCyD Distribución'!$F$99:$F$580,'SCyD - LRAIC+'!$E195))/(xDSL_ajeno__líneas*SUMIFS('SCyD Distribución'!$H$99:$H$580,'SCyD Distribución'!$C$99:$C$580,'SCyD - LRAIC+'!$B195,'SCyD Distribución'!$D$99:$D$580,'SCyD - LRAIC+'!$C195,'SCyD Distribución'!$E$99:$E$580,'SCyD - LRAIC+'!$D195,'SCyD Distribución'!$F$99:$F$580,'SCyD - LRAIC+'!$E195)),0)</f>
        <v>824.12763426743618</v>
      </c>
    </row>
    <row r="196" spans="2:7" ht="13" outlineLevel="1" x14ac:dyDescent="0.25">
      <c r="B196" s="82" t="s">
        <v>4</v>
      </c>
      <c r="C196" s="75" t="s">
        <v>11</v>
      </c>
      <c r="D196" s="76" t="s">
        <v>8</v>
      </c>
      <c r="E196" s="77">
        <v>3</v>
      </c>
      <c r="F196" s="93"/>
      <c r="G196" s="121">
        <f>IFERROR(SUMIFS(G$14:G$16,$F$14:$F$16,$B196)*G$18/12*(xDSL_ajeno__bitstream*SUMIFS('SCyD Distribución'!$I$99:$I$580,'SCyD Distribución'!$C$99:$C$580,'SCyD - LRAIC+'!$B196,'SCyD Distribución'!$D$99:$D$580,'SCyD - LRAIC+'!$C196,'SCyD Distribución'!$E$99:$E$580,'SCyD - LRAIC+'!$D196,'SCyD Distribución'!$F$99:$F$580,'SCyD - LRAIC+'!$E196))/(xDSL_ajeno__líneas*SUMIFS('SCyD Distribución'!$H$99:$H$580,'SCyD Distribución'!$C$99:$C$580,'SCyD - LRAIC+'!$B196,'SCyD Distribución'!$D$99:$D$580,'SCyD - LRAIC+'!$C196,'SCyD Distribución'!$E$99:$E$580,'SCyD - LRAIC+'!$D196,'SCyD Distribución'!$F$99:$F$580,'SCyD - LRAIC+'!$E196)),0)</f>
        <v>25.719362311938276</v>
      </c>
    </row>
    <row r="197" spans="2:7" ht="13" outlineLevel="1" x14ac:dyDescent="0.25">
      <c r="B197" s="82" t="s">
        <v>4</v>
      </c>
      <c r="C197" s="75" t="s">
        <v>11</v>
      </c>
      <c r="D197" s="76" t="s">
        <v>8</v>
      </c>
      <c r="E197" s="77">
        <v>5</v>
      </c>
      <c r="F197" s="93"/>
      <c r="G197" s="121">
        <f>IFERROR(SUMIFS(G$14:G$16,$F$14:$F$16,$B197)*G$18/12*(xDSL_ajeno__bitstream*SUMIFS('SCyD Distribución'!$I$99:$I$580,'SCyD Distribución'!$C$99:$C$580,'SCyD - LRAIC+'!$B197,'SCyD Distribución'!$D$99:$D$580,'SCyD - LRAIC+'!$C197,'SCyD Distribución'!$E$99:$E$580,'SCyD - LRAIC+'!$D197,'SCyD Distribución'!$F$99:$F$580,'SCyD - LRAIC+'!$E197))/(xDSL_ajeno__líneas*SUMIFS('SCyD Distribución'!$H$99:$H$580,'SCyD Distribución'!$C$99:$C$580,'SCyD - LRAIC+'!$B197,'SCyD Distribución'!$D$99:$D$580,'SCyD - LRAIC+'!$C197,'SCyD Distribución'!$E$99:$E$580,'SCyD - LRAIC+'!$D197,'SCyD Distribución'!$F$99:$F$580,'SCyD - LRAIC+'!$E197)),0)</f>
        <v>33.296022214509442</v>
      </c>
    </row>
    <row r="198" spans="2:7" ht="13" outlineLevel="1" x14ac:dyDescent="0.25">
      <c r="B198" s="82" t="s">
        <v>4</v>
      </c>
      <c r="C198" s="75" t="s">
        <v>11</v>
      </c>
      <c r="D198" s="76" t="s">
        <v>8</v>
      </c>
      <c r="E198" s="77">
        <v>10</v>
      </c>
      <c r="F198" s="93"/>
      <c r="G198" s="121">
        <f>IFERROR(SUMIFS(G$14:G$16,$F$14:$F$16,$B198)*G$18/12*(xDSL_ajeno__bitstream*SUMIFS('SCyD Distribución'!$I$99:$I$580,'SCyD Distribución'!$C$99:$C$580,'SCyD - LRAIC+'!$B198,'SCyD Distribución'!$D$99:$D$580,'SCyD - LRAIC+'!$C198,'SCyD Distribución'!$E$99:$E$580,'SCyD - LRAIC+'!$D198,'SCyD Distribución'!$F$99:$F$580,'SCyD - LRAIC+'!$E198))/(xDSL_ajeno__líneas*SUMIFS('SCyD Distribución'!$H$99:$H$580,'SCyD Distribución'!$C$99:$C$580,'SCyD - LRAIC+'!$B198,'SCyD Distribución'!$D$99:$D$580,'SCyD - LRAIC+'!$C198,'SCyD Distribución'!$E$99:$E$580,'SCyD - LRAIC+'!$D198,'SCyD Distribución'!$F$99:$F$580,'SCyD - LRAIC+'!$E198)),0)</f>
        <v>47.265712353580128</v>
      </c>
    </row>
    <row r="199" spans="2:7" ht="13" outlineLevel="1" x14ac:dyDescent="0.25">
      <c r="B199" s="82" t="s">
        <v>4</v>
      </c>
      <c r="C199" s="75" t="s">
        <v>11</v>
      </c>
      <c r="D199" s="76" t="s">
        <v>8</v>
      </c>
      <c r="E199" s="77">
        <v>15</v>
      </c>
      <c r="F199" s="93"/>
      <c r="G199" s="121">
        <f>IFERROR(SUMIFS(G$14:G$16,$F$14:$F$16,$B199)*G$18/12*(xDSL_ajeno__bitstream*SUMIFS('SCyD Distribución'!$I$99:$I$580,'SCyD Distribución'!$C$99:$C$580,'SCyD - LRAIC+'!$B199,'SCyD Distribución'!$D$99:$D$580,'SCyD - LRAIC+'!$C199,'SCyD Distribución'!$E$99:$E$580,'SCyD - LRAIC+'!$D199,'SCyD Distribución'!$F$99:$F$580,'SCyD - LRAIC+'!$E199))/(xDSL_ajeno__líneas*SUMIFS('SCyD Distribución'!$H$99:$H$580,'SCyD Distribución'!$C$99:$C$580,'SCyD - LRAIC+'!$B199,'SCyD Distribución'!$D$99:$D$580,'SCyD - LRAIC+'!$C199,'SCyD Distribución'!$E$99:$E$580,'SCyD - LRAIC+'!$D199,'SCyD Distribución'!$F$99:$F$580,'SCyD - LRAIC+'!$E199)),0)</f>
        <v>58.016363992169566</v>
      </c>
    </row>
    <row r="200" spans="2:7" ht="13" outlineLevel="1" x14ac:dyDescent="0.25">
      <c r="B200" s="82" t="s">
        <v>4</v>
      </c>
      <c r="C200" s="75" t="s">
        <v>11</v>
      </c>
      <c r="D200" s="76" t="s">
        <v>8</v>
      </c>
      <c r="E200" s="77">
        <v>20</v>
      </c>
      <c r="F200" s="93"/>
      <c r="G200" s="121">
        <f>IFERROR(SUMIFS(G$14:G$16,$F$14:$F$16,$B200)*G$18/12*(xDSL_ajeno__bitstream*SUMIFS('SCyD Distribución'!$I$99:$I$580,'SCyD Distribución'!$C$99:$C$580,'SCyD - LRAIC+'!$B200,'SCyD Distribución'!$D$99:$D$580,'SCyD - LRAIC+'!$C200,'SCyD Distribución'!$E$99:$E$580,'SCyD - LRAIC+'!$D200,'SCyD Distribución'!$F$99:$F$580,'SCyD - LRAIC+'!$E200))/(xDSL_ajeno__líneas*SUMIFS('SCyD Distribución'!$H$99:$H$580,'SCyD Distribución'!$C$99:$C$580,'SCyD - LRAIC+'!$B200,'SCyD Distribución'!$D$99:$D$580,'SCyD - LRAIC+'!$C200,'SCyD Distribución'!$E$99:$E$580,'SCyD - LRAIC+'!$D200,'SCyD Distribución'!$F$99:$F$580,'SCyD - LRAIC+'!$E200)),0)</f>
        <v>67.096530327212548</v>
      </c>
    </row>
    <row r="201" spans="2:7" ht="13" outlineLevel="1" x14ac:dyDescent="0.25">
      <c r="B201" s="82" t="s">
        <v>4</v>
      </c>
      <c r="C201" s="75" t="s">
        <v>11</v>
      </c>
      <c r="D201" s="76" t="s">
        <v>8</v>
      </c>
      <c r="E201" s="77">
        <v>30</v>
      </c>
      <c r="F201" s="93"/>
      <c r="G201" s="121">
        <f>IFERROR(SUMIFS(G$14:G$16,$F$14:$F$16,$B201)*G$18/12*(xDSL_ajeno__bitstream*SUMIFS('SCyD Distribución'!$I$99:$I$580,'SCyD Distribución'!$C$99:$C$580,'SCyD - LRAIC+'!$B201,'SCyD Distribución'!$D$99:$D$580,'SCyD - LRAIC+'!$C201,'SCyD Distribución'!$E$99:$E$580,'SCyD - LRAIC+'!$D201,'SCyD Distribución'!$F$99:$F$580,'SCyD - LRAIC+'!$E201))/(xDSL_ajeno__líneas*SUMIFS('SCyD Distribución'!$H$99:$H$580,'SCyD Distribución'!$C$99:$C$580,'SCyD - LRAIC+'!$B201,'SCyD Distribución'!$D$99:$D$580,'SCyD - LRAIC+'!$C201,'SCyD Distribución'!$E$99:$E$580,'SCyD - LRAIC+'!$D201,'SCyD Distribución'!$F$99:$F$580,'SCyD - LRAIC+'!$E201)),0)</f>
        <v>82.35772893794875</v>
      </c>
    </row>
    <row r="202" spans="2:7" ht="13" outlineLevel="1" x14ac:dyDescent="0.25">
      <c r="B202" s="82" t="s">
        <v>4</v>
      </c>
      <c r="C202" s="75" t="s">
        <v>11</v>
      </c>
      <c r="D202" s="76" t="s">
        <v>8</v>
      </c>
      <c r="E202" s="77">
        <v>40</v>
      </c>
      <c r="F202" s="93"/>
      <c r="G202" s="121">
        <f>IFERROR(SUMIFS(G$14:G$16,$F$14:$F$16,$B202)*G$18/12*(xDSL_ajeno__bitstream*SUMIFS('SCyD Distribución'!$I$99:$I$580,'SCyD Distribución'!$C$99:$C$580,'SCyD - LRAIC+'!$B202,'SCyD Distribución'!$D$99:$D$580,'SCyD - LRAIC+'!$C202,'SCyD Distribución'!$E$99:$E$580,'SCyD - LRAIC+'!$D202,'SCyD Distribución'!$F$99:$F$580,'SCyD - LRAIC+'!$E202))/(xDSL_ajeno__líneas*SUMIFS('SCyD Distribución'!$H$99:$H$580,'SCyD Distribución'!$C$99:$C$580,'SCyD - LRAIC+'!$B202,'SCyD Distribución'!$D$99:$D$580,'SCyD - LRAIC+'!$C202,'SCyD Distribución'!$E$99:$E$580,'SCyD - LRAIC+'!$D202,'SCyD Distribución'!$F$99:$F$580,'SCyD - LRAIC+'!$E202)),0)</f>
        <v>95.247572876357111</v>
      </c>
    </row>
    <row r="203" spans="2:7" ht="13" outlineLevel="1" x14ac:dyDescent="0.25">
      <c r="B203" s="82" t="s">
        <v>4</v>
      </c>
      <c r="C203" s="75" t="s">
        <v>11</v>
      </c>
      <c r="D203" s="76" t="s">
        <v>8</v>
      </c>
      <c r="E203" s="77">
        <v>50</v>
      </c>
      <c r="F203" s="93"/>
      <c r="G203" s="121">
        <f>IFERROR(SUMIFS(G$14:G$16,$F$14:$F$16,$B203)*G$18/12*(xDSL_ajeno__bitstream*SUMIFS('SCyD Distribución'!$I$99:$I$580,'SCyD Distribución'!$C$99:$C$580,'SCyD - LRAIC+'!$B203,'SCyD Distribución'!$D$99:$D$580,'SCyD - LRAIC+'!$C203,'SCyD Distribución'!$E$99:$E$580,'SCyD - LRAIC+'!$D203,'SCyD Distribución'!$F$99:$F$580,'SCyD - LRAIC+'!$E203))/(xDSL_ajeno__líneas*SUMIFS('SCyD Distribución'!$H$99:$H$580,'SCyD Distribución'!$C$99:$C$580,'SCyD - LRAIC+'!$B203,'SCyD Distribución'!$D$99:$D$580,'SCyD - LRAIC+'!$C203,'SCyD Distribución'!$E$99:$E$580,'SCyD - LRAIC+'!$D203,'SCyD Distribución'!$F$99:$F$580,'SCyD - LRAIC+'!$E203)),0)</f>
        <v>106.61946975962296</v>
      </c>
    </row>
    <row r="204" spans="2:7" ht="13" outlineLevel="1" x14ac:dyDescent="0.25">
      <c r="B204" s="82" t="s">
        <v>4</v>
      </c>
      <c r="C204" s="75" t="s">
        <v>11</v>
      </c>
      <c r="D204" s="76" t="s">
        <v>8</v>
      </c>
      <c r="E204" s="77">
        <v>60</v>
      </c>
      <c r="F204" s="93"/>
      <c r="G204" s="121">
        <f>IFERROR(SUMIFS(G$14:G$16,$F$14:$F$16,$B204)*G$18/12*(xDSL_ajeno__bitstream*SUMIFS('SCyD Distribución'!$I$99:$I$580,'SCyD Distribución'!$C$99:$C$580,'SCyD - LRAIC+'!$B204,'SCyD Distribución'!$D$99:$D$580,'SCyD - LRAIC+'!$C204,'SCyD Distribución'!$E$99:$E$580,'SCyD - LRAIC+'!$D204,'SCyD Distribución'!$F$99:$F$580,'SCyD - LRAIC+'!$E204))/(xDSL_ajeno__líneas*SUMIFS('SCyD Distribución'!$H$99:$H$580,'SCyD Distribución'!$C$99:$C$580,'SCyD - LRAIC+'!$B204,'SCyD Distribución'!$D$99:$D$580,'SCyD - LRAIC+'!$C204,'SCyD Distribución'!$E$99:$E$580,'SCyD - LRAIC+'!$D204,'SCyD Distribución'!$F$99:$F$580,'SCyD - LRAIC+'!$E204)),0)</f>
        <v>116.91176504498128</v>
      </c>
    </row>
    <row r="205" spans="2:7" ht="13" outlineLevel="1" x14ac:dyDescent="0.25">
      <c r="B205" s="82" t="s">
        <v>4</v>
      </c>
      <c r="C205" s="75" t="s">
        <v>11</v>
      </c>
      <c r="D205" s="76" t="s">
        <v>8</v>
      </c>
      <c r="E205" s="77">
        <v>70</v>
      </c>
      <c r="F205" s="93"/>
      <c r="G205" s="121">
        <f>IFERROR(SUMIFS(G$14:G$16,$F$14:$F$16,$B205)*G$18/12*(xDSL_ajeno__bitstream*SUMIFS('SCyD Distribución'!$I$99:$I$580,'SCyD Distribución'!$C$99:$C$580,'SCyD - LRAIC+'!$B205,'SCyD Distribución'!$D$99:$D$580,'SCyD - LRAIC+'!$C205,'SCyD Distribución'!$E$99:$E$580,'SCyD - LRAIC+'!$D205,'SCyD Distribución'!$F$99:$F$580,'SCyD - LRAIC+'!$E205))/(xDSL_ajeno__líneas*SUMIFS('SCyD Distribución'!$H$99:$H$580,'SCyD Distribución'!$C$99:$C$580,'SCyD - LRAIC+'!$B205,'SCyD Distribución'!$D$99:$D$580,'SCyD - LRAIC+'!$C205,'SCyD Distribución'!$E$99:$E$580,'SCyD - LRAIC+'!$D205,'SCyD Distribución'!$F$99:$F$580,'SCyD - LRAIC+'!$E205)),0)</f>
        <v>126.38515966874928</v>
      </c>
    </row>
    <row r="206" spans="2:7" ht="13" outlineLevel="1" x14ac:dyDescent="0.25">
      <c r="B206" s="82" t="s">
        <v>4</v>
      </c>
      <c r="C206" s="75" t="s">
        <v>11</v>
      </c>
      <c r="D206" s="76" t="s">
        <v>8</v>
      </c>
      <c r="E206" s="77">
        <v>100</v>
      </c>
      <c r="F206" s="93"/>
      <c r="G206" s="121">
        <f>IFERROR(SUMIFS(G$14:G$16,$F$14:$F$16,$B206)*G$18/12*(xDSL_ajeno__bitstream*SUMIFS('SCyD Distribución'!$I$99:$I$580,'SCyD Distribución'!$C$99:$C$580,'SCyD - LRAIC+'!$B206,'SCyD Distribución'!$D$99:$D$580,'SCyD - LRAIC+'!$C206,'SCyD Distribución'!$E$99:$E$580,'SCyD - LRAIC+'!$D206,'SCyD Distribución'!$F$99:$F$580,'SCyD - LRAIC+'!$E206))/(xDSL_ajeno__líneas*SUMIFS('SCyD Distribución'!$H$99:$H$580,'SCyD Distribución'!$C$99:$C$580,'SCyD - LRAIC+'!$B206,'SCyD Distribución'!$D$99:$D$580,'SCyD - LRAIC+'!$C206,'SCyD Distribución'!$E$99:$E$580,'SCyD - LRAIC+'!$D206,'SCyD Distribución'!$F$99:$F$580,'SCyD - LRAIC+'!$E206)),0)</f>
        <v>151.3527699039536</v>
      </c>
    </row>
    <row r="207" spans="2:7" ht="13" outlineLevel="1" x14ac:dyDescent="0.25">
      <c r="B207" s="82" t="s">
        <v>4</v>
      </c>
      <c r="C207" s="75" t="s">
        <v>11</v>
      </c>
      <c r="D207" s="76" t="s">
        <v>8</v>
      </c>
      <c r="E207" s="77">
        <v>120</v>
      </c>
      <c r="F207" s="93"/>
      <c r="G207" s="121">
        <f>IFERROR(SUMIFS(G$14:G$16,$F$14:$F$16,$B207)*G$18/12*(xDSL_ajeno__bitstream*SUMIFS('SCyD Distribución'!$I$99:$I$580,'SCyD Distribución'!$C$99:$C$580,'SCyD - LRAIC+'!$B207,'SCyD Distribución'!$D$99:$D$580,'SCyD - LRAIC+'!$C207,'SCyD Distribución'!$E$99:$E$580,'SCyD - LRAIC+'!$D207,'SCyD Distribución'!$F$99:$F$580,'SCyD - LRAIC+'!$E207))/(xDSL_ajeno__líneas*SUMIFS('SCyD Distribución'!$H$99:$H$580,'SCyD Distribución'!$C$99:$C$580,'SCyD - LRAIC+'!$B207,'SCyD Distribución'!$D$99:$D$580,'SCyD - LRAIC+'!$C207,'SCyD Distribución'!$E$99:$E$580,'SCyD - LRAIC+'!$D207,'SCyD Distribución'!$F$99:$F$580,'SCyD - LRAIC+'!$E207)),0)</f>
        <v>165.9633040176611</v>
      </c>
    </row>
    <row r="208" spans="2:7" ht="13" outlineLevel="1" x14ac:dyDescent="0.25">
      <c r="B208" s="82" t="s">
        <v>4</v>
      </c>
      <c r="C208" s="75" t="s">
        <v>11</v>
      </c>
      <c r="D208" s="76" t="s">
        <v>8</v>
      </c>
      <c r="E208" s="77">
        <v>150</v>
      </c>
      <c r="F208" s="93"/>
      <c r="G208" s="121">
        <f>IFERROR(SUMIFS(G$14:G$16,$F$14:$F$16,$B208)*G$18/12*(xDSL_ajeno__bitstream*SUMIFS('SCyD Distribución'!$I$99:$I$580,'SCyD Distribución'!$C$99:$C$580,'SCyD - LRAIC+'!$B208,'SCyD Distribución'!$D$99:$D$580,'SCyD - LRAIC+'!$C208,'SCyD Distribución'!$E$99:$E$580,'SCyD - LRAIC+'!$D208,'SCyD Distribución'!$F$99:$F$580,'SCyD - LRAIC+'!$E208))/(xDSL_ajeno__líneas*SUMIFS('SCyD Distribución'!$H$99:$H$580,'SCyD Distribución'!$C$99:$C$580,'SCyD - LRAIC+'!$B208,'SCyD Distribución'!$D$99:$D$580,'SCyD - LRAIC+'!$C208,'SCyD Distribución'!$E$99:$E$580,'SCyD - LRAIC+'!$D208,'SCyD Distribución'!$F$99:$F$580,'SCyD - LRAIC+'!$E208)),0)</f>
        <v>185.77816672439815</v>
      </c>
    </row>
    <row r="209" spans="2:7" ht="13" outlineLevel="1" x14ac:dyDescent="0.25">
      <c r="B209" s="82" t="s">
        <v>4</v>
      </c>
      <c r="C209" s="75" t="s">
        <v>11</v>
      </c>
      <c r="D209" s="76" t="s">
        <v>8</v>
      </c>
      <c r="E209" s="77">
        <v>200</v>
      </c>
      <c r="F209" s="93"/>
      <c r="G209" s="121">
        <f>IFERROR(SUMIFS(G$14:G$16,$F$14:$F$16,$B209)*G$18/12*(xDSL_ajeno__bitstream*SUMIFS('SCyD Distribución'!$I$99:$I$580,'SCyD Distribución'!$C$99:$C$580,'SCyD - LRAIC+'!$B209,'SCyD Distribución'!$D$99:$D$580,'SCyD - LRAIC+'!$C209,'SCyD Distribución'!$E$99:$E$580,'SCyD - LRAIC+'!$D209,'SCyD Distribución'!$F$99:$F$580,'SCyD - LRAIC+'!$E209))/(xDSL_ajeno__líneas*SUMIFS('SCyD Distribución'!$H$99:$H$580,'SCyD Distribución'!$C$99:$C$580,'SCyD - LRAIC+'!$B209,'SCyD Distribución'!$D$99:$D$580,'SCyD - LRAIC+'!$C209,'SCyD Distribución'!$E$99:$E$580,'SCyD - LRAIC+'!$D209,'SCyD Distribución'!$F$99:$F$580,'SCyD - LRAIC+'!$E209)),0)</f>
        <v>214.85438831430272</v>
      </c>
    </row>
    <row r="210" spans="2:7" ht="13" outlineLevel="1" x14ac:dyDescent="0.25">
      <c r="B210" s="82" t="s">
        <v>4</v>
      </c>
      <c r="C210" s="75" t="s">
        <v>11</v>
      </c>
      <c r="D210" s="76" t="s">
        <v>8</v>
      </c>
      <c r="E210" s="77">
        <v>250</v>
      </c>
      <c r="F210" s="93"/>
      <c r="G210" s="121">
        <f>IFERROR(SUMIFS(G$14:G$16,$F$14:$F$16,$B210)*G$18/12*(xDSL_ajeno__bitstream*SUMIFS('SCyD Distribución'!$I$99:$I$580,'SCyD Distribución'!$C$99:$C$580,'SCyD - LRAIC+'!$B210,'SCyD Distribución'!$D$99:$D$580,'SCyD - LRAIC+'!$C210,'SCyD Distribución'!$E$99:$E$580,'SCyD - LRAIC+'!$D210,'SCyD Distribución'!$F$99:$F$580,'SCyD - LRAIC+'!$E210))/(xDSL_ajeno__líneas*SUMIFS('SCyD Distribución'!$H$99:$H$580,'SCyD Distribución'!$C$99:$C$580,'SCyD - LRAIC+'!$B210,'SCyD Distribución'!$D$99:$D$580,'SCyD - LRAIC+'!$C210,'SCyD Distribución'!$E$99:$E$580,'SCyD - LRAIC+'!$D210,'SCyD Distribución'!$F$99:$F$580,'SCyD - LRAIC+'!$E210)),0)</f>
        <v>240.50650600132354</v>
      </c>
    </row>
    <row r="211" spans="2:7" ht="13" outlineLevel="1" x14ac:dyDescent="0.25">
      <c r="B211" s="82" t="s">
        <v>4</v>
      </c>
      <c r="C211" s="75" t="s">
        <v>11</v>
      </c>
      <c r="D211" s="76" t="s">
        <v>8</v>
      </c>
      <c r="E211" s="77">
        <v>300</v>
      </c>
      <c r="F211" s="93"/>
      <c r="G211" s="121">
        <f>IFERROR(SUMIFS(G$14:G$16,$F$14:$F$16,$B211)*G$18/12*(xDSL_ajeno__bitstream*SUMIFS('SCyD Distribución'!$I$99:$I$580,'SCyD Distribución'!$C$99:$C$580,'SCyD - LRAIC+'!$B211,'SCyD Distribución'!$D$99:$D$580,'SCyD - LRAIC+'!$C211,'SCyD Distribución'!$E$99:$E$580,'SCyD - LRAIC+'!$D211,'SCyD Distribución'!$F$99:$F$580,'SCyD - LRAIC+'!$E211))/(xDSL_ajeno__líneas*SUMIFS('SCyD Distribución'!$H$99:$H$580,'SCyD Distribución'!$C$99:$C$580,'SCyD - LRAIC+'!$B211,'SCyD Distribución'!$D$99:$D$580,'SCyD - LRAIC+'!$C211,'SCyD Distribución'!$E$99:$E$580,'SCyD - LRAIC+'!$D211,'SCyD Distribución'!$F$99:$F$580,'SCyD - LRAIC+'!$E211)),0)</f>
        <v>263.7233160585883</v>
      </c>
    </row>
    <row r="212" spans="2:7" ht="13" outlineLevel="1" x14ac:dyDescent="0.25">
      <c r="B212" s="82" t="s">
        <v>4</v>
      </c>
      <c r="C212" s="75" t="s">
        <v>11</v>
      </c>
      <c r="D212" s="76" t="s">
        <v>8</v>
      </c>
      <c r="E212" s="77">
        <v>400</v>
      </c>
      <c r="F212" s="93"/>
      <c r="G212" s="121">
        <f>IFERROR(SUMIFS(G$14:G$16,$F$14:$F$16,$B212)*G$18/12*(xDSL_ajeno__bitstream*SUMIFS('SCyD Distribución'!$I$99:$I$580,'SCyD Distribución'!$C$99:$C$580,'SCyD - LRAIC+'!$B212,'SCyD Distribución'!$D$99:$D$580,'SCyD - LRAIC+'!$C212,'SCyD Distribución'!$E$99:$E$580,'SCyD - LRAIC+'!$D212,'SCyD Distribución'!$F$99:$F$580,'SCyD - LRAIC+'!$E212))/(xDSL_ajeno__líneas*SUMIFS('SCyD Distribución'!$H$99:$H$580,'SCyD Distribución'!$C$99:$C$580,'SCyD - LRAIC+'!$B212,'SCyD Distribución'!$D$99:$D$580,'SCyD - LRAIC+'!$C212,'SCyD Distribución'!$E$99:$E$580,'SCyD - LRAIC+'!$D212,'SCyD Distribución'!$F$99:$F$580,'SCyD - LRAIC+'!$E212)),0)</f>
        <v>304.99876683596381</v>
      </c>
    </row>
    <row r="213" spans="2:7" ht="13" outlineLevel="1" x14ac:dyDescent="0.25">
      <c r="B213" s="82" t="s">
        <v>4</v>
      </c>
      <c r="C213" s="75" t="s">
        <v>11</v>
      </c>
      <c r="D213" s="76" t="s">
        <v>8</v>
      </c>
      <c r="E213" s="77">
        <v>500</v>
      </c>
      <c r="F213" s="93"/>
      <c r="G213" s="121">
        <f>IFERROR(SUMIFS(G$14:G$16,$F$14:$F$16,$B213)*G$18/12*(xDSL_ajeno__bitstream*SUMIFS('SCyD Distribución'!$I$99:$I$580,'SCyD Distribución'!$C$99:$C$580,'SCyD - LRAIC+'!$B213,'SCyD Distribución'!$D$99:$D$580,'SCyD - LRAIC+'!$C213,'SCyD Distribución'!$E$99:$E$580,'SCyD - LRAIC+'!$D213,'SCyD Distribución'!$F$99:$F$580,'SCyD - LRAIC+'!$E213))/(xDSL_ajeno__líneas*SUMIFS('SCyD Distribución'!$H$99:$H$580,'SCyD Distribución'!$C$99:$C$580,'SCyD - LRAIC+'!$B213,'SCyD Distribución'!$D$99:$D$580,'SCyD - LRAIC+'!$C213,'SCyD Distribución'!$E$99:$E$580,'SCyD - LRAIC+'!$D213,'SCyD Distribución'!$F$99:$F$580,'SCyD - LRAIC+'!$E213)),0)</f>
        <v>341.41349553969934</v>
      </c>
    </row>
    <row r="214" spans="2:7" ht="13" outlineLevel="1" x14ac:dyDescent="0.25">
      <c r="B214" s="82" t="s">
        <v>4</v>
      </c>
      <c r="C214" s="75" t="s">
        <v>11</v>
      </c>
      <c r="D214" s="76" t="s">
        <v>8</v>
      </c>
      <c r="E214" s="77">
        <v>750</v>
      </c>
      <c r="F214" s="93"/>
      <c r="G214" s="121">
        <f>IFERROR(SUMIFS(G$14:G$16,$F$14:$F$16,$B214)*G$18/12*(xDSL_ajeno__bitstream*SUMIFS('SCyD Distribución'!$I$99:$I$580,'SCyD Distribución'!$C$99:$C$580,'SCyD - LRAIC+'!$B214,'SCyD Distribución'!$D$99:$D$580,'SCyD - LRAIC+'!$C214,'SCyD Distribución'!$E$99:$E$580,'SCyD - LRAIC+'!$D214,'SCyD Distribución'!$F$99:$F$580,'SCyD - LRAIC+'!$E214))/(xDSL_ajeno__líneas*SUMIFS('SCyD Distribución'!$H$99:$H$580,'SCyD Distribución'!$C$99:$C$580,'SCyD - LRAIC+'!$B214,'SCyD Distribución'!$D$99:$D$580,'SCyD - LRAIC+'!$C214,'SCyD Distribución'!$E$99:$E$580,'SCyD - LRAIC+'!$D214,'SCyD Distribución'!$F$99:$F$580,'SCyD - LRAIC+'!$E214)),0)</f>
        <v>419.0684672410282</v>
      </c>
    </row>
    <row r="215" spans="2:7" ht="13" outlineLevel="1" x14ac:dyDescent="0.25">
      <c r="B215" s="82" t="s">
        <v>4</v>
      </c>
      <c r="C215" s="75" t="s">
        <v>11</v>
      </c>
      <c r="D215" s="76" t="s">
        <v>8</v>
      </c>
      <c r="E215" s="77">
        <v>1000</v>
      </c>
      <c r="F215" s="93"/>
      <c r="G215" s="121">
        <f>IFERROR(SUMIFS(G$14:G$16,$F$14:$F$16,$B215)*G$18/12*(xDSL_ajeno__bitstream*SUMIFS('SCyD Distribución'!$I$99:$I$580,'SCyD Distribución'!$C$99:$C$580,'SCyD - LRAIC+'!$B215,'SCyD Distribución'!$D$99:$D$580,'SCyD - LRAIC+'!$C215,'SCyD Distribución'!$E$99:$E$580,'SCyD - LRAIC+'!$D215,'SCyD Distribución'!$F$99:$F$580,'SCyD - LRAIC+'!$E215))/(xDSL_ajeno__líneas*SUMIFS('SCyD Distribución'!$H$99:$H$580,'SCyD Distribución'!$C$99:$C$580,'SCyD - LRAIC+'!$B215,'SCyD Distribución'!$D$99:$D$580,'SCyD - LRAIC+'!$C215,'SCyD Distribución'!$E$99:$E$580,'SCyD - LRAIC+'!$D215,'SCyD Distribución'!$F$99:$F$580,'SCyD - LRAIC+'!$E215)),0)</f>
        <v>484.65705512346864</v>
      </c>
    </row>
    <row r="216" spans="2:7" ht="13" outlineLevel="1" x14ac:dyDescent="0.25">
      <c r="B216" s="82" t="s">
        <v>4</v>
      </c>
      <c r="C216" s="78" t="s">
        <v>12</v>
      </c>
      <c r="D216" s="76" t="s">
        <v>8</v>
      </c>
      <c r="E216" s="77">
        <v>3</v>
      </c>
      <c r="F216" s="93"/>
      <c r="G216" s="121">
        <f>IFERROR(SUMIFS(G$14:G$16,$F$14:$F$16,$B216)*G$18/12*(xDSL_ajeno__bitstream*SUMIFS('SCyD Distribución'!$I$99:$I$580,'SCyD Distribución'!$C$99:$C$580,'SCyD - LRAIC+'!$B216,'SCyD Distribución'!$D$99:$D$580,'SCyD - LRAIC+'!$C216,'SCyD Distribución'!$E$99:$E$580,'SCyD - LRAIC+'!$D216,'SCyD Distribución'!$F$99:$F$580,'SCyD - LRAIC+'!$E216))/(xDSL_ajeno__líneas*SUMIFS('SCyD Distribución'!$H$99:$H$580,'SCyD Distribución'!$C$99:$C$580,'SCyD - LRAIC+'!$B216,'SCyD Distribución'!$D$99:$D$580,'SCyD - LRAIC+'!$C216,'SCyD Distribución'!$E$99:$E$580,'SCyD - LRAIC+'!$D216,'SCyD Distribución'!$F$99:$F$580,'SCyD - LRAIC+'!$E216)),0)</f>
        <v>28.552350892277286</v>
      </c>
    </row>
    <row r="217" spans="2:7" ht="13" outlineLevel="1" x14ac:dyDescent="0.25">
      <c r="B217" s="82" t="s">
        <v>4</v>
      </c>
      <c r="C217" s="78" t="s">
        <v>12</v>
      </c>
      <c r="D217" s="76" t="s">
        <v>8</v>
      </c>
      <c r="E217" s="77">
        <v>5</v>
      </c>
      <c r="F217" s="93"/>
      <c r="G217" s="121">
        <f>IFERROR(SUMIFS(G$14:G$16,$F$14:$F$16,$B217)*G$18/12*(xDSL_ajeno__bitstream*SUMIFS('SCyD Distribución'!$I$99:$I$580,'SCyD Distribución'!$C$99:$C$580,'SCyD - LRAIC+'!$B217,'SCyD Distribución'!$D$99:$D$580,'SCyD - LRAIC+'!$C217,'SCyD Distribución'!$E$99:$E$580,'SCyD - LRAIC+'!$D217,'SCyD Distribución'!$F$99:$F$580,'SCyD - LRAIC+'!$E217))/(xDSL_ajeno__líneas*SUMIFS('SCyD Distribución'!$H$99:$H$580,'SCyD Distribución'!$C$99:$C$580,'SCyD - LRAIC+'!$B217,'SCyD Distribución'!$D$99:$D$580,'SCyD - LRAIC+'!$C217,'SCyD Distribución'!$E$99:$E$580,'SCyD - LRAIC+'!$D217,'SCyD Distribución'!$F$99:$F$580,'SCyD - LRAIC+'!$E217)),0)</f>
        <v>36.96358012517485</v>
      </c>
    </row>
    <row r="218" spans="2:7" ht="13" outlineLevel="1" x14ac:dyDescent="0.25">
      <c r="B218" s="82" t="s">
        <v>4</v>
      </c>
      <c r="C218" s="78" t="s">
        <v>12</v>
      </c>
      <c r="D218" s="76" t="s">
        <v>8</v>
      </c>
      <c r="E218" s="77">
        <v>10</v>
      </c>
      <c r="F218" s="93"/>
      <c r="G218" s="121">
        <f>IFERROR(SUMIFS(G$14:G$16,$F$14:$F$16,$B218)*G$18/12*(xDSL_ajeno__bitstream*SUMIFS('SCyD Distribución'!$I$99:$I$580,'SCyD Distribución'!$C$99:$C$580,'SCyD - LRAIC+'!$B218,'SCyD Distribución'!$D$99:$D$580,'SCyD - LRAIC+'!$C218,'SCyD Distribución'!$E$99:$E$580,'SCyD - LRAIC+'!$D218,'SCyD Distribución'!$F$99:$F$580,'SCyD - LRAIC+'!$E218))/(xDSL_ajeno__líneas*SUMIFS('SCyD Distribución'!$H$99:$H$580,'SCyD Distribución'!$C$99:$C$580,'SCyD - LRAIC+'!$B218,'SCyD Distribución'!$D$99:$D$580,'SCyD - LRAIC+'!$C218,'SCyD Distribución'!$E$99:$E$580,'SCyD - LRAIC+'!$D218,'SCyD Distribución'!$F$99:$F$580,'SCyD - LRAIC+'!$E218)),0)</f>
        <v>52.472032079366109</v>
      </c>
    </row>
    <row r="219" spans="2:7" ht="13" outlineLevel="1" x14ac:dyDescent="0.25">
      <c r="B219" s="82" t="s">
        <v>4</v>
      </c>
      <c r="C219" s="78" t="s">
        <v>12</v>
      </c>
      <c r="D219" s="76" t="s">
        <v>8</v>
      </c>
      <c r="E219" s="77">
        <v>15</v>
      </c>
      <c r="F219" s="93"/>
      <c r="G219" s="121">
        <f>IFERROR(SUMIFS(G$14:G$16,$F$14:$F$16,$B219)*G$18/12*(xDSL_ajeno__bitstream*SUMIFS('SCyD Distribución'!$I$99:$I$580,'SCyD Distribución'!$C$99:$C$580,'SCyD - LRAIC+'!$B219,'SCyD Distribución'!$D$99:$D$580,'SCyD - LRAIC+'!$C219,'SCyD Distribución'!$E$99:$E$580,'SCyD - LRAIC+'!$D219,'SCyD Distribución'!$F$99:$F$580,'SCyD - LRAIC+'!$E219))/(xDSL_ajeno__líneas*SUMIFS('SCyD Distribución'!$H$99:$H$580,'SCyD Distribución'!$C$99:$C$580,'SCyD - LRAIC+'!$B219,'SCyD Distribución'!$D$99:$D$580,'SCyD - LRAIC+'!$C219,'SCyD Distribución'!$E$99:$E$580,'SCyD - LRAIC+'!$D219,'SCyD Distribución'!$F$99:$F$580,'SCyD - LRAIC+'!$E219)),0)</f>
        <v>64.406868339406643</v>
      </c>
    </row>
    <row r="220" spans="2:7" ht="13" outlineLevel="1" x14ac:dyDescent="0.25">
      <c r="B220" s="82" t="s">
        <v>4</v>
      </c>
      <c r="C220" s="78" t="s">
        <v>12</v>
      </c>
      <c r="D220" s="76" t="s">
        <v>8</v>
      </c>
      <c r="E220" s="77">
        <v>20</v>
      </c>
      <c r="F220" s="93"/>
      <c r="G220" s="121">
        <f>IFERROR(SUMIFS(G$14:G$16,$F$14:$F$16,$B220)*G$18/12*(xDSL_ajeno__bitstream*SUMIFS('SCyD Distribución'!$I$99:$I$580,'SCyD Distribución'!$C$99:$C$580,'SCyD - LRAIC+'!$B220,'SCyD Distribución'!$D$99:$D$580,'SCyD - LRAIC+'!$C220,'SCyD Distribución'!$E$99:$E$580,'SCyD - LRAIC+'!$D220,'SCyD Distribución'!$F$99:$F$580,'SCyD - LRAIC+'!$E220))/(xDSL_ajeno__líneas*SUMIFS('SCyD Distribución'!$H$99:$H$580,'SCyD Distribución'!$C$99:$C$580,'SCyD - LRAIC+'!$B220,'SCyD Distribución'!$D$99:$D$580,'SCyD - LRAIC+'!$C220,'SCyD Distribución'!$E$99:$E$580,'SCyD - LRAIC+'!$D220,'SCyD Distribución'!$F$99:$F$580,'SCyD - LRAIC+'!$E220)),0)</f>
        <v>74.487215286346668</v>
      </c>
    </row>
    <row r="221" spans="2:7" ht="13" outlineLevel="1" x14ac:dyDescent="0.25">
      <c r="B221" s="82" t="s">
        <v>4</v>
      </c>
      <c r="C221" s="78" t="s">
        <v>12</v>
      </c>
      <c r="D221" s="76" t="s">
        <v>8</v>
      </c>
      <c r="E221" s="77">
        <v>30</v>
      </c>
      <c r="F221" s="93"/>
      <c r="G221" s="121">
        <f>IFERROR(SUMIFS(G$14:G$16,$F$14:$F$16,$B221)*G$18/12*(xDSL_ajeno__bitstream*SUMIFS('SCyD Distribución'!$I$99:$I$580,'SCyD Distribución'!$C$99:$C$580,'SCyD - LRAIC+'!$B221,'SCyD Distribución'!$D$99:$D$580,'SCyD - LRAIC+'!$C221,'SCyD Distribución'!$E$99:$E$580,'SCyD - LRAIC+'!$D221,'SCyD Distribución'!$F$99:$F$580,'SCyD - LRAIC+'!$E221))/(xDSL_ajeno__líneas*SUMIFS('SCyD Distribución'!$H$99:$H$580,'SCyD Distribución'!$C$99:$C$580,'SCyD - LRAIC+'!$B221,'SCyD Distribución'!$D$99:$D$580,'SCyD - LRAIC+'!$C221,'SCyD Distribución'!$E$99:$E$580,'SCyD - LRAIC+'!$D221,'SCyD Distribución'!$F$99:$F$580,'SCyD - LRAIC+'!$E221)),0)</f>
        <v>91.429435411618343</v>
      </c>
    </row>
    <row r="222" spans="2:7" ht="13" outlineLevel="1" x14ac:dyDescent="0.25">
      <c r="B222" s="82" t="s">
        <v>4</v>
      </c>
      <c r="C222" s="78" t="s">
        <v>12</v>
      </c>
      <c r="D222" s="76" t="s">
        <v>8</v>
      </c>
      <c r="E222" s="77">
        <v>40</v>
      </c>
      <c r="F222" s="93"/>
      <c r="G222" s="121">
        <f>IFERROR(SUMIFS(G$14:G$16,$F$14:$F$16,$B222)*G$18/12*(xDSL_ajeno__bitstream*SUMIFS('SCyD Distribución'!$I$99:$I$580,'SCyD Distribución'!$C$99:$C$580,'SCyD - LRAIC+'!$B222,'SCyD Distribución'!$D$99:$D$580,'SCyD - LRAIC+'!$C222,'SCyD Distribución'!$E$99:$E$580,'SCyD - LRAIC+'!$D222,'SCyD Distribución'!$F$99:$F$580,'SCyD - LRAIC+'!$E222))/(xDSL_ajeno__líneas*SUMIFS('SCyD Distribución'!$H$99:$H$580,'SCyD Distribución'!$C$99:$C$580,'SCyD - LRAIC+'!$B222,'SCyD Distribución'!$D$99:$D$580,'SCyD - LRAIC+'!$C222,'SCyD Distribución'!$E$99:$E$580,'SCyD - LRAIC+'!$D222,'SCyD Distribución'!$F$99:$F$580,'SCyD - LRAIC+'!$E222)),0)</f>
        <v>105.73909607164553</v>
      </c>
    </row>
    <row r="223" spans="2:7" ht="13" outlineLevel="1" x14ac:dyDescent="0.25">
      <c r="B223" s="82" t="s">
        <v>4</v>
      </c>
      <c r="C223" s="78" t="s">
        <v>12</v>
      </c>
      <c r="D223" s="76" t="s">
        <v>8</v>
      </c>
      <c r="E223" s="77">
        <v>50</v>
      </c>
      <c r="F223" s="93"/>
      <c r="G223" s="121">
        <f>IFERROR(SUMIFS(G$14:G$16,$F$14:$F$16,$B223)*G$18/12*(xDSL_ajeno__bitstream*SUMIFS('SCyD Distribución'!$I$99:$I$580,'SCyD Distribución'!$C$99:$C$580,'SCyD - LRAIC+'!$B223,'SCyD Distribución'!$D$99:$D$580,'SCyD - LRAIC+'!$C223,'SCyD Distribución'!$E$99:$E$580,'SCyD - LRAIC+'!$D223,'SCyD Distribución'!$F$99:$F$580,'SCyD - LRAIC+'!$E223))/(xDSL_ajeno__líneas*SUMIFS('SCyD Distribución'!$H$99:$H$580,'SCyD Distribución'!$C$99:$C$580,'SCyD - LRAIC+'!$B223,'SCyD Distribución'!$D$99:$D$580,'SCyD - LRAIC+'!$C223,'SCyD Distribución'!$E$99:$E$580,'SCyD - LRAIC+'!$D223,'SCyD Distribución'!$F$99:$F$580,'SCyD - LRAIC+'!$E223)),0)</f>
        <v>118.36360775991101</v>
      </c>
    </row>
    <row r="224" spans="2:7" ht="13" outlineLevel="1" x14ac:dyDescent="0.25">
      <c r="B224" s="82" t="s">
        <v>4</v>
      </c>
      <c r="C224" s="78" t="s">
        <v>12</v>
      </c>
      <c r="D224" s="76" t="s">
        <v>8</v>
      </c>
      <c r="E224" s="77">
        <v>60</v>
      </c>
      <c r="F224" s="93"/>
      <c r="G224" s="121">
        <f>IFERROR(SUMIFS(G$14:G$16,$F$14:$F$16,$B224)*G$18/12*(xDSL_ajeno__bitstream*SUMIFS('SCyD Distribución'!$I$99:$I$580,'SCyD Distribución'!$C$99:$C$580,'SCyD - LRAIC+'!$B224,'SCyD Distribución'!$D$99:$D$580,'SCyD - LRAIC+'!$C224,'SCyD Distribución'!$E$99:$E$580,'SCyD - LRAIC+'!$D224,'SCyD Distribución'!$F$99:$F$580,'SCyD - LRAIC+'!$E224))/(xDSL_ajeno__líneas*SUMIFS('SCyD Distribución'!$H$99:$H$580,'SCyD Distribución'!$C$99:$C$580,'SCyD - LRAIC+'!$B224,'SCyD Distribución'!$D$99:$D$580,'SCyD - LRAIC+'!$C224,'SCyD Distribución'!$E$99:$E$580,'SCyD - LRAIC+'!$D224,'SCyD Distribución'!$F$99:$F$580,'SCyD - LRAIC+'!$E224)),0)</f>
        <v>129.78959969976859</v>
      </c>
    </row>
    <row r="225" spans="2:7" ht="13" outlineLevel="1" x14ac:dyDescent="0.25">
      <c r="B225" s="82" t="s">
        <v>4</v>
      </c>
      <c r="C225" s="78" t="s">
        <v>12</v>
      </c>
      <c r="D225" s="76" t="s">
        <v>8</v>
      </c>
      <c r="E225" s="77">
        <v>70</v>
      </c>
      <c r="F225" s="93"/>
      <c r="G225" s="121">
        <f>IFERROR(SUMIFS(G$14:G$16,$F$14:$F$16,$B225)*G$18/12*(xDSL_ajeno__bitstream*SUMIFS('SCyD Distribución'!$I$99:$I$580,'SCyD Distribución'!$C$99:$C$580,'SCyD - LRAIC+'!$B225,'SCyD Distribución'!$D$99:$D$580,'SCyD - LRAIC+'!$C225,'SCyD Distribución'!$E$99:$E$580,'SCyD - LRAIC+'!$D225,'SCyD Distribución'!$F$99:$F$580,'SCyD - LRAIC+'!$E225))/(xDSL_ajeno__líneas*SUMIFS('SCyD Distribución'!$H$99:$H$580,'SCyD Distribución'!$C$99:$C$580,'SCyD - LRAIC+'!$B225,'SCyD Distribución'!$D$99:$D$580,'SCyD - LRAIC+'!$C225,'SCyD Distribución'!$E$99:$E$580,'SCyD - LRAIC+'!$D225,'SCyD Distribución'!$F$99:$F$580,'SCyD - LRAIC+'!$E225)),0)</f>
        <v>140.30648904399948</v>
      </c>
    </row>
    <row r="226" spans="2:7" ht="13" outlineLevel="1" x14ac:dyDescent="0.25">
      <c r="B226" s="82" t="s">
        <v>4</v>
      </c>
      <c r="C226" s="78" t="s">
        <v>12</v>
      </c>
      <c r="D226" s="76" t="s">
        <v>8</v>
      </c>
      <c r="E226" s="77">
        <v>100</v>
      </c>
      <c r="F226" s="93"/>
      <c r="G226" s="121">
        <f>IFERROR(SUMIFS(G$14:G$16,$F$14:$F$16,$B226)*G$18/12*(xDSL_ajeno__bitstream*SUMIFS('SCyD Distribución'!$I$99:$I$580,'SCyD Distribución'!$C$99:$C$580,'SCyD - LRAIC+'!$B226,'SCyD Distribución'!$D$99:$D$580,'SCyD - LRAIC+'!$C226,'SCyD Distribución'!$E$99:$E$580,'SCyD - LRAIC+'!$D226,'SCyD Distribución'!$F$99:$F$580,'SCyD - LRAIC+'!$E226))/(xDSL_ajeno__líneas*SUMIFS('SCyD Distribución'!$H$99:$H$580,'SCyD Distribución'!$C$99:$C$580,'SCyD - LRAIC+'!$B226,'SCyD Distribución'!$D$99:$D$580,'SCyD - LRAIC+'!$C226,'SCyD Distribución'!$E$99:$E$580,'SCyD - LRAIC+'!$D226,'SCyD Distribución'!$F$99:$F$580,'SCyD - LRAIC+'!$E226)),0)</f>
        <v>168.02428234427364</v>
      </c>
    </row>
    <row r="227" spans="2:7" ht="13" outlineLevel="1" x14ac:dyDescent="0.25">
      <c r="B227" s="82" t="s">
        <v>4</v>
      </c>
      <c r="C227" s="78" t="s">
        <v>12</v>
      </c>
      <c r="D227" s="76" t="s">
        <v>8</v>
      </c>
      <c r="E227" s="77">
        <v>120</v>
      </c>
      <c r="F227" s="93"/>
      <c r="G227" s="121">
        <f>IFERROR(SUMIFS(G$14:G$16,$F$14:$F$16,$B227)*G$18/12*(xDSL_ajeno__bitstream*SUMIFS('SCyD Distribución'!$I$99:$I$580,'SCyD Distribución'!$C$99:$C$580,'SCyD - LRAIC+'!$B227,'SCyD Distribución'!$D$99:$D$580,'SCyD - LRAIC+'!$C227,'SCyD Distribución'!$E$99:$E$580,'SCyD - LRAIC+'!$D227,'SCyD Distribución'!$F$99:$F$580,'SCyD - LRAIC+'!$E227))/(xDSL_ajeno__líneas*SUMIFS('SCyD Distribución'!$H$99:$H$580,'SCyD Distribución'!$C$99:$C$580,'SCyD - LRAIC+'!$B227,'SCyD Distribución'!$D$99:$D$580,'SCyD - LRAIC+'!$C227,'SCyD Distribución'!$E$99:$E$580,'SCyD - LRAIC+'!$D227,'SCyD Distribución'!$F$99:$F$580,'SCyD - LRAIC+'!$E227)),0)</f>
        <v>184.24416725738158</v>
      </c>
    </row>
    <row r="228" spans="2:7" ht="13" outlineLevel="1" x14ac:dyDescent="0.25">
      <c r="B228" s="82" t="s">
        <v>4</v>
      </c>
      <c r="C228" s="78" t="s">
        <v>12</v>
      </c>
      <c r="D228" s="76" t="s">
        <v>8</v>
      </c>
      <c r="E228" s="77">
        <v>150</v>
      </c>
      <c r="F228" s="93"/>
      <c r="G228" s="121">
        <f>IFERROR(SUMIFS(G$14:G$16,$F$14:$F$16,$B228)*G$18/12*(xDSL_ajeno__bitstream*SUMIFS('SCyD Distribución'!$I$99:$I$580,'SCyD Distribución'!$C$99:$C$580,'SCyD - LRAIC+'!$B228,'SCyD Distribución'!$D$99:$D$580,'SCyD - LRAIC+'!$C228,'SCyD Distribución'!$E$99:$E$580,'SCyD - LRAIC+'!$D228,'SCyD Distribución'!$F$99:$F$580,'SCyD - LRAIC+'!$E228))/(xDSL_ajeno__líneas*SUMIFS('SCyD Distribución'!$H$99:$H$580,'SCyD Distribución'!$C$99:$C$580,'SCyD - LRAIC+'!$B228,'SCyD Distribución'!$D$99:$D$580,'SCyD - LRAIC+'!$C228,'SCyD Distribución'!$E$99:$E$580,'SCyD - LRAIC+'!$D228,'SCyD Distribución'!$F$99:$F$580,'SCyD - LRAIC+'!$E228)),0)</f>
        <v>206.2416377243085</v>
      </c>
    </row>
    <row r="229" spans="2:7" ht="13" outlineLevel="1" x14ac:dyDescent="0.25">
      <c r="B229" s="82" t="s">
        <v>4</v>
      </c>
      <c r="C229" s="78" t="s">
        <v>12</v>
      </c>
      <c r="D229" s="76" t="s">
        <v>8</v>
      </c>
      <c r="E229" s="77">
        <v>200</v>
      </c>
      <c r="F229" s="93"/>
      <c r="G229" s="121">
        <f>IFERROR(SUMIFS(G$14:G$16,$F$14:$F$16,$B229)*G$18/12*(xDSL_ajeno__bitstream*SUMIFS('SCyD Distribución'!$I$99:$I$580,'SCyD Distribución'!$C$99:$C$580,'SCyD - LRAIC+'!$B229,'SCyD Distribución'!$D$99:$D$580,'SCyD - LRAIC+'!$C229,'SCyD Distribución'!$E$99:$E$580,'SCyD - LRAIC+'!$D229,'SCyD Distribución'!$F$99:$F$580,'SCyD - LRAIC+'!$E229))/(xDSL_ajeno__líneas*SUMIFS('SCyD Distribución'!$H$99:$H$580,'SCyD Distribución'!$C$99:$C$580,'SCyD - LRAIC+'!$B229,'SCyD Distribución'!$D$99:$D$580,'SCyD - LRAIC+'!$C229,'SCyD Distribución'!$E$99:$E$580,'SCyD - LRAIC+'!$D229,'SCyD Distribución'!$F$99:$F$580,'SCyD - LRAIC+'!$E229)),0)</f>
        <v>238.52060605126451</v>
      </c>
    </row>
    <row r="230" spans="2:7" ht="13" outlineLevel="1" x14ac:dyDescent="0.25">
      <c r="B230" s="82" t="s">
        <v>4</v>
      </c>
      <c r="C230" s="78" t="s">
        <v>12</v>
      </c>
      <c r="D230" s="76" t="s">
        <v>8</v>
      </c>
      <c r="E230" s="77">
        <v>250</v>
      </c>
      <c r="F230" s="93"/>
      <c r="G230" s="121">
        <f>IFERROR(SUMIFS(G$14:G$16,$F$14:$F$16,$B230)*G$18/12*(xDSL_ajeno__bitstream*SUMIFS('SCyD Distribución'!$I$99:$I$580,'SCyD Distribución'!$C$99:$C$580,'SCyD - LRAIC+'!$B230,'SCyD Distribución'!$D$99:$D$580,'SCyD - LRAIC+'!$C230,'SCyD Distribución'!$E$99:$E$580,'SCyD - LRAIC+'!$D230,'SCyD Distribución'!$F$99:$F$580,'SCyD - LRAIC+'!$E230))/(xDSL_ajeno__líneas*SUMIFS('SCyD Distribución'!$H$99:$H$580,'SCyD Distribución'!$C$99:$C$580,'SCyD - LRAIC+'!$B230,'SCyD Distribución'!$D$99:$D$580,'SCyD - LRAIC+'!$C230,'SCyD Distribución'!$E$99:$E$580,'SCyD - LRAIC+'!$D230,'SCyD Distribución'!$F$99:$F$580,'SCyD - LRAIC+'!$E230)),0)</f>
        <v>266.99830532104136</v>
      </c>
    </row>
    <row r="231" spans="2:7" ht="13" outlineLevel="1" x14ac:dyDescent="0.25">
      <c r="B231" s="82" t="s">
        <v>4</v>
      </c>
      <c r="C231" s="78" t="s">
        <v>12</v>
      </c>
      <c r="D231" s="76" t="s">
        <v>8</v>
      </c>
      <c r="E231" s="77">
        <v>300</v>
      </c>
      <c r="F231" s="93"/>
      <c r="G231" s="121">
        <f>IFERROR(SUMIFS(G$14:G$16,$F$14:$F$16,$B231)*G$18/12*(xDSL_ajeno__bitstream*SUMIFS('SCyD Distribución'!$I$99:$I$580,'SCyD Distribución'!$C$99:$C$580,'SCyD - LRAIC+'!$B231,'SCyD Distribución'!$D$99:$D$580,'SCyD - LRAIC+'!$C231,'SCyD Distribución'!$E$99:$E$580,'SCyD - LRAIC+'!$D231,'SCyD Distribución'!$F$99:$F$580,'SCyD - LRAIC+'!$E231))/(xDSL_ajeno__líneas*SUMIFS('SCyD Distribución'!$H$99:$H$580,'SCyD Distribución'!$C$99:$C$580,'SCyD - LRAIC+'!$B231,'SCyD Distribución'!$D$99:$D$580,'SCyD - LRAIC+'!$C231,'SCyD Distribución'!$E$99:$E$580,'SCyD - LRAIC+'!$D231,'SCyD Distribución'!$F$99:$F$580,'SCyD - LRAIC+'!$E231)),0)</f>
        <v>292.77244774784157</v>
      </c>
    </row>
    <row r="232" spans="2:7" ht="13" outlineLevel="1" x14ac:dyDescent="0.25">
      <c r="B232" s="82" t="s">
        <v>4</v>
      </c>
      <c r="C232" s="78" t="s">
        <v>12</v>
      </c>
      <c r="D232" s="76" t="s">
        <v>8</v>
      </c>
      <c r="E232" s="77">
        <v>400</v>
      </c>
      <c r="F232" s="93"/>
      <c r="G232" s="121">
        <f>IFERROR(SUMIFS(G$14:G$16,$F$14:$F$16,$B232)*G$18/12*(xDSL_ajeno__bitstream*SUMIFS('SCyD Distribución'!$I$99:$I$580,'SCyD Distribución'!$C$99:$C$580,'SCyD - LRAIC+'!$B232,'SCyD Distribución'!$D$99:$D$580,'SCyD - LRAIC+'!$C232,'SCyD Distribución'!$E$99:$E$580,'SCyD - LRAIC+'!$D232,'SCyD Distribución'!$F$99:$F$580,'SCyD - LRAIC+'!$E232))/(xDSL_ajeno__líneas*SUMIFS('SCyD Distribución'!$H$99:$H$580,'SCyD Distribución'!$C$99:$C$580,'SCyD - LRAIC+'!$B232,'SCyD Distribución'!$D$99:$D$580,'SCyD - LRAIC+'!$C232,'SCyD Distribución'!$E$99:$E$580,'SCyD - LRAIC+'!$D232,'SCyD Distribución'!$F$99:$F$580,'SCyD - LRAIC+'!$E232)),0)</f>
        <v>338.59439074700816</v>
      </c>
    </row>
    <row r="233" spans="2:7" ht="13" outlineLevel="1" x14ac:dyDescent="0.25">
      <c r="B233" s="82" t="s">
        <v>4</v>
      </c>
      <c r="C233" s="78" t="s">
        <v>12</v>
      </c>
      <c r="D233" s="76" t="s">
        <v>8</v>
      </c>
      <c r="E233" s="77">
        <v>500</v>
      </c>
      <c r="F233" s="93"/>
      <c r="G233" s="121">
        <f>IFERROR(SUMIFS(G$14:G$16,$F$14:$F$16,$B233)*G$18/12*(xDSL_ajeno__bitstream*SUMIFS('SCyD Distribución'!$I$99:$I$580,'SCyD Distribución'!$C$99:$C$580,'SCyD - LRAIC+'!$B233,'SCyD Distribución'!$D$99:$D$580,'SCyD - LRAIC+'!$C233,'SCyD Distribución'!$E$99:$E$580,'SCyD - LRAIC+'!$D233,'SCyD Distribución'!$F$99:$F$580,'SCyD - LRAIC+'!$E233))/(xDSL_ajeno__líneas*SUMIFS('SCyD Distribución'!$H$99:$H$580,'SCyD Distribución'!$C$99:$C$580,'SCyD - LRAIC+'!$B233,'SCyD Distribución'!$D$99:$D$580,'SCyD - LRAIC+'!$C233,'SCyD Distribución'!$E$99:$E$580,'SCyD - LRAIC+'!$D233,'SCyD Distribución'!$F$99:$F$580,'SCyD - LRAIC+'!$E233)),0)</f>
        <v>379.02020298083335</v>
      </c>
    </row>
    <row r="234" spans="2:7" ht="13" outlineLevel="1" x14ac:dyDescent="0.25">
      <c r="B234" s="82" t="s">
        <v>4</v>
      </c>
      <c r="C234" s="78" t="s">
        <v>12</v>
      </c>
      <c r="D234" s="76" t="s">
        <v>8</v>
      </c>
      <c r="E234" s="77">
        <v>750</v>
      </c>
      <c r="F234" s="93"/>
      <c r="G234" s="121">
        <f>IFERROR(SUMIFS(G$14:G$16,$F$14:$F$16,$B234)*G$18/12*(xDSL_ajeno__bitstream*SUMIFS('SCyD Distribución'!$I$99:$I$580,'SCyD Distribución'!$C$99:$C$580,'SCyD - LRAIC+'!$B234,'SCyD Distribución'!$D$99:$D$580,'SCyD - LRAIC+'!$C234,'SCyD Distribución'!$E$99:$E$580,'SCyD - LRAIC+'!$D234,'SCyD Distribución'!$F$99:$F$580,'SCyD - LRAIC+'!$E234))/(xDSL_ajeno__líneas*SUMIFS('SCyD Distribución'!$H$99:$H$580,'SCyD Distribución'!$C$99:$C$580,'SCyD - LRAIC+'!$B234,'SCyD Distribución'!$D$99:$D$580,'SCyD - LRAIC+'!$C234,'SCyD Distribución'!$E$99:$E$580,'SCyD - LRAIC+'!$D234,'SCyD Distribución'!$F$99:$F$580,'SCyD - LRAIC+'!$E234)),0)</f>
        <v>465.22887229597501</v>
      </c>
    </row>
    <row r="235" spans="2:7" ht="13" outlineLevel="1" x14ac:dyDescent="0.25">
      <c r="B235" s="82" t="s">
        <v>4</v>
      </c>
      <c r="C235" s="78" t="s">
        <v>12</v>
      </c>
      <c r="D235" s="76" t="s">
        <v>8</v>
      </c>
      <c r="E235" s="77">
        <v>1000</v>
      </c>
      <c r="F235" s="93"/>
      <c r="G235" s="121">
        <f>IFERROR(SUMIFS(G$14:G$16,$F$14:$F$16,$B235)*G$18/12*(xDSL_ajeno__bitstream*SUMIFS('SCyD Distribución'!$I$99:$I$580,'SCyD Distribución'!$C$99:$C$580,'SCyD - LRAIC+'!$B235,'SCyD Distribución'!$D$99:$D$580,'SCyD - LRAIC+'!$C235,'SCyD Distribución'!$E$99:$E$580,'SCyD - LRAIC+'!$D235,'SCyD Distribución'!$F$99:$F$580,'SCyD - LRAIC+'!$E235))/(xDSL_ajeno__líneas*SUMIFS('SCyD Distribución'!$H$99:$H$580,'SCyD Distribución'!$C$99:$C$580,'SCyD - LRAIC+'!$B235,'SCyD Distribución'!$D$99:$D$580,'SCyD - LRAIC+'!$C235,'SCyD Distribución'!$E$99:$E$580,'SCyD - LRAIC+'!$D235,'SCyD Distribución'!$F$99:$F$580,'SCyD - LRAIC+'!$E235)),0)</f>
        <v>538.04204522908231</v>
      </c>
    </row>
    <row r="236" spans="2:7" ht="13" outlineLevel="1" x14ac:dyDescent="0.25">
      <c r="B236" s="82" t="s">
        <v>4</v>
      </c>
      <c r="C236" s="79" t="s">
        <v>13</v>
      </c>
      <c r="D236" s="76" t="s">
        <v>8</v>
      </c>
      <c r="E236" s="77">
        <v>3</v>
      </c>
      <c r="F236" s="93"/>
      <c r="G236" s="121">
        <f>IFERROR(SUMIFS(G$14:G$16,$F$14:$F$16,$B236)*G$18/12*(xDSL_ajeno__bitstream*SUMIFS('SCyD Distribución'!$I$99:$I$580,'SCyD Distribución'!$C$99:$C$580,'SCyD - LRAIC+'!$B236,'SCyD Distribución'!$D$99:$D$580,'SCyD - LRAIC+'!$C236,'SCyD Distribución'!$E$99:$E$580,'SCyD - LRAIC+'!$D236,'SCyD Distribución'!$F$99:$F$580,'SCyD - LRAIC+'!$E236))/(xDSL_ajeno__líneas*SUMIFS('SCyD Distribución'!$H$99:$H$580,'SCyD Distribución'!$C$99:$C$580,'SCyD - LRAIC+'!$B236,'SCyD Distribución'!$D$99:$D$580,'SCyD - LRAIC+'!$C236,'SCyD Distribución'!$E$99:$E$580,'SCyD - LRAIC+'!$D236,'SCyD Distribución'!$F$99:$F$580,'SCyD - LRAIC+'!$E236)),0)</f>
        <v>32.73467018326614</v>
      </c>
    </row>
    <row r="237" spans="2:7" ht="13" outlineLevel="1" x14ac:dyDescent="0.25">
      <c r="B237" s="82" t="s">
        <v>4</v>
      </c>
      <c r="C237" s="79" t="s">
        <v>13</v>
      </c>
      <c r="D237" s="76" t="s">
        <v>8</v>
      </c>
      <c r="E237" s="77">
        <v>5</v>
      </c>
      <c r="F237" s="93"/>
      <c r="G237" s="121">
        <f>IFERROR(SUMIFS(G$14:G$16,$F$14:$F$16,$B237)*G$18/12*(xDSL_ajeno__bitstream*SUMIFS('SCyD Distribución'!$I$99:$I$580,'SCyD Distribución'!$C$99:$C$580,'SCyD - LRAIC+'!$B237,'SCyD Distribución'!$D$99:$D$580,'SCyD - LRAIC+'!$C237,'SCyD Distribución'!$E$99:$E$580,'SCyD - LRAIC+'!$D237,'SCyD Distribución'!$F$99:$F$580,'SCyD - LRAIC+'!$E237))/(xDSL_ajeno__líneas*SUMIFS('SCyD Distribución'!$H$99:$H$580,'SCyD Distribución'!$C$99:$C$580,'SCyD - LRAIC+'!$B237,'SCyD Distribución'!$D$99:$D$580,'SCyD - LRAIC+'!$C237,'SCyD Distribución'!$E$99:$E$580,'SCyD - LRAIC+'!$D237,'SCyD Distribución'!$F$99:$F$580,'SCyD - LRAIC+'!$E237)),0)</f>
        <v>42.377967711149246</v>
      </c>
    </row>
    <row r="238" spans="2:7" ht="13" outlineLevel="1" x14ac:dyDescent="0.25">
      <c r="B238" s="82" t="s">
        <v>4</v>
      </c>
      <c r="C238" s="79" t="s">
        <v>13</v>
      </c>
      <c r="D238" s="76" t="s">
        <v>8</v>
      </c>
      <c r="E238" s="77">
        <v>10</v>
      </c>
      <c r="F238" s="93"/>
      <c r="G238" s="121">
        <f>IFERROR(SUMIFS(G$14:G$16,$F$14:$F$16,$B238)*G$18/12*(xDSL_ajeno__bitstream*SUMIFS('SCyD Distribución'!$I$99:$I$580,'SCyD Distribución'!$C$99:$C$580,'SCyD - LRAIC+'!$B238,'SCyD Distribución'!$D$99:$D$580,'SCyD - LRAIC+'!$C238,'SCyD Distribución'!$E$99:$E$580,'SCyD - LRAIC+'!$D238,'SCyD Distribución'!$F$99:$F$580,'SCyD - LRAIC+'!$E238))/(xDSL_ajeno__líneas*SUMIFS('SCyD Distribución'!$H$99:$H$580,'SCyD Distribución'!$C$99:$C$580,'SCyD - LRAIC+'!$B238,'SCyD Distribución'!$D$99:$D$580,'SCyD - LRAIC+'!$C238,'SCyD Distribución'!$E$99:$E$580,'SCyD - LRAIC+'!$D238,'SCyD Distribución'!$F$99:$F$580,'SCyD - LRAIC+'!$E238)),0)</f>
        <v>60.158081919215761</v>
      </c>
    </row>
    <row r="239" spans="2:7" ht="13" outlineLevel="1" x14ac:dyDescent="0.25">
      <c r="B239" s="82" t="s">
        <v>4</v>
      </c>
      <c r="C239" s="79" t="s">
        <v>13</v>
      </c>
      <c r="D239" s="76" t="s">
        <v>8</v>
      </c>
      <c r="E239" s="77">
        <v>15</v>
      </c>
      <c r="F239" s="93"/>
      <c r="G239" s="121">
        <f>IFERROR(SUMIFS(G$14:G$16,$F$14:$F$16,$B239)*G$18/12*(xDSL_ajeno__bitstream*SUMIFS('SCyD Distribución'!$I$99:$I$580,'SCyD Distribución'!$C$99:$C$580,'SCyD - LRAIC+'!$B239,'SCyD Distribución'!$D$99:$D$580,'SCyD - LRAIC+'!$C239,'SCyD Distribución'!$E$99:$E$580,'SCyD - LRAIC+'!$D239,'SCyD Distribución'!$F$99:$F$580,'SCyD - LRAIC+'!$E239))/(xDSL_ajeno__líneas*SUMIFS('SCyD Distribución'!$H$99:$H$580,'SCyD Distribución'!$C$99:$C$580,'SCyD - LRAIC+'!$B239,'SCyD Distribución'!$D$99:$D$580,'SCyD - LRAIC+'!$C239,'SCyD Distribución'!$E$99:$E$580,'SCyD - LRAIC+'!$D239,'SCyD Distribución'!$F$99:$F$580,'SCyD - LRAIC+'!$E239)),0)</f>
        <v>73.841120844370721</v>
      </c>
    </row>
    <row r="240" spans="2:7" ht="13" outlineLevel="1" x14ac:dyDescent="0.25">
      <c r="B240" s="82" t="s">
        <v>4</v>
      </c>
      <c r="C240" s="79" t="s">
        <v>13</v>
      </c>
      <c r="D240" s="76" t="s">
        <v>8</v>
      </c>
      <c r="E240" s="77">
        <v>20</v>
      </c>
      <c r="F240" s="93"/>
      <c r="G240" s="121">
        <f>IFERROR(SUMIFS(G$14:G$16,$F$14:$F$16,$B240)*G$18/12*(xDSL_ajeno__bitstream*SUMIFS('SCyD Distribución'!$I$99:$I$580,'SCyD Distribución'!$C$99:$C$580,'SCyD - LRAIC+'!$B240,'SCyD Distribución'!$D$99:$D$580,'SCyD - LRAIC+'!$C240,'SCyD Distribución'!$E$99:$E$580,'SCyD - LRAIC+'!$D240,'SCyD Distribución'!$F$99:$F$580,'SCyD - LRAIC+'!$E240))/(xDSL_ajeno__líneas*SUMIFS('SCyD Distribución'!$H$99:$H$580,'SCyD Distribución'!$C$99:$C$580,'SCyD - LRAIC+'!$B240,'SCyD Distribución'!$D$99:$D$580,'SCyD - LRAIC+'!$C240,'SCyD Distribución'!$E$99:$E$580,'SCyD - LRAIC+'!$D240,'SCyD Distribución'!$F$99:$F$580,'SCyD - LRAIC+'!$E240)),0)</f>
        <v>85.39802674980443</v>
      </c>
    </row>
    <row r="241" spans="2:7" ht="13" outlineLevel="1" x14ac:dyDescent="0.25">
      <c r="B241" s="82" t="s">
        <v>4</v>
      </c>
      <c r="C241" s="79" t="s">
        <v>13</v>
      </c>
      <c r="D241" s="76" t="s">
        <v>8</v>
      </c>
      <c r="E241" s="77">
        <v>30</v>
      </c>
      <c r="F241" s="93"/>
      <c r="G241" s="121">
        <f>IFERROR(SUMIFS(G$14:G$16,$F$14:$F$16,$B241)*G$18/12*(xDSL_ajeno__bitstream*SUMIFS('SCyD Distribución'!$I$99:$I$580,'SCyD Distribución'!$C$99:$C$580,'SCyD - LRAIC+'!$B241,'SCyD Distribución'!$D$99:$D$580,'SCyD - LRAIC+'!$C241,'SCyD Distribución'!$E$99:$E$580,'SCyD - LRAIC+'!$D241,'SCyD Distribución'!$F$99:$F$580,'SCyD - LRAIC+'!$E241))/(xDSL_ajeno__líneas*SUMIFS('SCyD Distribución'!$H$99:$H$580,'SCyD Distribución'!$C$99:$C$580,'SCyD - LRAIC+'!$B241,'SCyD Distribución'!$D$99:$D$580,'SCyD - LRAIC+'!$C241,'SCyD Distribución'!$E$99:$E$580,'SCyD - LRAIC+'!$D241,'SCyD Distribución'!$F$99:$F$580,'SCyD - LRAIC+'!$E241)),0)</f>
        <v>104.82192603100401</v>
      </c>
    </row>
    <row r="242" spans="2:7" ht="13" outlineLevel="1" x14ac:dyDescent="0.25">
      <c r="B242" s="82" t="s">
        <v>4</v>
      </c>
      <c r="C242" s="79" t="s">
        <v>13</v>
      </c>
      <c r="D242" s="76" t="s">
        <v>8</v>
      </c>
      <c r="E242" s="77">
        <v>40</v>
      </c>
      <c r="F242" s="93"/>
      <c r="G242" s="121">
        <f>IFERROR(SUMIFS(G$14:G$16,$F$14:$F$16,$B242)*G$18/12*(xDSL_ajeno__bitstream*SUMIFS('SCyD Distribución'!$I$99:$I$580,'SCyD Distribución'!$C$99:$C$580,'SCyD - LRAIC+'!$B242,'SCyD Distribución'!$D$99:$D$580,'SCyD - LRAIC+'!$C242,'SCyD Distribución'!$E$99:$E$580,'SCyD - LRAIC+'!$D242,'SCyD Distribución'!$F$99:$F$580,'SCyD - LRAIC+'!$E242))/(xDSL_ajeno__líneas*SUMIFS('SCyD Distribución'!$H$99:$H$580,'SCyD Distribución'!$C$99:$C$580,'SCyD - LRAIC+'!$B242,'SCyD Distribución'!$D$99:$D$580,'SCyD - LRAIC+'!$C242,'SCyD Distribución'!$E$99:$E$580,'SCyD - LRAIC+'!$D242,'SCyD Distribución'!$F$99:$F$580,'SCyD - LRAIC+'!$E242)),0)</f>
        <v>121.22765121656639</v>
      </c>
    </row>
    <row r="243" spans="2:7" ht="13" outlineLevel="1" x14ac:dyDescent="0.25">
      <c r="B243" s="82" t="s">
        <v>4</v>
      </c>
      <c r="C243" s="79" t="s">
        <v>13</v>
      </c>
      <c r="D243" s="76" t="s">
        <v>8</v>
      </c>
      <c r="E243" s="77">
        <v>50</v>
      </c>
      <c r="F243" s="93"/>
      <c r="G243" s="121">
        <f>IFERROR(SUMIFS(G$14:G$16,$F$14:$F$16,$B243)*G$18/12*(xDSL_ajeno__bitstream*SUMIFS('SCyD Distribución'!$I$99:$I$580,'SCyD Distribución'!$C$99:$C$580,'SCyD - LRAIC+'!$B243,'SCyD Distribución'!$D$99:$D$580,'SCyD - LRAIC+'!$C243,'SCyD Distribución'!$E$99:$E$580,'SCyD - LRAIC+'!$D243,'SCyD Distribución'!$F$99:$F$580,'SCyD - LRAIC+'!$E243))/(xDSL_ajeno__líneas*SUMIFS('SCyD Distribución'!$H$99:$H$580,'SCyD Distribución'!$C$99:$C$580,'SCyD - LRAIC+'!$B243,'SCyD Distribución'!$D$99:$D$580,'SCyD - LRAIC+'!$C243,'SCyD Distribución'!$E$99:$E$580,'SCyD - LRAIC+'!$D243,'SCyD Distribución'!$F$99:$F$580,'SCyD - LRAIC+'!$E243)),0)</f>
        <v>135.70138852454883</v>
      </c>
    </row>
    <row r="244" spans="2:7" ht="13" outlineLevel="1" x14ac:dyDescent="0.25">
      <c r="B244" s="82" t="s">
        <v>4</v>
      </c>
      <c r="C244" s="79" t="s">
        <v>13</v>
      </c>
      <c r="D244" s="76" t="s">
        <v>8</v>
      </c>
      <c r="E244" s="77">
        <v>60</v>
      </c>
      <c r="F244" s="93"/>
      <c r="G244" s="121">
        <f>IFERROR(SUMIFS(G$14:G$16,$F$14:$F$16,$B244)*G$18/12*(xDSL_ajeno__bitstream*SUMIFS('SCyD Distribución'!$I$99:$I$580,'SCyD Distribución'!$C$99:$C$580,'SCyD - LRAIC+'!$B244,'SCyD Distribución'!$D$99:$D$580,'SCyD - LRAIC+'!$C244,'SCyD Distribución'!$E$99:$E$580,'SCyD - LRAIC+'!$D244,'SCyD Distribución'!$F$99:$F$580,'SCyD - LRAIC+'!$E244))/(xDSL_ajeno__líneas*SUMIFS('SCyD Distribución'!$H$99:$H$580,'SCyD Distribución'!$C$99:$C$580,'SCyD - LRAIC+'!$B244,'SCyD Distribución'!$D$99:$D$580,'SCyD - LRAIC+'!$C244,'SCyD Distribución'!$E$99:$E$580,'SCyD - LRAIC+'!$D244,'SCyD Distribución'!$F$99:$F$580,'SCyD - LRAIC+'!$E244)),0)</f>
        <v>148.8010481315292</v>
      </c>
    </row>
    <row r="245" spans="2:7" ht="13" outlineLevel="1" x14ac:dyDescent="0.25">
      <c r="B245" s="82" t="s">
        <v>4</v>
      </c>
      <c r="C245" s="79" t="s">
        <v>13</v>
      </c>
      <c r="D245" s="76" t="s">
        <v>8</v>
      </c>
      <c r="E245" s="77">
        <v>70</v>
      </c>
      <c r="F245" s="93"/>
      <c r="G245" s="121">
        <f>IFERROR(SUMIFS(G$14:G$16,$F$14:$F$16,$B245)*G$18/12*(xDSL_ajeno__bitstream*SUMIFS('SCyD Distribución'!$I$99:$I$580,'SCyD Distribución'!$C$99:$C$580,'SCyD - LRAIC+'!$B245,'SCyD Distribución'!$D$99:$D$580,'SCyD - LRAIC+'!$C245,'SCyD Distribución'!$E$99:$E$580,'SCyD - LRAIC+'!$D245,'SCyD Distribución'!$F$99:$F$580,'SCyD - LRAIC+'!$E245))/(xDSL_ajeno__líneas*SUMIFS('SCyD Distribución'!$H$99:$H$580,'SCyD Distribución'!$C$99:$C$580,'SCyD - LRAIC+'!$B245,'SCyD Distribución'!$D$99:$D$580,'SCyD - LRAIC+'!$C245,'SCyD Distribución'!$E$99:$E$580,'SCyD - LRAIC+'!$D245,'SCyD Distribución'!$F$99:$F$580,'SCyD - LRAIC+'!$E245)),0)</f>
        <v>160.8584407201871</v>
      </c>
    </row>
    <row r="246" spans="2:7" ht="13" outlineLevel="1" x14ac:dyDescent="0.25">
      <c r="B246" s="82" t="s">
        <v>4</v>
      </c>
      <c r="C246" s="79" t="s">
        <v>13</v>
      </c>
      <c r="D246" s="76" t="s">
        <v>8</v>
      </c>
      <c r="E246" s="77">
        <v>100</v>
      </c>
      <c r="F246" s="93"/>
      <c r="G246" s="121">
        <f>IFERROR(SUMIFS(G$14:G$16,$F$14:$F$16,$B246)*G$18/12*(xDSL_ajeno__bitstream*SUMIFS('SCyD Distribución'!$I$99:$I$580,'SCyD Distribución'!$C$99:$C$580,'SCyD - LRAIC+'!$B246,'SCyD Distribución'!$D$99:$D$580,'SCyD - LRAIC+'!$C246,'SCyD Distribución'!$E$99:$E$580,'SCyD - LRAIC+'!$D246,'SCyD Distribución'!$F$99:$F$580,'SCyD - LRAIC+'!$E246))/(xDSL_ajeno__líneas*SUMIFS('SCyD Distribución'!$H$99:$H$580,'SCyD Distribución'!$C$99:$C$580,'SCyD - LRAIC+'!$B246,'SCyD Distribución'!$D$99:$D$580,'SCyD - LRAIC+'!$C246,'SCyD Distribución'!$E$99:$E$580,'SCyD - LRAIC+'!$D246,'SCyD Distribución'!$F$99:$F$580,'SCyD - LRAIC+'!$E246)),0)</f>
        <v>192.6363081649946</v>
      </c>
    </row>
    <row r="247" spans="2:7" ht="13" outlineLevel="1" x14ac:dyDescent="0.25">
      <c r="B247" s="82" t="s">
        <v>4</v>
      </c>
      <c r="C247" s="79" t="s">
        <v>13</v>
      </c>
      <c r="D247" s="76" t="s">
        <v>8</v>
      </c>
      <c r="E247" s="77">
        <v>120</v>
      </c>
      <c r="F247" s="93"/>
      <c r="G247" s="121">
        <f>IFERROR(SUMIFS(G$14:G$16,$F$14:$F$16,$B247)*G$18/12*(xDSL_ajeno__bitstream*SUMIFS('SCyD Distribución'!$I$99:$I$580,'SCyD Distribución'!$C$99:$C$580,'SCyD - LRAIC+'!$B247,'SCyD Distribución'!$D$99:$D$580,'SCyD - LRAIC+'!$C247,'SCyD Distribución'!$E$99:$E$580,'SCyD - LRAIC+'!$D247,'SCyD Distribución'!$F$99:$F$580,'SCyD - LRAIC+'!$E247))/(xDSL_ajeno__líneas*SUMIFS('SCyD Distribución'!$H$99:$H$580,'SCyD Distribución'!$C$99:$C$580,'SCyD - LRAIC+'!$B247,'SCyD Distribución'!$D$99:$D$580,'SCyD - LRAIC+'!$C247,'SCyD Distribución'!$E$99:$E$580,'SCyD - LRAIC+'!$D247,'SCyD Distribución'!$F$99:$F$580,'SCyD - LRAIC+'!$E247)),0)</f>
        <v>211.2320653075258</v>
      </c>
    </row>
    <row r="248" spans="2:7" ht="13" outlineLevel="1" x14ac:dyDescent="0.25">
      <c r="B248" s="82" t="s">
        <v>4</v>
      </c>
      <c r="C248" s="79" t="s">
        <v>13</v>
      </c>
      <c r="D248" s="76" t="s">
        <v>8</v>
      </c>
      <c r="E248" s="77">
        <v>150</v>
      </c>
      <c r="F248" s="93"/>
      <c r="G248" s="121">
        <f>IFERROR(SUMIFS(G$14:G$16,$F$14:$F$16,$B248)*G$18/12*(xDSL_ajeno__bitstream*SUMIFS('SCyD Distribución'!$I$99:$I$580,'SCyD Distribución'!$C$99:$C$580,'SCyD - LRAIC+'!$B248,'SCyD Distribución'!$D$99:$D$580,'SCyD - LRAIC+'!$C248,'SCyD Distribución'!$E$99:$E$580,'SCyD - LRAIC+'!$D248,'SCyD Distribución'!$F$99:$F$580,'SCyD - LRAIC+'!$E248))/(xDSL_ajeno__líneas*SUMIFS('SCyD Distribución'!$H$99:$H$580,'SCyD Distribución'!$C$99:$C$580,'SCyD - LRAIC+'!$B248,'SCyD Distribución'!$D$99:$D$580,'SCyD - LRAIC+'!$C248,'SCyD Distribución'!$E$99:$E$580,'SCyD - LRAIC+'!$D248,'SCyD Distribución'!$F$99:$F$580,'SCyD - LRAIC+'!$E248)),0)</f>
        <v>236.45170285393024</v>
      </c>
    </row>
    <row r="249" spans="2:7" ht="13" outlineLevel="1" x14ac:dyDescent="0.25">
      <c r="B249" s="82" t="s">
        <v>4</v>
      </c>
      <c r="C249" s="79" t="s">
        <v>13</v>
      </c>
      <c r="D249" s="76" t="s">
        <v>8</v>
      </c>
      <c r="E249" s="77">
        <v>200</v>
      </c>
      <c r="F249" s="93"/>
      <c r="G249" s="121">
        <f>IFERROR(SUMIFS(G$14:G$16,$F$14:$F$16,$B249)*G$18/12*(xDSL_ajeno__bitstream*SUMIFS('SCyD Distribución'!$I$99:$I$580,'SCyD Distribución'!$C$99:$C$580,'SCyD - LRAIC+'!$B249,'SCyD Distribución'!$D$99:$D$580,'SCyD - LRAIC+'!$C249,'SCyD Distribución'!$E$99:$E$580,'SCyD - LRAIC+'!$D249,'SCyD Distribución'!$F$99:$F$580,'SCyD - LRAIC+'!$E249))/(xDSL_ajeno__líneas*SUMIFS('SCyD Distribución'!$H$99:$H$580,'SCyD Distribución'!$C$99:$C$580,'SCyD - LRAIC+'!$B249,'SCyD Distribución'!$D$99:$D$580,'SCyD - LRAIC+'!$C249,'SCyD Distribución'!$E$99:$E$580,'SCyD - LRAIC+'!$D249,'SCyD Distribución'!$F$99:$F$580,'SCyD - LRAIC+'!$E249)),0)</f>
        <v>273.45886159982524</v>
      </c>
    </row>
    <row r="250" spans="2:7" ht="13" outlineLevel="1" x14ac:dyDescent="0.25">
      <c r="B250" s="82" t="s">
        <v>4</v>
      </c>
      <c r="C250" s="79" t="s">
        <v>13</v>
      </c>
      <c r="D250" s="76" t="s">
        <v>8</v>
      </c>
      <c r="E250" s="77">
        <v>250</v>
      </c>
      <c r="F250" s="93"/>
      <c r="G250" s="121">
        <f>IFERROR(SUMIFS(G$14:G$16,$F$14:$F$16,$B250)*G$18/12*(xDSL_ajeno__bitstream*SUMIFS('SCyD Distribución'!$I$99:$I$580,'SCyD Distribución'!$C$99:$C$580,'SCyD - LRAIC+'!$B250,'SCyD Distribución'!$D$99:$D$580,'SCyD - LRAIC+'!$C250,'SCyD Distribución'!$E$99:$E$580,'SCyD - LRAIC+'!$D250,'SCyD Distribución'!$F$99:$F$580,'SCyD - LRAIC+'!$E250))/(xDSL_ajeno__líneas*SUMIFS('SCyD Distribución'!$H$99:$H$580,'SCyD Distribución'!$C$99:$C$580,'SCyD - LRAIC+'!$B250,'SCyD Distribución'!$D$99:$D$580,'SCyD - LRAIC+'!$C250,'SCyD Distribución'!$E$99:$E$580,'SCyD - LRAIC+'!$D250,'SCyD Distribución'!$F$99:$F$580,'SCyD - LRAIC+'!$E250)),0)</f>
        <v>306.10794526692615</v>
      </c>
    </row>
    <row r="251" spans="2:7" ht="13" outlineLevel="1" x14ac:dyDescent="0.25">
      <c r="B251" s="82" t="s">
        <v>4</v>
      </c>
      <c r="C251" s="79" t="s">
        <v>13</v>
      </c>
      <c r="D251" s="76" t="s">
        <v>8</v>
      </c>
      <c r="E251" s="77">
        <v>300</v>
      </c>
      <c r="F251" s="93"/>
      <c r="G251" s="121">
        <f>IFERROR(SUMIFS(G$14:G$16,$F$14:$F$16,$B251)*G$18/12*(xDSL_ajeno__bitstream*SUMIFS('SCyD Distribución'!$I$99:$I$580,'SCyD Distribución'!$C$99:$C$580,'SCyD - LRAIC+'!$B251,'SCyD Distribución'!$D$99:$D$580,'SCyD - LRAIC+'!$C251,'SCyD Distribución'!$E$99:$E$580,'SCyD - LRAIC+'!$D251,'SCyD Distribución'!$F$99:$F$580,'SCyD - LRAIC+'!$E251))/(xDSL_ajeno__líneas*SUMIFS('SCyD Distribución'!$H$99:$H$580,'SCyD Distribución'!$C$99:$C$580,'SCyD - LRAIC+'!$B251,'SCyD Distribución'!$D$99:$D$580,'SCyD - LRAIC+'!$C251,'SCyD Distribución'!$E$99:$E$580,'SCyD - LRAIC+'!$D251,'SCyD Distribución'!$F$99:$F$580,'SCyD - LRAIC+'!$E251)),0)</f>
        <v>335.65745783704637</v>
      </c>
    </row>
    <row r="252" spans="2:7" ht="13" outlineLevel="1" x14ac:dyDescent="0.25">
      <c r="B252" s="82" t="s">
        <v>4</v>
      </c>
      <c r="C252" s="79" t="s">
        <v>13</v>
      </c>
      <c r="D252" s="76" t="s">
        <v>8</v>
      </c>
      <c r="E252" s="77">
        <v>400</v>
      </c>
      <c r="F252" s="93"/>
      <c r="G252" s="121">
        <f>IFERROR(SUMIFS(G$14:G$16,$F$14:$F$16,$B252)*G$18/12*(xDSL_ajeno__bitstream*SUMIFS('SCyD Distribución'!$I$99:$I$580,'SCyD Distribución'!$C$99:$C$580,'SCyD - LRAIC+'!$B252,'SCyD Distribución'!$D$99:$D$580,'SCyD - LRAIC+'!$C252,'SCyD Distribución'!$E$99:$E$580,'SCyD - LRAIC+'!$D252,'SCyD Distribución'!$F$99:$F$580,'SCyD - LRAIC+'!$E252))/(xDSL_ajeno__líneas*SUMIFS('SCyD Distribución'!$H$99:$H$580,'SCyD Distribución'!$C$99:$C$580,'SCyD - LRAIC+'!$B252,'SCyD Distribución'!$D$99:$D$580,'SCyD - LRAIC+'!$C252,'SCyD Distribución'!$E$99:$E$580,'SCyD - LRAIC+'!$D252,'SCyD Distribución'!$F$99:$F$580,'SCyD - LRAIC+'!$E252)),0)</f>
        <v>388.19135239771595</v>
      </c>
    </row>
    <row r="253" spans="2:7" ht="13" outlineLevel="1" x14ac:dyDescent="0.25">
      <c r="B253" s="82" t="s">
        <v>4</v>
      </c>
      <c r="C253" s="79" t="s">
        <v>13</v>
      </c>
      <c r="D253" s="76" t="s">
        <v>8</v>
      </c>
      <c r="E253" s="77">
        <v>500</v>
      </c>
      <c r="F253" s="93"/>
      <c r="G253" s="121">
        <f>IFERROR(SUMIFS(G$14:G$16,$F$14:$F$16,$B253)*G$18/12*(xDSL_ajeno__bitstream*SUMIFS('SCyD Distribución'!$I$99:$I$580,'SCyD Distribución'!$C$99:$C$580,'SCyD - LRAIC+'!$B253,'SCyD Distribución'!$D$99:$D$580,'SCyD - LRAIC+'!$C253,'SCyD Distribución'!$E$99:$E$580,'SCyD - LRAIC+'!$D253,'SCyD Distribución'!$F$99:$F$580,'SCyD - LRAIC+'!$E253))/(xDSL_ajeno__líneas*SUMIFS('SCyD Distribución'!$H$99:$H$580,'SCyD Distribución'!$C$99:$C$580,'SCyD - LRAIC+'!$B253,'SCyD Distribución'!$D$99:$D$580,'SCyD - LRAIC+'!$C253,'SCyD Distribución'!$E$99:$E$580,'SCyD - LRAIC+'!$D253,'SCyD Distribución'!$F$99:$F$580,'SCyD - LRAIC+'!$E253)),0)</f>
        <v>434.53869645206635</v>
      </c>
    </row>
    <row r="254" spans="2:7" ht="13" outlineLevel="1" x14ac:dyDescent="0.25">
      <c r="B254" s="82" t="s">
        <v>4</v>
      </c>
      <c r="C254" s="79" t="s">
        <v>13</v>
      </c>
      <c r="D254" s="76" t="s">
        <v>8</v>
      </c>
      <c r="E254" s="77">
        <v>750</v>
      </c>
      <c r="F254" s="93"/>
      <c r="G254" s="121">
        <f>IFERROR(SUMIFS(G$14:G$16,$F$14:$F$16,$B254)*G$18/12*(xDSL_ajeno__bitstream*SUMIFS('SCyD Distribución'!$I$99:$I$580,'SCyD Distribución'!$C$99:$C$580,'SCyD - LRAIC+'!$B254,'SCyD Distribución'!$D$99:$D$580,'SCyD - LRAIC+'!$C254,'SCyD Distribución'!$E$99:$E$580,'SCyD - LRAIC+'!$D254,'SCyD Distribución'!$F$99:$F$580,'SCyD - LRAIC+'!$E254))/(xDSL_ajeno__líneas*SUMIFS('SCyD Distribución'!$H$99:$H$580,'SCyD Distribución'!$C$99:$C$580,'SCyD - LRAIC+'!$B254,'SCyD Distribución'!$D$99:$D$580,'SCyD - LRAIC+'!$C254,'SCyD Distribución'!$E$99:$E$580,'SCyD - LRAIC+'!$D254,'SCyD Distribución'!$F$99:$F$580,'SCyD - LRAIC+'!$E254)),0)</f>
        <v>533.37512388378104</v>
      </c>
    </row>
    <row r="255" spans="2:7" ht="13" outlineLevel="1" x14ac:dyDescent="0.25">
      <c r="B255" s="82" t="s">
        <v>4</v>
      </c>
      <c r="C255" s="79" t="s">
        <v>13</v>
      </c>
      <c r="D255" s="76" t="s">
        <v>8</v>
      </c>
      <c r="E255" s="77">
        <v>1000</v>
      </c>
      <c r="F255" s="93"/>
      <c r="G255" s="121">
        <f>IFERROR(SUMIFS(G$14:G$16,$F$14:$F$16,$B255)*G$18/12*(xDSL_ajeno__bitstream*SUMIFS('SCyD Distribución'!$I$99:$I$580,'SCyD Distribución'!$C$99:$C$580,'SCyD - LRAIC+'!$B255,'SCyD Distribución'!$D$99:$D$580,'SCyD - LRAIC+'!$C255,'SCyD Distribución'!$E$99:$E$580,'SCyD - LRAIC+'!$D255,'SCyD Distribución'!$F$99:$F$580,'SCyD - LRAIC+'!$E255))/(xDSL_ajeno__líneas*SUMIFS('SCyD Distribución'!$H$99:$H$580,'SCyD Distribución'!$C$99:$C$580,'SCyD - LRAIC+'!$B255,'SCyD Distribución'!$D$99:$D$580,'SCyD - LRAIC+'!$C255,'SCyD Distribución'!$E$99:$E$580,'SCyD - LRAIC+'!$D255,'SCyD Distribución'!$F$99:$F$580,'SCyD - LRAIC+'!$E255)),0)</f>
        <v>616.85389626070207</v>
      </c>
    </row>
    <row r="256" spans="2:7" ht="13" outlineLevel="1" x14ac:dyDescent="0.25">
      <c r="B256" s="82" t="s">
        <v>4</v>
      </c>
      <c r="C256" s="80" t="s">
        <v>14</v>
      </c>
      <c r="D256" s="76" t="s">
        <v>8</v>
      </c>
      <c r="E256" s="77">
        <v>3</v>
      </c>
      <c r="F256" s="93"/>
      <c r="G256" s="121">
        <f>IFERROR(SUMIFS(G$14:G$16,$F$14:$F$16,$B256)*G$18/12*(xDSL_ajeno__bitstream*SUMIFS('SCyD Distribución'!$I$99:$I$580,'SCyD Distribución'!$C$99:$C$580,'SCyD - LRAIC+'!$B256,'SCyD Distribución'!$D$99:$D$580,'SCyD - LRAIC+'!$C256,'SCyD Distribución'!$E$99:$E$580,'SCyD - LRAIC+'!$D256,'SCyD Distribución'!$F$99:$F$580,'SCyD - LRAIC+'!$E256))/(xDSL_ajeno__líneas*SUMIFS('SCyD Distribución'!$H$99:$H$580,'SCyD Distribución'!$C$99:$C$580,'SCyD - LRAIC+'!$B256,'SCyD Distribución'!$D$99:$D$580,'SCyD - LRAIC+'!$C256,'SCyD Distribución'!$E$99:$E$580,'SCyD - LRAIC+'!$D256,'SCyD Distribución'!$F$99:$F$580,'SCyD - LRAIC+'!$E256)),0)</f>
        <v>36.521494482952356</v>
      </c>
    </row>
    <row r="257" spans="2:7" ht="13" outlineLevel="1" x14ac:dyDescent="0.25">
      <c r="B257" s="82" t="s">
        <v>4</v>
      </c>
      <c r="C257" s="80" t="s">
        <v>14</v>
      </c>
      <c r="D257" s="76" t="s">
        <v>8</v>
      </c>
      <c r="E257" s="77">
        <v>5</v>
      </c>
      <c r="F257" s="93"/>
      <c r="G257" s="121">
        <f>IFERROR(SUMIFS(G$14:G$16,$F$14:$F$16,$B257)*G$18/12*(xDSL_ajeno__bitstream*SUMIFS('SCyD Distribución'!$I$99:$I$580,'SCyD Distribución'!$C$99:$C$580,'SCyD - LRAIC+'!$B257,'SCyD Distribución'!$D$99:$D$580,'SCyD - LRAIC+'!$C257,'SCyD Distribución'!$E$99:$E$580,'SCyD - LRAIC+'!$D257,'SCyD Distribución'!$F$99:$F$580,'SCyD - LRAIC+'!$E257))/(xDSL_ajeno__líneas*SUMIFS('SCyD Distribución'!$H$99:$H$580,'SCyD Distribución'!$C$99:$C$580,'SCyD - LRAIC+'!$B257,'SCyD Distribución'!$D$99:$D$580,'SCyD - LRAIC+'!$C257,'SCyD Distribución'!$E$99:$E$580,'SCyD - LRAIC+'!$D257,'SCyD Distribución'!$F$99:$F$580,'SCyD - LRAIC+'!$E257)),0)</f>
        <v>47.280351544603413</v>
      </c>
    </row>
    <row r="258" spans="2:7" ht="13" outlineLevel="1" x14ac:dyDescent="0.25">
      <c r="B258" s="82" t="s">
        <v>4</v>
      </c>
      <c r="C258" s="80" t="s">
        <v>14</v>
      </c>
      <c r="D258" s="76" t="s">
        <v>8</v>
      </c>
      <c r="E258" s="77">
        <v>10</v>
      </c>
      <c r="F258" s="93"/>
      <c r="G258" s="121">
        <f>IFERROR(SUMIFS(G$14:G$16,$F$14:$F$16,$B258)*G$18/12*(xDSL_ajeno__bitstream*SUMIFS('SCyD Distribución'!$I$99:$I$580,'SCyD Distribución'!$C$99:$C$580,'SCyD - LRAIC+'!$B258,'SCyD Distribución'!$D$99:$D$580,'SCyD - LRAIC+'!$C258,'SCyD Distribución'!$E$99:$E$580,'SCyD - LRAIC+'!$D258,'SCyD Distribución'!$F$99:$F$580,'SCyD - LRAIC+'!$E258))/(xDSL_ajeno__líneas*SUMIFS('SCyD Distribución'!$H$99:$H$580,'SCyD Distribución'!$C$99:$C$580,'SCyD - LRAIC+'!$B258,'SCyD Distribución'!$D$99:$D$580,'SCyD - LRAIC+'!$C258,'SCyD Distribución'!$E$99:$E$580,'SCyD - LRAIC+'!$D258,'SCyD Distribución'!$F$99:$F$580,'SCyD - LRAIC+'!$E258)),0)</f>
        <v>67.117311542083769</v>
      </c>
    </row>
    <row r="259" spans="2:7" ht="13" outlineLevel="1" x14ac:dyDescent="0.25">
      <c r="B259" s="82" t="s">
        <v>4</v>
      </c>
      <c r="C259" s="80" t="s">
        <v>14</v>
      </c>
      <c r="D259" s="76" t="s">
        <v>8</v>
      </c>
      <c r="E259" s="77">
        <v>15</v>
      </c>
      <c r="F259" s="93"/>
      <c r="G259" s="121">
        <f>IFERROR(SUMIFS(G$14:G$16,$F$14:$F$16,$B259)*G$18/12*(xDSL_ajeno__bitstream*SUMIFS('SCyD Distribución'!$I$99:$I$580,'SCyD Distribución'!$C$99:$C$580,'SCyD - LRAIC+'!$B259,'SCyD Distribución'!$D$99:$D$580,'SCyD - LRAIC+'!$C259,'SCyD Distribución'!$E$99:$E$580,'SCyD - LRAIC+'!$D259,'SCyD Distribución'!$F$99:$F$580,'SCyD - LRAIC+'!$E259))/(xDSL_ajeno__líneas*SUMIFS('SCyD Distribución'!$H$99:$H$580,'SCyD Distribución'!$C$99:$C$580,'SCyD - LRAIC+'!$B259,'SCyD Distribución'!$D$99:$D$580,'SCyD - LRAIC+'!$C259,'SCyD Distribución'!$E$99:$E$580,'SCyD - LRAIC+'!$D259,'SCyD Distribución'!$F$99:$F$580,'SCyD - LRAIC+'!$E259)),0)</f>
        <v>82.383236868880786</v>
      </c>
    </row>
    <row r="260" spans="2:7" ht="13" outlineLevel="1" x14ac:dyDescent="0.25">
      <c r="B260" s="82" t="s">
        <v>4</v>
      </c>
      <c r="C260" s="80" t="s">
        <v>14</v>
      </c>
      <c r="D260" s="76" t="s">
        <v>8</v>
      </c>
      <c r="E260" s="77">
        <v>20</v>
      </c>
      <c r="F260" s="93"/>
      <c r="G260" s="121">
        <f>IFERROR(SUMIFS(G$14:G$16,$F$14:$F$16,$B260)*G$18/12*(xDSL_ajeno__bitstream*SUMIFS('SCyD Distribución'!$I$99:$I$580,'SCyD Distribución'!$C$99:$C$580,'SCyD - LRAIC+'!$B260,'SCyD Distribución'!$D$99:$D$580,'SCyD - LRAIC+'!$C260,'SCyD Distribución'!$E$99:$E$580,'SCyD - LRAIC+'!$D260,'SCyD Distribución'!$F$99:$F$580,'SCyD - LRAIC+'!$E260))/(xDSL_ajeno__líneas*SUMIFS('SCyD Distribución'!$H$99:$H$580,'SCyD Distribución'!$C$99:$C$580,'SCyD - LRAIC+'!$B260,'SCyD Distribución'!$D$99:$D$580,'SCyD - LRAIC+'!$C260,'SCyD Distribución'!$E$99:$E$580,'SCyD - LRAIC+'!$D260,'SCyD Distribución'!$F$99:$F$580,'SCyD - LRAIC+'!$E260)),0)</f>
        <v>95.277073064641868</v>
      </c>
    </row>
    <row r="261" spans="2:7" ht="13" outlineLevel="1" x14ac:dyDescent="0.25">
      <c r="B261" s="82" t="s">
        <v>4</v>
      </c>
      <c r="C261" s="80" t="s">
        <v>14</v>
      </c>
      <c r="D261" s="76" t="s">
        <v>8</v>
      </c>
      <c r="E261" s="77">
        <v>30</v>
      </c>
      <c r="F261" s="93"/>
      <c r="G261" s="121">
        <f>IFERROR(SUMIFS(G$14:G$16,$F$14:$F$16,$B261)*G$18/12*(xDSL_ajeno__bitstream*SUMIFS('SCyD Distribución'!$I$99:$I$580,'SCyD Distribución'!$C$99:$C$580,'SCyD - LRAIC+'!$B261,'SCyD Distribución'!$D$99:$D$580,'SCyD - LRAIC+'!$C261,'SCyD Distribución'!$E$99:$E$580,'SCyD - LRAIC+'!$D261,'SCyD Distribución'!$F$99:$F$580,'SCyD - LRAIC+'!$E261))/(xDSL_ajeno__líneas*SUMIFS('SCyD Distribución'!$H$99:$H$580,'SCyD Distribución'!$C$99:$C$580,'SCyD - LRAIC+'!$B261,'SCyD Distribución'!$D$99:$D$580,'SCyD - LRAIC+'!$C261,'SCyD Distribución'!$E$99:$E$580,'SCyD - LRAIC+'!$D261,'SCyD Distribución'!$F$99:$F$580,'SCyD - LRAIC+'!$E261)),0)</f>
        <v>116.94797509188726</v>
      </c>
    </row>
    <row r="262" spans="2:7" ht="13" outlineLevel="1" x14ac:dyDescent="0.25">
      <c r="B262" s="82" t="s">
        <v>4</v>
      </c>
      <c r="C262" s="80" t="s">
        <v>14</v>
      </c>
      <c r="D262" s="76" t="s">
        <v>8</v>
      </c>
      <c r="E262" s="77">
        <v>40</v>
      </c>
      <c r="F262" s="93"/>
      <c r="G262" s="121">
        <f>IFERROR(SUMIFS(G$14:G$16,$F$14:$F$16,$B262)*G$18/12*(xDSL_ajeno__bitstream*SUMIFS('SCyD Distribución'!$I$99:$I$580,'SCyD Distribución'!$C$99:$C$580,'SCyD - LRAIC+'!$B262,'SCyD Distribución'!$D$99:$D$580,'SCyD - LRAIC+'!$C262,'SCyD Distribución'!$E$99:$E$580,'SCyD - LRAIC+'!$D262,'SCyD Distribución'!$F$99:$F$580,'SCyD - LRAIC+'!$E262))/(xDSL_ajeno__líneas*SUMIFS('SCyD Distribución'!$H$99:$H$580,'SCyD Distribución'!$C$99:$C$580,'SCyD - LRAIC+'!$B262,'SCyD Distribución'!$D$99:$D$580,'SCyD - LRAIC+'!$C262,'SCyD Distribución'!$E$99:$E$580,'SCyD - LRAIC+'!$D262,'SCyD Distribución'!$F$99:$F$580,'SCyD - LRAIC+'!$E262)),0)</f>
        <v>135.25155348442712</v>
      </c>
    </row>
    <row r="263" spans="2:7" ht="13" outlineLevel="1" x14ac:dyDescent="0.25">
      <c r="B263" s="82" t="s">
        <v>4</v>
      </c>
      <c r="C263" s="80" t="s">
        <v>14</v>
      </c>
      <c r="D263" s="76" t="s">
        <v>8</v>
      </c>
      <c r="E263" s="77">
        <v>50</v>
      </c>
      <c r="F263" s="93"/>
      <c r="G263" s="121">
        <f>IFERROR(SUMIFS(G$14:G$16,$F$14:$F$16,$B263)*G$18/12*(xDSL_ajeno__bitstream*SUMIFS('SCyD Distribución'!$I$99:$I$580,'SCyD Distribución'!$C$99:$C$580,'SCyD - LRAIC+'!$B263,'SCyD Distribución'!$D$99:$D$580,'SCyD - LRAIC+'!$C263,'SCyD Distribución'!$E$99:$E$580,'SCyD - LRAIC+'!$D263,'SCyD Distribución'!$F$99:$F$580,'SCyD - LRAIC+'!$E263))/(xDSL_ajeno__líneas*SUMIFS('SCyD Distribución'!$H$99:$H$580,'SCyD Distribución'!$C$99:$C$580,'SCyD - LRAIC+'!$B263,'SCyD Distribución'!$D$99:$D$580,'SCyD - LRAIC+'!$C263,'SCyD Distribución'!$E$99:$E$580,'SCyD - LRAIC+'!$D263,'SCyD Distribución'!$F$99:$F$580,'SCyD - LRAIC+'!$E263)),0)</f>
        <v>151.39964705866458</v>
      </c>
    </row>
    <row r="264" spans="2:7" ht="13" outlineLevel="1" x14ac:dyDescent="0.25">
      <c r="B264" s="82" t="s">
        <v>4</v>
      </c>
      <c r="C264" s="80" t="s">
        <v>14</v>
      </c>
      <c r="D264" s="76" t="s">
        <v>8</v>
      </c>
      <c r="E264" s="77">
        <v>60</v>
      </c>
      <c r="F264" s="93"/>
      <c r="G264" s="121">
        <f>IFERROR(SUMIFS(G$14:G$16,$F$14:$F$16,$B264)*G$18/12*(xDSL_ajeno__bitstream*SUMIFS('SCyD Distribución'!$I$99:$I$580,'SCyD Distribución'!$C$99:$C$580,'SCyD - LRAIC+'!$B264,'SCyD Distribución'!$D$99:$D$580,'SCyD - LRAIC+'!$C264,'SCyD Distribución'!$E$99:$E$580,'SCyD - LRAIC+'!$D264,'SCyD Distribución'!$F$99:$F$580,'SCyD - LRAIC+'!$E264))/(xDSL_ajeno__líneas*SUMIFS('SCyD Distribución'!$H$99:$H$580,'SCyD Distribución'!$C$99:$C$580,'SCyD - LRAIC+'!$B264,'SCyD Distribución'!$D$99:$D$580,'SCyD - LRAIC+'!$C264,'SCyD Distribución'!$E$99:$E$580,'SCyD - LRAIC+'!$D264,'SCyD Distribución'!$F$99:$F$580,'SCyD - LRAIC+'!$E264)),0)</f>
        <v>166.01470636387342</v>
      </c>
    </row>
    <row r="265" spans="2:7" ht="13" outlineLevel="1" x14ac:dyDescent="0.25">
      <c r="B265" s="82" t="s">
        <v>4</v>
      </c>
      <c r="C265" s="80" t="s">
        <v>14</v>
      </c>
      <c r="D265" s="76" t="s">
        <v>8</v>
      </c>
      <c r="E265" s="77">
        <v>70</v>
      </c>
      <c r="F265" s="93"/>
      <c r="G265" s="121">
        <f>IFERROR(SUMIFS(G$14:G$16,$F$14:$F$16,$B265)*G$18/12*(xDSL_ajeno__bitstream*SUMIFS('SCyD Distribución'!$I$99:$I$580,'SCyD Distribución'!$C$99:$C$580,'SCyD - LRAIC+'!$B265,'SCyD Distribución'!$D$99:$D$580,'SCyD - LRAIC+'!$C265,'SCyD Distribución'!$E$99:$E$580,'SCyD - LRAIC+'!$D265,'SCyD Distribución'!$F$99:$F$580,'SCyD - LRAIC+'!$E265))/(xDSL_ajeno__líneas*SUMIFS('SCyD Distribución'!$H$99:$H$580,'SCyD Distribución'!$C$99:$C$580,'SCyD - LRAIC+'!$B265,'SCyD Distribución'!$D$99:$D$580,'SCyD - LRAIC+'!$C265,'SCyD Distribución'!$E$99:$E$580,'SCyD - LRAIC+'!$D265,'SCyD Distribución'!$F$99:$F$580,'SCyD - LRAIC+'!$E265)),0)</f>
        <v>179.46692672962402</v>
      </c>
    </row>
    <row r="266" spans="2:7" ht="13" outlineLevel="1" x14ac:dyDescent="0.25">
      <c r="B266" s="82" t="s">
        <v>4</v>
      </c>
      <c r="C266" s="80" t="s">
        <v>14</v>
      </c>
      <c r="D266" s="76" t="s">
        <v>8</v>
      </c>
      <c r="E266" s="77">
        <v>100</v>
      </c>
      <c r="F266" s="93"/>
      <c r="G266" s="121">
        <f>IFERROR(SUMIFS(G$14:G$16,$F$14:$F$16,$B266)*G$18/12*(xDSL_ajeno__bitstream*SUMIFS('SCyD Distribución'!$I$99:$I$580,'SCyD Distribución'!$C$99:$C$580,'SCyD - LRAIC+'!$B266,'SCyD Distribución'!$D$99:$D$580,'SCyD - LRAIC+'!$C266,'SCyD Distribución'!$E$99:$E$580,'SCyD - LRAIC+'!$D266,'SCyD Distribución'!$F$99:$F$580,'SCyD - LRAIC+'!$E266))/(xDSL_ajeno__líneas*SUMIFS('SCyD Distribución'!$H$99:$H$580,'SCyD Distribución'!$C$99:$C$580,'SCyD - LRAIC+'!$B266,'SCyD Distribución'!$D$99:$D$580,'SCyD - LRAIC+'!$C266,'SCyD Distribución'!$E$99:$E$580,'SCyD - LRAIC+'!$D266,'SCyD Distribución'!$F$99:$F$580,'SCyD - LRAIC+'!$E266)),0)</f>
        <v>214.9209332636141</v>
      </c>
    </row>
    <row r="267" spans="2:7" ht="13" outlineLevel="1" x14ac:dyDescent="0.25">
      <c r="B267" s="82" t="s">
        <v>4</v>
      </c>
      <c r="C267" s="80" t="s">
        <v>14</v>
      </c>
      <c r="D267" s="76" t="s">
        <v>8</v>
      </c>
      <c r="E267" s="77">
        <v>120</v>
      </c>
      <c r="F267" s="93"/>
      <c r="G267" s="121">
        <f>IFERROR(SUMIFS(G$14:G$16,$F$14:$F$16,$B267)*G$18/12*(xDSL_ajeno__bitstream*SUMIFS('SCyD Distribución'!$I$99:$I$580,'SCyD Distribución'!$C$99:$C$580,'SCyD - LRAIC+'!$B267,'SCyD Distribución'!$D$99:$D$580,'SCyD - LRAIC+'!$C267,'SCyD Distribución'!$E$99:$E$580,'SCyD - LRAIC+'!$D267,'SCyD Distribución'!$F$99:$F$580,'SCyD - LRAIC+'!$E267))/(xDSL_ajeno__líneas*SUMIFS('SCyD Distribución'!$H$99:$H$580,'SCyD Distribución'!$C$99:$C$580,'SCyD - LRAIC+'!$B267,'SCyD Distribución'!$D$99:$D$580,'SCyD - LRAIC+'!$C267,'SCyD Distribución'!$E$99:$E$580,'SCyD - LRAIC+'!$D267,'SCyD Distribución'!$F$99:$F$580,'SCyD - LRAIC+'!$E267)),0)</f>
        <v>235.66789170507877</v>
      </c>
    </row>
    <row r="268" spans="2:7" ht="13" outlineLevel="1" x14ac:dyDescent="0.25">
      <c r="B268" s="82" t="s">
        <v>4</v>
      </c>
      <c r="C268" s="80" t="s">
        <v>14</v>
      </c>
      <c r="D268" s="76" t="s">
        <v>8</v>
      </c>
      <c r="E268" s="77">
        <v>150</v>
      </c>
      <c r="F268" s="93"/>
      <c r="G268" s="121">
        <f>IFERROR(SUMIFS(G$14:G$16,$F$14:$F$16,$B268)*G$18/12*(xDSL_ajeno__bitstream*SUMIFS('SCyD Distribución'!$I$99:$I$580,'SCyD Distribución'!$C$99:$C$580,'SCyD - LRAIC+'!$B268,'SCyD Distribución'!$D$99:$D$580,'SCyD - LRAIC+'!$C268,'SCyD Distribución'!$E$99:$E$580,'SCyD - LRAIC+'!$D268,'SCyD Distribución'!$F$99:$F$580,'SCyD - LRAIC+'!$E268))/(xDSL_ajeno__líneas*SUMIFS('SCyD Distribución'!$H$99:$H$580,'SCyD Distribución'!$C$99:$C$580,'SCyD - LRAIC+'!$B268,'SCyD Distribución'!$D$99:$D$580,'SCyD - LRAIC+'!$C268,'SCyD Distribución'!$E$99:$E$580,'SCyD - LRAIC+'!$D268,'SCyD Distribución'!$F$99:$F$580,'SCyD - LRAIC+'!$E268)),0)</f>
        <v>263.80499674864535</v>
      </c>
    </row>
    <row r="269" spans="2:7" ht="13" outlineLevel="1" x14ac:dyDescent="0.25">
      <c r="B269" s="82" t="s">
        <v>4</v>
      </c>
      <c r="C269" s="80" t="s">
        <v>14</v>
      </c>
      <c r="D269" s="76" t="s">
        <v>8</v>
      </c>
      <c r="E269" s="77">
        <v>200</v>
      </c>
      <c r="F269" s="93"/>
      <c r="G269" s="121">
        <f>IFERROR(SUMIFS(G$14:G$16,$F$14:$F$16,$B269)*G$18/12*(xDSL_ajeno__bitstream*SUMIFS('SCyD Distribución'!$I$99:$I$580,'SCyD Distribución'!$C$99:$C$580,'SCyD - LRAIC+'!$B269,'SCyD Distribución'!$D$99:$D$580,'SCyD - LRAIC+'!$C269,'SCyD Distribución'!$E$99:$E$580,'SCyD - LRAIC+'!$D269,'SCyD Distribución'!$F$99:$F$580,'SCyD - LRAIC+'!$E269))/(xDSL_ajeno__líneas*SUMIFS('SCyD Distribución'!$H$99:$H$580,'SCyD Distribución'!$C$99:$C$580,'SCyD - LRAIC+'!$B269,'SCyD Distribución'!$D$99:$D$580,'SCyD - LRAIC+'!$C269,'SCyD Distribución'!$E$99:$E$580,'SCyD - LRAIC+'!$D269,'SCyD Distribución'!$F$99:$F$580,'SCyD - LRAIC+'!$E269)),0)</f>
        <v>305.09323140630988</v>
      </c>
    </row>
    <row r="270" spans="2:7" ht="13" outlineLevel="1" x14ac:dyDescent="0.25">
      <c r="B270" s="82" t="s">
        <v>4</v>
      </c>
      <c r="C270" s="80" t="s">
        <v>14</v>
      </c>
      <c r="D270" s="76" t="s">
        <v>8</v>
      </c>
      <c r="E270" s="77">
        <v>250</v>
      </c>
      <c r="F270" s="93"/>
      <c r="G270" s="121">
        <f>IFERROR(SUMIFS(G$14:G$16,$F$14:$F$16,$B270)*G$18/12*(xDSL_ajeno__bitstream*SUMIFS('SCyD Distribución'!$I$99:$I$580,'SCyD Distribución'!$C$99:$C$580,'SCyD - LRAIC+'!$B270,'SCyD Distribución'!$D$99:$D$580,'SCyD - LRAIC+'!$C270,'SCyD Distribución'!$E$99:$E$580,'SCyD - LRAIC+'!$D270,'SCyD Distribución'!$F$99:$F$580,'SCyD - LRAIC+'!$E270))/(xDSL_ajeno__líneas*SUMIFS('SCyD Distribución'!$H$99:$H$580,'SCyD Distribución'!$C$99:$C$580,'SCyD - LRAIC+'!$B270,'SCyD Distribución'!$D$99:$D$580,'SCyD - LRAIC+'!$C270,'SCyD Distribución'!$E$99:$E$580,'SCyD - LRAIC+'!$D270,'SCyD Distribución'!$F$99:$F$580,'SCyD - LRAIC+'!$E270)),0)</f>
        <v>341.5192385218794</v>
      </c>
    </row>
    <row r="271" spans="2:7" ht="13" outlineLevel="1" x14ac:dyDescent="0.25">
      <c r="B271" s="82" t="s">
        <v>4</v>
      </c>
      <c r="C271" s="80" t="s">
        <v>14</v>
      </c>
      <c r="D271" s="76" t="s">
        <v>8</v>
      </c>
      <c r="E271" s="77">
        <v>300</v>
      </c>
      <c r="F271" s="93"/>
      <c r="G271" s="121">
        <f>IFERROR(SUMIFS(G$14:G$16,$F$14:$F$16,$B271)*G$18/12*(xDSL_ajeno__bitstream*SUMIFS('SCyD Distribución'!$I$99:$I$580,'SCyD Distribución'!$C$99:$C$580,'SCyD - LRAIC+'!$B271,'SCyD Distribución'!$D$99:$D$580,'SCyD - LRAIC+'!$C271,'SCyD Distribución'!$E$99:$E$580,'SCyD - LRAIC+'!$D271,'SCyD Distribución'!$F$99:$F$580,'SCyD - LRAIC+'!$E271))/(xDSL_ajeno__líneas*SUMIFS('SCyD Distribución'!$H$99:$H$580,'SCyD Distribución'!$C$99:$C$580,'SCyD - LRAIC+'!$B271,'SCyD Distribución'!$D$99:$D$580,'SCyD - LRAIC+'!$C271,'SCyD Distribución'!$E$99:$E$580,'SCyD - LRAIC+'!$D271,'SCyD Distribución'!$F$99:$F$580,'SCyD - LRAIC+'!$E271)),0)</f>
        <v>374.48710880319538</v>
      </c>
    </row>
    <row r="272" spans="2:7" ht="13" outlineLevel="1" x14ac:dyDescent="0.25">
      <c r="B272" s="82" t="s">
        <v>4</v>
      </c>
      <c r="C272" s="80" t="s">
        <v>14</v>
      </c>
      <c r="D272" s="76" t="s">
        <v>8</v>
      </c>
      <c r="E272" s="77">
        <v>400</v>
      </c>
      <c r="F272" s="93"/>
      <c r="G272" s="121">
        <f>IFERROR(SUMIFS(G$14:G$16,$F$14:$F$16,$B272)*G$18/12*(xDSL_ajeno__bitstream*SUMIFS('SCyD Distribución'!$I$99:$I$580,'SCyD Distribución'!$C$99:$C$580,'SCyD - LRAIC+'!$B272,'SCyD Distribución'!$D$99:$D$580,'SCyD - LRAIC+'!$C272,'SCyD Distribución'!$E$99:$E$580,'SCyD - LRAIC+'!$D272,'SCyD Distribución'!$F$99:$F$580,'SCyD - LRAIC+'!$E272))/(xDSL_ajeno__líneas*SUMIFS('SCyD Distribución'!$H$99:$H$580,'SCyD Distribución'!$C$99:$C$580,'SCyD - LRAIC+'!$B272,'SCyD Distribución'!$D$99:$D$580,'SCyD - LRAIC+'!$C272,'SCyD Distribución'!$E$99:$E$580,'SCyD - LRAIC+'!$D272,'SCyD Distribución'!$F$99:$F$580,'SCyD - LRAIC+'!$E272)),0)</f>
        <v>433.09824890706875</v>
      </c>
    </row>
    <row r="273" spans="2:7" ht="13" outlineLevel="1" x14ac:dyDescent="0.25">
      <c r="B273" s="82" t="s">
        <v>4</v>
      </c>
      <c r="C273" s="80" t="s">
        <v>14</v>
      </c>
      <c r="D273" s="76" t="s">
        <v>8</v>
      </c>
      <c r="E273" s="77">
        <v>500</v>
      </c>
      <c r="F273" s="93"/>
      <c r="G273" s="121">
        <f>IFERROR(SUMIFS(G$14:G$16,$F$14:$F$16,$B273)*G$18/12*(xDSL_ajeno__bitstream*SUMIFS('SCyD Distribución'!$I$99:$I$580,'SCyD Distribución'!$C$99:$C$580,'SCyD - LRAIC+'!$B273,'SCyD Distribución'!$D$99:$D$580,'SCyD - LRAIC+'!$C273,'SCyD Distribución'!$E$99:$E$580,'SCyD - LRAIC+'!$D273,'SCyD Distribución'!$F$99:$F$580,'SCyD - LRAIC+'!$E273))/(xDSL_ajeno__líneas*SUMIFS('SCyD Distribución'!$H$99:$H$580,'SCyD Distribución'!$C$99:$C$580,'SCyD - LRAIC+'!$B273,'SCyD Distribución'!$D$99:$D$580,'SCyD - LRAIC+'!$C273,'SCyD Distribución'!$E$99:$E$580,'SCyD - LRAIC+'!$D273,'SCyD Distribución'!$F$99:$F$580,'SCyD - LRAIC+'!$E273)),0)</f>
        <v>484.80716366637307</v>
      </c>
    </row>
    <row r="274" spans="2:7" ht="13" outlineLevel="1" x14ac:dyDescent="0.25">
      <c r="B274" s="82" t="s">
        <v>4</v>
      </c>
      <c r="C274" s="80" t="s">
        <v>14</v>
      </c>
      <c r="D274" s="76" t="s">
        <v>8</v>
      </c>
      <c r="E274" s="77">
        <v>750</v>
      </c>
      <c r="F274" s="93"/>
      <c r="G274" s="121">
        <f>IFERROR(SUMIFS(G$14:G$16,$F$14:$F$16,$B274)*G$18/12*(xDSL_ajeno__bitstream*SUMIFS('SCyD Distribución'!$I$99:$I$580,'SCyD Distribución'!$C$99:$C$580,'SCyD - LRAIC+'!$B274,'SCyD Distribución'!$D$99:$D$580,'SCyD - LRAIC+'!$C274,'SCyD Distribución'!$E$99:$E$580,'SCyD - LRAIC+'!$D274,'SCyD Distribución'!$F$99:$F$580,'SCyD - LRAIC+'!$E274))/(xDSL_ajeno__líneas*SUMIFS('SCyD Distribución'!$H$99:$H$580,'SCyD Distribución'!$C$99:$C$580,'SCyD - LRAIC+'!$B274,'SCyD Distribución'!$D$99:$D$580,'SCyD - LRAIC+'!$C274,'SCyD Distribución'!$E$99:$E$580,'SCyD - LRAIC+'!$D274,'SCyD Distribución'!$F$99:$F$580,'SCyD - LRAIC+'!$E274)),0)</f>
        <v>595.07722348226002</v>
      </c>
    </row>
    <row r="275" spans="2:7" ht="13" outlineLevel="1" x14ac:dyDescent="0.25">
      <c r="B275" s="82" t="s">
        <v>4</v>
      </c>
      <c r="C275" s="80" t="s">
        <v>14</v>
      </c>
      <c r="D275" s="76" t="s">
        <v>8</v>
      </c>
      <c r="E275" s="77">
        <v>1000</v>
      </c>
      <c r="F275" s="93"/>
      <c r="G275" s="121">
        <f>IFERROR(SUMIFS(G$14:G$16,$F$14:$F$16,$B275)*G$18/12*(xDSL_ajeno__bitstream*SUMIFS('SCyD Distribución'!$I$99:$I$580,'SCyD Distribución'!$C$99:$C$580,'SCyD - LRAIC+'!$B275,'SCyD Distribución'!$D$99:$D$580,'SCyD - LRAIC+'!$C275,'SCyD Distribución'!$E$99:$E$580,'SCyD - LRAIC+'!$D275,'SCyD Distribución'!$F$99:$F$580,'SCyD - LRAIC+'!$E275))/(xDSL_ajeno__líneas*SUMIFS('SCyD Distribución'!$H$99:$H$580,'SCyD Distribución'!$C$99:$C$580,'SCyD - LRAIC+'!$B275,'SCyD Distribución'!$D$99:$D$580,'SCyD - LRAIC+'!$C275,'SCyD Distribución'!$E$99:$E$580,'SCyD - LRAIC+'!$D275,'SCyD Distribución'!$F$99:$F$580,'SCyD - LRAIC+'!$E275)),0)</f>
        <v>688.21301827532557</v>
      </c>
    </row>
    <row r="276" spans="2:7" ht="13" outlineLevel="1" x14ac:dyDescent="0.25">
      <c r="B276" s="82" t="s">
        <v>4</v>
      </c>
      <c r="C276" s="75" t="s">
        <v>11</v>
      </c>
      <c r="D276" s="81" t="s">
        <v>9</v>
      </c>
      <c r="E276" s="77">
        <v>3</v>
      </c>
      <c r="F276" s="93"/>
      <c r="G276" s="121">
        <f>IFERROR(SUMIFS(G$14:G$16,$F$14:$F$16,$B276)*G$18/12*(xDSL_ajeno__bitstream*SUMIFS('SCyD Distribución'!$I$99:$I$580,'SCyD Distribución'!$C$99:$C$580,'SCyD - LRAIC+'!$B276,'SCyD Distribución'!$D$99:$D$580,'SCyD - LRAIC+'!$C276,'SCyD Distribución'!$E$99:$E$580,'SCyD - LRAIC+'!$D276,'SCyD Distribución'!$F$99:$F$580,'SCyD - LRAIC+'!$E276))/(xDSL_ajeno__líneas*SUMIFS('SCyD Distribución'!$H$99:$H$580,'SCyD Distribución'!$C$99:$C$580,'SCyD - LRAIC+'!$B276,'SCyD Distribución'!$D$99:$D$580,'SCyD - LRAIC+'!$C276,'SCyD Distribución'!$E$99:$E$580,'SCyD - LRAIC+'!$D276,'SCyD Distribución'!$F$99:$F$580,'SCyD - LRAIC+'!$E276)),0)</f>
        <v>45.922248477130509</v>
      </c>
    </row>
    <row r="277" spans="2:7" ht="13" outlineLevel="1" x14ac:dyDescent="0.25">
      <c r="B277" s="82" t="s">
        <v>4</v>
      </c>
      <c r="C277" s="75" t="s">
        <v>11</v>
      </c>
      <c r="D277" s="81" t="s">
        <v>9</v>
      </c>
      <c r="E277" s="77">
        <v>5</v>
      </c>
      <c r="F277" s="93"/>
      <c r="G277" s="121">
        <f>IFERROR(SUMIFS(G$14:G$16,$F$14:$F$16,$B277)*G$18/12*(xDSL_ajeno__bitstream*SUMIFS('SCyD Distribución'!$I$99:$I$580,'SCyD Distribución'!$C$99:$C$580,'SCyD - LRAIC+'!$B277,'SCyD Distribución'!$D$99:$D$580,'SCyD - LRAIC+'!$C277,'SCyD Distribución'!$E$99:$E$580,'SCyD - LRAIC+'!$D277,'SCyD Distribución'!$F$99:$F$580,'SCyD - LRAIC+'!$E277))/(xDSL_ajeno__líneas*SUMIFS('SCyD Distribución'!$H$99:$H$580,'SCyD Distribución'!$C$99:$C$580,'SCyD - LRAIC+'!$B277,'SCyD Distribución'!$D$99:$D$580,'SCyD - LRAIC+'!$C277,'SCyD Distribución'!$E$99:$E$580,'SCyD - LRAIC+'!$D277,'SCyD Distribución'!$F$99:$F$580,'SCyD - LRAIC+'!$E277)),0)</f>
        <v>59.450471084387011</v>
      </c>
    </row>
    <row r="278" spans="2:7" ht="13" outlineLevel="1" x14ac:dyDescent="0.25">
      <c r="B278" s="82" t="s">
        <v>4</v>
      </c>
      <c r="C278" s="75" t="s">
        <v>11</v>
      </c>
      <c r="D278" s="81" t="s">
        <v>9</v>
      </c>
      <c r="E278" s="77">
        <v>10</v>
      </c>
      <c r="F278" s="93"/>
      <c r="G278" s="121">
        <f>IFERROR(SUMIFS(G$14:G$16,$F$14:$F$16,$B278)*G$18/12*(xDSL_ajeno__bitstream*SUMIFS('SCyD Distribución'!$I$99:$I$580,'SCyD Distribución'!$C$99:$C$580,'SCyD - LRAIC+'!$B278,'SCyD Distribución'!$D$99:$D$580,'SCyD - LRAIC+'!$C278,'SCyD Distribución'!$E$99:$E$580,'SCyD - LRAIC+'!$D278,'SCyD Distribución'!$F$99:$F$580,'SCyD - LRAIC+'!$E278))/(xDSL_ajeno__líneas*SUMIFS('SCyD Distribución'!$H$99:$H$580,'SCyD Distribución'!$C$99:$C$580,'SCyD - LRAIC+'!$B278,'SCyD Distribución'!$D$99:$D$580,'SCyD - LRAIC+'!$C278,'SCyD Distribución'!$E$99:$E$580,'SCyD - LRAIC+'!$D278,'SCyD Distribución'!$F$99:$F$580,'SCyD - LRAIC+'!$E278)),0)</f>
        <v>84.393530478093155</v>
      </c>
    </row>
    <row r="279" spans="2:7" ht="13" outlineLevel="1" x14ac:dyDescent="0.25">
      <c r="B279" s="82" t="s">
        <v>4</v>
      </c>
      <c r="C279" s="75" t="s">
        <v>11</v>
      </c>
      <c r="D279" s="81" t="s">
        <v>9</v>
      </c>
      <c r="E279" s="77">
        <v>15</v>
      </c>
      <c r="F279" s="93"/>
      <c r="G279" s="121">
        <f>IFERROR(SUMIFS(G$14:G$16,$F$14:$F$16,$B279)*G$18/12*(xDSL_ajeno__bitstream*SUMIFS('SCyD Distribución'!$I$99:$I$580,'SCyD Distribución'!$C$99:$C$580,'SCyD - LRAIC+'!$B279,'SCyD Distribución'!$D$99:$D$580,'SCyD - LRAIC+'!$C279,'SCyD Distribución'!$E$99:$E$580,'SCyD - LRAIC+'!$D279,'SCyD Distribución'!$F$99:$F$580,'SCyD - LRAIC+'!$E279))/(xDSL_ajeno__líneas*SUMIFS('SCyD Distribución'!$H$99:$H$580,'SCyD Distribución'!$C$99:$C$580,'SCyD - LRAIC+'!$B279,'SCyD Distribución'!$D$99:$D$580,'SCyD - LRAIC+'!$C279,'SCyD Distribución'!$E$99:$E$580,'SCyD - LRAIC+'!$D279,'SCyD Distribución'!$F$99:$F$580,'SCyD - LRAIC+'!$E279)),0)</f>
        <v>103.58895569317377</v>
      </c>
    </row>
    <row r="280" spans="2:7" ht="13" outlineLevel="1" x14ac:dyDescent="0.25">
      <c r="B280" s="82" t="s">
        <v>4</v>
      </c>
      <c r="C280" s="75" t="s">
        <v>11</v>
      </c>
      <c r="D280" s="81" t="s">
        <v>9</v>
      </c>
      <c r="E280" s="77">
        <v>20</v>
      </c>
      <c r="F280" s="93"/>
      <c r="G280" s="121">
        <f>IFERROR(SUMIFS(G$14:G$16,$F$14:$F$16,$B280)*G$18/12*(xDSL_ajeno__bitstream*SUMIFS('SCyD Distribución'!$I$99:$I$580,'SCyD Distribución'!$C$99:$C$580,'SCyD - LRAIC+'!$B280,'SCyD Distribución'!$D$99:$D$580,'SCyD - LRAIC+'!$C280,'SCyD Distribución'!$E$99:$E$580,'SCyD - LRAIC+'!$D280,'SCyD Distribución'!$F$99:$F$580,'SCyD - LRAIC+'!$E280))/(xDSL_ajeno__líneas*SUMIFS('SCyD Distribución'!$H$99:$H$580,'SCyD Distribución'!$C$99:$C$580,'SCyD - LRAIC+'!$B280,'SCyD Distribución'!$D$99:$D$580,'SCyD - LRAIC+'!$C280,'SCyD Distribución'!$E$99:$E$580,'SCyD - LRAIC+'!$D280,'SCyD Distribución'!$F$99:$F$580,'SCyD - LRAIC+'!$E280)),0)</f>
        <v>119.80170815546822</v>
      </c>
    </row>
    <row r="281" spans="2:7" ht="13" outlineLevel="1" x14ac:dyDescent="0.25">
      <c r="B281" s="82" t="s">
        <v>4</v>
      </c>
      <c r="C281" s="75" t="s">
        <v>11</v>
      </c>
      <c r="D281" s="81" t="s">
        <v>9</v>
      </c>
      <c r="E281" s="77">
        <v>30</v>
      </c>
      <c r="F281" s="93"/>
      <c r="G281" s="121">
        <f>IFERROR(SUMIFS(G$14:G$16,$F$14:$F$16,$B281)*G$18/12*(xDSL_ajeno__bitstream*SUMIFS('SCyD Distribución'!$I$99:$I$580,'SCyD Distribución'!$C$99:$C$580,'SCyD - LRAIC+'!$B281,'SCyD Distribución'!$D$99:$D$580,'SCyD - LRAIC+'!$C281,'SCyD Distribución'!$E$99:$E$580,'SCyD - LRAIC+'!$D281,'SCyD Distribución'!$F$99:$F$580,'SCyD - LRAIC+'!$E281))/(xDSL_ajeno__líneas*SUMIFS('SCyD Distribución'!$H$99:$H$580,'SCyD Distribución'!$C$99:$C$580,'SCyD - LRAIC+'!$B281,'SCyD Distribución'!$D$99:$D$580,'SCyD - LRAIC+'!$C281,'SCyD Distribución'!$E$99:$E$580,'SCyD - LRAIC+'!$D281,'SCyD Distribución'!$F$99:$F$580,'SCyD - LRAIC+'!$E281)),0)</f>
        <v>147.05077234924724</v>
      </c>
    </row>
    <row r="282" spans="2:7" ht="13" outlineLevel="1" x14ac:dyDescent="0.25">
      <c r="B282" s="82" t="s">
        <v>4</v>
      </c>
      <c r="C282" s="75" t="s">
        <v>11</v>
      </c>
      <c r="D282" s="81" t="s">
        <v>9</v>
      </c>
      <c r="E282" s="77">
        <v>40</v>
      </c>
      <c r="F282" s="93"/>
      <c r="G282" s="121">
        <f>IFERROR(SUMIFS(G$14:G$16,$F$14:$F$16,$B282)*G$18/12*(xDSL_ajeno__bitstream*SUMIFS('SCyD Distribución'!$I$99:$I$580,'SCyD Distribución'!$C$99:$C$580,'SCyD - LRAIC+'!$B282,'SCyD Distribución'!$D$99:$D$580,'SCyD - LRAIC+'!$C282,'SCyD Distribución'!$E$99:$E$580,'SCyD - LRAIC+'!$D282,'SCyD Distribución'!$F$99:$F$580,'SCyD - LRAIC+'!$E282))/(xDSL_ajeno__líneas*SUMIFS('SCyD Distribución'!$H$99:$H$580,'SCyD Distribución'!$C$99:$C$580,'SCyD - LRAIC+'!$B282,'SCyD Distribución'!$D$99:$D$580,'SCyD - LRAIC+'!$C282,'SCyD Distribución'!$E$99:$E$580,'SCyD - LRAIC+'!$D282,'SCyD Distribución'!$F$99:$F$580,'SCyD - LRAIC+'!$E282)),0)</f>
        <v>170.06575261943317</v>
      </c>
    </row>
    <row r="283" spans="2:7" ht="13" outlineLevel="1" x14ac:dyDescent="0.25">
      <c r="B283" s="82" t="s">
        <v>4</v>
      </c>
      <c r="C283" s="75" t="s">
        <v>11</v>
      </c>
      <c r="D283" s="81" t="s">
        <v>9</v>
      </c>
      <c r="E283" s="77">
        <v>50</v>
      </c>
      <c r="F283" s="93"/>
      <c r="G283" s="121">
        <f>IFERROR(SUMIFS(G$14:G$16,$F$14:$F$16,$B283)*G$18/12*(xDSL_ajeno__bitstream*SUMIFS('SCyD Distribución'!$I$99:$I$580,'SCyD Distribución'!$C$99:$C$580,'SCyD - LRAIC+'!$B283,'SCyD Distribución'!$D$99:$D$580,'SCyD - LRAIC+'!$C283,'SCyD Distribución'!$E$99:$E$580,'SCyD - LRAIC+'!$D283,'SCyD Distribución'!$F$99:$F$580,'SCyD - LRAIC+'!$E283))/(xDSL_ajeno__líneas*SUMIFS('SCyD Distribución'!$H$99:$H$580,'SCyD Distribución'!$C$99:$C$580,'SCyD - LRAIC+'!$B283,'SCyD Distribución'!$D$99:$D$580,'SCyD - LRAIC+'!$C283,'SCyD Distribución'!$E$99:$E$580,'SCyD - LRAIC+'!$D283,'SCyD Distribución'!$F$99:$F$580,'SCyD - LRAIC+'!$E283)),0)</f>
        <v>190.37041911916344</v>
      </c>
    </row>
    <row r="284" spans="2:7" ht="13" outlineLevel="1" x14ac:dyDescent="0.25">
      <c r="B284" s="82" t="s">
        <v>4</v>
      </c>
      <c r="C284" s="75" t="s">
        <v>11</v>
      </c>
      <c r="D284" s="81" t="s">
        <v>9</v>
      </c>
      <c r="E284" s="77">
        <v>60</v>
      </c>
      <c r="F284" s="93"/>
      <c r="G284" s="121">
        <f>IFERROR(SUMIFS(G$14:G$16,$F$14:$F$16,$B284)*G$18/12*(xDSL_ajeno__bitstream*SUMIFS('SCyD Distribución'!$I$99:$I$580,'SCyD Distribución'!$C$99:$C$580,'SCyD - LRAIC+'!$B284,'SCyD Distribución'!$D$99:$D$580,'SCyD - LRAIC+'!$C284,'SCyD Distribución'!$E$99:$E$580,'SCyD - LRAIC+'!$D284,'SCyD Distribución'!$F$99:$F$580,'SCyD - LRAIC+'!$E284))/(xDSL_ajeno__líneas*SUMIFS('SCyD Distribución'!$H$99:$H$580,'SCyD Distribución'!$C$99:$C$580,'SCyD - LRAIC+'!$B284,'SCyD Distribución'!$D$99:$D$580,'SCyD - LRAIC+'!$C284,'SCyD Distribución'!$E$99:$E$580,'SCyD - LRAIC+'!$D284,'SCyD Distribución'!$F$99:$F$580,'SCyD - LRAIC+'!$E284)),0)</f>
        <v>208.74744323670285</v>
      </c>
    </row>
    <row r="285" spans="2:7" ht="13" outlineLevel="1" x14ac:dyDescent="0.25">
      <c r="B285" s="82" t="s">
        <v>4</v>
      </c>
      <c r="C285" s="75" t="s">
        <v>11</v>
      </c>
      <c r="D285" s="81" t="s">
        <v>9</v>
      </c>
      <c r="E285" s="77">
        <v>70</v>
      </c>
      <c r="F285" s="93"/>
      <c r="G285" s="121">
        <f>IFERROR(SUMIFS(G$14:G$16,$F$14:$F$16,$B285)*G$18/12*(xDSL_ajeno__bitstream*SUMIFS('SCyD Distribución'!$I$99:$I$580,'SCyD Distribución'!$C$99:$C$580,'SCyD - LRAIC+'!$B285,'SCyD Distribución'!$D$99:$D$580,'SCyD - LRAIC+'!$C285,'SCyD Distribución'!$E$99:$E$580,'SCyD - LRAIC+'!$D285,'SCyD Distribución'!$F$99:$F$580,'SCyD - LRAIC+'!$E285))/(xDSL_ajeno__líneas*SUMIFS('SCyD Distribución'!$H$99:$H$580,'SCyD Distribución'!$C$99:$C$580,'SCyD - LRAIC+'!$B285,'SCyD Distribución'!$D$99:$D$580,'SCyD - LRAIC+'!$C285,'SCyD Distribución'!$E$99:$E$580,'SCyD - LRAIC+'!$D285,'SCyD Distribución'!$F$99:$F$580,'SCyD - LRAIC+'!$E285)),0)</f>
        <v>225.66230980913934</v>
      </c>
    </row>
    <row r="286" spans="2:7" ht="13" outlineLevel="1" x14ac:dyDescent="0.25">
      <c r="B286" s="82" t="s">
        <v>4</v>
      </c>
      <c r="C286" s="75" t="s">
        <v>11</v>
      </c>
      <c r="D286" s="81" t="s">
        <v>9</v>
      </c>
      <c r="E286" s="77">
        <v>100</v>
      </c>
      <c r="F286" s="93"/>
      <c r="G286" s="121">
        <f>IFERROR(SUMIFS(G$14:G$16,$F$14:$F$16,$B286)*G$18/12*(xDSL_ajeno__bitstream*SUMIFS('SCyD Distribución'!$I$99:$I$580,'SCyD Distribución'!$C$99:$C$580,'SCyD - LRAIC+'!$B286,'SCyD Distribución'!$D$99:$D$580,'SCyD - LRAIC+'!$C286,'SCyD Distribución'!$E$99:$E$580,'SCyD - LRAIC+'!$D286,'SCyD Distribución'!$F$99:$F$580,'SCyD - LRAIC+'!$E286))/(xDSL_ajeno__líneas*SUMIFS('SCyD Distribución'!$H$99:$H$580,'SCyD Distribución'!$C$99:$C$580,'SCyD - LRAIC+'!$B286,'SCyD Distribución'!$D$99:$D$580,'SCyD - LRAIC+'!$C286,'SCyD Distribución'!$E$99:$E$580,'SCyD - LRAIC+'!$D286,'SCyD Distribución'!$F$99:$F$580,'SCyD - LRAIC+'!$E286)),0)</f>
        <v>270.24229539334601</v>
      </c>
    </row>
    <row r="287" spans="2:7" ht="13" outlineLevel="1" x14ac:dyDescent="0.25">
      <c r="B287" s="82" t="s">
        <v>4</v>
      </c>
      <c r="C287" s="75" t="s">
        <v>11</v>
      </c>
      <c r="D287" s="81" t="s">
        <v>9</v>
      </c>
      <c r="E287" s="77">
        <v>120</v>
      </c>
      <c r="F287" s="93"/>
      <c r="G287" s="121">
        <f>IFERROR(SUMIFS(G$14:G$16,$F$14:$F$16,$B287)*G$18/12*(xDSL_ajeno__bitstream*SUMIFS('SCyD Distribución'!$I$99:$I$580,'SCyD Distribución'!$C$99:$C$580,'SCyD - LRAIC+'!$B287,'SCyD Distribución'!$D$99:$D$580,'SCyD - LRAIC+'!$C287,'SCyD Distribución'!$E$99:$E$580,'SCyD - LRAIC+'!$D287,'SCyD Distribución'!$F$99:$F$580,'SCyD - LRAIC+'!$E287))/(xDSL_ajeno__líneas*SUMIFS('SCyD Distribución'!$H$99:$H$580,'SCyD Distribución'!$C$99:$C$580,'SCyD - LRAIC+'!$B287,'SCyD Distribución'!$D$99:$D$580,'SCyD - LRAIC+'!$C287,'SCyD Distribución'!$E$99:$E$580,'SCyD - LRAIC+'!$D287,'SCyD Distribución'!$F$99:$F$580,'SCyD - LRAIC+'!$E287)),0)</f>
        <v>296.3295898532802</v>
      </c>
    </row>
    <row r="288" spans="2:7" ht="13" outlineLevel="1" x14ac:dyDescent="0.25">
      <c r="B288" s="82" t="s">
        <v>4</v>
      </c>
      <c r="C288" s="75" t="s">
        <v>11</v>
      </c>
      <c r="D288" s="81" t="s">
        <v>9</v>
      </c>
      <c r="E288" s="77">
        <v>150</v>
      </c>
      <c r="F288" s="93"/>
      <c r="G288" s="121">
        <f>IFERROR(SUMIFS(G$14:G$16,$F$14:$F$16,$B288)*G$18/12*(xDSL_ajeno__bitstream*SUMIFS('SCyD Distribución'!$I$99:$I$580,'SCyD Distribución'!$C$99:$C$580,'SCyD - LRAIC+'!$B288,'SCyD Distribución'!$D$99:$D$580,'SCyD - LRAIC+'!$C288,'SCyD Distribución'!$E$99:$E$580,'SCyD - LRAIC+'!$D288,'SCyD Distribución'!$F$99:$F$580,'SCyD - LRAIC+'!$E288))/(xDSL_ajeno__líneas*SUMIFS('SCyD Distribución'!$H$99:$H$580,'SCyD Distribución'!$C$99:$C$580,'SCyD - LRAIC+'!$B288,'SCyD Distribución'!$D$99:$D$580,'SCyD - LRAIC+'!$C288,'SCyD Distribución'!$E$99:$E$580,'SCyD - LRAIC+'!$D288,'SCyD Distribución'!$F$99:$F$580,'SCyD - LRAIC+'!$E288)),0)</f>
        <v>331.70927919871298</v>
      </c>
    </row>
    <row r="289" spans="2:7" ht="13" outlineLevel="1" x14ac:dyDescent="0.25">
      <c r="B289" s="82" t="s">
        <v>4</v>
      </c>
      <c r="C289" s="75" t="s">
        <v>11</v>
      </c>
      <c r="D289" s="81" t="s">
        <v>9</v>
      </c>
      <c r="E289" s="77">
        <v>200</v>
      </c>
      <c r="F289" s="93"/>
      <c r="G289" s="121">
        <f>IFERROR(SUMIFS(G$14:G$16,$F$14:$F$16,$B289)*G$18/12*(xDSL_ajeno__bitstream*SUMIFS('SCyD Distribución'!$I$99:$I$580,'SCyD Distribución'!$C$99:$C$580,'SCyD - LRAIC+'!$B289,'SCyD Distribución'!$D$99:$D$580,'SCyD - LRAIC+'!$C289,'SCyD Distribución'!$E$99:$E$580,'SCyD - LRAIC+'!$D289,'SCyD Distribución'!$F$99:$F$580,'SCyD - LRAIC+'!$E289))/(xDSL_ajeno__líneas*SUMIFS('SCyD Distribución'!$H$99:$H$580,'SCyD Distribución'!$C$99:$C$580,'SCyD - LRAIC+'!$B289,'SCyD Distribución'!$D$99:$D$580,'SCyD - LRAIC+'!$C289,'SCyD Distribución'!$E$99:$E$580,'SCyD - LRAIC+'!$D289,'SCyD Distribución'!$F$99:$F$580,'SCyD - LRAIC+'!$E289)),0)</f>
        <v>383.6252426053141</v>
      </c>
    </row>
    <row r="290" spans="2:7" ht="13" outlineLevel="1" x14ac:dyDescent="0.25">
      <c r="B290" s="82" t="s">
        <v>4</v>
      </c>
      <c r="C290" s="75" t="s">
        <v>11</v>
      </c>
      <c r="D290" s="81" t="s">
        <v>9</v>
      </c>
      <c r="E290" s="77">
        <v>250</v>
      </c>
      <c r="F290" s="93"/>
      <c r="G290" s="121">
        <f>IFERROR(SUMIFS(G$14:G$16,$F$14:$F$16,$B290)*G$18/12*(xDSL_ajeno__bitstream*SUMIFS('SCyD Distribución'!$I$99:$I$580,'SCyD Distribución'!$C$99:$C$580,'SCyD - LRAIC+'!$B290,'SCyD Distribución'!$D$99:$D$580,'SCyD - LRAIC+'!$C290,'SCyD Distribución'!$E$99:$E$580,'SCyD - LRAIC+'!$D290,'SCyD Distribución'!$F$99:$F$580,'SCyD - LRAIC+'!$E290))/(xDSL_ajeno__líneas*SUMIFS('SCyD Distribución'!$H$99:$H$580,'SCyD Distribución'!$C$99:$C$580,'SCyD - LRAIC+'!$B290,'SCyD Distribución'!$D$99:$D$580,'SCyD - LRAIC+'!$C290,'SCyD Distribución'!$E$99:$E$580,'SCyD - LRAIC+'!$D290,'SCyD Distribución'!$F$99:$F$580,'SCyD - LRAIC+'!$E290)),0)</f>
        <v>429.42742494951494</v>
      </c>
    </row>
    <row r="291" spans="2:7" ht="13" outlineLevel="1" x14ac:dyDescent="0.25">
      <c r="B291" s="82" t="s">
        <v>4</v>
      </c>
      <c r="C291" s="75" t="s">
        <v>11</v>
      </c>
      <c r="D291" s="81" t="s">
        <v>9</v>
      </c>
      <c r="E291" s="77">
        <v>300</v>
      </c>
      <c r="F291" s="93"/>
      <c r="G291" s="121">
        <f>IFERROR(SUMIFS(G$14:G$16,$F$14:$F$16,$B291)*G$18/12*(xDSL_ajeno__bitstream*SUMIFS('SCyD Distribución'!$I$99:$I$580,'SCyD Distribución'!$C$99:$C$580,'SCyD - LRAIC+'!$B291,'SCyD Distribución'!$D$99:$D$580,'SCyD - LRAIC+'!$C291,'SCyD Distribución'!$E$99:$E$580,'SCyD - LRAIC+'!$D291,'SCyD Distribución'!$F$99:$F$580,'SCyD - LRAIC+'!$E291))/(xDSL_ajeno__líneas*SUMIFS('SCyD Distribución'!$H$99:$H$580,'SCyD Distribución'!$C$99:$C$580,'SCyD - LRAIC+'!$B291,'SCyD Distribución'!$D$99:$D$580,'SCyD - LRAIC+'!$C291,'SCyD Distribución'!$E$99:$E$580,'SCyD - LRAIC+'!$D291,'SCyD Distribución'!$F$99:$F$580,'SCyD - LRAIC+'!$E291)),0)</f>
        <v>470.88133455135466</v>
      </c>
    </row>
    <row r="292" spans="2:7" ht="13" outlineLevel="1" x14ac:dyDescent="0.25">
      <c r="B292" s="82" t="s">
        <v>4</v>
      </c>
      <c r="C292" s="75" t="s">
        <v>11</v>
      </c>
      <c r="D292" s="81" t="s">
        <v>9</v>
      </c>
      <c r="E292" s="77">
        <v>400</v>
      </c>
      <c r="F292" s="93"/>
      <c r="G292" s="121">
        <f>IFERROR(SUMIFS(G$14:G$16,$F$14:$F$16,$B292)*G$18/12*(xDSL_ajeno__bitstream*SUMIFS('SCyD Distribución'!$I$99:$I$580,'SCyD Distribución'!$C$99:$C$580,'SCyD - LRAIC+'!$B292,'SCyD Distribución'!$D$99:$D$580,'SCyD - LRAIC+'!$C292,'SCyD Distribución'!$E$99:$E$580,'SCyD - LRAIC+'!$D292,'SCyD Distribución'!$F$99:$F$580,'SCyD - LRAIC+'!$E292))/(xDSL_ajeno__líneas*SUMIFS('SCyD Distribución'!$H$99:$H$580,'SCyD Distribución'!$C$99:$C$580,'SCyD - LRAIC+'!$B292,'SCyD Distribución'!$D$99:$D$580,'SCyD - LRAIC+'!$C292,'SCyD Distribución'!$E$99:$E$580,'SCyD - LRAIC+'!$D292,'SCyD Distribución'!$F$99:$F$580,'SCyD - LRAIC+'!$E292)),0)</f>
        <v>544.57917680790172</v>
      </c>
    </row>
    <row r="293" spans="2:7" ht="13" outlineLevel="1" x14ac:dyDescent="0.25">
      <c r="B293" s="82" t="s">
        <v>4</v>
      </c>
      <c r="C293" s="75" t="s">
        <v>11</v>
      </c>
      <c r="D293" s="81" t="s">
        <v>9</v>
      </c>
      <c r="E293" s="77">
        <v>500</v>
      </c>
      <c r="F293" s="93"/>
      <c r="G293" s="121">
        <f>IFERROR(SUMIFS(G$14:G$16,$F$14:$F$16,$B293)*G$18/12*(xDSL_ajeno__bitstream*SUMIFS('SCyD Distribución'!$I$99:$I$580,'SCyD Distribución'!$C$99:$C$580,'SCyD - LRAIC+'!$B293,'SCyD Distribución'!$D$99:$D$580,'SCyD - LRAIC+'!$C293,'SCyD Distribución'!$E$99:$E$580,'SCyD - LRAIC+'!$D293,'SCyD Distribución'!$F$99:$F$580,'SCyD - LRAIC+'!$E293))/(xDSL_ajeno__líneas*SUMIFS('SCyD Distribución'!$H$99:$H$580,'SCyD Distribución'!$C$99:$C$580,'SCyD - LRAIC+'!$B293,'SCyD Distribución'!$D$99:$D$580,'SCyD - LRAIC+'!$C293,'SCyD Distribución'!$E$99:$E$580,'SCyD - LRAIC+'!$D293,'SCyD Distribución'!$F$99:$F$580,'SCyD - LRAIC+'!$E293)),0)</f>
        <v>609.59813798891139</v>
      </c>
    </row>
    <row r="294" spans="2:7" ht="13" outlineLevel="1" x14ac:dyDescent="0.25">
      <c r="B294" s="82" t="s">
        <v>4</v>
      </c>
      <c r="C294" s="75" t="s">
        <v>11</v>
      </c>
      <c r="D294" s="81" t="s">
        <v>9</v>
      </c>
      <c r="E294" s="77">
        <v>750</v>
      </c>
      <c r="F294" s="93"/>
      <c r="G294" s="121">
        <f>IFERROR(SUMIFS(G$14:G$16,$F$14:$F$16,$B294)*G$18/12*(xDSL_ajeno__bitstream*SUMIFS('SCyD Distribución'!$I$99:$I$580,'SCyD Distribución'!$C$99:$C$580,'SCyD - LRAIC+'!$B294,'SCyD Distribución'!$D$99:$D$580,'SCyD - LRAIC+'!$C294,'SCyD Distribución'!$E$99:$E$580,'SCyD - LRAIC+'!$D294,'SCyD Distribución'!$F$99:$F$580,'SCyD - LRAIC+'!$E294))/(xDSL_ajeno__líneas*SUMIFS('SCyD Distribución'!$H$99:$H$580,'SCyD Distribución'!$C$99:$C$580,'SCyD - LRAIC+'!$B294,'SCyD Distribución'!$D$99:$D$580,'SCyD - LRAIC+'!$C294,'SCyD Distribución'!$E$99:$E$580,'SCyD - LRAIC+'!$D294,'SCyD Distribución'!$F$99:$F$580,'SCyD - LRAIC+'!$E294)),0)</f>
        <v>748.25207748793525</v>
      </c>
    </row>
    <row r="295" spans="2:7" ht="13" outlineLevel="1" x14ac:dyDescent="0.25">
      <c r="B295" s="82" t="s">
        <v>4</v>
      </c>
      <c r="C295" s="75" t="s">
        <v>11</v>
      </c>
      <c r="D295" s="81" t="s">
        <v>9</v>
      </c>
      <c r="E295" s="77">
        <v>1000</v>
      </c>
      <c r="F295" s="93"/>
      <c r="G295" s="121">
        <f>IFERROR(SUMIFS(G$14:G$16,$F$14:$F$16,$B295)*G$18/12*(xDSL_ajeno__bitstream*SUMIFS('SCyD Distribución'!$I$99:$I$580,'SCyD Distribución'!$C$99:$C$580,'SCyD - LRAIC+'!$B295,'SCyD Distribución'!$D$99:$D$580,'SCyD - LRAIC+'!$C295,'SCyD Distribución'!$E$99:$E$580,'SCyD - LRAIC+'!$D295,'SCyD Distribución'!$F$99:$F$580,'SCyD - LRAIC+'!$E295))/(xDSL_ajeno__líneas*SUMIFS('SCyD Distribución'!$H$99:$H$580,'SCyD Distribución'!$C$99:$C$580,'SCyD - LRAIC+'!$B295,'SCyD Distribución'!$D$99:$D$580,'SCyD - LRAIC+'!$C295,'SCyD Distribución'!$E$99:$E$580,'SCyD - LRAIC+'!$D295,'SCyD Distribución'!$F$99:$F$580,'SCyD - LRAIC+'!$E295)),0)</f>
        <v>865.36133523199112</v>
      </c>
    </row>
    <row r="296" spans="2:7" ht="13" outlineLevel="1" x14ac:dyDescent="0.25">
      <c r="B296" s="82" t="s">
        <v>4</v>
      </c>
      <c r="C296" s="78" t="s">
        <v>12</v>
      </c>
      <c r="D296" s="81" t="s">
        <v>9</v>
      </c>
      <c r="E296" s="77">
        <v>3</v>
      </c>
      <c r="F296" s="93"/>
      <c r="G296" s="121">
        <f>IFERROR(SUMIFS(G$14:G$16,$F$14:$F$16,$B296)*G$18/12*(xDSL_ajeno__bitstream*SUMIFS('SCyD Distribución'!$I$99:$I$580,'SCyD Distribución'!$C$99:$C$580,'SCyD - LRAIC+'!$B296,'SCyD Distribución'!$D$99:$D$580,'SCyD - LRAIC+'!$C296,'SCyD Distribución'!$E$99:$E$580,'SCyD - LRAIC+'!$D296,'SCyD Distribución'!$F$99:$F$580,'SCyD - LRAIC+'!$E296))/(xDSL_ajeno__líneas*SUMIFS('SCyD Distribución'!$H$99:$H$580,'SCyD Distribución'!$C$99:$C$580,'SCyD - LRAIC+'!$B296,'SCyD Distribución'!$D$99:$D$580,'SCyD - LRAIC+'!$C296,'SCyD Distribución'!$E$99:$E$580,'SCyD - LRAIC+'!$D296,'SCyD Distribución'!$F$99:$F$580,'SCyD - LRAIC+'!$E296)),0)</f>
        <v>50.980585614004724</v>
      </c>
    </row>
    <row r="297" spans="2:7" ht="13" outlineLevel="1" x14ac:dyDescent="0.25">
      <c r="B297" s="82" t="s">
        <v>4</v>
      </c>
      <c r="C297" s="78" t="s">
        <v>12</v>
      </c>
      <c r="D297" s="81" t="s">
        <v>9</v>
      </c>
      <c r="E297" s="77">
        <v>5</v>
      </c>
      <c r="F297" s="93"/>
      <c r="G297" s="121">
        <f>IFERROR(SUMIFS(G$14:G$16,$F$14:$F$16,$B297)*G$18/12*(xDSL_ajeno__bitstream*SUMIFS('SCyD Distribución'!$I$99:$I$580,'SCyD Distribución'!$C$99:$C$580,'SCyD - LRAIC+'!$B297,'SCyD Distribución'!$D$99:$D$580,'SCyD - LRAIC+'!$C297,'SCyD Distribución'!$E$99:$E$580,'SCyD - LRAIC+'!$D297,'SCyD Distribución'!$F$99:$F$580,'SCyD - LRAIC+'!$E297))/(xDSL_ajeno__líneas*SUMIFS('SCyD Distribución'!$H$99:$H$580,'SCyD Distribución'!$C$99:$C$580,'SCyD - LRAIC+'!$B297,'SCyD Distribución'!$D$99:$D$580,'SCyD - LRAIC+'!$C297,'SCyD Distribución'!$E$99:$E$580,'SCyD - LRAIC+'!$D297,'SCyD Distribución'!$F$99:$F$580,'SCyD - LRAIC+'!$E297)),0)</f>
        <v>65.998942373648518</v>
      </c>
    </row>
    <row r="298" spans="2:7" ht="13" outlineLevel="1" x14ac:dyDescent="0.25">
      <c r="B298" s="82" t="s">
        <v>4</v>
      </c>
      <c r="C298" s="78" t="s">
        <v>12</v>
      </c>
      <c r="D298" s="81" t="s">
        <v>9</v>
      </c>
      <c r="E298" s="77">
        <v>10</v>
      </c>
      <c r="F298" s="93"/>
      <c r="G298" s="121">
        <f>IFERROR(SUMIFS(G$14:G$16,$F$14:$F$16,$B298)*G$18/12*(xDSL_ajeno__bitstream*SUMIFS('SCyD Distribución'!$I$99:$I$580,'SCyD Distribución'!$C$99:$C$580,'SCyD - LRAIC+'!$B298,'SCyD Distribución'!$D$99:$D$580,'SCyD - LRAIC+'!$C298,'SCyD Distribución'!$E$99:$E$580,'SCyD - LRAIC+'!$D298,'SCyD Distribución'!$F$99:$F$580,'SCyD - LRAIC+'!$E298))/(xDSL_ajeno__líneas*SUMIFS('SCyD Distribución'!$H$99:$H$580,'SCyD Distribución'!$C$99:$C$580,'SCyD - LRAIC+'!$B298,'SCyD Distribución'!$D$99:$D$580,'SCyD - LRAIC+'!$C298,'SCyD Distribución'!$E$99:$E$580,'SCyD - LRAIC+'!$D298,'SCyD Distribución'!$F$99:$F$580,'SCyD - LRAIC+'!$E298)),0)</f>
        <v>93.689480556449141</v>
      </c>
    </row>
    <row r="299" spans="2:7" ht="13" outlineLevel="1" x14ac:dyDescent="0.25">
      <c r="B299" s="82" t="s">
        <v>4</v>
      </c>
      <c r="C299" s="78" t="s">
        <v>12</v>
      </c>
      <c r="D299" s="81" t="s">
        <v>9</v>
      </c>
      <c r="E299" s="77">
        <v>15</v>
      </c>
      <c r="F299" s="93"/>
      <c r="G299" s="121">
        <f>IFERROR(SUMIFS(G$14:G$16,$F$14:$F$16,$B299)*G$18/12*(xDSL_ajeno__bitstream*SUMIFS('SCyD Distribución'!$I$99:$I$580,'SCyD Distribución'!$C$99:$C$580,'SCyD - LRAIC+'!$B299,'SCyD Distribución'!$D$99:$D$580,'SCyD - LRAIC+'!$C299,'SCyD Distribución'!$E$99:$E$580,'SCyD - LRAIC+'!$D299,'SCyD Distribución'!$F$99:$F$580,'SCyD - LRAIC+'!$E299))/(xDSL_ajeno__líneas*SUMIFS('SCyD Distribución'!$H$99:$H$580,'SCyD Distribución'!$C$99:$C$580,'SCyD - LRAIC+'!$B299,'SCyD Distribución'!$D$99:$D$580,'SCyD - LRAIC+'!$C299,'SCyD Distribución'!$E$99:$E$580,'SCyD - LRAIC+'!$D299,'SCyD Distribución'!$F$99:$F$580,'SCyD - LRAIC+'!$E299)),0)</f>
        <v>114.99928247222395</v>
      </c>
    </row>
    <row r="300" spans="2:7" ht="13" outlineLevel="1" x14ac:dyDescent="0.25">
      <c r="B300" s="82" t="s">
        <v>4</v>
      </c>
      <c r="C300" s="78" t="s">
        <v>12</v>
      </c>
      <c r="D300" s="81" t="s">
        <v>9</v>
      </c>
      <c r="E300" s="77">
        <v>20</v>
      </c>
      <c r="F300" s="93"/>
      <c r="G300" s="121">
        <f>IFERROR(SUMIFS(G$14:G$16,$F$14:$F$16,$B300)*G$18/12*(xDSL_ajeno__bitstream*SUMIFS('SCyD Distribución'!$I$99:$I$580,'SCyD Distribución'!$C$99:$C$580,'SCyD - LRAIC+'!$B300,'SCyD Distribución'!$D$99:$D$580,'SCyD - LRAIC+'!$C300,'SCyD Distribución'!$E$99:$E$580,'SCyD - LRAIC+'!$D300,'SCyD Distribución'!$F$99:$F$580,'SCyD - LRAIC+'!$E300))/(xDSL_ajeno__líneas*SUMIFS('SCyD Distribución'!$H$99:$H$580,'SCyD Distribución'!$C$99:$C$580,'SCyD - LRAIC+'!$B300,'SCyD Distribución'!$D$99:$D$580,'SCyD - LRAIC+'!$C300,'SCyD Distribución'!$E$99:$E$580,'SCyD - LRAIC+'!$D300,'SCyD Distribución'!$F$99:$F$580,'SCyD - LRAIC+'!$E300)),0)</f>
        <v>132.99787013620312</v>
      </c>
    </row>
    <row r="301" spans="2:7" ht="13" outlineLevel="1" x14ac:dyDescent="0.25">
      <c r="B301" s="82" t="s">
        <v>4</v>
      </c>
      <c r="C301" s="78" t="s">
        <v>12</v>
      </c>
      <c r="D301" s="81" t="s">
        <v>9</v>
      </c>
      <c r="E301" s="77">
        <v>30</v>
      </c>
      <c r="F301" s="93"/>
      <c r="G301" s="121">
        <f>IFERROR(SUMIFS(G$14:G$16,$F$14:$F$16,$B301)*G$18/12*(xDSL_ajeno__bitstream*SUMIFS('SCyD Distribución'!$I$99:$I$580,'SCyD Distribución'!$C$99:$C$580,'SCyD - LRAIC+'!$B301,'SCyD Distribución'!$D$99:$D$580,'SCyD - LRAIC+'!$C301,'SCyD Distribución'!$E$99:$E$580,'SCyD - LRAIC+'!$D301,'SCyD Distribución'!$F$99:$F$580,'SCyD - LRAIC+'!$E301))/(xDSL_ajeno__líneas*SUMIFS('SCyD Distribución'!$H$99:$H$580,'SCyD Distribución'!$C$99:$C$580,'SCyD - LRAIC+'!$B301,'SCyD Distribución'!$D$99:$D$580,'SCyD - LRAIC+'!$C301,'SCyD Distribución'!$E$99:$E$580,'SCyD - LRAIC+'!$D301,'SCyD Distribución'!$F$99:$F$580,'SCyD - LRAIC+'!$E301)),0)</f>
        <v>163.24841962147664</v>
      </c>
    </row>
    <row r="302" spans="2:7" ht="13" outlineLevel="1" x14ac:dyDescent="0.25">
      <c r="B302" s="82" t="s">
        <v>4</v>
      </c>
      <c r="C302" s="78" t="s">
        <v>12</v>
      </c>
      <c r="D302" s="81" t="s">
        <v>9</v>
      </c>
      <c r="E302" s="77">
        <v>40</v>
      </c>
      <c r="F302" s="93"/>
      <c r="G302" s="121">
        <f>IFERROR(SUMIFS(G$14:G$16,$F$14:$F$16,$B302)*G$18/12*(xDSL_ajeno__bitstream*SUMIFS('SCyD Distribución'!$I$99:$I$580,'SCyD Distribución'!$C$99:$C$580,'SCyD - LRAIC+'!$B302,'SCyD Distribución'!$D$99:$D$580,'SCyD - LRAIC+'!$C302,'SCyD Distribución'!$E$99:$E$580,'SCyD - LRAIC+'!$D302,'SCyD Distribución'!$F$99:$F$580,'SCyD - LRAIC+'!$E302))/(xDSL_ajeno__líneas*SUMIFS('SCyD Distribución'!$H$99:$H$580,'SCyD Distribución'!$C$99:$C$580,'SCyD - LRAIC+'!$B302,'SCyD Distribución'!$D$99:$D$580,'SCyD - LRAIC+'!$C302,'SCyD Distribución'!$E$99:$E$580,'SCyD - LRAIC+'!$D302,'SCyD Distribución'!$F$99:$F$580,'SCyD - LRAIC+'!$E302)),0)</f>
        <v>188.79850070370324</v>
      </c>
    </row>
    <row r="303" spans="2:7" ht="13" outlineLevel="1" x14ac:dyDescent="0.25">
      <c r="B303" s="82" t="s">
        <v>4</v>
      </c>
      <c r="C303" s="78" t="s">
        <v>12</v>
      </c>
      <c r="D303" s="81" t="s">
        <v>9</v>
      </c>
      <c r="E303" s="77">
        <v>50</v>
      </c>
      <c r="F303" s="93"/>
      <c r="G303" s="121">
        <f>IFERROR(SUMIFS(G$14:G$16,$F$14:$F$16,$B303)*G$18/12*(xDSL_ajeno__bitstream*SUMIFS('SCyD Distribución'!$I$99:$I$580,'SCyD Distribución'!$C$99:$C$580,'SCyD - LRAIC+'!$B303,'SCyD Distribución'!$D$99:$D$580,'SCyD - LRAIC+'!$C303,'SCyD Distribución'!$E$99:$E$580,'SCyD - LRAIC+'!$D303,'SCyD Distribución'!$F$99:$F$580,'SCyD - LRAIC+'!$E303))/(xDSL_ajeno__líneas*SUMIFS('SCyD Distribución'!$H$99:$H$580,'SCyD Distribución'!$C$99:$C$580,'SCyD - LRAIC+'!$B303,'SCyD Distribución'!$D$99:$D$580,'SCyD - LRAIC+'!$C303,'SCyD Distribución'!$E$99:$E$580,'SCyD - LRAIC+'!$D303,'SCyD Distribución'!$F$99:$F$580,'SCyD - LRAIC+'!$E303)),0)</f>
        <v>211.33972686706986</v>
      </c>
    </row>
    <row r="304" spans="2:7" ht="13" outlineLevel="1" x14ac:dyDescent="0.25">
      <c r="B304" s="82" t="s">
        <v>4</v>
      </c>
      <c r="C304" s="78" t="s">
        <v>12</v>
      </c>
      <c r="D304" s="81" t="s">
        <v>9</v>
      </c>
      <c r="E304" s="77">
        <v>60</v>
      </c>
      <c r="F304" s="93"/>
      <c r="G304" s="121">
        <f>IFERROR(SUMIFS(G$14:G$16,$F$14:$F$16,$B304)*G$18/12*(xDSL_ajeno__bitstream*SUMIFS('SCyD Distribución'!$I$99:$I$580,'SCyD Distribución'!$C$99:$C$580,'SCyD - LRAIC+'!$B304,'SCyD Distribución'!$D$99:$D$580,'SCyD - LRAIC+'!$C304,'SCyD Distribución'!$E$99:$E$580,'SCyD - LRAIC+'!$D304,'SCyD Distribución'!$F$99:$F$580,'SCyD - LRAIC+'!$E304))/(xDSL_ajeno__líneas*SUMIFS('SCyD Distribución'!$H$99:$H$580,'SCyD Distribución'!$C$99:$C$580,'SCyD - LRAIC+'!$B304,'SCyD Distribución'!$D$99:$D$580,'SCyD - LRAIC+'!$C304,'SCyD Distribución'!$E$99:$E$580,'SCyD - LRAIC+'!$D304,'SCyD Distribución'!$F$99:$F$580,'SCyD - LRAIC+'!$E304)),0)</f>
        <v>231.74098077826312</v>
      </c>
    </row>
    <row r="305" spans="2:7" ht="13" outlineLevel="1" x14ac:dyDescent="0.25">
      <c r="B305" s="82" t="s">
        <v>4</v>
      </c>
      <c r="C305" s="78" t="s">
        <v>12</v>
      </c>
      <c r="D305" s="81" t="s">
        <v>9</v>
      </c>
      <c r="E305" s="77">
        <v>70</v>
      </c>
      <c r="F305" s="93"/>
      <c r="G305" s="121">
        <f>IFERROR(SUMIFS(G$14:G$16,$F$14:$F$16,$B305)*G$18/12*(xDSL_ajeno__bitstream*SUMIFS('SCyD Distribución'!$I$99:$I$580,'SCyD Distribución'!$C$99:$C$580,'SCyD - LRAIC+'!$B305,'SCyD Distribución'!$D$99:$D$580,'SCyD - LRAIC+'!$C305,'SCyD Distribución'!$E$99:$E$580,'SCyD - LRAIC+'!$D305,'SCyD Distribución'!$F$99:$F$580,'SCyD - LRAIC+'!$E305))/(xDSL_ajeno__líneas*SUMIFS('SCyD Distribución'!$H$99:$H$580,'SCyD Distribución'!$C$99:$C$580,'SCyD - LRAIC+'!$B305,'SCyD Distribución'!$D$99:$D$580,'SCyD - LRAIC+'!$C305,'SCyD Distribución'!$E$99:$E$580,'SCyD - LRAIC+'!$D305,'SCyD Distribución'!$F$99:$F$580,'SCyD - LRAIC+'!$E305)),0)</f>
        <v>250.5190204440475</v>
      </c>
    </row>
    <row r="306" spans="2:7" ht="13" outlineLevel="1" x14ac:dyDescent="0.25">
      <c r="B306" s="82" t="s">
        <v>4</v>
      </c>
      <c r="C306" s="78" t="s">
        <v>12</v>
      </c>
      <c r="D306" s="81" t="s">
        <v>9</v>
      </c>
      <c r="E306" s="77">
        <v>100</v>
      </c>
      <c r="F306" s="93"/>
      <c r="G306" s="121">
        <f>IFERROR(SUMIFS(G$14:G$16,$F$14:$F$16,$B306)*G$18/12*(xDSL_ajeno__bitstream*SUMIFS('SCyD Distribución'!$I$99:$I$580,'SCyD Distribución'!$C$99:$C$580,'SCyD - LRAIC+'!$B306,'SCyD Distribución'!$D$99:$D$580,'SCyD - LRAIC+'!$C306,'SCyD Distribución'!$E$99:$E$580,'SCyD - LRAIC+'!$D306,'SCyD Distribución'!$F$99:$F$580,'SCyD - LRAIC+'!$E306))/(xDSL_ajeno__líneas*SUMIFS('SCyD Distribución'!$H$99:$H$580,'SCyD Distribución'!$C$99:$C$580,'SCyD - LRAIC+'!$B306,'SCyD Distribución'!$D$99:$D$580,'SCyD - LRAIC+'!$C306,'SCyD Distribución'!$E$99:$E$580,'SCyD - LRAIC+'!$D306,'SCyD Distribución'!$F$99:$F$580,'SCyD - LRAIC+'!$E306)),0)</f>
        <v>300.00949286459036</v>
      </c>
    </row>
    <row r="307" spans="2:7" ht="13" outlineLevel="1" x14ac:dyDescent="0.25">
      <c r="B307" s="82" t="s">
        <v>4</v>
      </c>
      <c r="C307" s="78" t="s">
        <v>12</v>
      </c>
      <c r="D307" s="81" t="s">
        <v>9</v>
      </c>
      <c r="E307" s="77">
        <v>120</v>
      </c>
      <c r="F307" s="93"/>
      <c r="G307" s="121">
        <f>IFERROR(SUMIFS(G$14:G$16,$F$14:$F$16,$B307)*G$18/12*(xDSL_ajeno__bitstream*SUMIFS('SCyD Distribución'!$I$99:$I$580,'SCyD Distribución'!$C$99:$C$580,'SCyD - LRAIC+'!$B307,'SCyD Distribución'!$D$99:$D$580,'SCyD - LRAIC+'!$C307,'SCyD Distribución'!$E$99:$E$580,'SCyD - LRAIC+'!$D307,'SCyD Distribución'!$F$99:$F$580,'SCyD - LRAIC+'!$E307))/(xDSL_ajeno__líneas*SUMIFS('SCyD Distribución'!$H$99:$H$580,'SCyD Distribución'!$C$99:$C$580,'SCyD - LRAIC+'!$B307,'SCyD Distribución'!$D$99:$D$580,'SCyD - LRAIC+'!$C307,'SCyD Distribución'!$E$99:$E$580,'SCyD - LRAIC+'!$D307,'SCyD Distribución'!$F$99:$F$580,'SCyD - LRAIC+'!$E307)),0)</f>
        <v>328.97030364272007</v>
      </c>
    </row>
    <row r="308" spans="2:7" ht="13" outlineLevel="1" x14ac:dyDescent="0.25">
      <c r="B308" s="82" t="s">
        <v>4</v>
      </c>
      <c r="C308" s="78" t="s">
        <v>12</v>
      </c>
      <c r="D308" s="81" t="s">
        <v>9</v>
      </c>
      <c r="E308" s="77">
        <v>150</v>
      </c>
      <c r="F308" s="93"/>
      <c r="G308" s="121">
        <f>IFERROR(SUMIFS(G$14:G$16,$F$14:$F$16,$B308)*G$18/12*(xDSL_ajeno__bitstream*SUMIFS('SCyD Distribución'!$I$99:$I$580,'SCyD Distribución'!$C$99:$C$580,'SCyD - LRAIC+'!$B308,'SCyD Distribución'!$D$99:$D$580,'SCyD - LRAIC+'!$C308,'SCyD Distribución'!$E$99:$E$580,'SCyD - LRAIC+'!$D308,'SCyD Distribución'!$F$99:$F$580,'SCyD - LRAIC+'!$E308))/(xDSL_ajeno__líneas*SUMIFS('SCyD Distribución'!$H$99:$H$580,'SCyD Distribución'!$C$99:$C$580,'SCyD - LRAIC+'!$B308,'SCyD Distribución'!$D$99:$D$580,'SCyD - LRAIC+'!$C308,'SCyD Distribución'!$E$99:$E$580,'SCyD - LRAIC+'!$D308,'SCyD Distribución'!$F$99:$F$580,'SCyD - LRAIC+'!$E308)),0)</f>
        <v>368.24706689985805</v>
      </c>
    </row>
    <row r="309" spans="2:7" ht="13" outlineLevel="1" x14ac:dyDescent="0.25">
      <c r="B309" s="82" t="s">
        <v>4</v>
      </c>
      <c r="C309" s="78" t="s">
        <v>12</v>
      </c>
      <c r="D309" s="81" t="s">
        <v>9</v>
      </c>
      <c r="E309" s="77">
        <v>200</v>
      </c>
      <c r="F309" s="93"/>
      <c r="G309" s="121">
        <f>IFERROR(SUMIFS(G$14:G$16,$F$14:$F$16,$B309)*G$18/12*(xDSL_ajeno__bitstream*SUMIFS('SCyD Distribución'!$I$99:$I$580,'SCyD Distribución'!$C$99:$C$580,'SCyD - LRAIC+'!$B309,'SCyD Distribución'!$D$99:$D$580,'SCyD - LRAIC+'!$C309,'SCyD Distribución'!$E$99:$E$580,'SCyD - LRAIC+'!$D309,'SCyD Distribución'!$F$99:$F$580,'SCyD - LRAIC+'!$E309))/(xDSL_ajeno__líneas*SUMIFS('SCyD Distribución'!$H$99:$H$580,'SCyD Distribución'!$C$99:$C$580,'SCyD - LRAIC+'!$B309,'SCyD Distribución'!$D$99:$D$580,'SCyD - LRAIC+'!$C309,'SCyD Distribución'!$E$99:$E$580,'SCyD - LRAIC+'!$D309,'SCyD Distribución'!$F$99:$F$580,'SCyD - LRAIC+'!$E309)),0)</f>
        <v>425.88157533430103</v>
      </c>
    </row>
    <row r="310" spans="2:7" ht="13" outlineLevel="1" x14ac:dyDescent="0.25">
      <c r="B310" s="82" t="s">
        <v>4</v>
      </c>
      <c r="C310" s="78" t="s">
        <v>12</v>
      </c>
      <c r="D310" s="81" t="s">
        <v>9</v>
      </c>
      <c r="E310" s="77">
        <v>250</v>
      </c>
      <c r="F310" s="93"/>
      <c r="G310" s="121">
        <f>IFERROR(SUMIFS(G$14:G$16,$F$14:$F$16,$B310)*G$18/12*(xDSL_ajeno__bitstream*SUMIFS('SCyD Distribución'!$I$99:$I$580,'SCyD Distribución'!$C$99:$C$580,'SCyD - LRAIC+'!$B310,'SCyD Distribución'!$D$99:$D$580,'SCyD - LRAIC+'!$C310,'SCyD Distribución'!$E$99:$E$580,'SCyD - LRAIC+'!$D310,'SCyD Distribución'!$F$99:$F$580,'SCyD - LRAIC+'!$E310))/(xDSL_ajeno__líneas*SUMIFS('SCyD Distribución'!$H$99:$H$580,'SCyD Distribución'!$C$99:$C$580,'SCyD - LRAIC+'!$B310,'SCyD Distribución'!$D$99:$D$580,'SCyD - LRAIC+'!$C310,'SCyD Distribución'!$E$99:$E$580,'SCyD - LRAIC+'!$D310,'SCyD Distribución'!$F$99:$F$580,'SCyD - LRAIC+'!$E310)),0)</f>
        <v>476.7288695269981</v>
      </c>
    </row>
    <row r="311" spans="2:7" ht="13" outlineLevel="1" x14ac:dyDescent="0.25">
      <c r="B311" s="82" t="s">
        <v>4</v>
      </c>
      <c r="C311" s="78" t="s">
        <v>12</v>
      </c>
      <c r="D311" s="81" t="s">
        <v>9</v>
      </c>
      <c r="E311" s="77">
        <v>300</v>
      </c>
      <c r="F311" s="93"/>
      <c r="G311" s="121">
        <f>IFERROR(SUMIFS(G$14:G$16,$F$14:$F$16,$B311)*G$18/12*(xDSL_ajeno__bitstream*SUMIFS('SCyD Distribución'!$I$99:$I$580,'SCyD Distribución'!$C$99:$C$580,'SCyD - LRAIC+'!$B311,'SCyD Distribución'!$D$99:$D$580,'SCyD - LRAIC+'!$C311,'SCyD Distribución'!$E$99:$E$580,'SCyD - LRAIC+'!$D311,'SCyD Distribución'!$F$99:$F$580,'SCyD - LRAIC+'!$E311))/(xDSL_ajeno__líneas*SUMIFS('SCyD Distribución'!$H$99:$H$580,'SCyD Distribución'!$C$99:$C$580,'SCyD - LRAIC+'!$B311,'SCyD Distribución'!$D$99:$D$580,'SCyD - LRAIC+'!$C311,'SCyD Distribución'!$E$99:$E$580,'SCyD - LRAIC+'!$D311,'SCyD Distribución'!$F$99:$F$580,'SCyD - LRAIC+'!$E311)),0)</f>
        <v>522.74892859584497</v>
      </c>
    </row>
    <row r="312" spans="2:7" ht="13" outlineLevel="1" x14ac:dyDescent="0.25">
      <c r="B312" s="82" t="s">
        <v>4</v>
      </c>
      <c r="C312" s="78" t="s">
        <v>12</v>
      </c>
      <c r="D312" s="81" t="s">
        <v>9</v>
      </c>
      <c r="E312" s="77">
        <v>400</v>
      </c>
      <c r="F312" s="93"/>
      <c r="G312" s="121">
        <f>IFERROR(SUMIFS(G$14:G$16,$F$14:$F$16,$B312)*G$18/12*(xDSL_ajeno__bitstream*SUMIFS('SCyD Distribución'!$I$99:$I$580,'SCyD Distribución'!$C$99:$C$580,'SCyD - LRAIC+'!$B312,'SCyD Distribución'!$D$99:$D$580,'SCyD - LRAIC+'!$C312,'SCyD Distribución'!$E$99:$E$580,'SCyD - LRAIC+'!$D312,'SCyD Distribución'!$F$99:$F$580,'SCyD - LRAIC+'!$E312))/(xDSL_ajeno__líneas*SUMIFS('SCyD Distribución'!$H$99:$H$580,'SCyD Distribución'!$C$99:$C$580,'SCyD - LRAIC+'!$B312,'SCyD Distribución'!$D$99:$D$580,'SCyD - LRAIC+'!$C312,'SCyD Distribución'!$E$99:$E$580,'SCyD - LRAIC+'!$D312,'SCyD Distribución'!$F$99:$F$580,'SCyD - LRAIC+'!$E312)),0)</f>
        <v>604.56459053144033</v>
      </c>
    </row>
    <row r="313" spans="2:7" ht="13" outlineLevel="1" x14ac:dyDescent="0.25">
      <c r="B313" s="82" t="s">
        <v>4</v>
      </c>
      <c r="C313" s="78" t="s">
        <v>12</v>
      </c>
      <c r="D313" s="81" t="s">
        <v>9</v>
      </c>
      <c r="E313" s="77">
        <v>500</v>
      </c>
      <c r="F313" s="93"/>
      <c r="G313" s="121">
        <f>IFERROR(SUMIFS(G$14:G$16,$F$14:$F$16,$B313)*G$18/12*(xDSL_ajeno__bitstream*SUMIFS('SCyD Distribución'!$I$99:$I$580,'SCyD Distribución'!$C$99:$C$580,'SCyD - LRAIC+'!$B313,'SCyD Distribución'!$D$99:$D$580,'SCyD - LRAIC+'!$C313,'SCyD Distribución'!$E$99:$E$580,'SCyD - LRAIC+'!$D313,'SCyD Distribución'!$F$99:$F$580,'SCyD - LRAIC+'!$E313))/(xDSL_ajeno__líneas*SUMIFS('SCyD Distribución'!$H$99:$H$580,'SCyD Distribución'!$C$99:$C$580,'SCyD - LRAIC+'!$B313,'SCyD Distribución'!$D$99:$D$580,'SCyD - LRAIC+'!$C313,'SCyD Distribución'!$E$99:$E$580,'SCyD - LRAIC+'!$D313,'SCyD Distribución'!$F$99:$F$580,'SCyD - LRAIC+'!$E313)),0)</f>
        <v>676.74539236375574</v>
      </c>
    </row>
    <row r="314" spans="2:7" ht="13" outlineLevel="1" x14ac:dyDescent="0.25">
      <c r="B314" s="82" t="s">
        <v>4</v>
      </c>
      <c r="C314" s="78" t="s">
        <v>12</v>
      </c>
      <c r="D314" s="81" t="s">
        <v>9</v>
      </c>
      <c r="E314" s="77">
        <v>750</v>
      </c>
      <c r="F314" s="93"/>
      <c r="G314" s="121">
        <f>IFERROR(SUMIFS(G$14:G$16,$F$14:$F$16,$B314)*G$18/12*(xDSL_ajeno__bitstream*SUMIFS('SCyD Distribución'!$I$99:$I$580,'SCyD Distribución'!$C$99:$C$580,'SCyD - LRAIC+'!$B314,'SCyD Distribución'!$D$99:$D$580,'SCyD - LRAIC+'!$C314,'SCyD Distribución'!$E$99:$E$580,'SCyD - LRAIC+'!$D314,'SCyD Distribución'!$F$99:$F$580,'SCyD - LRAIC+'!$E314))/(xDSL_ajeno__líneas*SUMIFS('SCyD Distribución'!$H$99:$H$580,'SCyD Distribución'!$C$99:$C$580,'SCyD - LRAIC+'!$B314,'SCyD Distribución'!$D$99:$D$580,'SCyD - LRAIC+'!$C314,'SCyD Distribución'!$E$99:$E$580,'SCyD - LRAIC+'!$D314,'SCyD Distribución'!$F$99:$F$580,'SCyD - LRAIC+'!$E314)),0)</f>
        <v>830.67206772829604</v>
      </c>
    </row>
    <row r="315" spans="2:7" ht="13" outlineLevel="1" x14ac:dyDescent="0.25">
      <c r="B315" s="82" t="s">
        <v>4</v>
      </c>
      <c r="C315" s="78" t="s">
        <v>12</v>
      </c>
      <c r="D315" s="81" t="s">
        <v>9</v>
      </c>
      <c r="E315" s="77">
        <v>1000</v>
      </c>
      <c r="F315" s="93"/>
      <c r="G315" s="121">
        <f>IFERROR(SUMIFS(G$14:G$16,$F$14:$F$16,$B315)*G$18/12*(xDSL_ajeno__bitstream*SUMIFS('SCyD Distribución'!$I$99:$I$580,'SCyD Distribución'!$C$99:$C$580,'SCyD - LRAIC+'!$B315,'SCyD Distribución'!$D$99:$D$580,'SCyD - LRAIC+'!$C315,'SCyD Distribución'!$E$99:$E$580,'SCyD - LRAIC+'!$D315,'SCyD Distribución'!$F$99:$F$580,'SCyD - LRAIC+'!$E315))/(xDSL_ajeno__líneas*SUMIFS('SCyD Distribución'!$H$99:$H$580,'SCyD Distribución'!$C$99:$C$580,'SCyD - LRAIC+'!$B315,'SCyD Distribución'!$D$99:$D$580,'SCyD - LRAIC+'!$C315,'SCyD Distribución'!$E$99:$E$580,'SCyD - LRAIC+'!$D315,'SCyD Distribución'!$F$99:$F$580,'SCyD - LRAIC+'!$E315)),0)</f>
        <v>960.68091395425176</v>
      </c>
    </row>
    <row r="316" spans="2:7" ht="13" outlineLevel="1" x14ac:dyDescent="0.25">
      <c r="B316" s="82" t="s">
        <v>4</v>
      </c>
      <c r="C316" s="79" t="s">
        <v>13</v>
      </c>
      <c r="D316" s="81" t="s">
        <v>9</v>
      </c>
      <c r="E316" s="77">
        <v>3</v>
      </c>
      <c r="F316" s="93"/>
      <c r="G316" s="121">
        <f>IFERROR(SUMIFS(G$14:G$16,$F$14:$F$16,$B316)*G$18/12*(xDSL_ajeno__bitstream*SUMIFS('SCyD Distribución'!$I$99:$I$580,'SCyD Distribución'!$C$99:$C$580,'SCyD - LRAIC+'!$B316,'SCyD Distribución'!$D$99:$D$580,'SCyD - LRAIC+'!$C316,'SCyD Distribución'!$E$99:$E$580,'SCyD - LRAIC+'!$D316,'SCyD Distribución'!$F$99:$F$580,'SCyD - LRAIC+'!$E316))/(xDSL_ajeno__líneas*SUMIFS('SCyD Distribución'!$H$99:$H$580,'SCyD Distribución'!$C$99:$C$580,'SCyD - LRAIC+'!$B316,'SCyD Distribución'!$D$99:$D$580,'SCyD - LRAIC+'!$C316,'SCyD Distribución'!$E$99:$E$580,'SCyD - LRAIC+'!$D316,'SCyD Distribución'!$F$99:$F$580,'SCyD - LRAIC+'!$E316)),0)</f>
        <v>58.448169893974864</v>
      </c>
    </row>
    <row r="317" spans="2:7" ht="13" outlineLevel="1" x14ac:dyDescent="0.25">
      <c r="B317" s="82" t="s">
        <v>4</v>
      </c>
      <c r="C317" s="79" t="s">
        <v>13</v>
      </c>
      <c r="D317" s="81" t="s">
        <v>9</v>
      </c>
      <c r="E317" s="77">
        <v>5</v>
      </c>
      <c r="F317" s="93"/>
      <c r="G317" s="121">
        <f>IFERROR(SUMIFS(G$14:G$16,$F$14:$F$16,$B317)*G$18/12*(xDSL_ajeno__bitstream*SUMIFS('SCyD Distribución'!$I$99:$I$580,'SCyD Distribución'!$C$99:$C$580,'SCyD - LRAIC+'!$B317,'SCyD Distribución'!$D$99:$D$580,'SCyD - LRAIC+'!$C317,'SCyD Distribución'!$E$99:$E$580,'SCyD - LRAIC+'!$D317,'SCyD Distribución'!$F$99:$F$580,'SCyD - LRAIC+'!$E317))/(xDSL_ajeno__líneas*SUMIFS('SCyD Distribución'!$H$99:$H$580,'SCyD Distribución'!$C$99:$C$580,'SCyD - LRAIC+'!$B317,'SCyD Distribución'!$D$99:$D$580,'SCyD - LRAIC+'!$C317,'SCyD Distribución'!$E$99:$E$580,'SCyD - LRAIC+'!$D317,'SCyD Distribución'!$F$99:$F$580,'SCyD - LRAIC+'!$E317)),0)</f>
        <v>75.666400262337859</v>
      </c>
    </row>
    <row r="318" spans="2:7" ht="13" outlineLevel="1" x14ac:dyDescent="0.25">
      <c r="B318" s="82" t="s">
        <v>4</v>
      </c>
      <c r="C318" s="79" t="s">
        <v>13</v>
      </c>
      <c r="D318" s="81" t="s">
        <v>9</v>
      </c>
      <c r="E318" s="77">
        <v>10</v>
      </c>
      <c r="F318" s="93"/>
      <c r="G318" s="121">
        <f>IFERROR(SUMIFS(G$14:G$16,$F$14:$F$16,$B318)*G$18/12*(xDSL_ajeno__bitstream*SUMIFS('SCyD Distribución'!$I$99:$I$580,'SCyD Distribución'!$C$99:$C$580,'SCyD - LRAIC+'!$B318,'SCyD Distribución'!$D$99:$D$580,'SCyD - LRAIC+'!$C318,'SCyD Distribución'!$E$99:$E$580,'SCyD - LRAIC+'!$D318,'SCyD Distribución'!$F$99:$F$580,'SCyD - LRAIC+'!$E318))/(xDSL_ajeno__líneas*SUMIFS('SCyD Distribución'!$H$99:$H$580,'SCyD Distribución'!$C$99:$C$580,'SCyD - LRAIC+'!$B318,'SCyD Distribución'!$D$99:$D$580,'SCyD - LRAIC+'!$C318,'SCyD Distribución'!$E$99:$E$580,'SCyD - LRAIC+'!$D318,'SCyD Distribución'!$F$99:$F$580,'SCyD - LRAIC+'!$E318)),0)</f>
        <v>107.41302028781138</v>
      </c>
    </row>
    <row r="319" spans="2:7" ht="13" outlineLevel="1" x14ac:dyDescent="0.25">
      <c r="B319" s="82" t="s">
        <v>4</v>
      </c>
      <c r="C319" s="79" t="s">
        <v>13</v>
      </c>
      <c r="D319" s="81" t="s">
        <v>9</v>
      </c>
      <c r="E319" s="77">
        <v>15</v>
      </c>
      <c r="F319" s="93"/>
      <c r="G319" s="121">
        <f>IFERROR(SUMIFS(G$14:G$16,$F$14:$F$16,$B319)*G$18/12*(xDSL_ajeno__bitstream*SUMIFS('SCyD Distribución'!$I$99:$I$580,'SCyD Distribución'!$C$99:$C$580,'SCyD - LRAIC+'!$B319,'SCyD Distribución'!$D$99:$D$580,'SCyD - LRAIC+'!$C319,'SCyD Distribución'!$E$99:$E$580,'SCyD - LRAIC+'!$D319,'SCyD Distribución'!$F$99:$F$580,'SCyD - LRAIC+'!$E319))/(xDSL_ajeno__líneas*SUMIFS('SCyD Distribución'!$H$99:$H$580,'SCyD Distribución'!$C$99:$C$580,'SCyD - LRAIC+'!$B319,'SCyD Distribución'!$D$99:$D$580,'SCyD - LRAIC+'!$C319,'SCyD Distribución'!$E$99:$E$580,'SCyD - LRAIC+'!$D319,'SCyD Distribución'!$F$99:$F$580,'SCyD - LRAIC+'!$E319)),0)</f>
        <v>131.8442602937717</v>
      </c>
    </row>
    <row r="320" spans="2:7" ht="13" outlineLevel="1" x14ac:dyDescent="0.25">
      <c r="B320" s="82" t="s">
        <v>4</v>
      </c>
      <c r="C320" s="79" t="s">
        <v>13</v>
      </c>
      <c r="D320" s="81" t="s">
        <v>9</v>
      </c>
      <c r="E320" s="77">
        <v>20</v>
      </c>
      <c r="F320" s="93"/>
      <c r="G320" s="121">
        <f>IFERROR(SUMIFS(G$14:G$16,$F$14:$F$16,$B320)*G$18/12*(xDSL_ajeno__bitstream*SUMIFS('SCyD Distribución'!$I$99:$I$580,'SCyD Distribución'!$C$99:$C$580,'SCyD - LRAIC+'!$B320,'SCyD Distribución'!$D$99:$D$580,'SCyD - LRAIC+'!$C320,'SCyD Distribución'!$E$99:$E$580,'SCyD - LRAIC+'!$D320,'SCyD Distribución'!$F$99:$F$580,'SCyD - LRAIC+'!$E320))/(xDSL_ajeno__líneas*SUMIFS('SCyD Distribución'!$H$99:$H$580,'SCyD Distribución'!$C$99:$C$580,'SCyD - LRAIC+'!$B320,'SCyD Distribución'!$D$99:$D$580,'SCyD - LRAIC+'!$C320,'SCyD Distribución'!$E$99:$E$580,'SCyD - LRAIC+'!$D320,'SCyD Distribución'!$F$99:$F$580,'SCyD - LRAIC+'!$E320)),0)</f>
        <v>152.47926275531398</v>
      </c>
    </row>
    <row r="321" spans="2:7" ht="13" outlineLevel="1" x14ac:dyDescent="0.25">
      <c r="B321" s="82" t="s">
        <v>4</v>
      </c>
      <c r="C321" s="79" t="s">
        <v>13</v>
      </c>
      <c r="D321" s="81" t="s">
        <v>9</v>
      </c>
      <c r="E321" s="77">
        <v>30</v>
      </c>
      <c r="F321" s="93"/>
      <c r="G321" s="121">
        <f>IFERROR(SUMIFS(G$14:G$16,$F$14:$F$16,$B321)*G$18/12*(xDSL_ajeno__bitstream*SUMIFS('SCyD Distribución'!$I$99:$I$580,'SCyD Distribución'!$C$99:$C$580,'SCyD - LRAIC+'!$B321,'SCyD Distribución'!$D$99:$D$580,'SCyD - LRAIC+'!$C321,'SCyD Distribución'!$E$99:$E$580,'SCyD - LRAIC+'!$D321,'SCyD Distribución'!$F$99:$F$580,'SCyD - LRAIC+'!$E321))/(xDSL_ajeno__líneas*SUMIFS('SCyD Distribución'!$H$99:$H$580,'SCyD Distribución'!$C$99:$C$580,'SCyD - LRAIC+'!$B321,'SCyD Distribución'!$D$99:$D$580,'SCyD - LRAIC+'!$C321,'SCyD Distribución'!$E$99:$E$580,'SCyD - LRAIC+'!$D321,'SCyD Distribución'!$F$99:$F$580,'SCyD - LRAIC+'!$E321)),0)</f>
        <v>187.16088193262789</v>
      </c>
    </row>
    <row r="322" spans="2:7" ht="13" outlineLevel="1" x14ac:dyDescent="0.25">
      <c r="B322" s="82" t="s">
        <v>4</v>
      </c>
      <c r="C322" s="79" t="s">
        <v>13</v>
      </c>
      <c r="D322" s="81" t="s">
        <v>9</v>
      </c>
      <c r="E322" s="77">
        <v>40</v>
      </c>
      <c r="F322" s="93"/>
      <c r="G322" s="121">
        <f>IFERROR(SUMIFS(G$14:G$16,$F$14:$F$16,$B322)*G$18/12*(xDSL_ajeno__bitstream*SUMIFS('SCyD Distribución'!$I$99:$I$580,'SCyD Distribución'!$C$99:$C$580,'SCyD - LRAIC+'!$B322,'SCyD Distribución'!$D$99:$D$580,'SCyD - LRAIC+'!$C322,'SCyD Distribución'!$E$99:$E$580,'SCyD - LRAIC+'!$D322,'SCyD Distribución'!$F$99:$F$580,'SCyD - LRAIC+'!$E322))/(xDSL_ajeno__líneas*SUMIFS('SCyD Distribución'!$H$99:$H$580,'SCyD Distribución'!$C$99:$C$580,'SCyD - LRAIC+'!$B322,'SCyD Distribución'!$D$99:$D$580,'SCyD - LRAIC+'!$C322,'SCyD Distribución'!$E$99:$E$580,'SCyD - LRAIC+'!$D322,'SCyD Distribución'!$F$99:$F$580,'SCyD - LRAIC+'!$E322)),0)</f>
        <v>216.453512880527</v>
      </c>
    </row>
    <row r="323" spans="2:7" ht="13" outlineLevel="1" x14ac:dyDescent="0.25">
      <c r="B323" s="82" t="s">
        <v>4</v>
      </c>
      <c r="C323" s="79" t="s">
        <v>13</v>
      </c>
      <c r="D323" s="81" t="s">
        <v>9</v>
      </c>
      <c r="E323" s="77">
        <v>50</v>
      </c>
      <c r="F323" s="93"/>
      <c r="G323" s="121">
        <f>IFERROR(SUMIFS(G$14:G$16,$F$14:$F$16,$B323)*G$18/12*(xDSL_ajeno__bitstream*SUMIFS('SCyD Distribución'!$I$99:$I$580,'SCyD Distribución'!$C$99:$C$580,'SCyD - LRAIC+'!$B323,'SCyD Distribución'!$D$99:$D$580,'SCyD - LRAIC+'!$C323,'SCyD Distribución'!$E$99:$E$580,'SCyD - LRAIC+'!$D323,'SCyD Distribución'!$F$99:$F$580,'SCyD - LRAIC+'!$E323))/(xDSL_ajeno__líneas*SUMIFS('SCyD Distribución'!$H$99:$H$580,'SCyD Distribución'!$C$99:$C$580,'SCyD - LRAIC+'!$B323,'SCyD Distribución'!$D$99:$D$580,'SCyD - LRAIC+'!$C323,'SCyD Distribución'!$E$99:$E$580,'SCyD - LRAIC+'!$D323,'SCyD Distribución'!$F$99:$F$580,'SCyD - LRAIC+'!$E323)),0)</f>
        <v>242.29655490421521</v>
      </c>
    </row>
    <row r="324" spans="2:7" ht="13" outlineLevel="1" x14ac:dyDescent="0.25">
      <c r="B324" s="82" t="s">
        <v>4</v>
      </c>
      <c r="C324" s="79" t="s">
        <v>13</v>
      </c>
      <c r="D324" s="81" t="s">
        <v>9</v>
      </c>
      <c r="E324" s="77">
        <v>60</v>
      </c>
      <c r="F324" s="93"/>
      <c r="G324" s="121">
        <f>IFERROR(SUMIFS(G$14:G$16,$F$14:$F$16,$B324)*G$18/12*(xDSL_ajeno__bitstream*SUMIFS('SCyD Distribución'!$I$99:$I$580,'SCyD Distribución'!$C$99:$C$580,'SCyD - LRAIC+'!$B324,'SCyD Distribución'!$D$99:$D$580,'SCyD - LRAIC+'!$C324,'SCyD Distribución'!$E$99:$E$580,'SCyD - LRAIC+'!$D324,'SCyD Distribución'!$F$99:$F$580,'SCyD - LRAIC+'!$E324))/(xDSL_ajeno__líneas*SUMIFS('SCyD Distribución'!$H$99:$H$580,'SCyD Distribución'!$C$99:$C$580,'SCyD - LRAIC+'!$B324,'SCyD Distribución'!$D$99:$D$580,'SCyD - LRAIC+'!$C324,'SCyD Distribución'!$E$99:$E$580,'SCyD - LRAIC+'!$D324,'SCyD Distribución'!$F$99:$F$580,'SCyD - LRAIC+'!$E324)),0)</f>
        <v>265.6861637188299</v>
      </c>
    </row>
    <row r="325" spans="2:7" ht="13" outlineLevel="1" x14ac:dyDescent="0.25">
      <c r="B325" s="82" t="s">
        <v>4</v>
      </c>
      <c r="C325" s="79" t="s">
        <v>13</v>
      </c>
      <c r="D325" s="81" t="s">
        <v>9</v>
      </c>
      <c r="E325" s="77">
        <v>70</v>
      </c>
      <c r="F325" s="93"/>
      <c r="G325" s="121">
        <f>IFERROR(SUMIFS(G$14:G$16,$F$14:$F$16,$B325)*G$18/12*(xDSL_ajeno__bitstream*SUMIFS('SCyD Distribución'!$I$99:$I$580,'SCyD Distribución'!$C$99:$C$580,'SCyD - LRAIC+'!$B325,'SCyD Distribución'!$D$99:$D$580,'SCyD - LRAIC+'!$C325,'SCyD Distribución'!$E$99:$E$580,'SCyD - LRAIC+'!$D325,'SCyD Distribución'!$F$99:$F$580,'SCyD - LRAIC+'!$E325))/(xDSL_ajeno__líneas*SUMIFS('SCyD Distribución'!$H$99:$H$580,'SCyD Distribución'!$C$99:$C$580,'SCyD - LRAIC+'!$B325,'SCyD Distribución'!$D$99:$D$580,'SCyD - LRAIC+'!$C325,'SCyD Distribución'!$E$99:$E$580,'SCyD - LRAIC+'!$D325,'SCyD Distribución'!$F$99:$F$580,'SCyD - LRAIC+'!$E325)),0)</f>
        <v>287.214791517881</v>
      </c>
    </row>
    <row r="326" spans="2:7" ht="13" outlineLevel="1" x14ac:dyDescent="0.25">
      <c r="B326" s="82" t="s">
        <v>4</v>
      </c>
      <c r="C326" s="79" t="s">
        <v>13</v>
      </c>
      <c r="D326" s="81" t="s">
        <v>9</v>
      </c>
      <c r="E326" s="77">
        <v>100</v>
      </c>
      <c r="F326" s="93"/>
      <c r="G326" s="121">
        <f>IFERROR(SUMIFS(G$14:G$16,$F$14:$F$16,$B326)*G$18/12*(xDSL_ajeno__bitstream*SUMIFS('SCyD Distribución'!$I$99:$I$580,'SCyD Distribución'!$C$99:$C$580,'SCyD - LRAIC+'!$B326,'SCyD Distribución'!$D$99:$D$580,'SCyD - LRAIC+'!$C326,'SCyD Distribución'!$E$99:$E$580,'SCyD - LRAIC+'!$D326,'SCyD Distribución'!$F$99:$F$580,'SCyD - LRAIC+'!$E326))/(xDSL_ajeno__líneas*SUMIFS('SCyD Distribución'!$H$99:$H$580,'SCyD Distribución'!$C$99:$C$580,'SCyD - LRAIC+'!$B326,'SCyD Distribución'!$D$99:$D$580,'SCyD - LRAIC+'!$C326,'SCyD Distribución'!$E$99:$E$580,'SCyD - LRAIC+'!$D326,'SCyD Distribución'!$F$99:$F$580,'SCyD - LRAIC+'!$E326)),0)</f>
        <v>343.95457795482503</v>
      </c>
    </row>
    <row r="327" spans="2:7" ht="13" outlineLevel="1" x14ac:dyDescent="0.25">
      <c r="B327" s="82" t="s">
        <v>4</v>
      </c>
      <c r="C327" s="79" t="s">
        <v>13</v>
      </c>
      <c r="D327" s="81" t="s">
        <v>9</v>
      </c>
      <c r="E327" s="77">
        <v>120</v>
      </c>
      <c r="F327" s="93"/>
      <c r="G327" s="121">
        <f>IFERROR(SUMIFS(G$14:G$16,$F$14:$F$16,$B327)*G$18/12*(xDSL_ajeno__bitstream*SUMIFS('SCyD Distribución'!$I$99:$I$580,'SCyD Distribución'!$C$99:$C$580,'SCyD - LRAIC+'!$B327,'SCyD Distribución'!$D$99:$D$580,'SCyD - LRAIC+'!$C327,'SCyD Distribución'!$E$99:$E$580,'SCyD - LRAIC+'!$D327,'SCyD Distribución'!$F$99:$F$580,'SCyD - LRAIC+'!$E327))/(xDSL_ajeno__líneas*SUMIFS('SCyD Distribución'!$H$99:$H$580,'SCyD Distribución'!$C$99:$C$580,'SCyD - LRAIC+'!$B327,'SCyD Distribución'!$D$99:$D$580,'SCyD - LRAIC+'!$C327,'SCyD Distribución'!$E$99:$E$580,'SCyD - LRAIC+'!$D327,'SCyD Distribución'!$F$99:$F$580,'SCyD - LRAIC+'!$E327)),0)</f>
        <v>377.15753881219075</v>
      </c>
    </row>
    <row r="328" spans="2:7" ht="13" outlineLevel="1" x14ac:dyDescent="0.25">
      <c r="B328" s="82" t="s">
        <v>4</v>
      </c>
      <c r="C328" s="79" t="s">
        <v>13</v>
      </c>
      <c r="D328" s="81" t="s">
        <v>9</v>
      </c>
      <c r="E328" s="77">
        <v>150</v>
      </c>
      <c r="F328" s="93"/>
      <c r="G328" s="121">
        <f>IFERROR(SUMIFS(G$14:G$16,$F$14:$F$16,$B328)*G$18/12*(xDSL_ajeno__bitstream*SUMIFS('SCyD Distribución'!$I$99:$I$580,'SCyD Distribución'!$C$99:$C$580,'SCyD - LRAIC+'!$B328,'SCyD Distribución'!$D$99:$D$580,'SCyD - LRAIC+'!$C328,'SCyD Distribución'!$E$99:$E$580,'SCyD - LRAIC+'!$D328,'SCyD Distribución'!$F$99:$F$580,'SCyD - LRAIC+'!$E328))/(xDSL_ajeno__líneas*SUMIFS('SCyD Distribución'!$H$99:$H$580,'SCyD Distribución'!$C$99:$C$580,'SCyD - LRAIC+'!$B328,'SCyD Distribución'!$D$99:$D$580,'SCyD - LRAIC+'!$C328,'SCyD Distribución'!$E$99:$E$580,'SCyD - LRAIC+'!$D328,'SCyD Distribución'!$F$99:$F$580,'SCyD - LRAIC+'!$E328)),0)</f>
        <v>422.18752236553769</v>
      </c>
    </row>
    <row r="329" spans="2:7" ht="13" outlineLevel="1" x14ac:dyDescent="0.25">
      <c r="B329" s="82" t="s">
        <v>4</v>
      </c>
      <c r="C329" s="79" t="s">
        <v>13</v>
      </c>
      <c r="D329" s="81" t="s">
        <v>9</v>
      </c>
      <c r="E329" s="77">
        <v>200</v>
      </c>
      <c r="F329" s="93"/>
      <c r="G329" s="121">
        <f>IFERROR(SUMIFS(G$14:G$16,$F$14:$F$16,$B329)*G$18/12*(xDSL_ajeno__bitstream*SUMIFS('SCyD Distribución'!$I$99:$I$580,'SCyD Distribución'!$C$99:$C$580,'SCyD - LRAIC+'!$B329,'SCyD Distribución'!$D$99:$D$580,'SCyD - LRAIC+'!$C329,'SCyD Distribución'!$E$99:$E$580,'SCyD - LRAIC+'!$D329,'SCyD Distribución'!$F$99:$F$580,'SCyD - LRAIC+'!$E329))/(xDSL_ajeno__líneas*SUMIFS('SCyD Distribución'!$H$99:$H$580,'SCyD Distribución'!$C$99:$C$580,'SCyD - LRAIC+'!$B329,'SCyD Distribución'!$D$99:$D$580,'SCyD - LRAIC+'!$C329,'SCyD Distribución'!$E$99:$E$580,'SCyD - LRAIC+'!$D329,'SCyD Distribución'!$F$99:$F$580,'SCyD - LRAIC+'!$E329)),0)</f>
        <v>488.2642749206646</v>
      </c>
    </row>
    <row r="330" spans="2:7" ht="13" outlineLevel="1" x14ac:dyDescent="0.25">
      <c r="B330" s="82" t="s">
        <v>4</v>
      </c>
      <c r="C330" s="79" t="s">
        <v>13</v>
      </c>
      <c r="D330" s="81" t="s">
        <v>9</v>
      </c>
      <c r="E330" s="77">
        <v>250</v>
      </c>
      <c r="F330" s="93"/>
      <c r="G330" s="121">
        <f>IFERROR(SUMIFS(G$14:G$16,$F$14:$F$16,$B330)*G$18/12*(xDSL_ajeno__bitstream*SUMIFS('SCyD Distribución'!$I$99:$I$580,'SCyD Distribución'!$C$99:$C$580,'SCyD - LRAIC+'!$B330,'SCyD Distribución'!$D$99:$D$580,'SCyD - LRAIC+'!$C330,'SCyD Distribución'!$E$99:$E$580,'SCyD - LRAIC+'!$D330,'SCyD Distribución'!$F$99:$F$580,'SCyD - LRAIC+'!$E330))/(xDSL_ajeno__líneas*SUMIFS('SCyD Distribución'!$H$99:$H$580,'SCyD Distribución'!$C$99:$C$580,'SCyD - LRAIC+'!$B330,'SCyD Distribución'!$D$99:$D$580,'SCyD - LRAIC+'!$C330,'SCyD Distribución'!$E$99:$E$580,'SCyD - LRAIC+'!$D330,'SCyD Distribución'!$F$99:$F$580,'SCyD - LRAIC+'!$E330)),0)</f>
        <v>546.55962900163615</v>
      </c>
    </row>
    <row r="331" spans="2:7" ht="13" outlineLevel="1" x14ac:dyDescent="0.25">
      <c r="B331" s="82" t="s">
        <v>4</v>
      </c>
      <c r="C331" s="79" t="s">
        <v>13</v>
      </c>
      <c r="D331" s="81" t="s">
        <v>9</v>
      </c>
      <c r="E331" s="77">
        <v>300</v>
      </c>
      <c r="F331" s="93"/>
      <c r="G331" s="121">
        <f>IFERROR(SUMIFS(G$14:G$16,$F$14:$F$16,$B331)*G$18/12*(xDSL_ajeno__bitstream*SUMIFS('SCyD Distribución'!$I$99:$I$580,'SCyD Distribución'!$C$99:$C$580,'SCyD - LRAIC+'!$B331,'SCyD Distribución'!$D$99:$D$580,'SCyD - LRAIC+'!$C331,'SCyD Distribución'!$E$99:$E$580,'SCyD - LRAIC+'!$D331,'SCyD Distribución'!$F$99:$F$580,'SCyD - LRAIC+'!$E331))/(xDSL_ajeno__líneas*SUMIFS('SCyD Distribución'!$H$99:$H$580,'SCyD Distribución'!$C$99:$C$580,'SCyD - LRAIC+'!$B331,'SCyD Distribución'!$D$99:$D$580,'SCyD - LRAIC+'!$C331,'SCyD Distribución'!$E$99:$E$580,'SCyD - LRAIC+'!$D331,'SCyD Distribución'!$F$99:$F$580,'SCyD - LRAIC+'!$E331)),0)</f>
        <v>599.32065947218052</v>
      </c>
    </row>
    <row r="332" spans="2:7" ht="13" outlineLevel="1" x14ac:dyDescent="0.25">
      <c r="B332" s="82" t="s">
        <v>4</v>
      </c>
      <c r="C332" s="79" t="s">
        <v>13</v>
      </c>
      <c r="D332" s="81" t="s">
        <v>9</v>
      </c>
      <c r="E332" s="77">
        <v>400</v>
      </c>
      <c r="F332" s="93"/>
      <c r="G332" s="121">
        <f>IFERROR(SUMIFS(G$14:G$16,$F$14:$F$16,$B332)*G$18/12*(xDSL_ajeno__bitstream*SUMIFS('SCyD Distribución'!$I$99:$I$580,'SCyD Distribución'!$C$99:$C$580,'SCyD - LRAIC+'!$B332,'SCyD Distribución'!$D$99:$D$580,'SCyD - LRAIC+'!$C332,'SCyD Distribución'!$E$99:$E$580,'SCyD - LRAIC+'!$D332,'SCyD Distribución'!$F$99:$F$580,'SCyD - LRAIC+'!$E332))/(xDSL_ajeno__líneas*SUMIFS('SCyD Distribución'!$H$99:$H$580,'SCyD Distribución'!$C$99:$C$580,'SCyD - LRAIC+'!$B332,'SCyD Distribución'!$D$99:$D$580,'SCyD - LRAIC+'!$C332,'SCyD Distribución'!$E$99:$E$580,'SCyD - LRAIC+'!$D332,'SCyD Distribución'!$F$99:$F$580,'SCyD - LRAIC+'!$E332)),0)</f>
        <v>693.12059627569283</v>
      </c>
    </row>
    <row r="333" spans="2:7" ht="13" outlineLevel="1" x14ac:dyDescent="0.25">
      <c r="B333" s="82" t="s">
        <v>4</v>
      </c>
      <c r="C333" s="79" t="s">
        <v>13</v>
      </c>
      <c r="D333" s="81" t="s">
        <v>9</v>
      </c>
      <c r="E333" s="77">
        <v>500</v>
      </c>
      <c r="F333" s="93"/>
      <c r="G333" s="121">
        <f>IFERROR(SUMIFS(G$14:G$16,$F$14:$F$16,$B333)*G$18/12*(xDSL_ajeno__bitstream*SUMIFS('SCyD Distribución'!$I$99:$I$580,'SCyD Distribución'!$C$99:$C$580,'SCyD - LRAIC+'!$B333,'SCyD Distribución'!$D$99:$D$580,'SCyD - LRAIC+'!$C333,'SCyD Distribución'!$E$99:$E$580,'SCyD - LRAIC+'!$D333,'SCyD Distribución'!$F$99:$F$580,'SCyD - LRAIC+'!$E333))/(xDSL_ajeno__líneas*SUMIFS('SCyD Distribución'!$H$99:$H$580,'SCyD Distribución'!$C$99:$C$580,'SCyD - LRAIC+'!$B333,'SCyD Distribución'!$D$99:$D$580,'SCyD - LRAIC+'!$C333,'SCyD Distribución'!$E$99:$E$580,'SCyD - LRAIC+'!$D333,'SCyD Distribución'!$F$99:$F$580,'SCyD - LRAIC+'!$E333)),0)</f>
        <v>775.87436847676315</v>
      </c>
    </row>
    <row r="334" spans="2:7" ht="13" outlineLevel="1" x14ac:dyDescent="0.25">
      <c r="B334" s="82" t="s">
        <v>4</v>
      </c>
      <c r="C334" s="79" t="s">
        <v>13</v>
      </c>
      <c r="D334" s="81" t="s">
        <v>9</v>
      </c>
      <c r="E334" s="77">
        <v>750</v>
      </c>
      <c r="F334" s="93"/>
      <c r="G334" s="121">
        <f>IFERROR(SUMIFS(G$14:G$16,$F$14:$F$16,$B334)*G$18/12*(xDSL_ajeno__bitstream*SUMIFS('SCyD Distribución'!$I$99:$I$580,'SCyD Distribución'!$C$99:$C$580,'SCyD - LRAIC+'!$B334,'SCyD Distribución'!$D$99:$D$580,'SCyD - LRAIC+'!$C334,'SCyD Distribución'!$E$99:$E$580,'SCyD - LRAIC+'!$D334,'SCyD Distribución'!$F$99:$F$580,'SCyD - LRAIC+'!$E334))/(xDSL_ajeno__líneas*SUMIFS('SCyD Distribución'!$H$99:$H$580,'SCyD Distribución'!$C$99:$C$580,'SCyD - LRAIC+'!$B334,'SCyD Distribución'!$D$99:$D$580,'SCyD - LRAIC+'!$C334,'SCyD Distribución'!$E$99:$E$580,'SCyD - LRAIC+'!$D334,'SCyD Distribución'!$F$99:$F$580,'SCyD - LRAIC+'!$E334)),0)</f>
        <v>952.34806654369731</v>
      </c>
    </row>
    <row r="335" spans="2:7" ht="13" outlineLevel="1" x14ac:dyDescent="0.25">
      <c r="B335" s="82" t="s">
        <v>4</v>
      </c>
      <c r="C335" s="79" t="s">
        <v>13</v>
      </c>
      <c r="D335" s="81" t="s">
        <v>9</v>
      </c>
      <c r="E335" s="77">
        <v>1000</v>
      </c>
      <c r="F335" s="93"/>
      <c r="G335" s="121">
        <f>IFERROR(SUMIFS(G$14:G$16,$F$14:$F$16,$B335)*G$18/12*(xDSL_ajeno__bitstream*SUMIFS('SCyD Distribución'!$I$99:$I$580,'SCyD Distribución'!$C$99:$C$580,'SCyD - LRAIC+'!$B335,'SCyD Distribución'!$D$99:$D$580,'SCyD - LRAIC+'!$C335,'SCyD Distribución'!$E$99:$E$580,'SCyD - LRAIC+'!$D335,'SCyD Distribución'!$F$99:$F$580,'SCyD - LRAIC+'!$E335))/(xDSL_ajeno__líneas*SUMIFS('SCyD Distribución'!$H$99:$H$580,'SCyD Distribución'!$C$99:$C$580,'SCyD - LRAIC+'!$B335,'SCyD Distribución'!$D$99:$D$580,'SCyD - LRAIC+'!$C335,'SCyD Distribución'!$E$99:$E$580,'SCyD - LRAIC+'!$D335,'SCyD Distribución'!$F$99:$F$580,'SCyD - LRAIC+'!$E335)),0)</f>
        <v>1101.4004762093659</v>
      </c>
    </row>
    <row r="336" spans="2:7" ht="13" outlineLevel="1" x14ac:dyDescent="0.25">
      <c r="B336" s="82" t="s">
        <v>4</v>
      </c>
      <c r="C336" s="80" t="s">
        <v>14</v>
      </c>
      <c r="D336" s="81" t="s">
        <v>9</v>
      </c>
      <c r="E336" s="77">
        <v>3</v>
      </c>
      <c r="F336" s="93"/>
      <c r="G336" s="121">
        <f>IFERROR(SUMIFS(G$14:G$16,$F$14:$F$16,$B336)*G$18/12*(xDSL_ajeno__bitstream*SUMIFS('SCyD Distribución'!$I$99:$I$580,'SCyD Distribución'!$C$99:$C$580,'SCyD - LRAIC+'!$B336,'SCyD Distribución'!$D$99:$D$580,'SCyD - LRAIC+'!$C336,'SCyD Distribución'!$E$99:$E$580,'SCyD - LRAIC+'!$D336,'SCyD Distribución'!$F$99:$F$580,'SCyD - LRAIC+'!$E336))/(xDSL_ajeno__líneas*SUMIFS('SCyD Distribución'!$H$99:$H$580,'SCyD Distribución'!$C$99:$C$580,'SCyD - LRAIC+'!$B336,'SCyD Distribución'!$D$99:$D$580,'SCyD - LRAIC+'!$C336,'SCyD Distribución'!$E$99:$E$580,'SCyD - LRAIC+'!$D336,'SCyD Distribución'!$F$99:$F$580,'SCyD - LRAIC+'!$E336)),0)</f>
        <v>65.209592837525307</v>
      </c>
    </row>
    <row r="337" spans="2:7" ht="13" outlineLevel="1" x14ac:dyDescent="0.25">
      <c r="B337" s="82" t="s">
        <v>4</v>
      </c>
      <c r="C337" s="80" t="s">
        <v>14</v>
      </c>
      <c r="D337" s="81" t="s">
        <v>9</v>
      </c>
      <c r="E337" s="77">
        <v>5</v>
      </c>
      <c r="F337" s="93"/>
      <c r="G337" s="121">
        <f>IFERROR(SUMIFS(G$14:G$16,$F$14:$F$16,$B337)*G$18/12*(xDSL_ajeno__bitstream*SUMIFS('SCyD Distribución'!$I$99:$I$580,'SCyD Distribución'!$C$99:$C$580,'SCyD - LRAIC+'!$B337,'SCyD Distribución'!$D$99:$D$580,'SCyD - LRAIC+'!$C337,'SCyD Distribución'!$E$99:$E$580,'SCyD - LRAIC+'!$D337,'SCyD Distribución'!$F$99:$F$580,'SCyD - LRAIC+'!$E337))/(xDSL_ajeno__líneas*SUMIFS('SCyD Distribución'!$H$99:$H$580,'SCyD Distribución'!$C$99:$C$580,'SCyD - LRAIC+'!$B337,'SCyD Distribución'!$D$99:$D$580,'SCyD - LRAIC+'!$C337,'SCyD Distribución'!$E$99:$E$580,'SCyD - LRAIC+'!$D337,'SCyD Distribución'!$F$99:$F$580,'SCyD - LRAIC+'!$E337)),0)</f>
        <v>84.419668939829535</v>
      </c>
    </row>
    <row r="338" spans="2:7" ht="13" outlineLevel="1" x14ac:dyDescent="0.25">
      <c r="B338" s="82" t="s">
        <v>4</v>
      </c>
      <c r="C338" s="80" t="s">
        <v>14</v>
      </c>
      <c r="D338" s="81" t="s">
        <v>9</v>
      </c>
      <c r="E338" s="77">
        <v>10</v>
      </c>
      <c r="F338" s="93"/>
      <c r="G338" s="121">
        <f>IFERROR(SUMIFS(G$14:G$16,$F$14:$F$16,$B338)*G$18/12*(xDSL_ajeno__bitstream*SUMIFS('SCyD Distribución'!$I$99:$I$580,'SCyD Distribución'!$C$99:$C$580,'SCyD - LRAIC+'!$B338,'SCyD Distribución'!$D$99:$D$580,'SCyD - LRAIC+'!$C338,'SCyD Distribución'!$E$99:$E$580,'SCyD - LRAIC+'!$D338,'SCyD Distribución'!$F$99:$F$580,'SCyD - LRAIC+'!$E338))/(xDSL_ajeno__líneas*SUMIFS('SCyD Distribución'!$H$99:$H$580,'SCyD Distribución'!$C$99:$C$580,'SCyD - LRAIC+'!$B338,'SCyD Distribución'!$D$99:$D$580,'SCyD - LRAIC+'!$C338,'SCyD Distribución'!$E$99:$E$580,'SCyD - LRAIC+'!$D338,'SCyD Distribución'!$F$99:$F$580,'SCyD - LRAIC+'!$E338)),0)</f>
        <v>119.83881327889223</v>
      </c>
    </row>
    <row r="339" spans="2:7" ht="13" outlineLevel="1" x14ac:dyDescent="0.25">
      <c r="B339" s="82" t="s">
        <v>4</v>
      </c>
      <c r="C339" s="80" t="s">
        <v>14</v>
      </c>
      <c r="D339" s="81" t="s">
        <v>9</v>
      </c>
      <c r="E339" s="77">
        <v>15</v>
      </c>
      <c r="F339" s="93"/>
      <c r="G339" s="121">
        <f>IFERROR(SUMIFS(G$14:G$16,$F$14:$F$16,$B339)*G$18/12*(xDSL_ajeno__bitstream*SUMIFS('SCyD Distribución'!$I$99:$I$580,'SCyD Distribución'!$C$99:$C$580,'SCyD - LRAIC+'!$B339,'SCyD Distribución'!$D$99:$D$580,'SCyD - LRAIC+'!$C339,'SCyD Distribución'!$E$99:$E$580,'SCyD - LRAIC+'!$D339,'SCyD Distribución'!$F$99:$F$580,'SCyD - LRAIC+'!$E339))/(xDSL_ajeno__líneas*SUMIFS('SCyD Distribución'!$H$99:$H$580,'SCyD Distribución'!$C$99:$C$580,'SCyD - LRAIC+'!$B339,'SCyD Distribución'!$D$99:$D$580,'SCyD - LRAIC+'!$C339,'SCyD Distribución'!$E$99:$E$580,'SCyD - LRAIC+'!$D339,'SCyD Distribución'!$F$99:$F$580,'SCyD - LRAIC+'!$E339)),0)</f>
        <v>147.09631708430675</v>
      </c>
    </row>
    <row r="340" spans="2:7" ht="13" outlineLevel="1" x14ac:dyDescent="0.25">
      <c r="B340" s="82" t="s">
        <v>4</v>
      </c>
      <c r="C340" s="80" t="s">
        <v>14</v>
      </c>
      <c r="D340" s="81" t="s">
        <v>9</v>
      </c>
      <c r="E340" s="77">
        <v>20</v>
      </c>
      <c r="F340" s="93"/>
      <c r="G340" s="121">
        <f>IFERROR(SUMIFS(G$14:G$16,$F$14:$F$16,$B340)*G$18/12*(xDSL_ajeno__bitstream*SUMIFS('SCyD Distribución'!$I$99:$I$580,'SCyD Distribución'!$C$99:$C$580,'SCyD - LRAIC+'!$B340,'SCyD Distribución'!$D$99:$D$580,'SCyD - LRAIC+'!$C340,'SCyD Distribución'!$E$99:$E$580,'SCyD - LRAIC+'!$D340,'SCyD Distribución'!$F$99:$F$580,'SCyD - LRAIC+'!$E340))/(xDSL_ajeno__líneas*SUMIFS('SCyD Distribución'!$H$99:$H$580,'SCyD Distribución'!$C$99:$C$580,'SCyD - LRAIC+'!$B340,'SCyD Distribución'!$D$99:$D$580,'SCyD - LRAIC+'!$C340,'SCyD Distribución'!$E$99:$E$580,'SCyD - LRAIC+'!$D340,'SCyD Distribución'!$F$99:$F$580,'SCyD - LRAIC+'!$E340)),0)</f>
        <v>170.11842558076486</v>
      </c>
    </row>
    <row r="341" spans="2:7" ht="13" outlineLevel="1" x14ac:dyDescent="0.25">
      <c r="B341" s="82" t="s">
        <v>4</v>
      </c>
      <c r="C341" s="80" t="s">
        <v>14</v>
      </c>
      <c r="D341" s="81" t="s">
        <v>9</v>
      </c>
      <c r="E341" s="77">
        <v>30</v>
      </c>
      <c r="F341" s="93"/>
      <c r="G341" s="121">
        <f>IFERROR(SUMIFS(G$14:G$16,$F$14:$F$16,$B341)*G$18/12*(xDSL_ajeno__bitstream*SUMIFS('SCyD Distribución'!$I$99:$I$580,'SCyD Distribución'!$C$99:$C$580,'SCyD - LRAIC+'!$B341,'SCyD Distribución'!$D$99:$D$580,'SCyD - LRAIC+'!$C341,'SCyD Distribución'!$E$99:$E$580,'SCyD - LRAIC+'!$D341,'SCyD Distribución'!$F$99:$F$580,'SCyD - LRAIC+'!$E341))/(xDSL_ajeno__líneas*SUMIFS('SCyD Distribución'!$H$99:$H$580,'SCyD Distribución'!$C$99:$C$580,'SCyD - LRAIC+'!$B341,'SCyD Distribución'!$D$99:$D$580,'SCyD - LRAIC+'!$C341,'SCyD Distribución'!$E$99:$E$580,'SCyD - LRAIC+'!$D341,'SCyD Distribución'!$F$99:$F$580,'SCyD - LRAIC+'!$E341)),0)</f>
        <v>208.81209673593105</v>
      </c>
    </row>
    <row r="342" spans="2:7" ht="13" outlineLevel="1" x14ac:dyDescent="0.25">
      <c r="B342" s="82" t="s">
        <v>4</v>
      </c>
      <c r="C342" s="80" t="s">
        <v>14</v>
      </c>
      <c r="D342" s="81" t="s">
        <v>9</v>
      </c>
      <c r="E342" s="77">
        <v>40</v>
      </c>
      <c r="F342" s="93"/>
      <c r="G342" s="121">
        <f>IFERROR(SUMIFS(G$14:G$16,$F$14:$F$16,$B342)*G$18/12*(xDSL_ajeno__bitstream*SUMIFS('SCyD Distribución'!$I$99:$I$580,'SCyD Distribución'!$C$99:$C$580,'SCyD - LRAIC+'!$B342,'SCyD Distribución'!$D$99:$D$580,'SCyD - LRAIC+'!$C342,'SCyD Distribución'!$E$99:$E$580,'SCyD - LRAIC+'!$D342,'SCyD Distribución'!$F$99:$F$580,'SCyD - LRAIC+'!$E342))/(xDSL_ajeno__líneas*SUMIFS('SCyD Distribución'!$H$99:$H$580,'SCyD Distribución'!$C$99:$C$580,'SCyD - LRAIC+'!$B342,'SCyD Distribución'!$D$99:$D$580,'SCyD - LRAIC+'!$C342,'SCyD Distribución'!$E$99:$E$580,'SCyD - LRAIC+'!$D342,'SCyD Distribución'!$F$99:$F$580,'SCyD - LRAIC+'!$E342)),0)</f>
        <v>241.49336871959505</v>
      </c>
    </row>
    <row r="343" spans="2:7" ht="13" outlineLevel="1" x14ac:dyDescent="0.25">
      <c r="B343" s="82" t="s">
        <v>4</v>
      </c>
      <c r="C343" s="80" t="s">
        <v>14</v>
      </c>
      <c r="D343" s="81" t="s">
        <v>9</v>
      </c>
      <c r="E343" s="77">
        <v>50</v>
      </c>
      <c r="F343" s="93"/>
      <c r="G343" s="121">
        <f>IFERROR(SUMIFS(G$14:G$16,$F$14:$F$16,$B343)*G$18/12*(xDSL_ajeno__bitstream*SUMIFS('SCyD Distribución'!$I$99:$I$580,'SCyD Distribución'!$C$99:$C$580,'SCyD - LRAIC+'!$B343,'SCyD Distribución'!$D$99:$D$580,'SCyD - LRAIC+'!$C343,'SCyD Distribución'!$E$99:$E$580,'SCyD - LRAIC+'!$D343,'SCyD Distribución'!$F$99:$F$580,'SCyD - LRAIC+'!$E343))/(xDSL_ajeno__líneas*SUMIFS('SCyD Distribución'!$H$99:$H$580,'SCyD Distribución'!$C$99:$C$580,'SCyD - LRAIC+'!$B343,'SCyD Distribución'!$D$99:$D$580,'SCyD - LRAIC+'!$C343,'SCyD Distribución'!$E$99:$E$580,'SCyD - LRAIC+'!$D343,'SCyD Distribución'!$F$99:$F$580,'SCyD - LRAIC+'!$E343)),0)</f>
        <v>270.32599514921202</v>
      </c>
    </row>
    <row r="344" spans="2:7" ht="13" outlineLevel="1" x14ac:dyDescent="0.25">
      <c r="B344" s="82" t="s">
        <v>4</v>
      </c>
      <c r="C344" s="80" t="s">
        <v>14</v>
      </c>
      <c r="D344" s="81" t="s">
        <v>9</v>
      </c>
      <c r="E344" s="77">
        <v>60</v>
      </c>
      <c r="F344" s="93"/>
      <c r="G344" s="121">
        <f>IFERROR(SUMIFS(G$14:G$16,$F$14:$F$16,$B344)*G$18/12*(xDSL_ajeno__bitstream*SUMIFS('SCyD Distribución'!$I$99:$I$580,'SCyD Distribución'!$C$99:$C$580,'SCyD - LRAIC+'!$B344,'SCyD Distribución'!$D$99:$D$580,'SCyD - LRAIC+'!$C344,'SCyD Distribución'!$E$99:$E$580,'SCyD - LRAIC+'!$D344,'SCyD Distribución'!$F$99:$F$580,'SCyD - LRAIC+'!$E344))/(xDSL_ajeno__líneas*SUMIFS('SCyD Distribución'!$H$99:$H$580,'SCyD Distribución'!$C$99:$C$580,'SCyD - LRAIC+'!$B344,'SCyD Distribución'!$D$99:$D$580,'SCyD - LRAIC+'!$C344,'SCyD Distribución'!$E$99:$E$580,'SCyD - LRAIC+'!$D344,'SCyD Distribución'!$F$99:$F$580,'SCyD - LRAIC+'!$E344)),0)</f>
        <v>296.42136939611805</v>
      </c>
    </row>
    <row r="345" spans="2:7" ht="13" outlineLevel="1" x14ac:dyDescent="0.25">
      <c r="B345" s="82" t="s">
        <v>4</v>
      </c>
      <c r="C345" s="80" t="s">
        <v>14</v>
      </c>
      <c r="D345" s="81" t="s">
        <v>9</v>
      </c>
      <c r="E345" s="77">
        <v>70</v>
      </c>
      <c r="F345" s="93"/>
      <c r="G345" s="121">
        <f>IFERROR(SUMIFS(G$14:G$16,$F$14:$F$16,$B345)*G$18/12*(xDSL_ajeno__bitstream*SUMIFS('SCyD Distribución'!$I$99:$I$580,'SCyD Distribución'!$C$99:$C$580,'SCyD - LRAIC+'!$B345,'SCyD Distribución'!$D$99:$D$580,'SCyD - LRAIC+'!$C345,'SCyD Distribución'!$E$99:$E$580,'SCyD - LRAIC+'!$D345,'SCyD Distribución'!$F$99:$F$580,'SCyD - LRAIC+'!$E345))/(xDSL_ajeno__líneas*SUMIFS('SCyD Distribución'!$H$99:$H$580,'SCyD Distribución'!$C$99:$C$580,'SCyD - LRAIC+'!$B345,'SCyD Distribución'!$D$99:$D$580,'SCyD - LRAIC+'!$C345,'SCyD Distribución'!$E$99:$E$580,'SCyD - LRAIC+'!$D345,'SCyD Distribución'!$F$99:$F$580,'SCyD - LRAIC+'!$E345)),0)</f>
        <v>320.44047992897788</v>
      </c>
    </row>
    <row r="346" spans="2:7" ht="13" outlineLevel="1" x14ac:dyDescent="0.25">
      <c r="B346" s="82" t="s">
        <v>4</v>
      </c>
      <c r="C346" s="80" t="s">
        <v>14</v>
      </c>
      <c r="D346" s="81" t="s">
        <v>9</v>
      </c>
      <c r="E346" s="77">
        <v>100</v>
      </c>
      <c r="F346" s="93"/>
      <c r="G346" s="121">
        <f>IFERROR(SUMIFS(G$14:G$16,$F$14:$F$16,$B346)*G$18/12*(xDSL_ajeno__bitstream*SUMIFS('SCyD Distribución'!$I$99:$I$580,'SCyD Distribución'!$C$99:$C$580,'SCyD - LRAIC+'!$B346,'SCyD Distribución'!$D$99:$D$580,'SCyD - LRAIC+'!$C346,'SCyD Distribución'!$E$99:$E$580,'SCyD - LRAIC+'!$D346,'SCyD Distribución'!$F$99:$F$580,'SCyD - LRAIC+'!$E346))/(xDSL_ajeno__líneas*SUMIFS('SCyD Distribución'!$H$99:$H$580,'SCyD Distribución'!$C$99:$C$580,'SCyD - LRAIC+'!$B346,'SCyD Distribución'!$D$99:$D$580,'SCyD - LRAIC+'!$C346,'SCyD Distribución'!$E$99:$E$580,'SCyD - LRAIC+'!$D346,'SCyD Distribución'!$F$99:$F$580,'SCyD - LRAIC+'!$E346)),0)</f>
        <v>383.74405945855131</v>
      </c>
    </row>
    <row r="347" spans="2:7" ht="13" outlineLevel="1" x14ac:dyDescent="0.25">
      <c r="B347" s="82" t="s">
        <v>4</v>
      </c>
      <c r="C347" s="80" t="s">
        <v>14</v>
      </c>
      <c r="D347" s="81" t="s">
        <v>9</v>
      </c>
      <c r="E347" s="77">
        <v>120</v>
      </c>
      <c r="F347" s="93"/>
      <c r="G347" s="121">
        <f>IFERROR(SUMIFS(G$14:G$16,$F$14:$F$16,$B347)*G$18/12*(xDSL_ajeno__bitstream*SUMIFS('SCyD Distribución'!$I$99:$I$580,'SCyD Distribución'!$C$99:$C$580,'SCyD - LRAIC+'!$B347,'SCyD Distribución'!$D$99:$D$580,'SCyD - LRAIC+'!$C347,'SCyD Distribución'!$E$99:$E$580,'SCyD - LRAIC+'!$D347,'SCyD Distribución'!$F$99:$F$580,'SCyD - LRAIC+'!$E347))/(xDSL_ajeno__líneas*SUMIFS('SCyD Distribución'!$H$99:$H$580,'SCyD Distribución'!$C$99:$C$580,'SCyD - LRAIC+'!$B347,'SCyD Distribución'!$D$99:$D$580,'SCyD - LRAIC+'!$C347,'SCyD Distribución'!$E$99:$E$580,'SCyD - LRAIC+'!$D347,'SCyD Distribución'!$F$99:$F$580,'SCyD - LRAIC+'!$E347)),0)</f>
        <v>420.78801759165793</v>
      </c>
    </row>
    <row r="348" spans="2:7" ht="13" outlineLevel="1" x14ac:dyDescent="0.25">
      <c r="B348" s="82" t="s">
        <v>4</v>
      </c>
      <c r="C348" s="80" t="s">
        <v>14</v>
      </c>
      <c r="D348" s="81" t="s">
        <v>9</v>
      </c>
      <c r="E348" s="77">
        <v>150</v>
      </c>
      <c r="F348" s="93"/>
      <c r="G348" s="121">
        <f>IFERROR(SUMIFS(G$14:G$16,$F$14:$F$16,$B348)*G$18/12*(xDSL_ajeno__bitstream*SUMIFS('SCyD Distribución'!$I$99:$I$580,'SCyD Distribución'!$C$99:$C$580,'SCyD - LRAIC+'!$B348,'SCyD Distribución'!$D$99:$D$580,'SCyD - LRAIC+'!$C348,'SCyD Distribución'!$E$99:$E$580,'SCyD - LRAIC+'!$D348,'SCyD Distribución'!$F$99:$F$580,'SCyD - LRAIC+'!$E348))/(xDSL_ajeno__líneas*SUMIFS('SCyD Distribución'!$H$99:$H$580,'SCyD Distribución'!$C$99:$C$580,'SCyD - LRAIC+'!$B348,'SCyD Distribución'!$D$99:$D$580,'SCyD - LRAIC+'!$C348,'SCyD Distribución'!$E$99:$E$580,'SCyD - LRAIC+'!$D348,'SCyD Distribución'!$F$99:$F$580,'SCyD - LRAIC+'!$E348)),0)</f>
        <v>471.02717646217235</v>
      </c>
    </row>
    <row r="349" spans="2:7" ht="13" outlineLevel="1" x14ac:dyDescent="0.25">
      <c r="B349" s="82" t="s">
        <v>4</v>
      </c>
      <c r="C349" s="80" t="s">
        <v>14</v>
      </c>
      <c r="D349" s="81" t="s">
        <v>9</v>
      </c>
      <c r="E349" s="77">
        <v>200</v>
      </c>
      <c r="F349" s="93"/>
      <c r="G349" s="121">
        <f>IFERROR(SUMIFS(G$14:G$16,$F$14:$F$16,$B349)*G$18/12*(xDSL_ajeno__bitstream*SUMIFS('SCyD Distribución'!$I$99:$I$580,'SCyD Distribución'!$C$99:$C$580,'SCyD - LRAIC+'!$B349,'SCyD Distribución'!$D$99:$D$580,'SCyD - LRAIC+'!$C349,'SCyD Distribución'!$E$99:$E$580,'SCyD - LRAIC+'!$D349,'SCyD Distribución'!$F$99:$F$580,'SCyD - LRAIC+'!$E349))/(xDSL_ajeno__líneas*SUMIFS('SCyD Distribución'!$H$99:$H$580,'SCyD Distribución'!$C$99:$C$580,'SCyD - LRAIC+'!$B349,'SCyD Distribución'!$D$99:$D$580,'SCyD - LRAIC+'!$C349,'SCyD Distribución'!$E$99:$E$580,'SCyD - LRAIC+'!$D349,'SCyD Distribución'!$F$99:$F$580,'SCyD - LRAIC+'!$E349)),0)</f>
        <v>544.74784449954598</v>
      </c>
    </row>
    <row r="350" spans="2:7" ht="13" outlineLevel="1" x14ac:dyDescent="0.25">
      <c r="B350" s="82" t="s">
        <v>4</v>
      </c>
      <c r="C350" s="80" t="s">
        <v>14</v>
      </c>
      <c r="D350" s="81" t="s">
        <v>9</v>
      </c>
      <c r="E350" s="77">
        <v>250</v>
      </c>
      <c r="F350" s="93"/>
      <c r="G350" s="121">
        <f>IFERROR(SUMIFS(G$14:G$16,$F$14:$F$16,$B350)*G$18/12*(xDSL_ajeno__bitstream*SUMIFS('SCyD Distribución'!$I$99:$I$580,'SCyD Distribución'!$C$99:$C$580,'SCyD - LRAIC+'!$B350,'SCyD Distribución'!$D$99:$D$580,'SCyD - LRAIC+'!$C350,'SCyD Distribución'!$E$99:$E$580,'SCyD - LRAIC+'!$D350,'SCyD Distribución'!$F$99:$F$580,'SCyD - LRAIC+'!$E350))/(xDSL_ajeno__líneas*SUMIFS('SCyD Distribución'!$H$99:$H$580,'SCyD Distribución'!$C$99:$C$580,'SCyD - LRAIC+'!$B350,'SCyD Distribución'!$D$99:$D$580,'SCyD - LRAIC+'!$C350,'SCyD Distribución'!$E$99:$E$580,'SCyD - LRAIC+'!$D350,'SCyD Distribución'!$F$99:$F$580,'SCyD - LRAIC+'!$E350)),0)</f>
        <v>609.78694342831125</v>
      </c>
    </row>
    <row r="351" spans="2:7" ht="13" outlineLevel="1" x14ac:dyDescent="0.25">
      <c r="B351" s="82" t="s">
        <v>4</v>
      </c>
      <c r="C351" s="80" t="s">
        <v>14</v>
      </c>
      <c r="D351" s="81" t="s">
        <v>9</v>
      </c>
      <c r="E351" s="77">
        <v>300</v>
      </c>
      <c r="F351" s="93"/>
      <c r="G351" s="121">
        <f>IFERROR(SUMIFS(G$14:G$16,$F$14:$F$16,$B351)*G$18/12*(xDSL_ajeno__bitstream*SUMIFS('SCyD Distribución'!$I$99:$I$580,'SCyD Distribución'!$C$99:$C$580,'SCyD - LRAIC+'!$B351,'SCyD Distribución'!$D$99:$D$580,'SCyD - LRAIC+'!$C351,'SCyD Distribución'!$E$99:$E$580,'SCyD - LRAIC+'!$D351,'SCyD Distribución'!$F$99:$F$580,'SCyD - LRAIC+'!$E351))/(xDSL_ajeno__líneas*SUMIFS('SCyD Distribución'!$H$99:$H$580,'SCyD Distribución'!$C$99:$C$580,'SCyD - LRAIC+'!$B351,'SCyD Distribución'!$D$99:$D$580,'SCyD - LRAIC+'!$C351,'SCyD Distribución'!$E$99:$E$580,'SCyD - LRAIC+'!$D351,'SCyD Distribución'!$F$99:$F$580,'SCyD - LRAIC+'!$E351)),0)</f>
        <v>668.65149506292369</v>
      </c>
    </row>
    <row r="352" spans="2:7" ht="13" outlineLevel="1" x14ac:dyDescent="0.25">
      <c r="B352" s="82" t="s">
        <v>4</v>
      </c>
      <c r="C352" s="80" t="s">
        <v>14</v>
      </c>
      <c r="D352" s="81" t="s">
        <v>9</v>
      </c>
      <c r="E352" s="77">
        <v>400</v>
      </c>
      <c r="F352" s="93"/>
      <c r="G352" s="121">
        <f>IFERROR(SUMIFS(G$14:G$16,$F$14:$F$16,$B352)*G$18/12*(xDSL_ajeno__bitstream*SUMIFS('SCyD Distribución'!$I$99:$I$580,'SCyD Distribución'!$C$99:$C$580,'SCyD - LRAIC+'!$B352,'SCyD Distribución'!$D$99:$D$580,'SCyD - LRAIC+'!$C352,'SCyD Distribución'!$E$99:$E$580,'SCyD - LRAIC+'!$D352,'SCyD Distribución'!$F$99:$F$580,'SCyD - LRAIC+'!$E352))/(xDSL_ajeno__líneas*SUMIFS('SCyD Distribución'!$H$99:$H$580,'SCyD Distribución'!$C$99:$C$580,'SCyD - LRAIC+'!$B352,'SCyD Distribución'!$D$99:$D$580,'SCyD - LRAIC+'!$C352,'SCyD Distribución'!$E$99:$E$580,'SCyD - LRAIC+'!$D352,'SCyD Distribución'!$F$99:$F$580,'SCyD - LRAIC+'!$E352)),0)</f>
        <v>773.3024310672206</v>
      </c>
    </row>
    <row r="353" spans="2:7" ht="13" outlineLevel="1" x14ac:dyDescent="0.25">
      <c r="B353" s="82" t="s">
        <v>4</v>
      </c>
      <c r="C353" s="80" t="s">
        <v>14</v>
      </c>
      <c r="D353" s="81" t="s">
        <v>9</v>
      </c>
      <c r="E353" s="77">
        <v>500</v>
      </c>
      <c r="F353" s="93"/>
      <c r="G353" s="121">
        <f>IFERROR(SUMIFS(G$14:G$16,$F$14:$F$16,$B353)*G$18/12*(xDSL_ajeno__bitstream*SUMIFS('SCyD Distribución'!$I$99:$I$580,'SCyD Distribución'!$C$99:$C$580,'SCyD - LRAIC+'!$B353,'SCyD Distribución'!$D$99:$D$580,'SCyD - LRAIC+'!$C353,'SCyD Distribución'!$E$99:$E$580,'SCyD - LRAIC+'!$D353,'SCyD Distribución'!$F$99:$F$580,'SCyD - LRAIC+'!$E353))/(xDSL_ajeno__líneas*SUMIFS('SCyD Distribución'!$H$99:$H$580,'SCyD Distribución'!$C$99:$C$580,'SCyD - LRAIC+'!$B353,'SCyD Distribución'!$D$99:$D$580,'SCyD - LRAIC+'!$C353,'SCyD Distribución'!$E$99:$E$580,'SCyD - LRAIC+'!$D353,'SCyD Distribución'!$F$99:$F$580,'SCyD - LRAIC+'!$E353)),0)</f>
        <v>865.62935594425414</v>
      </c>
    </row>
    <row r="354" spans="2:7" ht="13" outlineLevel="1" x14ac:dyDescent="0.25">
      <c r="B354" s="82" t="s">
        <v>4</v>
      </c>
      <c r="C354" s="80" t="s">
        <v>14</v>
      </c>
      <c r="D354" s="81" t="s">
        <v>9</v>
      </c>
      <c r="E354" s="77">
        <v>750</v>
      </c>
      <c r="F354" s="93"/>
      <c r="G354" s="121">
        <f>IFERROR(SUMIFS(G$14:G$16,$F$14:$F$16,$B354)*G$18/12*(xDSL_ajeno__bitstream*SUMIFS('SCyD Distribución'!$I$99:$I$580,'SCyD Distribución'!$C$99:$C$580,'SCyD - LRAIC+'!$B354,'SCyD Distribución'!$D$99:$D$580,'SCyD - LRAIC+'!$C354,'SCyD Distribución'!$E$99:$E$580,'SCyD - LRAIC+'!$D354,'SCyD Distribución'!$F$99:$F$580,'SCyD - LRAIC+'!$E354))/(xDSL_ajeno__líneas*SUMIFS('SCyD Distribución'!$H$99:$H$580,'SCyD Distribución'!$C$99:$C$580,'SCyD - LRAIC+'!$B354,'SCyD Distribución'!$D$99:$D$580,'SCyD - LRAIC+'!$C354,'SCyD Distribución'!$E$99:$E$580,'SCyD - LRAIC+'!$D354,'SCyD Distribución'!$F$99:$F$580,'SCyD - LRAIC+'!$E354)),0)</f>
        <v>1062.5179500328682</v>
      </c>
    </row>
    <row r="355" spans="2:7" ht="13" outlineLevel="1" x14ac:dyDescent="0.25">
      <c r="B355" s="82" t="s">
        <v>4</v>
      </c>
      <c r="C355" s="80" t="s">
        <v>14</v>
      </c>
      <c r="D355" s="81" t="s">
        <v>9</v>
      </c>
      <c r="E355" s="77">
        <v>1000</v>
      </c>
      <c r="F355" s="93"/>
      <c r="G355" s="121">
        <f>IFERROR(SUMIFS(G$14:G$16,$F$14:$F$16,$B355)*G$18/12*(xDSL_ajeno__bitstream*SUMIFS('SCyD Distribución'!$I$99:$I$580,'SCyD Distribución'!$C$99:$C$580,'SCyD - LRAIC+'!$B355,'SCyD Distribución'!$D$99:$D$580,'SCyD - LRAIC+'!$C355,'SCyD Distribución'!$E$99:$E$580,'SCyD - LRAIC+'!$D355,'SCyD Distribución'!$F$99:$F$580,'SCyD - LRAIC+'!$E355))/(xDSL_ajeno__líneas*SUMIFS('SCyD Distribución'!$H$99:$H$580,'SCyD Distribución'!$C$99:$C$580,'SCyD - LRAIC+'!$B355,'SCyD Distribución'!$D$99:$D$580,'SCyD - LRAIC+'!$C355,'SCyD Distribución'!$E$99:$E$580,'SCyD - LRAIC+'!$D355,'SCyD Distribución'!$F$99:$F$580,'SCyD - LRAIC+'!$E355)),0)</f>
        <v>1228.8130960294275</v>
      </c>
    </row>
    <row r="356" spans="2:7" ht="13" outlineLevel="1" x14ac:dyDescent="0.25">
      <c r="B356" s="83" t="s">
        <v>5</v>
      </c>
      <c r="C356" s="75" t="s">
        <v>11</v>
      </c>
      <c r="D356" s="76" t="s">
        <v>8</v>
      </c>
      <c r="E356" s="77">
        <v>3</v>
      </c>
      <c r="F356" s="93"/>
      <c r="G356" s="121">
        <f>IFERROR(SUMIFS(G$14:G$16,$F$14:$F$16,$B356)*G$18/12*(xDSL_ajeno__bitstream*SUMIFS('SCyD Distribución'!$I$99:$I$580,'SCyD Distribución'!$C$99:$C$580,'SCyD - LRAIC+'!$B356,'SCyD Distribución'!$D$99:$D$580,'SCyD - LRAIC+'!$C356,'SCyD Distribución'!$E$99:$E$580,'SCyD - LRAIC+'!$D356,'SCyD Distribución'!$F$99:$F$580,'SCyD - LRAIC+'!$E356))/(xDSL_ajeno__líneas*SUMIFS('SCyD Distribución'!$H$99:$H$580,'SCyD Distribución'!$C$99:$C$580,'SCyD - LRAIC+'!$B356,'SCyD Distribución'!$D$99:$D$580,'SCyD - LRAIC+'!$C356,'SCyD Distribución'!$E$99:$E$580,'SCyD - LRAIC+'!$D356,'SCyD Distribución'!$F$99:$F$580,'SCyD - LRAIC+'!$E356)),0)</f>
        <v>36.842810744030878</v>
      </c>
    </row>
    <row r="357" spans="2:7" ht="13" outlineLevel="1" x14ac:dyDescent="0.25">
      <c r="B357" s="83" t="s">
        <v>5</v>
      </c>
      <c r="C357" s="75" t="s">
        <v>11</v>
      </c>
      <c r="D357" s="76" t="s">
        <v>8</v>
      </c>
      <c r="E357" s="77">
        <v>5</v>
      </c>
      <c r="F357" s="93"/>
      <c r="G357" s="121">
        <f>IFERROR(SUMIFS(G$14:G$16,$F$14:$F$16,$B357)*G$18/12*(xDSL_ajeno__bitstream*SUMIFS('SCyD Distribución'!$I$99:$I$580,'SCyD Distribución'!$C$99:$C$580,'SCyD - LRAIC+'!$B357,'SCyD Distribución'!$D$99:$D$580,'SCyD - LRAIC+'!$C357,'SCyD Distribución'!$E$99:$E$580,'SCyD - LRAIC+'!$D357,'SCyD Distribución'!$F$99:$F$580,'SCyD - LRAIC+'!$E357))/(xDSL_ajeno__líneas*SUMIFS('SCyD Distribución'!$H$99:$H$580,'SCyD Distribución'!$C$99:$C$580,'SCyD - LRAIC+'!$B357,'SCyD Distribución'!$D$99:$D$580,'SCyD - LRAIC+'!$C357,'SCyD Distribución'!$E$99:$E$580,'SCyD - LRAIC+'!$D357,'SCyD Distribución'!$F$99:$F$580,'SCyD - LRAIC+'!$E357)),0)</f>
        <v>47.696324275069884</v>
      </c>
    </row>
    <row r="358" spans="2:7" ht="13" outlineLevel="1" x14ac:dyDescent="0.25">
      <c r="B358" s="83" t="s">
        <v>5</v>
      </c>
      <c r="C358" s="75" t="s">
        <v>11</v>
      </c>
      <c r="D358" s="76" t="s">
        <v>8</v>
      </c>
      <c r="E358" s="77">
        <v>10</v>
      </c>
      <c r="F358" s="93"/>
      <c r="G358" s="121">
        <f>IFERROR(SUMIFS(G$14:G$16,$F$14:$F$16,$B358)*G$18/12*(xDSL_ajeno__bitstream*SUMIFS('SCyD Distribución'!$I$99:$I$580,'SCyD Distribución'!$C$99:$C$580,'SCyD - LRAIC+'!$B358,'SCyD Distribución'!$D$99:$D$580,'SCyD - LRAIC+'!$C358,'SCyD Distribución'!$E$99:$E$580,'SCyD - LRAIC+'!$D358,'SCyD Distribución'!$F$99:$F$580,'SCyD - LRAIC+'!$E358))/(xDSL_ajeno__líneas*SUMIFS('SCyD Distribución'!$H$99:$H$580,'SCyD Distribución'!$C$99:$C$580,'SCyD - LRAIC+'!$B358,'SCyD Distribución'!$D$99:$D$580,'SCyD - LRAIC+'!$C358,'SCyD Distribución'!$E$99:$E$580,'SCyD - LRAIC+'!$D358,'SCyD Distribución'!$F$99:$F$580,'SCyD - LRAIC+'!$E358)),0)</f>
        <v>67.707809929503597</v>
      </c>
    </row>
    <row r="359" spans="2:7" ht="13" outlineLevel="1" x14ac:dyDescent="0.25">
      <c r="B359" s="83" t="s">
        <v>5</v>
      </c>
      <c r="C359" s="75" t="s">
        <v>11</v>
      </c>
      <c r="D359" s="76" t="s">
        <v>8</v>
      </c>
      <c r="E359" s="77">
        <v>15</v>
      </c>
      <c r="F359" s="93"/>
      <c r="G359" s="121">
        <f>IFERROR(SUMIFS(G$14:G$16,$F$14:$F$16,$B359)*G$18/12*(xDSL_ajeno__bitstream*SUMIFS('SCyD Distribución'!$I$99:$I$580,'SCyD Distribución'!$C$99:$C$580,'SCyD - LRAIC+'!$B359,'SCyD Distribución'!$D$99:$D$580,'SCyD - LRAIC+'!$C359,'SCyD Distribución'!$E$99:$E$580,'SCyD - LRAIC+'!$D359,'SCyD Distribución'!$F$99:$F$580,'SCyD - LRAIC+'!$E359))/(xDSL_ajeno__líneas*SUMIFS('SCyD Distribución'!$H$99:$H$580,'SCyD Distribución'!$C$99:$C$580,'SCyD - LRAIC+'!$B359,'SCyD Distribución'!$D$99:$D$580,'SCyD - LRAIC+'!$C359,'SCyD Distribución'!$E$99:$E$580,'SCyD - LRAIC+'!$D359,'SCyD Distribución'!$F$99:$F$580,'SCyD - LRAIC+'!$E359)),0)</f>
        <v>83.108044931119622</v>
      </c>
    </row>
    <row r="360" spans="2:7" ht="13" outlineLevel="1" x14ac:dyDescent="0.25">
      <c r="B360" s="83" t="s">
        <v>5</v>
      </c>
      <c r="C360" s="75" t="s">
        <v>11</v>
      </c>
      <c r="D360" s="76" t="s">
        <v>8</v>
      </c>
      <c r="E360" s="77">
        <v>20</v>
      </c>
      <c r="F360" s="93"/>
      <c r="G360" s="121">
        <f>IFERROR(SUMIFS(G$14:G$16,$F$14:$F$16,$B360)*G$18/12*(xDSL_ajeno__bitstream*SUMIFS('SCyD Distribución'!$I$99:$I$580,'SCyD Distribución'!$C$99:$C$580,'SCyD - LRAIC+'!$B360,'SCyD Distribución'!$D$99:$D$580,'SCyD - LRAIC+'!$C360,'SCyD Distribución'!$E$99:$E$580,'SCyD - LRAIC+'!$D360,'SCyD Distribución'!$F$99:$F$580,'SCyD - LRAIC+'!$E360))/(xDSL_ajeno__líneas*SUMIFS('SCyD Distribución'!$H$99:$H$580,'SCyD Distribución'!$C$99:$C$580,'SCyD - LRAIC+'!$B360,'SCyD Distribución'!$D$99:$D$580,'SCyD - LRAIC+'!$C360,'SCyD Distribución'!$E$99:$E$580,'SCyD - LRAIC+'!$D360,'SCyD Distribución'!$F$99:$F$580,'SCyD - LRAIC+'!$E360)),0)</f>
        <v>96.115321151612278</v>
      </c>
    </row>
    <row r="361" spans="2:7" ht="13" outlineLevel="1" x14ac:dyDescent="0.25">
      <c r="B361" s="83" t="s">
        <v>5</v>
      </c>
      <c r="C361" s="75" t="s">
        <v>11</v>
      </c>
      <c r="D361" s="76" t="s">
        <v>8</v>
      </c>
      <c r="E361" s="77">
        <v>30</v>
      </c>
      <c r="F361" s="93"/>
      <c r="G361" s="121">
        <f>IFERROR(SUMIFS(G$14:G$16,$F$14:$F$16,$B361)*G$18/12*(xDSL_ajeno__bitstream*SUMIFS('SCyD Distribución'!$I$99:$I$580,'SCyD Distribución'!$C$99:$C$580,'SCyD - LRAIC+'!$B361,'SCyD Distribución'!$D$99:$D$580,'SCyD - LRAIC+'!$C361,'SCyD Distribución'!$E$99:$E$580,'SCyD - LRAIC+'!$D361,'SCyD Distribución'!$F$99:$F$580,'SCyD - LRAIC+'!$E361))/(xDSL_ajeno__líneas*SUMIFS('SCyD Distribución'!$H$99:$H$580,'SCyD Distribución'!$C$99:$C$580,'SCyD - LRAIC+'!$B361,'SCyD Distribución'!$D$99:$D$580,'SCyD - LRAIC+'!$C361,'SCyD Distribución'!$E$99:$E$580,'SCyD - LRAIC+'!$D361,'SCyD Distribución'!$F$99:$F$580,'SCyD - LRAIC+'!$E361)),0)</f>
        <v>117.97688386545263</v>
      </c>
    </row>
    <row r="362" spans="2:7" ht="13" outlineLevel="1" x14ac:dyDescent="0.25">
      <c r="B362" s="83" t="s">
        <v>5</v>
      </c>
      <c r="C362" s="75" t="s">
        <v>11</v>
      </c>
      <c r="D362" s="76" t="s">
        <v>8</v>
      </c>
      <c r="E362" s="77">
        <v>40</v>
      </c>
      <c r="F362" s="93"/>
      <c r="G362" s="121">
        <f>IFERROR(SUMIFS(G$14:G$16,$F$14:$F$16,$B362)*G$18/12*(xDSL_ajeno__bitstream*SUMIFS('SCyD Distribución'!$I$99:$I$580,'SCyD Distribución'!$C$99:$C$580,'SCyD - LRAIC+'!$B362,'SCyD Distribución'!$D$99:$D$580,'SCyD - LRAIC+'!$C362,'SCyD Distribución'!$E$99:$E$580,'SCyD - LRAIC+'!$D362,'SCyD Distribución'!$F$99:$F$580,'SCyD - LRAIC+'!$E362))/(xDSL_ajeno__líneas*SUMIFS('SCyD Distribución'!$H$99:$H$580,'SCyD Distribución'!$C$99:$C$580,'SCyD - LRAIC+'!$B362,'SCyD Distribución'!$D$99:$D$580,'SCyD - LRAIC+'!$C362,'SCyD Distribución'!$E$99:$E$580,'SCyD - LRAIC+'!$D362,'SCyD Distribución'!$F$99:$F$580,'SCyD - LRAIC+'!$E362)),0)</f>
        <v>136.44149721717778</v>
      </c>
    </row>
    <row r="363" spans="2:7" ht="13" outlineLevel="1" x14ac:dyDescent="0.25">
      <c r="B363" s="83" t="s">
        <v>5</v>
      </c>
      <c r="C363" s="75" t="s">
        <v>11</v>
      </c>
      <c r="D363" s="76" t="s">
        <v>8</v>
      </c>
      <c r="E363" s="77">
        <v>50</v>
      </c>
      <c r="F363" s="93"/>
      <c r="G363" s="121">
        <f>IFERROR(SUMIFS(G$14:G$16,$F$14:$F$16,$B363)*G$18/12*(xDSL_ajeno__bitstream*SUMIFS('SCyD Distribución'!$I$99:$I$580,'SCyD Distribución'!$C$99:$C$580,'SCyD - LRAIC+'!$B363,'SCyD Distribución'!$D$99:$D$580,'SCyD - LRAIC+'!$C363,'SCyD Distribución'!$E$99:$E$580,'SCyD - LRAIC+'!$D363,'SCyD Distribución'!$F$99:$F$580,'SCyD - LRAIC+'!$E363))/(xDSL_ajeno__líneas*SUMIFS('SCyD Distribución'!$H$99:$H$580,'SCyD Distribución'!$C$99:$C$580,'SCyD - LRAIC+'!$B363,'SCyD Distribución'!$D$99:$D$580,'SCyD - LRAIC+'!$C363,'SCyD Distribución'!$E$99:$E$580,'SCyD - LRAIC+'!$D363,'SCyD Distribución'!$F$99:$F$580,'SCyD - LRAIC+'!$E363)),0)</f>
        <v>152.73166178616171</v>
      </c>
    </row>
    <row r="364" spans="2:7" ht="13" outlineLevel="1" x14ac:dyDescent="0.25">
      <c r="B364" s="83" t="s">
        <v>5</v>
      </c>
      <c r="C364" s="75" t="s">
        <v>11</v>
      </c>
      <c r="D364" s="76" t="s">
        <v>8</v>
      </c>
      <c r="E364" s="77">
        <v>60</v>
      </c>
      <c r="F364" s="93"/>
      <c r="G364" s="121">
        <f>IFERROR(SUMIFS(G$14:G$16,$F$14:$F$16,$B364)*G$18/12*(xDSL_ajeno__bitstream*SUMIFS('SCyD Distribución'!$I$99:$I$580,'SCyD Distribución'!$C$99:$C$580,'SCyD - LRAIC+'!$B364,'SCyD Distribución'!$D$99:$D$580,'SCyD - LRAIC+'!$C364,'SCyD Distribución'!$E$99:$E$580,'SCyD - LRAIC+'!$D364,'SCyD Distribución'!$F$99:$F$580,'SCyD - LRAIC+'!$E364))/(xDSL_ajeno__líneas*SUMIFS('SCyD Distribución'!$H$99:$H$580,'SCyD Distribución'!$C$99:$C$580,'SCyD - LRAIC+'!$B364,'SCyD Distribución'!$D$99:$D$580,'SCyD - LRAIC+'!$C364,'SCyD Distribución'!$E$99:$E$580,'SCyD - LRAIC+'!$D364,'SCyD Distribución'!$F$99:$F$580,'SCyD - LRAIC+'!$E364)),0)</f>
        <v>167.47530444421182</v>
      </c>
    </row>
    <row r="365" spans="2:7" ht="13" outlineLevel="1" x14ac:dyDescent="0.25">
      <c r="B365" s="83" t="s">
        <v>5</v>
      </c>
      <c r="C365" s="75" t="s">
        <v>11</v>
      </c>
      <c r="D365" s="76" t="s">
        <v>8</v>
      </c>
      <c r="E365" s="77">
        <v>70</v>
      </c>
      <c r="F365" s="93"/>
      <c r="G365" s="121">
        <f>IFERROR(SUMIFS(G$14:G$16,$F$14:$F$16,$B365)*G$18/12*(xDSL_ajeno__bitstream*SUMIFS('SCyD Distribución'!$I$99:$I$580,'SCyD Distribución'!$C$99:$C$580,'SCyD - LRAIC+'!$B365,'SCyD Distribución'!$D$99:$D$580,'SCyD - LRAIC+'!$C365,'SCyD Distribución'!$E$99:$E$580,'SCyD - LRAIC+'!$D365,'SCyD Distribución'!$F$99:$F$580,'SCyD - LRAIC+'!$E365))/(xDSL_ajeno__líneas*SUMIFS('SCyD Distribución'!$H$99:$H$580,'SCyD Distribución'!$C$99:$C$580,'SCyD - LRAIC+'!$B365,'SCyD Distribución'!$D$99:$D$580,'SCyD - LRAIC+'!$C365,'SCyD Distribución'!$E$99:$E$580,'SCyD - LRAIC+'!$D365,'SCyD Distribución'!$F$99:$F$580,'SCyD - LRAIC+'!$E365)),0)</f>
        <v>181.04587750095493</v>
      </c>
    </row>
    <row r="366" spans="2:7" ht="13" outlineLevel="1" x14ac:dyDescent="0.25">
      <c r="B366" s="83" t="s">
        <v>5</v>
      </c>
      <c r="C366" s="75" t="s">
        <v>11</v>
      </c>
      <c r="D366" s="76" t="s">
        <v>8</v>
      </c>
      <c r="E366" s="77">
        <v>100</v>
      </c>
      <c r="F366" s="93"/>
      <c r="G366" s="121">
        <f>IFERROR(SUMIFS(G$14:G$16,$F$14:$F$16,$B366)*G$18/12*(xDSL_ajeno__bitstream*SUMIFS('SCyD Distribución'!$I$99:$I$580,'SCyD Distribución'!$C$99:$C$580,'SCyD - LRAIC+'!$B366,'SCyD Distribución'!$D$99:$D$580,'SCyD - LRAIC+'!$C366,'SCyD Distribución'!$E$99:$E$580,'SCyD - LRAIC+'!$D366,'SCyD Distribución'!$F$99:$F$580,'SCyD - LRAIC+'!$E366))/(xDSL_ajeno__líneas*SUMIFS('SCyD Distribución'!$H$99:$H$580,'SCyD Distribución'!$C$99:$C$580,'SCyD - LRAIC+'!$B366,'SCyD Distribución'!$D$99:$D$580,'SCyD - LRAIC+'!$C366,'SCyD Distribución'!$E$99:$E$580,'SCyD - LRAIC+'!$D366,'SCyD Distribución'!$F$99:$F$580,'SCyD - LRAIC+'!$E366)),0)</f>
        <v>216.81180853258766</v>
      </c>
    </row>
    <row r="367" spans="2:7" ht="13" outlineLevel="1" x14ac:dyDescent="0.25">
      <c r="B367" s="83" t="s">
        <v>5</v>
      </c>
      <c r="C367" s="75" t="s">
        <v>11</v>
      </c>
      <c r="D367" s="76" t="s">
        <v>8</v>
      </c>
      <c r="E367" s="77">
        <v>120</v>
      </c>
      <c r="F367" s="93"/>
      <c r="G367" s="121">
        <f>IFERROR(SUMIFS(G$14:G$16,$F$14:$F$16,$B367)*G$18/12*(xDSL_ajeno__bitstream*SUMIFS('SCyD Distribución'!$I$99:$I$580,'SCyD Distribución'!$C$99:$C$580,'SCyD - LRAIC+'!$B367,'SCyD Distribución'!$D$99:$D$580,'SCyD - LRAIC+'!$C367,'SCyD Distribución'!$E$99:$E$580,'SCyD - LRAIC+'!$D367,'SCyD Distribución'!$F$99:$F$580,'SCyD - LRAIC+'!$E367))/(xDSL_ajeno__líneas*SUMIFS('SCyD Distribución'!$H$99:$H$580,'SCyD Distribución'!$C$99:$C$580,'SCyD - LRAIC+'!$B367,'SCyD Distribución'!$D$99:$D$580,'SCyD - LRAIC+'!$C367,'SCyD Distribución'!$E$99:$E$580,'SCyD - LRAIC+'!$D367,'SCyD Distribución'!$F$99:$F$580,'SCyD - LRAIC+'!$E367)),0)</f>
        <v>237.74129880111863</v>
      </c>
    </row>
    <row r="368" spans="2:7" ht="13" outlineLevel="1" x14ac:dyDescent="0.25">
      <c r="B368" s="83" t="s">
        <v>5</v>
      </c>
      <c r="C368" s="75" t="s">
        <v>11</v>
      </c>
      <c r="D368" s="76" t="s">
        <v>8</v>
      </c>
      <c r="E368" s="77">
        <v>150</v>
      </c>
      <c r="F368" s="93"/>
      <c r="G368" s="121">
        <f>IFERROR(SUMIFS(G$14:G$16,$F$14:$F$16,$B368)*G$18/12*(xDSL_ajeno__bitstream*SUMIFS('SCyD Distribución'!$I$99:$I$580,'SCyD Distribución'!$C$99:$C$580,'SCyD - LRAIC+'!$B368,'SCyD Distribución'!$D$99:$D$580,'SCyD - LRAIC+'!$C368,'SCyD Distribución'!$E$99:$E$580,'SCyD - LRAIC+'!$D368,'SCyD Distribución'!$F$99:$F$580,'SCyD - LRAIC+'!$E368))/(xDSL_ajeno__líneas*SUMIFS('SCyD Distribución'!$H$99:$H$580,'SCyD Distribución'!$C$99:$C$580,'SCyD - LRAIC+'!$B368,'SCyD Distribución'!$D$99:$D$580,'SCyD - LRAIC+'!$C368,'SCyD Distribución'!$E$99:$E$580,'SCyD - LRAIC+'!$D368,'SCyD Distribución'!$F$99:$F$580,'SCyD - LRAIC+'!$E368)),0)</f>
        <v>266.12595421243901</v>
      </c>
    </row>
    <row r="369" spans="2:7" ht="13" outlineLevel="1" x14ac:dyDescent="0.25">
      <c r="B369" s="83" t="s">
        <v>5</v>
      </c>
      <c r="C369" s="75" t="s">
        <v>11</v>
      </c>
      <c r="D369" s="76" t="s">
        <v>8</v>
      </c>
      <c r="E369" s="77">
        <v>200</v>
      </c>
      <c r="F369" s="93"/>
      <c r="G369" s="121">
        <f>IFERROR(SUMIFS(G$14:G$16,$F$14:$F$16,$B369)*G$18/12*(xDSL_ajeno__bitstream*SUMIFS('SCyD Distribución'!$I$99:$I$580,'SCyD Distribución'!$C$99:$C$580,'SCyD - LRAIC+'!$B369,'SCyD Distribución'!$D$99:$D$580,'SCyD - LRAIC+'!$C369,'SCyD Distribución'!$E$99:$E$580,'SCyD - LRAIC+'!$D369,'SCyD Distribución'!$F$99:$F$580,'SCyD - LRAIC+'!$E369))/(xDSL_ajeno__líneas*SUMIFS('SCyD Distribución'!$H$99:$H$580,'SCyD Distribución'!$C$99:$C$580,'SCyD - LRAIC+'!$B369,'SCyD Distribución'!$D$99:$D$580,'SCyD - LRAIC+'!$C369,'SCyD Distribución'!$E$99:$E$580,'SCyD - LRAIC+'!$D369,'SCyD Distribución'!$F$99:$F$580,'SCyD - LRAIC+'!$E369)),0)</f>
        <v>307.77744293115865</v>
      </c>
    </row>
    <row r="370" spans="2:7" ht="13" outlineLevel="1" x14ac:dyDescent="0.25">
      <c r="B370" s="83" t="s">
        <v>5</v>
      </c>
      <c r="C370" s="75" t="s">
        <v>11</v>
      </c>
      <c r="D370" s="76" t="s">
        <v>8</v>
      </c>
      <c r="E370" s="77">
        <v>250</v>
      </c>
      <c r="F370" s="93"/>
      <c r="G370" s="121">
        <f>IFERROR(SUMIFS(G$14:G$16,$F$14:$F$16,$B370)*G$18/12*(xDSL_ajeno__bitstream*SUMIFS('SCyD Distribución'!$I$99:$I$580,'SCyD Distribución'!$C$99:$C$580,'SCyD - LRAIC+'!$B370,'SCyD Distribución'!$D$99:$D$580,'SCyD - LRAIC+'!$C370,'SCyD Distribución'!$E$99:$E$580,'SCyD - LRAIC+'!$D370,'SCyD Distribución'!$F$99:$F$580,'SCyD - LRAIC+'!$E370))/(xDSL_ajeno__líneas*SUMIFS('SCyD Distribución'!$H$99:$H$580,'SCyD Distribución'!$C$99:$C$580,'SCyD - LRAIC+'!$B370,'SCyD Distribución'!$D$99:$D$580,'SCyD - LRAIC+'!$C370,'SCyD Distribución'!$E$99:$E$580,'SCyD - LRAIC+'!$D370,'SCyD Distribución'!$F$99:$F$580,'SCyD - LRAIC+'!$E370)),0)</f>
        <v>344.52392620954942</v>
      </c>
    </row>
    <row r="371" spans="2:7" ht="13" outlineLevel="1" x14ac:dyDescent="0.25">
      <c r="B371" s="83" t="s">
        <v>5</v>
      </c>
      <c r="C371" s="75" t="s">
        <v>11</v>
      </c>
      <c r="D371" s="76" t="s">
        <v>8</v>
      </c>
      <c r="E371" s="77">
        <v>300</v>
      </c>
      <c r="F371" s="93"/>
      <c r="G371" s="121">
        <f>IFERROR(SUMIFS(G$14:G$16,$F$14:$F$16,$B371)*G$18/12*(xDSL_ajeno__bitstream*SUMIFS('SCyD Distribución'!$I$99:$I$580,'SCyD Distribución'!$C$99:$C$580,'SCyD - LRAIC+'!$B371,'SCyD Distribución'!$D$99:$D$580,'SCyD - LRAIC+'!$C371,'SCyD Distribución'!$E$99:$E$580,'SCyD - LRAIC+'!$D371,'SCyD Distribución'!$F$99:$F$580,'SCyD - LRAIC+'!$E371))/(xDSL_ajeno__líneas*SUMIFS('SCyD Distribución'!$H$99:$H$580,'SCyD Distribución'!$C$99:$C$580,'SCyD - LRAIC+'!$B371,'SCyD Distribución'!$D$99:$D$580,'SCyD - LRAIC+'!$C371,'SCyD Distribución'!$E$99:$E$580,'SCyD - LRAIC+'!$D371,'SCyD Distribución'!$F$99:$F$580,'SCyD - LRAIC+'!$E371)),0)</f>
        <v>377.78184795136781</v>
      </c>
    </row>
    <row r="372" spans="2:7" ht="13" outlineLevel="1" x14ac:dyDescent="0.25">
      <c r="B372" s="83" t="s">
        <v>5</v>
      </c>
      <c r="C372" s="75" t="s">
        <v>11</v>
      </c>
      <c r="D372" s="76" t="s">
        <v>8</v>
      </c>
      <c r="E372" s="77">
        <v>400</v>
      </c>
      <c r="F372" s="93"/>
      <c r="G372" s="121">
        <f>IFERROR(SUMIFS(G$14:G$16,$F$14:$F$16,$B372)*G$18/12*(xDSL_ajeno__bitstream*SUMIFS('SCyD Distribución'!$I$99:$I$580,'SCyD Distribución'!$C$99:$C$580,'SCyD - LRAIC+'!$B372,'SCyD Distribución'!$D$99:$D$580,'SCyD - LRAIC+'!$C372,'SCyD Distribución'!$E$99:$E$580,'SCyD - LRAIC+'!$D372,'SCyD Distribución'!$F$99:$F$580,'SCyD - LRAIC+'!$E372))/(xDSL_ajeno__líneas*SUMIFS('SCyD Distribución'!$H$99:$H$580,'SCyD Distribución'!$C$99:$C$580,'SCyD - LRAIC+'!$B372,'SCyD Distribución'!$D$99:$D$580,'SCyD - LRAIC+'!$C372,'SCyD Distribución'!$E$99:$E$580,'SCyD - LRAIC+'!$D372,'SCyD Distribución'!$F$99:$F$580,'SCyD - LRAIC+'!$E372)),0)</f>
        <v>436.90864911080172</v>
      </c>
    </row>
    <row r="373" spans="2:7" ht="13" outlineLevel="1" x14ac:dyDescent="0.25">
      <c r="B373" s="83" t="s">
        <v>5</v>
      </c>
      <c r="C373" s="75" t="s">
        <v>11</v>
      </c>
      <c r="D373" s="76" t="s">
        <v>8</v>
      </c>
      <c r="E373" s="77">
        <v>500</v>
      </c>
      <c r="F373" s="93"/>
      <c r="G373" s="121">
        <f>IFERROR(SUMIFS(G$14:G$16,$F$14:$F$16,$B373)*G$18/12*(xDSL_ajeno__bitstream*SUMIFS('SCyD Distribución'!$I$99:$I$580,'SCyD Distribución'!$C$99:$C$580,'SCyD - LRAIC+'!$B373,'SCyD Distribución'!$D$99:$D$580,'SCyD - LRAIC+'!$C373,'SCyD Distribución'!$E$99:$E$580,'SCyD - LRAIC+'!$D373,'SCyD Distribución'!$F$99:$F$580,'SCyD - LRAIC+'!$E373))/(xDSL_ajeno__líneas*SUMIFS('SCyD Distribución'!$H$99:$H$580,'SCyD Distribución'!$C$99:$C$580,'SCyD - LRAIC+'!$B373,'SCyD Distribución'!$D$99:$D$580,'SCyD - LRAIC+'!$C373,'SCyD Distribución'!$E$99:$E$580,'SCyD - LRAIC+'!$D373,'SCyD Distribución'!$F$99:$F$580,'SCyD - LRAIC+'!$E373)),0)</f>
        <v>489.07249911824169</v>
      </c>
    </row>
    <row r="374" spans="2:7" ht="13" outlineLevel="1" x14ac:dyDescent="0.25">
      <c r="B374" s="83" t="s">
        <v>5</v>
      </c>
      <c r="C374" s="75" t="s">
        <v>11</v>
      </c>
      <c r="D374" s="76" t="s">
        <v>8</v>
      </c>
      <c r="E374" s="77">
        <v>750</v>
      </c>
      <c r="F374" s="93"/>
      <c r="G374" s="121">
        <f>IFERROR(SUMIFS(G$14:G$16,$F$14:$F$16,$B374)*G$18/12*(xDSL_ajeno__bitstream*SUMIFS('SCyD Distribución'!$I$99:$I$580,'SCyD Distribución'!$C$99:$C$580,'SCyD - LRAIC+'!$B374,'SCyD Distribución'!$D$99:$D$580,'SCyD - LRAIC+'!$C374,'SCyD Distribución'!$E$99:$E$580,'SCyD - LRAIC+'!$D374,'SCyD Distribución'!$F$99:$F$580,'SCyD - LRAIC+'!$E374))/(xDSL_ajeno__líneas*SUMIFS('SCyD Distribución'!$H$99:$H$580,'SCyD Distribución'!$C$99:$C$580,'SCyD - LRAIC+'!$B374,'SCyD Distribución'!$D$99:$D$580,'SCyD - LRAIC+'!$C374,'SCyD Distribución'!$E$99:$E$580,'SCyD - LRAIC+'!$D374,'SCyD Distribución'!$F$99:$F$580,'SCyD - LRAIC+'!$E374)),0)</f>
        <v>600.31271538118995</v>
      </c>
    </row>
    <row r="375" spans="2:7" ht="13" outlineLevel="1" x14ac:dyDescent="0.25">
      <c r="B375" s="83" t="s">
        <v>5</v>
      </c>
      <c r="C375" s="75" t="s">
        <v>11</v>
      </c>
      <c r="D375" s="76" t="s">
        <v>8</v>
      </c>
      <c r="E375" s="77">
        <v>1000</v>
      </c>
      <c r="F375" s="93"/>
      <c r="G375" s="121">
        <f>IFERROR(SUMIFS(G$14:G$16,$F$14:$F$16,$B375)*G$18/12*(xDSL_ajeno__bitstream*SUMIFS('SCyD Distribución'!$I$99:$I$580,'SCyD Distribución'!$C$99:$C$580,'SCyD - LRAIC+'!$B375,'SCyD Distribución'!$D$99:$D$580,'SCyD - LRAIC+'!$C375,'SCyD Distribución'!$E$99:$E$580,'SCyD - LRAIC+'!$D375,'SCyD Distribución'!$F$99:$F$580,'SCyD - LRAIC+'!$E375))/(xDSL_ajeno__líneas*SUMIFS('SCyD Distribución'!$H$99:$H$580,'SCyD Distribución'!$C$99:$C$580,'SCyD - LRAIC+'!$B375,'SCyD Distribución'!$D$99:$D$580,'SCyD - LRAIC+'!$C375,'SCyD Distribución'!$E$99:$E$580,'SCyD - LRAIC+'!$D375,'SCyD Distribución'!$F$99:$F$580,'SCyD - LRAIC+'!$E375)),0)</f>
        <v>694.26791928604439</v>
      </c>
    </row>
    <row r="376" spans="2:7" ht="13" outlineLevel="1" x14ac:dyDescent="0.25">
      <c r="B376" s="83" t="s">
        <v>5</v>
      </c>
      <c r="C376" s="78" t="s">
        <v>12</v>
      </c>
      <c r="D376" s="76" t="s">
        <v>8</v>
      </c>
      <c r="E376" s="77">
        <v>3</v>
      </c>
      <c r="F376" s="93"/>
      <c r="G376" s="121">
        <f>IFERROR(SUMIFS(G$14:G$16,$F$14:$F$16,$B376)*G$18/12*(xDSL_ajeno__bitstream*SUMIFS('SCyD Distribución'!$I$99:$I$580,'SCyD Distribución'!$C$99:$C$580,'SCyD - LRAIC+'!$B376,'SCyD Distribución'!$D$99:$D$580,'SCyD - LRAIC+'!$C376,'SCyD Distribución'!$E$99:$E$580,'SCyD - LRAIC+'!$D376,'SCyD Distribución'!$F$99:$F$580,'SCyD - LRAIC+'!$E376))/(xDSL_ajeno__líneas*SUMIFS('SCyD Distribución'!$H$99:$H$580,'SCyD Distribución'!$C$99:$C$580,'SCyD - LRAIC+'!$B376,'SCyD Distribución'!$D$99:$D$580,'SCyD - LRAIC+'!$C376,'SCyD Distribución'!$E$99:$E$580,'SCyD - LRAIC+'!$D376,'SCyD Distribución'!$F$99:$F$580,'SCyD - LRAIC+'!$E376)),0)</f>
        <v>40.901047524535429</v>
      </c>
    </row>
    <row r="377" spans="2:7" ht="13" outlineLevel="1" x14ac:dyDescent="0.25">
      <c r="B377" s="83" t="s">
        <v>5</v>
      </c>
      <c r="C377" s="78" t="s">
        <v>12</v>
      </c>
      <c r="D377" s="76" t="s">
        <v>8</v>
      </c>
      <c r="E377" s="77">
        <v>5</v>
      </c>
      <c r="F377" s="93"/>
      <c r="G377" s="121">
        <f>IFERROR(SUMIFS(G$14:G$16,$F$14:$F$16,$B377)*G$18/12*(xDSL_ajeno__bitstream*SUMIFS('SCyD Distribución'!$I$99:$I$580,'SCyD Distribución'!$C$99:$C$580,'SCyD - LRAIC+'!$B377,'SCyD Distribución'!$D$99:$D$580,'SCyD - LRAIC+'!$C377,'SCyD Distribución'!$E$99:$E$580,'SCyD - LRAIC+'!$D377,'SCyD Distribución'!$F$99:$F$580,'SCyD - LRAIC+'!$E377))/(xDSL_ajeno__líneas*SUMIFS('SCyD Distribución'!$H$99:$H$580,'SCyD Distribución'!$C$99:$C$580,'SCyD - LRAIC+'!$B377,'SCyD Distribución'!$D$99:$D$580,'SCyD - LRAIC+'!$C377,'SCyD Distribución'!$E$99:$E$580,'SCyD - LRAIC+'!$D377,'SCyD Distribución'!$F$99:$F$580,'SCyD - LRAIC+'!$E377)),0)</f>
        <v>52.950075917765098</v>
      </c>
    </row>
    <row r="378" spans="2:7" ht="13" outlineLevel="1" x14ac:dyDescent="0.25">
      <c r="B378" s="83" t="s">
        <v>5</v>
      </c>
      <c r="C378" s="78" t="s">
        <v>12</v>
      </c>
      <c r="D378" s="76" t="s">
        <v>8</v>
      </c>
      <c r="E378" s="77">
        <v>10</v>
      </c>
      <c r="F378" s="93"/>
      <c r="G378" s="121">
        <f>IFERROR(SUMIFS(G$14:G$16,$F$14:$F$16,$B378)*G$18/12*(xDSL_ajeno__bitstream*SUMIFS('SCyD Distribución'!$I$99:$I$580,'SCyD Distribución'!$C$99:$C$580,'SCyD - LRAIC+'!$B378,'SCyD Distribución'!$D$99:$D$580,'SCyD - LRAIC+'!$C378,'SCyD Distribución'!$E$99:$E$580,'SCyD - LRAIC+'!$D378,'SCyD Distribución'!$F$99:$F$580,'SCyD - LRAIC+'!$E378))/(xDSL_ajeno__líneas*SUMIFS('SCyD Distribución'!$H$99:$H$580,'SCyD Distribución'!$C$99:$C$580,'SCyD - LRAIC+'!$B378,'SCyD Distribución'!$D$99:$D$580,'SCyD - LRAIC+'!$C378,'SCyD Distribución'!$E$99:$E$580,'SCyD - LRAIC+'!$D378,'SCyD Distribución'!$F$99:$F$580,'SCyD - LRAIC+'!$E378)),0)</f>
        <v>75.165827356359117</v>
      </c>
    </row>
    <row r="379" spans="2:7" ht="13" outlineLevel="1" x14ac:dyDescent="0.25">
      <c r="B379" s="83" t="s">
        <v>5</v>
      </c>
      <c r="C379" s="78" t="s">
        <v>12</v>
      </c>
      <c r="D379" s="76" t="s">
        <v>8</v>
      </c>
      <c r="E379" s="77">
        <v>15</v>
      </c>
      <c r="F379" s="93"/>
      <c r="G379" s="121">
        <f>IFERROR(SUMIFS(G$14:G$16,$F$14:$F$16,$B379)*G$18/12*(xDSL_ajeno__bitstream*SUMIFS('SCyD Distribución'!$I$99:$I$580,'SCyD Distribución'!$C$99:$C$580,'SCyD - LRAIC+'!$B379,'SCyD Distribución'!$D$99:$D$580,'SCyD - LRAIC+'!$C379,'SCyD Distribución'!$E$99:$E$580,'SCyD - LRAIC+'!$D379,'SCyD Distribución'!$F$99:$F$580,'SCyD - LRAIC+'!$E379))/(xDSL_ajeno__líneas*SUMIFS('SCyD Distribución'!$H$99:$H$580,'SCyD Distribución'!$C$99:$C$580,'SCyD - LRAIC+'!$B379,'SCyD Distribución'!$D$99:$D$580,'SCyD - LRAIC+'!$C379,'SCyD Distribución'!$E$99:$E$580,'SCyD - LRAIC+'!$D379,'SCyD Distribución'!$F$99:$F$580,'SCyD - LRAIC+'!$E379)),0)</f>
        <v>92.262398735407956</v>
      </c>
    </row>
    <row r="380" spans="2:7" ht="13" outlineLevel="1" x14ac:dyDescent="0.25">
      <c r="B380" s="83" t="s">
        <v>5</v>
      </c>
      <c r="C380" s="78" t="s">
        <v>12</v>
      </c>
      <c r="D380" s="76" t="s">
        <v>8</v>
      </c>
      <c r="E380" s="77">
        <v>20</v>
      </c>
      <c r="F380" s="93"/>
      <c r="G380" s="121">
        <f>IFERROR(SUMIFS(G$14:G$16,$F$14:$F$16,$B380)*G$18/12*(xDSL_ajeno__bitstream*SUMIFS('SCyD Distribución'!$I$99:$I$580,'SCyD Distribución'!$C$99:$C$580,'SCyD - LRAIC+'!$B380,'SCyD Distribución'!$D$99:$D$580,'SCyD - LRAIC+'!$C380,'SCyD Distribución'!$E$99:$E$580,'SCyD - LRAIC+'!$D380,'SCyD Distribución'!$F$99:$F$580,'SCyD - LRAIC+'!$E380))/(xDSL_ajeno__líneas*SUMIFS('SCyD Distribución'!$H$99:$H$580,'SCyD Distribución'!$C$99:$C$580,'SCyD - LRAIC+'!$B380,'SCyD Distribución'!$D$99:$D$580,'SCyD - LRAIC+'!$C380,'SCyD Distribución'!$E$99:$E$580,'SCyD - LRAIC+'!$D380,'SCyD Distribución'!$F$99:$F$580,'SCyD - LRAIC+'!$E380)),0)</f>
        <v>106.70242684714273</v>
      </c>
    </row>
    <row r="381" spans="2:7" ht="13" outlineLevel="1" x14ac:dyDescent="0.25">
      <c r="B381" s="83" t="s">
        <v>5</v>
      </c>
      <c r="C381" s="78" t="s">
        <v>12</v>
      </c>
      <c r="D381" s="76" t="s">
        <v>8</v>
      </c>
      <c r="E381" s="77">
        <v>30</v>
      </c>
      <c r="F381" s="93"/>
      <c r="G381" s="121">
        <f>IFERROR(SUMIFS(G$14:G$16,$F$14:$F$16,$B381)*G$18/12*(xDSL_ajeno__bitstream*SUMIFS('SCyD Distribución'!$I$99:$I$580,'SCyD Distribución'!$C$99:$C$580,'SCyD - LRAIC+'!$B381,'SCyD Distribución'!$D$99:$D$580,'SCyD - LRAIC+'!$C381,'SCyD Distribución'!$E$99:$E$580,'SCyD - LRAIC+'!$D381,'SCyD Distribución'!$F$99:$F$580,'SCyD - LRAIC+'!$E381))/(xDSL_ajeno__líneas*SUMIFS('SCyD Distribución'!$H$99:$H$580,'SCyD Distribución'!$C$99:$C$580,'SCyD - LRAIC+'!$B381,'SCyD Distribución'!$D$99:$D$580,'SCyD - LRAIC+'!$C381,'SCyD Distribución'!$E$99:$E$580,'SCyD - LRAIC+'!$D381,'SCyD Distribución'!$F$99:$F$580,'SCyD - LRAIC+'!$E381)),0)</f>
        <v>130.97204139234313</v>
      </c>
    </row>
    <row r="382" spans="2:7" ht="13" outlineLevel="1" x14ac:dyDescent="0.25">
      <c r="B382" s="83" t="s">
        <v>5</v>
      </c>
      <c r="C382" s="78" t="s">
        <v>12</v>
      </c>
      <c r="D382" s="76" t="s">
        <v>8</v>
      </c>
      <c r="E382" s="77">
        <v>40</v>
      </c>
      <c r="F382" s="93"/>
      <c r="G382" s="121">
        <f>IFERROR(SUMIFS(G$14:G$16,$F$14:$F$16,$B382)*G$18/12*(xDSL_ajeno__bitstream*SUMIFS('SCyD Distribución'!$I$99:$I$580,'SCyD Distribución'!$C$99:$C$580,'SCyD - LRAIC+'!$B382,'SCyD Distribución'!$D$99:$D$580,'SCyD - LRAIC+'!$C382,'SCyD Distribución'!$E$99:$E$580,'SCyD - LRAIC+'!$D382,'SCyD Distribución'!$F$99:$F$580,'SCyD - LRAIC+'!$E382))/(xDSL_ajeno__líneas*SUMIFS('SCyD Distribución'!$H$99:$H$580,'SCyD Distribución'!$C$99:$C$580,'SCyD - LRAIC+'!$B382,'SCyD Distribución'!$D$99:$D$580,'SCyD - LRAIC+'!$C382,'SCyD Distribución'!$E$99:$E$580,'SCyD - LRAIC+'!$D382,'SCyD Distribución'!$F$99:$F$580,'SCyD - LRAIC+'!$E382)),0)</f>
        <v>151.47053249466597</v>
      </c>
    </row>
    <row r="383" spans="2:7" ht="13" outlineLevel="1" x14ac:dyDescent="0.25">
      <c r="B383" s="83" t="s">
        <v>5</v>
      </c>
      <c r="C383" s="78" t="s">
        <v>12</v>
      </c>
      <c r="D383" s="76" t="s">
        <v>8</v>
      </c>
      <c r="E383" s="77">
        <v>50</v>
      </c>
      <c r="F383" s="93"/>
      <c r="G383" s="121">
        <f>IFERROR(SUMIFS(G$14:G$16,$F$14:$F$16,$B383)*G$18/12*(xDSL_ajeno__bitstream*SUMIFS('SCyD Distribución'!$I$99:$I$580,'SCyD Distribución'!$C$99:$C$580,'SCyD - LRAIC+'!$B383,'SCyD Distribución'!$D$99:$D$580,'SCyD - LRAIC+'!$C383,'SCyD Distribución'!$E$99:$E$580,'SCyD - LRAIC+'!$D383,'SCyD Distribución'!$F$99:$F$580,'SCyD - LRAIC+'!$E383))/(xDSL_ajeno__líneas*SUMIFS('SCyD Distribución'!$H$99:$H$580,'SCyD Distribución'!$C$99:$C$580,'SCyD - LRAIC+'!$B383,'SCyD Distribución'!$D$99:$D$580,'SCyD - LRAIC+'!$C383,'SCyD Distribución'!$E$99:$E$580,'SCyD - LRAIC+'!$D383,'SCyD Distribución'!$F$99:$F$580,'SCyD - LRAIC+'!$E383)),0)</f>
        <v>169.55505921135966</v>
      </c>
    </row>
    <row r="384" spans="2:7" ht="13" outlineLevel="1" x14ac:dyDescent="0.25">
      <c r="B384" s="83" t="s">
        <v>5</v>
      </c>
      <c r="C384" s="78" t="s">
        <v>12</v>
      </c>
      <c r="D384" s="76" t="s">
        <v>8</v>
      </c>
      <c r="E384" s="77">
        <v>60</v>
      </c>
      <c r="F384" s="93"/>
      <c r="G384" s="121">
        <f>IFERROR(SUMIFS(G$14:G$16,$F$14:$F$16,$B384)*G$18/12*(xDSL_ajeno__bitstream*SUMIFS('SCyD Distribución'!$I$99:$I$580,'SCyD Distribución'!$C$99:$C$580,'SCyD - LRAIC+'!$B384,'SCyD Distribución'!$D$99:$D$580,'SCyD - LRAIC+'!$C384,'SCyD Distribución'!$E$99:$E$580,'SCyD - LRAIC+'!$D384,'SCyD Distribución'!$F$99:$F$580,'SCyD - LRAIC+'!$E384))/(xDSL_ajeno__líneas*SUMIFS('SCyD Distribución'!$H$99:$H$580,'SCyD Distribución'!$C$99:$C$580,'SCyD - LRAIC+'!$B384,'SCyD Distribución'!$D$99:$D$580,'SCyD - LRAIC+'!$C384,'SCyD Distribución'!$E$99:$E$580,'SCyD - LRAIC+'!$D384,'SCyD Distribución'!$F$99:$F$580,'SCyD - LRAIC+'!$E384)),0)</f>
        <v>185.92271457922195</v>
      </c>
    </row>
    <row r="385" spans="2:7" ht="13" outlineLevel="1" x14ac:dyDescent="0.25">
      <c r="B385" s="83" t="s">
        <v>5</v>
      </c>
      <c r="C385" s="78" t="s">
        <v>12</v>
      </c>
      <c r="D385" s="76" t="s">
        <v>8</v>
      </c>
      <c r="E385" s="77">
        <v>70</v>
      </c>
      <c r="F385" s="93"/>
      <c r="G385" s="121">
        <f>IFERROR(SUMIFS(G$14:G$16,$F$14:$F$16,$B385)*G$18/12*(xDSL_ajeno__bitstream*SUMIFS('SCyD Distribución'!$I$99:$I$580,'SCyD Distribución'!$C$99:$C$580,'SCyD - LRAIC+'!$B385,'SCyD Distribución'!$D$99:$D$580,'SCyD - LRAIC+'!$C385,'SCyD Distribución'!$E$99:$E$580,'SCyD - LRAIC+'!$D385,'SCyD Distribución'!$F$99:$F$580,'SCyD - LRAIC+'!$E385))/(xDSL_ajeno__líneas*SUMIFS('SCyD Distribución'!$H$99:$H$580,'SCyD Distribución'!$C$99:$C$580,'SCyD - LRAIC+'!$B385,'SCyD Distribución'!$D$99:$D$580,'SCyD - LRAIC+'!$C385,'SCyD Distribución'!$E$99:$E$580,'SCyD - LRAIC+'!$D385,'SCyD Distribución'!$F$99:$F$580,'SCyD - LRAIC+'!$E385)),0)</f>
        <v>200.98808669171635</v>
      </c>
    </row>
    <row r="386" spans="2:7" ht="13" outlineLevel="1" x14ac:dyDescent="0.25">
      <c r="B386" s="83" t="s">
        <v>5</v>
      </c>
      <c r="C386" s="78" t="s">
        <v>12</v>
      </c>
      <c r="D386" s="76" t="s">
        <v>8</v>
      </c>
      <c r="E386" s="77">
        <v>100</v>
      </c>
      <c r="F386" s="93"/>
      <c r="G386" s="121">
        <f>IFERROR(SUMIFS(G$14:G$16,$F$14:$F$16,$B386)*G$18/12*(xDSL_ajeno__bitstream*SUMIFS('SCyD Distribución'!$I$99:$I$580,'SCyD Distribución'!$C$99:$C$580,'SCyD - LRAIC+'!$B386,'SCyD Distribución'!$D$99:$D$580,'SCyD - LRAIC+'!$C386,'SCyD Distribución'!$E$99:$E$580,'SCyD - LRAIC+'!$D386,'SCyD Distribución'!$F$99:$F$580,'SCyD - LRAIC+'!$E386))/(xDSL_ajeno__líneas*SUMIFS('SCyD Distribución'!$H$99:$H$580,'SCyD Distribución'!$C$99:$C$580,'SCyD - LRAIC+'!$B386,'SCyD Distribución'!$D$99:$D$580,'SCyD - LRAIC+'!$C386,'SCyD Distribución'!$E$99:$E$580,'SCyD - LRAIC+'!$D386,'SCyD Distribución'!$F$99:$F$580,'SCyD - LRAIC+'!$E386)),0)</f>
        <v>240.69363616912904</v>
      </c>
    </row>
    <row r="387" spans="2:7" ht="13" outlineLevel="1" x14ac:dyDescent="0.25">
      <c r="B387" s="83" t="s">
        <v>5</v>
      </c>
      <c r="C387" s="78" t="s">
        <v>12</v>
      </c>
      <c r="D387" s="76" t="s">
        <v>8</v>
      </c>
      <c r="E387" s="77">
        <v>120</v>
      </c>
      <c r="F387" s="93"/>
      <c r="G387" s="121">
        <f>IFERROR(SUMIFS(G$14:G$16,$F$14:$F$16,$B387)*G$18/12*(xDSL_ajeno__bitstream*SUMIFS('SCyD Distribución'!$I$99:$I$580,'SCyD Distribución'!$C$99:$C$580,'SCyD - LRAIC+'!$B387,'SCyD Distribución'!$D$99:$D$580,'SCyD - LRAIC+'!$C387,'SCyD Distribución'!$E$99:$E$580,'SCyD - LRAIC+'!$D387,'SCyD Distribución'!$F$99:$F$580,'SCyD - LRAIC+'!$E387))/(xDSL_ajeno__líneas*SUMIFS('SCyD Distribución'!$H$99:$H$580,'SCyD Distribución'!$C$99:$C$580,'SCyD - LRAIC+'!$B387,'SCyD Distribución'!$D$99:$D$580,'SCyD - LRAIC+'!$C387,'SCyD Distribución'!$E$99:$E$580,'SCyD - LRAIC+'!$D387,'SCyD Distribución'!$F$99:$F$580,'SCyD - LRAIC+'!$E387)),0)</f>
        <v>263.92851045939136</v>
      </c>
    </row>
    <row r="388" spans="2:7" ht="13" outlineLevel="1" x14ac:dyDescent="0.25">
      <c r="B388" s="83" t="s">
        <v>5</v>
      </c>
      <c r="C388" s="78" t="s">
        <v>12</v>
      </c>
      <c r="D388" s="76" t="s">
        <v>8</v>
      </c>
      <c r="E388" s="77">
        <v>150</v>
      </c>
      <c r="F388" s="93"/>
      <c r="G388" s="121">
        <f>IFERROR(SUMIFS(G$14:G$16,$F$14:$F$16,$B388)*G$18/12*(xDSL_ajeno__bitstream*SUMIFS('SCyD Distribución'!$I$99:$I$580,'SCyD Distribución'!$C$99:$C$580,'SCyD - LRAIC+'!$B388,'SCyD Distribución'!$D$99:$D$580,'SCyD - LRAIC+'!$C388,'SCyD Distribución'!$E$99:$E$580,'SCyD - LRAIC+'!$D388,'SCyD Distribución'!$F$99:$F$580,'SCyD - LRAIC+'!$E388))/(xDSL_ajeno__líneas*SUMIFS('SCyD Distribución'!$H$99:$H$580,'SCyD Distribución'!$C$99:$C$580,'SCyD - LRAIC+'!$B388,'SCyD Distribución'!$D$99:$D$580,'SCyD - LRAIC+'!$C388,'SCyD Distribución'!$E$99:$E$580,'SCyD - LRAIC+'!$D388,'SCyD Distribución'!$F$99:$F$580,'SCyD - LRAIC+'!$E388)),0)</f>
        <v>295.43973657109814</v>
      </c>
    </row>
    <row r="389" spans="2:7" ht="13" outlineLevel="1" x14ac:dyDescent="0.25">
      <c r="B389" s="83" t="s">
        <v>5</v>
      </c>
      <c r="C389" s="78" t="s">
        <v>12</v>
      </c>
      <c r="D389" s="76" t="s">
        <v>8</v>
      </c>
      <c r="E389" s="77">
        <v>200</v>
      </c>
      <c r="F389" s="93"/>
      <c r="G389" s="121">
        <f>IFERROR(SUMIFS(G$14:G$16,$F$14:$F$16,$B389)*G$18/12*(xDSL_ajeno__bitstream*SUMIFS('SCyD Distribución'!$I$99:$I$580,'SCyD Distribución'!$C$99:$C$580,'SCyD - LRAIC+'!$B389,'SCyD Distribución'!$D$99:$D$580,'SCyD - LRAIC+'!$C389,'SCyD Distribución'!$E$99:$E$580,'SCyD - LRAIC+'!$D389,'SCyD Distribución'!$F$99:$F$580,'SCyD - LRAIC+'!$E389))/(xDSL_ajeno__líneas*SUMIFS('SCyD Distribución'!$H$99:$H$580,'SCyD Distribución'!$C$99:$C$580,'SCyD - LRAIC+'!$B389,'SCyD Distribución'!$D$99:$D$580,'SCyD - LRAIC+'!$C389,'SCyD Distribución'!$E$99:$E$580,'SCyD - LRAIC+'!$D389,'SCyD Distribución'!$F$99:$F$580,'SCyD - LRAIC+'!$E389)),0)</f>
        <v>341.67913810286137</v>
      </c>
    </row>
    <row r="390" spans="2:7" ht="13" outlineLevel="1" x14ac:dyDescent="0.25">
      <c r="B390" s="83" t="s">
        <v>5</v>
      </c>
      <c r="C390" s="78" t="s">
        <v>12</v>
      </c>
      <c r="D390" s="76" t="s">
        <v>8</v>
      </c>
      <c r="E390" s="77">
        <v>250</v>
      </c>
      <c r="F390" s="93"/>
      <c r="G390" s="121">
        <f>IFERROR(SUMIFS(G$14:G$16,$F$14:$F$16,$B390)*G$18/12*(xDSL_ajeno__bitstream*SUMIFS('SCyD Distribución'!$I$99:$I$580,'SCyD Distribución'!$C$99:$C$580,'SCyD - LRAIC+'!$B390,'SCyD Distribución'!$D$99:$D$580,'SCyD - LRAIC+'!$C390,'SCyD Distribución'!$E$99:$E$580,'SCyD - LRAIC+'!$D390,'SCyD Distribución'!$F$99:$F$580,'SCyD - LRAIC+'!$E390))/(xDSL_ajeno__líneas*SUMIFS('SCyD Distribución'!$H$99:$H$580,'SCyD Distribución'!$C$99:$C$580,'SCyD - LRAIC+'!$B390,'SCyD Distribución'!$D$99:$D$580,'SCyD - LRAIC+'!$C390,'SCyD Distribución'!$E$99:$E$580,'SCyD - LRAIC+'!$D390,'SCyD Distribución'!$F$99:$F$580,'SCyD - LRAIC+'!$E390)),0)</f>
        <v>382.47324768833897</v>
      </c>
    </row>
    <row r="391" spans="2:7" ht="13" outlineLevel="1" x14ac:dyDescent="0.25">
      <c r="B391" s="83" t="s">
        <v>5</v>
      </c>
      <c r="C391" s="78" t="s">
        <v>12</v>
      </c>
      <c r="D391" s="76" t="s">
        <v>8</v>
      </c>
      <c r="E391" s="77">
        <v>300</v>
      </c>
      <c r="F391" s="93"/>
      <c r="G391" s="121">
        <f>IFERROR(SUMIFS(G$14:G$16,$F$14:$F$16,$B391)*G$18/12*(xDSL_ajeno__bitstream*SUMIFS('SCyD Distribución'!$I$99:$I$580,'SCyD Distribución'!$C$99:$C$580,'SCyD - LRAIC+'!$B391,'SCyD Distribución'!$D$99:$D$580,'SCyD - LRAIC+'!$C391,'SCyD Distribución'!$E$99:$E$580,'SCyD - LRAIC+'!$D391,'SCyD Distribución'!$F$99:$F$580,'SCyD - LRAIC+'!$E391))/(xDSL_ajeno__líneas*SUMIFS('SCyD Distribución'!$H$99:$H$580,'SCyD Distribución'!$C$99:$C$580,'SCyD - LRAIC+'!$B391,'SCyD Distribución'!$D$99:$D$580,'SCyD - LRAIC+'!$C391,'SCyD Distribución'!$E$99:$E$580,'SCyD - LRAIC+'!$D391,'SCyD Distribución'!$F$99:$F$580,'SCyD - LRAIC+'!$E391)),0)</f>
        <v>419.39453057253866</v>
      </c>
    </row>
    <row r="392" spans="2:7" ht="13" outlineLevel="1" x14ac:dyDescent="0.25">
      <c r="B392" s="83" t="s">
        <v>5</v>
      </c>
      <c r="C392" s="78" t="s">
        <v>12</v>
      </c>
      <c r="D392" s="76" t="s">
        <v>8</v>
      </c>
      <c r="E392" s="77">
        <v>400</v>
      </c>
      <c r="F392" s="93"/>
      <c r="G392" s="121">
        <f>IFERROR(SUMIFS(G$14:G$16,$F$14:$F$16,$B392)*G$18/12*(xDSL_ajeno__bitstream*SUMIFS('SCyD Distribución'!$I$99:$I$580,'SCyD Distribución'!$C$99:$C$580,'SCyD - LRAIC+'!$B392,'SCyD Distribución'!$D$99:$D$580,'SCyD - LRAIC+'!$C392,'SCyD Distribución'!$E$99:$E$580,'SCyD - LRAIC+'!$D392,'SCyD Distribución'!$F$99:$F$580,'SCyD - LRAIC+'!$E392))/(xDSL_ajeno__líneas*SUMIFS('SCyD Distribución'!$H$99:$H$580,'SCyD Distribución'!$C$99:$C$580,'SCyD - LRAIC+'!$B392,'SCyD Distribución'!$D$99:$D$580,'SCyD - LRAIC+'!$C392,'SCyD Distribución'!$E$99:$E$580,'SCyD - LRAIC+'!$D392,'SCyD Distribución'!$F$99:$F$580,'SCyD - LRAIC+'!$E392)),0)</f>
        <v>485.03415076865986</v>
      </c>
    </row>
    <row r="393" spans="2:7" ht="13" outlineLevel="1" x14ac:dyDescent="0.25">
      <c r="B393" s="83" t="s">
        <v>5</v>
      </c>
      <c r="C393" s="78" t="s">
        <v>12</v>
      </c>
      <c r="D393" s="76" t="s">
        <v>8</v>
      </c>
      <c r="E393" s="77">
        <v>500</v>
      </c>
      <c r="F393" s="93"/>
      <c r="G393" s="121">
        <f>IFERROR(SUMIFS(G$14:G$16,$F$14:$F$16,$B393)*G$18/12*(xDSL_ajeno__bitstream*SUMIFS('SCyD Distribución'!$I$99:$I$580,'SCyD Distribución'!$C$99:$C$580,'SCyD - LRAIC+'!$B393,'SCyD Distribución'!$D$99:$D$580,'SCyD - LRAIC+'!$C393,'SCyD Distribución'!$E$99:$E$580,'SCyD - LRAIC+'!$D393,'SCyD Distribución'!$F$99:$F$580,'SCyD - LRAIC+'!$E393))/(xDSL_ajeno__líneas*SUMIFS('SCyD Distribución'!$H$99:$H$580,'SCyD Distribución'!$C$99:$C$580,'SCyD - LRAIC+'!$B393,'SCyD Distribución'!$D$99:$D$580,'SCyD - LRAIC+'!$C393,'SCyD Distribución'!$E$99:$E$580,'SCyD - LRAIC+'!$D393,'SCyD Distribución'!$F$99:$F$580,'SCyD - LRAIC+'!$E393)),0)</f>
        <v>542.94385052094356</v>
      </c>
    </row>
    <row r="394" spans="2:7" ht="13" outlineLevel="1" x14ac:dyDescent="0.25">
      <c r="B394" s="83" t="s">
        <v>5</v>
      </c>
      <c r="C394" s="78" t="s">
        <v>12</v>
      </c>
      <c r="D394" s="76" t="s">
        <v>8</v>
      </c>
      <c r="E394" s="77">
        <v>750</v>
      </c>
      <c r="F394" s="93"/>
      <c r="G394" s="121">
        <f>IFERROR(SUMIFS(G$14:G$16,$F$14:$F$16,$B394)*G$18/12*(xDSL_ajeno__bitstream*SUMIFS('SCyD Distribución'!$I$99:$I$580,'SCyD Distribución'!$C$99:$C$580,'SCyD - LRAIC+'!$B394,'SCyD Distribución'!$D$99:$D$580,'SCyD - LRAIC+'!$C394,'SCyD Distribución'!$E$99:$E$580,'SCyD - LRAIC+'!$D394,'SCyD Distribución'!$F$99:$F$580,'SCyD - LRAIC+'!$E394))/(xDSL_ajeno__líneas*SUMIFS('SCyD Distribución'!$H$99:$H$580,'SCyD Distribución'!$C$99:$C$580,'SCyD - LRAIC+'!$B394,'SCyD Distribución'!$D$99:$D$580,'SCyD - LRAIC+'!$C394,'SCyD Distribución'!$E$99:$E$580,'SCyD - LRAIC+'!$D394,'SCyD Distribución'!$F$99:$F$580,'SCyD - LRAIC+'!$E394)),0)</f>
        <v>666.43718015914419</v>
      </c>
    </row>
    <row r="395" spans="2:7" ht="13" outlineLevel="1" x14ac:dyDescent="0.25">
      <c r="B395" s="83" t="s">
        <v>5</v>
      </c>
      <c r="C395" s="78" t="s">
        <v>12</v>
      </c>
      <c r="D395" s="76" t="s">
        <v>8</v>
      </c>
      <c r="E395" s="77">
        <v>1000</v>
      </c>
      <c r="F395" s="93"/>
      <c r="G395" s="121">
        <f>IFERROR(SUMIFS(G$14:G$16,$F$14:$F$16,$B395)*G$18/12*(xDSL_ajeno__bitstream*SUMIFS('SCyD Distribución'!$I$99:$I$580,'SCyD Distribución'!$C$99:$C$580,'SCyD - LRAIC+'!$B395,'SCyD Distribución'!$D$99:$D$580,'SCyD - LRAIC+'!$C395,'SCyD Distribución'!$E$99:$E$580,'SCyD - LRAIC+'!$D395,'SCyD Distribución'!$F$99:$F$580,'SCyD - LRAIC+'!$E395))/(xDSL_ajeno__líneas*SUMIFS('SCyD Distribución'!$H$99:$H$580,'SCyD Distribución'!$C$99:$C$580,'SCyD - LRAIC+'!$B395,'SCyD Distribución'!$D$99:$D$580,'SCyD - LRAIC+'!$C395,'SCyD Distribución'!$E$99:$E$580,'SCyD - LRAIC+'!$D395,'SCyD Distribución'!$F$99:$F$580,'SCyD - LRAIC+'!$E395)),0)</f>
        <v>770.74155277578757</v>
      </c>
    </row>
    <row r="396" spans="2:7" ht="13" outlineLevel="1" x14ac:dyDescent="0.25">
      <c r="B396" s="83" t="s">
        <v>5</v>
      </c>
      <c r="C396" s="79" t="s">
        <v>13</v>
      </c>
      <c r="D396" s="76" t="s">
        <v>8</v>
      </c>
      <c r="E396" s="77">
        <v>3</v>
      </c>
      <c r="F396" s="93"/>
      <c r="G396" s="121">
        <f>IFERROR(SUMIFS(G$14:G$16,$F$14:$F$16,$B396)*G$18/12*(xDSL_ajeno__bitstream*SUMIFS('SCyD Distribución'!$I$99:$I$580,'SCyD Distribución'!$C$99:$C$580,'SCyD - LRAIC+'!$B396,'SCyD Distribución'!$D$99:$D$580,'SCyD - LRAIC+'!$C396,'SCyD Distribución'!$E$99:$E$580,'SCyD - LRAIC+'!$D396,'SCyD Distribución'!$F$99:$F$580,'SCyD - LRAIC+'!$E396))/(xDSL_ajeno__líneas*SUMIFS('SCyD Distribución'!$H$99:$H$580,'SCyD Distribución'!$C$99:$C$580,'SCyD - LRAIC+'!$B396,'SCyD Distribución'!$D$99:$D$580,'SCyD - LRAIC+'!$C396,'SCyD Distribución'!$E$99:$E$580,'SCyD - LRAIC+'!$D396,'SCyD Distribución'!$F$99:$F$580,'SCyD - LRAIC+'!$E396)),0)</f>
        <v>46.892191326630709</v>
      </c>
    </row>
    <row r="397" spans="2:7" ht="13" outlineLevel="1" x14ac:dyDescent="0.25">
      <c r="B397" s="83" t="s">
        <v>5</v>
      </c>
      <c r="C397" s="79" t="s">
        <v>13</v>
      </c>
      <c r="D397" s="76" t="s">
        <v>8</v>
      </c>
      <c r="E397" s="77">
        <v>5</v>
      </c>
      <c r="F397" s="93"/>
      <c r="G397" s="121">
        <f>IFERROR(SUMIFS(G$14:G$16,$F$14:$F$16,$B397)*G$18/12*(xDSL_ajeno__bitstream*SUMIFS('SCyD Distribución'!$I$99:$I$580,'SCyD Distribución'!$C$99:$C$580,'SCyD - LRAIC+'!$B397,'SCyD Distribución'!$D$99:$D$580,'SCyD - LRAIC+'!$C397,'SCyD Distribución'!$E$99:$E$580,'SCyD - LRAIC+'!$D397,'SCyD Distribución'!$F$99:$F$580,'SCyD - LRAIC+'!$E397))/(xDSL_ajeno__líneas*SUMIFS('SCyD Distribución'!$H$99:$H$580,'SCyD Distribución'!$C$99:$C$580,'SCyD - LRAIC+'!$B397,'SCyD Distribución'!$D$99:$D$580,'SCyD - LRAIC+'!$C397,'SCyD Distribución'!$E$99:$E$580,'SCyD - LRAIC+'!$D397,'SCyD Distribución'!$F$99:$F$580,'SCyD - LRAIC+'!$E397)),0)</f>
        <v>60.706149132391054</v>
      </c>
    </row>
    <row r="398" spans="2:7" ht="13" outlineLevel="1" x14ac:dyDescent="0.25">
      <c r="B398" s="83" t="s">
        <v>5</v>
      </c>
      <c r="C398" s="79" t="s">
        <v>13</v>
      </c>
      <c r="D398" s="76" t="s">
        <v>8</v>
      </c>
      <c r="E398" s="77">
        <v>10</v>
      </c>
      <c r="F398" s="93"/>
      <c r="G398" s="121">
        <f>IFERROR(SUMIFS(G$14:G$16,$F$14:$F$16,$B398)*G$18/12*(xDSL_ajeno__bitstream*SUMIFS('SCyD Distribución'!$I$99:$I$580,'SCyD Distribución'!$C$99:$C$580,'SCyD - LRAIC+'!$B398,'SCyD Distribución'!$D$99:$D$580,'SCyD - LRAIC+'!$C398,'SCyD Distribución'!$E$99:$E$580,'SCyD - LRAIC+'!$D398,'SCyD Distribución'!$F$99:$F$580,'SCyD - LRAIC+'!$E398))/(xDSL_ajeno__líneas*SUMIFS('SCyD Distribución'!$H$99:$H$580,'SCyD Distribución'!$C$99:$C$580,'SCyD - LRAIC+'!$B398,'SCyD Distribución'!$D$99:$D$580,'SCyD - LRAIC+'!$C398,'SCyD Distribución'!$E$99:$E$580,'SCyD - LRAIC+'!$D398,'SCyD Distribución'!$F$99:$F$580,'SCyD - LRAIC+'!$E398)),0)</f>
        <v>86.176041224971513</v>
      </c>
    </row>
    <row r="399" spans="2:7" ht="13" outlineLevel="1" x14ac:dyDescent="0.25">
      <c r="B399" s="83" t="s">
        <v>5</v>
      </c>
      <c r="C399" s="79" t="s">
        <v>13</v>
      </c>
      <c r="D399" s="76" t="s">
        <v>8</v>
      </c>
      <c r="E399" s="77">
        <v>15</v>
      </c>
      <c r="F399" s="93"/>
      <c r="G399" s="121">
        <f>IFERROR(SUMIFS(G$14:G$16,$F$14:$F$16,$B399)*G$18/12*(xDSL_ajeno__bitstream*SUMIFS('SCyD Distribución'!$I$99:$I$580,'SCyD Distribución'!$C$99:$C$580,'SCyD - LRAIC+'!$B399,'SCyD Distribución'!$D$99:$D$580,'SCyD - LRAIC+'!$C399,'SCyD Distribución'!$E$99:$E$580,'SCyD - LRAIC+'!$D399,'SCyD Distribución'!$F$99:$F$580,'SCyD - LRAIC+'!$E399))/(xDSL_ajeno__líneas*SUMIFS('SCyD Distribución'!$H$99:$H$580,'SCyD Distribución'!$C$99:$C$580,'SCyD - LRAIC+'!$B399,'SCyD Distribución'!$D$99:$D$580,'SCyD - LRAIC+'!$C399,'SCyD Distribución'!$E$99:$E$580,'SCyD - LRAIC+'!$D399,'SCyD Distribución'!$F$99:$F$580,'SCyD - LRAIC+'!$E399)),0)</f>
        <v>105.77690097446427</v>
      </c>
    </row>
    <row r="400" spans="2:7" ht="13" outlineLevel="1" x14ac:dyDescent="0.25">
      <c r="B400" s="83" t="s">
        <v>5</v>
      </c>
      <c r="C400" s="79" t="s">
        <v>13</v>
      </c>
      <c r="D400" s="76" t="s">
        <v>8</v>
      </c>
      <c r="E400" s="77">
        <v>20</v>
      </c>
      <c r="F400" s="93"/>
      <c r="G400" s="121">
        <f>IFERROR(SUMIFS(G$14:G$16,$F$14:$F$16,$B400)*G$18/12*(xDSL_ajeno__bitstream*SUMIFS('SCyD Distribución'!$I$99:$I$580,'SCyD Distribución'!$C$99:$C$580,'SCyD - LRAIC+'!$B400,'SCyD Distribución'!$D$99:$D$580,'SCyD - LRAIC+'!$C400,'SCyD Distribución'!$E$99:$E$580,'SCyD - LRAIC+'!$D400,'SCyD Distribución'!$F$99:$F$580,'SCyD - LRAIC+'!$E400))/(xDSL_ajeno__líneas*SUMIFS('SCyD Distribución'!$H$99:$H$580,'SCyD Distribución'!$C$99:$C$580,'SCyD - LRAIC+'!$B400,'SCyD Distribución'!$D$99:$D$580,'SCyD - LRAIC+'!$C400,'SCyD Distribución'!$E$99:$E$580,'SCyD - LRAIC+'!$D400,'SCyD Distribución'!$F$99:$F$580,'SCyD - LRAIC+'!$E400)),0)</f>
        <v>122.33208970333985</v>
      </c>
    </row>
    <row r="401" spans="2:7" ht="13" outlineLevel="1" x14ac:dyDescent="0.25">
      <c r="B401" s="83" t="s">
        <v>5</v>
      </c>
      <c r="C401" s="79" t="s">
        <v>13</v>
      </c>
      <c r="D401" s="76" t="s">
        <v>8</v>
      </c>
      <c r="E401" s="77">
        <v>30</v>
      </c>
      <c r="F401" s="93"/>
      <c r="G401" s="121">
        <f>IFERROR(SUMIFS(G$14:G$16,$F$14:$F$16,$B401)*G$18/12*(xDSL_ajeno__bitstream*SUMIFS('SCyD Distribución'!$I$99:$I$580,'SCyD Distribución'!$C$99:$C$580,'SCyD - LRAIC+'!$B401,'SCyD Distribución'!$D$99:$D$580,'SCyD - LRAIC+'!$C401,'SCyD Distribución'!$E$99:$E$580,'SCyD - LRAIC+'!$D401,'SCyD Distribución'!$F$99:$F$580,'SCyD - LRAIC+'!$E401))/(xDSL_ajeno__líneas*SUMIFS('SCyD Distribución'!$H$99:$H$580,'SCyD Distribución'!$C$99:$C$580,'SCyD - LRAIC+'!$B401,'SCyD Distribución'!$D$99:$D$580,'SCyD - LRAIC+'!$C401,'SCyD Distribución'!$E$99:$E$580,'SCyD - LRAIC+'!$D401,'SCyD Distribución'!$F$99:$F$580,'SCyD - LRAIC+'!$E401)),0)</f>
        <v>150.15669267944767</v>
      </c>
    </row>
    <row r="402" spans="2:7" ht="13" outlineLevel="1" x14ac:dyDescent="0.25">
      <c r="B402" s="83" t="s">
        <v>5</v>
      </c>
      <c r="C402" s="79" t="s">
        <v>13</v>
      </c>
      <c r="D402" s="76" t="s">
        <v>8</v>
      </c>
      <c r="E402" s="77">
        <v>40</v>
      </c>
      <c r="F402" s="93"/>
      <c r="G402" s="121">
        <f>IFERROR(SUMIFS(G$14:G$16,$F$14:$F$16,$B402)*G$18/12*(xDSL_ajeno__bitstream*SUMIFS('SCyD Distribución'!$I$99:$I$580,'SCyD Distribución'!$C$99:$C$580,'SCyD - LRAIC+'!$B402,'SCyD Distribución'!$D$99:$D$580,'SCyD - LRAIC+'!$C402,'SCyD Distribución'!$E$99:$E$580,'SCyD - LRAIC+'!$D402,'SCyD Distribución'!$F$99:$F$580,'SCyD - LRAIC+'!$E402))/(xDSL_ajeno__líneas*SUMIFS('SCyD Distribución'!$H$99:$H$580,'SCyD Distribución'!$C$99:$C$580,'SCyD - LRAIC+'!$B402,'SCyD Distribución'!$D$99:$D$580,'SCyD - LRAIC+'!$C402,'SCyD Distribución'!$E$99:$E$580,'SCyD - LRAIC+'!$D402,'SCyD Distribución'!$F$99:$F$580,'SCyD - LRAIC+'!$E402)),0)</f>
        <v>173.65778188995628</v>
      </c>
    </row>
    <row r="403" spans="2:7" ht="13" outlineLevel="1" x14ac:dyDescent="0.25">
      <c r="B403" s="83" t="s">
        <v>5</v>
      </c>
      <c r="C403" s="79" t="s">
        <v>13</v>
      </c>
      <c r="D403" s="76" t="s">
        <v>8</v>
      </c>
      <c r="E403" s="77">
        <v>50</v>
      </c>
      <c r="F403" s="93"/>
      <c r="G403" s="121">
        <f>IFERROR(SUMIFS(G$14:G$16,$F$14:$F$16,$B403)*G$18/12*(xDSL_ajeno__bitstream*SUMIFS('SCyD Distribución'!$I$99:$I$580,'SCyD Distribución'!$C$99:$C$580,'SCyD - LRAIC+'!$B403,'SCyD Distribución'!$D$99:$D$580,'SCyD - LRAIC+'!$C403,'SCyD Distribución'!$E$99:$E$580,'SCyD - LRAIC+'!$D403,'SCyD Distribución'!$F$99:$F$580,'SCyD - LRAIC+'!$E403))/(xDSL_ajeno__líneas*SUMIFS('SCyD Distribución'!$H$99:$H$580,'SCyD Distribución'!$C$99:$C$580,'SCyD - LRAIC+'!$B403,'SCyD Distribución'!$D$99:$D$580,'SCyD - LRAIC+'!$C403,'SCyD Distribución'!$E$99:$E$580,'SCyD - LRAIC+'!$D403,'SCyD Distribución'!$F$99:$F$580,'SCyD - LRAIC+'!$E403)),0)</f>
        <v>194.39131166916448</v>
      </c>
    </row>
    <row r="404" spans="2:7" ht="13" outlineLevel="1" x14ac:dyDescent="0.25">
      <c r="B404" s="83" t="s">
        <v>5</v>
      </c>
      <c r="C404" s="79" t="s">
        <v>13</v>
      </c>
      <c r="D404" s="76" t="s">
        <v>8</v>
      </c>
      <c r="E404" s="77">
        <v>60</v>
      </c>
      <c r="F404" s="93"/>
      <c r="G404" s="121">
        <f>IFERROR(SUMIFS(G$14:G$16,$F$14:$F$16,$B404)*G$18/12*(xDSL_ajeno__bitstream*SUMIFS('SCyD Distribución'!$I$99:$I$580,'SCyD Distribución'!$C$99:$C$580,'SCyD - LRAIC+'!$B404,'SCyD Distribución'!$D$99:$D$580,'SCyD - LRAIC+'!$C404,'SCyD Distribución'!$E$99:$E$580,'SCyD - LRAIC+'!$D404,'SCyD Distribución'!$F$99:$F$580,'SCyD - LRAIC+'!$E404))/(xDSL_ajeno__líneas*SUMIFS('SCyD Distribución'!$H$99:$H$580,'SCyD Distribución'!$C$99:$C$580,'SCyD - LRAIC+'!$B404,'SCyD Distribución'!$D$99:$D$580,'SCyD - LRAIC+'!$C404,'SCyD Distribución'!$E$99:$E$580,'SCyD - LRAIC+'!$D404,'SCyD Distribución'!$F$99:$F$580,'SCyD - LRAIC+'!$E404)),0)</f>
        <v>213.15648453222482</v>
      </c>
    </row>
    <row r="405" spans="2:7" ht="13" outlineLevel="1" x14ac:dyDescent="0.25">
      <c r="B405" s="83" t="s">
        <v>5</v>
      </c>
      <c r="C405" s="79" t="s">
        <v>13</v>
      </c>
      <c r="D405" s="76" t="s">
        <v>8</v>
      </c>
      <c r="E405" s="77">
        <v>70</v>
      </c>
      <c r="F405" s="93"/>
      <c r="G405" s="121">
        <f>IFERROR(SUMIFS(G$14:G$16,$F$14:$F$16,$B405)*G$18/12*(xDSL_ajeno__bitstream*SUMIFS('SCyD Distribución'!$I$99:$I$580,'SCyD Distribución'!$C$99:$C$580,'SCyD - LRAIC+'!$B405,'SCyD Distribución'!$D$99:$D$580,'SCyD - LRAIC+'!$C405,'SCyD Distribución'!$E$99:$E$580,'SCyD - LRAIC+'!$D405,'SCyD Distribución'!$F$99:$F$580,'SCyD - LRAIC+'!$E405))/(xDSL_ajeno__líneas*SUMIFS('SCyD Distribución'!$H$99:$H$580,'SCyD Distribución'!$C$99:$C$580,'SCyD - LRAIC+'!$B405,'SCyD Distribución'!$D$99:$D$580,'SCyD - LRAIC+'!$C405,'SCyD Distribución'!$E$99:$E$580,'SCyD - LRAIC+'!$D405,'SCyD Distribución'!$F$99:$F$580,'SCyD - LRAIC+'!$E405)),0)</f>
        <v>230.42861701446006</v>
      </c>
    </row>
    <row r="406" spans="2:7" ht="13" outlineLevel="1" x14ac:dyDescent="0.25">
      <c r="B406" s="83" t="s">
        <v>5</v>
      </c>
      <c r="C406" s="79" t="s">
        <v>13</v>
      </c>
      <c r="D406" s="76" t="s">
        <v>8</v>
      </c>
      <c r="E406" s="77">
        <v>100</v>
      </c>
      <c r="F406" s="93"/>
      <c r="G406" s="121">
        <f>IFERROR(SUMIFS(G$14:G$16,$F$14:$F$16,$B406)*G$18/12*(xDSL_ajeno__bitstream*SUMIFS('SCyD Distribución'!$I$99:$I$580,'SCyD Distribución'!$C$99:$C$580,'SCyD - LRAIC+'!$B406,'SCyD Distribución'!$D$99:$D$580,'SCyD - LRAIC+'!$C406,'SCyD Distribución'!$E$99:$E$580,'SCyD - LRAIC+'!$D406,'SCyD Distribución'!$F$99:$F$580,'SCyD - LRAIC+'!$E406))/(xDSL_ajeno__líneas*SUMIFS('SCyD Distribución'!$H$99:$H$580,'SCyD Distribución'!$C$99:$C$580,'SCyD - LRAIC+'!$B406,'SCyD Distribución'!$D$99:$D$580,'SCyD - LRAIC+'!$C406,'SCyD Distribución'!$E$99:$E$580,'SCyD - LRAIC+'!$D406,'SCyD Distribución'!$F$99:$F$580,'SCyD - LRAIC+'!$E406)),0)</f>
        <v>275.95019495710181</v>
      </c>
    </row>
    <row r="407" spans="2:7" ht="13" outlineLevel="1" x14ac:dyDescent="0.25">
      <c r="B407" s="83" t="s">
        <v>5</v>
      </c>
      <c r="C407" s="79" t="s">
        <v>13</v>
      </c>
      <c r="D407" s="76" t="s">
        <v>8</v>
      </c>
      <c r="E407" s="77">
        <v>120</v>
      </c>
      <c r="F407" s="93"/>
      <c r="G407" s="121">
        <f>IFERROR(SUMIFS(G$14:G$16,$F$14:$F$16,$B407)*G$18/12*(xDSL_ajeno__bitstream*SUMIFS('SCyD Distribución'!$I$99:$I$580,'SCyD Distribución'!$C$99:$C$580,'SCyD - LRAIC+'!$B407,'SCyD Distribución'!$D$99:$D$580,'SCyD - LRAIC+'!$C407,'SCyD Distribución'!$E$99:$E$580,'SCyD - LRAIC+'!$D407,'SCyD Distribución'!$F$99:$F$580,'SCyD - LRAIC+'!$E407))/(xDSL_ajeno__líneas*SUMIFS('SCyD Distribución'!$H$99:$H$580,'SCyD Distribución'!$C$99:$C$580,'SCyD - LRAIC+'!$B407,'SCyD Distribución'!$D$99:$D$580,'SCyD - LRAIC+'!$C407,'SCyD Distribución'!$E$99:$E$580,'SCyD - LRAIC+'!$D407,'SCyD Distribución'!$F$99:$F$580,'SCyD - LRAIC+'!$E407)),0)</f>
        <v>302.58848997914527</v>
      </c>
    </row>
    <row r="408" spans="2:7" ht="13" outlineLevel="1" x14ac:dyDescent="0.25">
      <c r="B408" s="83" t="s">
        <v>5</v>
      </c>
      <c r="C408" s="79" t="s">
        <v>13</v>
      </c>
      <c r="D408" s="76" t="s">
        <v>8</v>
      </c>
      <c r="E408" s="77">
        <v>150</v>
      </c>
      <c r="F408" s="93"/>
      <c r="G408" s="121">
        <f>IFERROR(SUMIFS(G$14:G$16,$F$14:$F$16,$B408)*G$18/12*(xDSL_ajeno__bitstream*SUMIFS('SCyD Distribución'!$I$99:$I$580,'SCyD Distribución'!$C$99:$C$580,'SCyD - LRAIC+'!$B408,'SCyD Distribución'!$D$99:$D$580,'SCyD - LRAIC+'!$C408,'SCyD Distribución'!$E$99:$E$580,'SCyD - LRAIC+'!$D408,'SCyD Distribución'!$F$99:$F$580,'SCyD - LRAIC+'!$E408))/(xDSL_ajeno__líneas*SUMIFS('SCyD Distribución'!$H$99:$H$580,'SCyD Distribución'!$C$99:$C$580,'SCyD - LRAIC+'!$B408,'SCyD Distribución'!$D$99:$D$580,'SCyD - LRAIC+'!$C408,'SCyD Distribución'!$E$99:$E$580,'SCyD - LRAIC+'!$D408,'SCyD Distribución'!$F$99:$F$580,'SCyD - LRAIC+'!$E408)),0)</f>
        <v>338.71544841170095</v>
      </c>
    </row>
    <row r="409" spans="2:7" ht="13" outlineLevel="1" x14ac:dyDescent="0.25">
      <c r="B409" s="83" t="s">
        <v>5</v>
      </c>
      <c r="C409" s="79" t="s">
        <v>13</v>
      </c>
      <c r="D409" s="76" t="s">
        <v>8</v>
      </c>
      <c r="E409" s="77">
        <v>200</v>
      </c>
      <c r="F409" s="93"/>
      <c r="G409" s="121">
        <f>IFERROR(SUMIFS(G$14:G$16,$F$14:$F$16,$B409)*G$18/12*(xDSL_ajeno__bitstream*SUMIFS('SCyD Distribución'!$I$99:$I$580,'SCyD Distribución'!$C$99:$C$580,'SCyD - LRAIC+'!$B409,'SCyD Distribución'!$D$99:$D$580,'SCyD - LRAIC+'!$C409,'SCyD Distribución'!$E$99:$E$580,'SCyD - LRAIC+'!$D409,'SCyD Distribución'!$F$99:$F$580,'SCyD - LRAIC+'!$E409))/(xDSL_ajeno__líneas*SUMIFS('SCyD Distribución'!$H$99:$H$580,'SCyD Distribución'!$C$99:$C$580,'SCyD - LRAIC+'!$B409,'SCyD Distribución'!$D$99:$D$580,'SCyD - LRAIC+'!$C409,'SCyD Distribución'!$E$99:$E$580,'SCyD - LRAIC+'!$D409,'SCyD Distribución'!$F$99:$F$580,'SCyD - LRAIC+'!$E409)),0)</f>
        <v>391.72795040582838</v>
      </c>
    </row>
    <row r="410" spans="2:7" ht="13" outlineLevel="1" x14ac:dyDescent="0.25">
      <c r="B410" s="83" t="s">
        <v>5</v>
      </c>
      <c r="C410" s="79" t="s">
        <v>13</v>
      </c>
      <c r="D410" s="76" t="s">
        <v>8</v>
      </c>
      <c r="E410" s="77">
        <v>250</v>
      </c>
      <c r="F410" s="93"/>
      <c r="G410" s="121">
        <f>IFERROR(SUMIFS(G$14:G$16,$F$14:$F$16,$B410)*G$18/12*(xDSL_ajeno__bitstream*SUMIFS('SCyD Distribución'!$I$99:$I$580,'SCyD Distribución'!$C$99:$C$580,'SCyD - LRAIC+'!$B410,'SCyD Distribución'!$D$99:$D$580,'SCyD - LRAIC+'!$C410,'SCyD Distribución'!$E$99:$E$580,'SCyD - LRAIC+'!$D410,'SCyD Distribución'!$F$99:$F$580,'SCyD - LRAIC+'!$E410))/(xDSL_ajeno__líneas*SUMIFS('SCyD Distribución'!$H$99:$H$580,'SCyD Distribución'!$C$99:$C$580,'SCyD - LRAIC+'!$B410,'SCyD Distribución'!$D$99:$D$580,'SCyD - LRAIC+'!$C410,'SCyD Distribución'!$E$99:$E$580,'SCyD - LRAIC+'!$D410,'SCyD Distribución'!$F$99:$F$580,'SCyD - LRAIC+'!$E410)),0)</f>
        <v>438.49753963295638</v>
      </c>
    </row>
    <row r="411" spans="2:7" ht="13" outlineLevel="1" x14ac:dyDescent="0.25">
      <c r="B411" s="83" t="s">
        <v>5</v>
      </c>
      <c r="C411" s="79" t="s">
        <v>13</v>
      </c>
      <c r="D411" s="76" t="s">
        <v>8</v>
      </c>
      <c r="E411" s="77">
        <v>300</v>
      </c>
      <c r="F411" s="93"/>
      <c r="G411" s="121">
        <f>IFERROR(SUMIFS(G$14:G$16,$F$14:$F$16,$B411)*G$18/12*(xDSL_ajeno__bitstream*SUMIFS('SCyD Distribución'!$I$99:$I$580,'SCyD Distribución'!$C$99:$C$580,'SCyD - LRAIC+'!$B411,'SCyD Distribución'!$D$99:$D$580,'SCyD - LRAIC+'!$C411,'SCyD Distribución'!$E$99:$E$580,'SCyD - LRAIC+'!$D411,'SCyD Distribución'!$F$99:$F$580,'SCyD - LRAIC+'!$E411))/(xDSL_ajeno__líneas*SUMIFS('SCyD Distribución'!$H$99:$H$580,'SCyD Distribución'!$C$99:$C$580,'SCyD - LRAIC+'!$B411,'SCyD Distribución'!$D$99:$D$580,'SCyD - LRAIC+'!$C411,'SCyD Distribución'!$E$99:$E$580,'SCyD - LRAIC+'!$D411,'SCyD Distribución'!$F$99:$F$580,'SCyD - LRAIC+'!$E411)),0)</f>
        <v>480.82701444633318</v>
      </c>
    </row>
    <row r="412" spans="2:7" ht="13" outlineLevel="1" x14ac:dyDescent="0.25">
      <c r="B412" s="83" t="s">
        <v>5</v>
      </c>
      <c r="C412" s="79" t="s">
        <v>13</v>
      </c>
      <c r="D412" s="76" t="s">
        <v>8</v>
      </c>
      <c r="E412" s="77">
        <v>400</v>
      </c>
      <c r="F412" s="93"/>
      <c r="G412" s="121">
        <f>IFERROR(SUMIFS(G$14:G$16,$F$14:$F$16,$B412)*G$18/12*(xDSL_ajeno__bitstream*SUMIFS('SCyD Distribución'!$I$99:$I$580,'SCyD Distribución'!$C$99:$C$580,'SCyD - LRAIC+'!$B412,'SCyD Distribución'!$D$99:$D$580,'SCyD - LRAIC+'!$C412,'SCyD Distribución'!$E$99:$E$580,'SCyD - LRAIC+'!$D412,'SCyD Distribución'!$F$99:$F$580,'SCyD - LRAIC+'!$E412))/(xDSL_ajeno__líneas*SUMIFS('SCyD Distribución'!$H$99:$H$580,'SCyD Distribución'!$C$99:$C$580,'SCyD - LRAIC+'!$B412,'SCyD Distribución'!$D$99:$D$580,'SCyD - LRAIC+'!$C412,'SCyD Distribución'!$E$99:$E$580,'SCyD - LRAIC+'!$D412,'SCyD Distribución'!$F$99:$F$580,'SCyD - LRAIC+'!$E412)),0)</f>
        <v>556.08145938438724</v>
      </c>
    </row>
    <row r="413" spans="2:7" ht="13" outlineLevel="1" x14ac:dyDescent="0.25">
      <c r="B413" s="83" t="s">
        <v>5</v>
      </c>
      <c r="C413" s="79" t="s">
        <v>13</v>
      </c>
      <c r="D413" s="76" t="s">
        <v>8</v>
      </c>
      <c r="E413" s="77">
        <v>500</v>
      </c>
      <c r="F413" s="93"/>
      <c r="G413" s="121">
        <f>IFERROR(SUMIFS(G$14:G$16,$F$14:$F$16,$B413)*G$18/12*(xDSL_ajeno__bitstream*SUMIFS('SCyD Distribución'!$I$99:$I$580,'SCyD Distribución'!$C$99:$C$580,'SCyD - LRAIC+'!$B413,'SCyD Distribución'!$D$99:$D$580,'SCyD - LRAIC+'!$C413,'SCyD Distribución'!$E$99:$E$580,'SCyD - LRAIC+'!$D413,'SCyD Distribución'!$F$99:$F$580,'SCyD - LRAIC+'!$E413))/(xDSL_ajeno__líneas*SUMIFS('SCyD Distribución'!$H$99:$H$580,'SCyD Distribución'!$C$99:$C$580,'SCyD - LRAIC+'!$B413,'SCyD Distribución'!$D$99:$D$580,'SCyD - LRAIC+'!$C413,'SCyD Distribución'!$E$99:$E$580,'SCyD - LRAIC+'!$D413,'SCyD Distribución'!$F$99:$F$580,'SCyD - LRAIC+'!$E413)),0)</f>
        <v>622.47371300143379</v>
      </c>
    </row>
    <row r="414" spans="2:7" ht="13" outlineLevel="1" x14ac:dyDescent="0.25">
      <c r="B414" s="83" t="s">
        <v>5</v>
      </c>
      <c r="C414" s="79" t="s">
        <v>13</v>
      </c>
      <c r="D414" s="76" t="s">
        <v>8</v>
      </c>
      <c r="E414" s="77">
        <v>750</v>
      </c>
      <c r="F414" s="93"/>
      <c r="G414" s="121">
        <f>IFERROR(SUMIFS(G$14:G$16,$F$14:$F$16,$B414)*G$18/12*(xDSL_ajeno__bitstream*SUMIFS('SCyD Distribución'!$I$99:$I$580,'SCyD Distribución'!$C$99:$C$580,'SCyD - LRAIC+'!$B414,'SCyD Distribución'!$D$99:$D$580,'SCyD - LRAIC+'!$C414,'SCyD Distribución'!$E$99:$E$580,'SCyD - LRAIC+'!$D414,'SCyD Distribución'!$F$99:$F$580,'SCyD - LRAIC+'!$E414))/(xDSL_ajeno__líneas*SUMIFS('SCyD Distribución'!$H$99:$H$580,'SCyD Distribución'!$C$99:$C$580,'SCyD - LRAIC+'!$B414,'SCyD Distribución'!$D$99:$D$580,'SCyD - LRAIC+'!$C414,'SCyD Distribución'!$E$99:$E$580,'SCyD - LRAIC+'!$D414,'SCyD Distribución'!$F$99:$F$580,'SCyD - LRAIC+'!$E414)),0)</f>
        <v>764.05621984269226</v>
      </c>
    </row>
    <row r="415" spans="2:7" ht="13" outlineLevel="1" x14ac:dyDescent="0.25">
      <c r="B415" s="83" t="s">
        <v>5</v>
      </c>
      <c r="C415" s="79" t="s">
        <v>13</v>
      </c>
      <c r="D415" s="76" t="s">
        <v>8</v>
      </c>
      <c r="E415" s="77">
        <v>1000</v>
      </c>
      <c r="F415" s="93"/>
      <c r="G415" s="121">
        <f>IFERROR(SUMIFS(G$14:G$16,$F$14:$F$16,$B415)*G$18/12*(xDSL_ajeno__bitstream*SUMIFS('SCyD Distribución'!$I$99:$I$580,'SCyD Distribución'!$C$99:$C$580,'SCyD - LRAIC+'!$B415,'SCyD Distribución'!$D$99:$D$580,'SCyD - LRAIC+'!$C415,'SCyD Distribución'!$E$99:$E$580,'SCyD - LRAIC+'!$D415,'SCyD Distribución'!$F$99:$F$580,'SCyD - LRAIC+'!$E415))/(xDSL_ajeno__líneas*SUMIFS('SCyD Distribución'!$H$99:$H$580,'SCyD Distribución'!$C$99:$C$580,'SCyD - LRAIC+'!$B415,'SCyD Distribución'!$D$99:$D$580,'SCyD - LRAIC+'!$C415,'SCyD Distribución'!$E$99:$E$580,'SCyD - LRAIC+'!$D415,'SCyD Distribución'!$F$99:$F$580,'SCyD - LRAIC+'!$E415)),0)</f>
        <v>883.63899077318752</v>
      </c>
    </row>
    <row r="416" spans="2:7" ht="13" outlineLevel="1" x14ac:dyDescent="0.25">
      <c r="B416" s="83" t="s">
        <v>5</v>
      </c>
      <c r="C416" s="80" t="s">
        <v>14</v>
      </c>
      <c r="D416" s="76" t="s">
        <v>8</v>
      </c>
      <c r="E416" s="77">
        <v>3</v>
      </c>
      <c r="F416" s="93"/>
      <c r="G416" s="121">
        <f>IFERROR(SUMIFS(G$14:G$16,$F$14:$F$16,$B416)*G$18/12*(xDSL_ajeno__bitstream*SUMIFS('SCyD Distribución'!$I$99:$I$580,'SCyD Distribución'!$C$99:$C$580,'SCyD - LRAIC+'!$B416,'SCyD Distribución'!$D$99:$D$580,'SCyD - LRAIC+'!$C416,'SCyD Distribución'!$E$99:$E$580,'SCyD - LRAIC+'!$D416,'SCyD Distribución'!$F$99:$F$580,'SCyD - LRAIC+'!$E416))/(xDSL_ajeno__líneas*SUMIFS('SCyD Distribución'!$H$99:$H$580,'SCyD Distribución'!$C$99:$C$580,'SCyD - LRAIC+'!$B416,'SCyD Distribución'!$D$99:$D$580,'SCyD - LRAIC+'!$C416,'SCyD Distribución'!$E$99:$E$580,'SCyD - LRAIC+'!$D416,'SCyD Distribución'!$F$99:$F$580,'SCyD - LRAIC+'!$E416)),0)</f>
        <v>52.316791256523842</v>
      </c>
    </row>
    <row r="417" spans="2:7" ht="13" outlineLevel="1" x14ac:dyDescent="0.25">
      <c r="B417" s="83" t="s">
        <v>5</v>
      </c>
      <c r="C417" s="80" t="s">
        <v>14</v>
      </c>
      <c r="D417" s="76" t="s">
        <v>8</v>
      </c>
      <c r="E417" s="77">
        <v>5</v>
      </c>
      <c r="F417" s="93"/>
      <c r="G417" s="121">
        <f>IFERROR(SUMIFS(G$14:G$16,$F$14:$F$16,$B417)*G$18/12*(xDSL_ajeno__bitstream*SUMIFS('SCyD Distribución'!$I$99:$I$580,'SCyD Distribución'!$C$99:$C$580,'SCyD - LRAIC+'!$B417,'SCyD Distribución'!$D$99:$D$580,'SCyD - LRAIC+'!$C417,'SCyD Distribución'!$E$99:$E$580,'SCyD - LRAIC+'!$D417,'SCyD Distribución'!$F$99:$F$580,'SCyD - LRAIC+'!$E417))/(xDSL_ajeno__líneas*SUMIFS('SCyD Distribución'!$H$99:$H$580,'SCyD Distribución'!$C$99:$C$580,'SCyD - LRAIC+'!$B417,'SCyD Distribución'!$D$99:$D$580,'SCyD - LRAIC+'!$C417,'SCyD Distribución'!$E$99:$E$580,'SCyD - LRAIC+'!$D417,'SCyD Distribución'!$F$99:$F$580,'SCyD - LRAIC+'!$E417)),0)</f>
        <v>67.728780470599233</v>
      </c>
    </row>
    <row r="418" spans="2:7" ht="13" outlineLevel="1" x14ac:dyDescent="0.25">
      <c r="B418" s="83" t="s">
        <v>5</v>
      </c>
      <c r="C418" s="80" t="s">
        <v>14</v>
      </c>
      <c r="D418" s="76" t="s">
        <v>8</v>
      </c>
      <c r="E418" s="77">
        <v>10</v>
      </c>
      <c r="F418" s="93"/>
      <c r="G418" s="121">
        <f>IFERROR(SUMIFS(G$14:G$16,$F$14:$F$16,$B418)*G$18/12*(xDSL_ajeno__bitstream*SUMIFS('SCyD Distribución'!$I$99:$I$580,'SCyD Distribución'!$C$99:$C$580,'SCyD - LRAIC+'!$B418,'SCyD Distribución'!$D$99:$D$580,'SCyD - LRAIC+'!$C418,'SCyD Distribución'!$E$99:$E$580,'SCyD - LRAIC+'!$D418,'SCyD Distribución'!$F$99:$F$580,'SCyD - LRAIC+'!$E418))/(xDSL_ajeno__líneas*SUMIFS('SCyD Distribución'!$H$99:$H$580,'SCyD Distribución'!$C$99:$C$580,'SCyD - LRAIC+'!$B418,'SCyD Distribución'!$D$99:$D$580,'SCyD - LRAIC+'!$C418,'SCyD Distribución'!$E$99:$E$580,'SCyD - LRAIC+'!$D418,'SCyD Distribución'!$F$99:$F$580,'SCyD - LRAIC+'!$E418)),0)</f>
        <v>96.145090099895086</v>
      </c>
    </row>
    <row r="419" spans="2:7" ht="13" outlineLevel="1" x14ac:dyDescent="0.25">
      <c r="B419" s="83" t="s">
        <v>5</v>
      </c>
      <c r="C419" s="80" t="s">
        <v>14</v>
      </c>
      <c r="D419" s="76" t="s">
        <v>8</v>
      </c>
      <c r="E419" s="77">
        <v>15</v>
      </c>
      <c r="F419" s="93"/>
      <c r="G419" s="121">
        <f>IFERROR(SUMIFS(G$14:G$16,$F$14:$F$16,$B419)*G$18/12*(xDSL_ajeno__bitstream*SUMIFS('SCyD Distribución'!$I$99:$I$580,'SCyD Distribución'!$C$99:$C$580,'SCyD - LRAIC+'!$B419,'SCyD Distribución'!$D$99:$D$580,'SCyD - LRAIC+'!$C419,'SCyD Distribución'!$E$99:$E$580,'SCyD - LRAIC+'!$D419,'SCyD Distribución'!$F$99:$F$580,'SCyD - LRAIC+'!$E419))/(xDSL_ajeno__líneas*SUMIFS('SCyD Distribución'!$H$99:$H$580,'SCyD Distribución'!$C$99:$C$580,'SCyD - LRAIC+'!$B419,'SCyD Distribución'!$D$99:$D$580,'SCyD - LRAIC+'!$C419,'SCyD Distribución'!$E$99:$E$580,'SCyD - LRAIC+'!$D419,'SCyD Distribución'!$F$99:$F$580,'SCyD - LRAIC+'!$E419)),0)</f>
        <v>118.01342380218985</v>
      </c>
    </row>
    <row r="420" spans="2:7" ht="13" outlineLevel="1" x14ac:dyDescent="0.25">
      <c r="B420" s="83" t="s">
        <v>5</v>
      </c>
      <c r="C420" s="80" t="s">
        <v>14</v>
      </c>
      <c r="D420" s="76" t="s">
        <v>8</v>
      </c>
      <c r="E420" s="77">
        <v>20</v>
      </c>
      <c r="F420" s="93"/>
      <c r="G420" s="121">
        <f>IFERROR(SUMIFS(G$14:G$16,$F$14:$F$16,$B420)*G$18/12*(xDSL_ajeno__bitstream*SUMIFS('SCyD Distribución'!$I$99:$I$580,'SCyD Distribución'!$C$99:$C$580,'SCyD - LRAIC+'!$B420,'SCyD Distribución'!$D$99:$D$580,'SCyD - LRAIC+'!$C420,'SCyD Distribución'!$E$99:$E$580,'SCyD - LRAIC+'!$D420,'SCyD Distribución'!$F$99:$F$580,'SCyD - LRAIC+'!$E420))/(xDSL_ajeno__líneas*SUMIFS('SCyD Distribución'!$H$99:$H$580,'SCyD Distribución'!$C$99:$C$580,'SCyD - LRAIC+'!$B420,'SCyD Distribución'!$D$99:$D$580,'SCyD - LRAIC+'!$C420,'SCyD Distribución'!$E$99:$E$580,'SCyD - LRAIC+'!$D420,'SCyD Distribución'!$F$99:$F$580,'SCyD - LRAIC+'!$E420)),0)</f>
        <v>136.48375603528939</v>
      </c>
    </row>
    <row r="421" spans="2:7" ht="13" outlineLevel="1" x14ac:dyDescent="0.25">
      <c r="B421" s="83" t="s">
        <v>5</v>
      </c>
      <c r="C421" s="80" t="s">
        <v>14</v>
      </c>
      <c r="D421" s="76" t="s">
        <v>8</v>
      </c>
      <c r="E421" s="77">
        <v>30</v>
      </c>
      <c r="F421" s="93"/>
      <c r="G421" s="121">
        <f>IFERROR(SUMIFS(G$14:G$16,$F$14:$F$16,$B421)*G$18/12*(xDSL_ajeno__bitstream*SUMIFS('SCyD Distribución'!$I$99:$I$580,'SCyD Distribución'!$C$99:$C$580,'SCyD - LRAIC+'!$B421,'SCyD Distribución'!$D$99:$D$580,'SCyD - LRAIC+'!$C421,'SCyD Distribución'!$E$99:$E$580,'SCyD - LRAIC+'!$D421,'SCyD Distribución'!$F$99:$F$580,'SCyD - LRAIC+'!$E421))/(xDSL_ajeno__líneas*SUMIFS('SCyD Distribución'!$H$99:$H$580,'SCyD Distribución'!$C$99:$C$580,'SCyD - LRAIC+'!$B421,'SCyD Distribución'!$D$99:$D$580,'SCyD - LRAIC+'!$C421,'SCyD Distribución'!$E$99:$E$580,'SCyD - LRAIC+'!$D421,'SCyD Distribución'!$F$99:$F$580,'SCyD - LRAIC+'!$E421)),0)</f>
        <v>167.52717508894273</v>
      </c>
    </row>
    <row r="422" spans="2:7" ht="13" outlineLevel="1" x14ac:dyDescent="0.25">
      <c r="B422" s="83" t="s">
        <v>5</v>
      </c>
      <c r="C422" s="80" t="s">
        <v>14</v>
      </c>
      <c r="D422" s="76" t="s">
        <v>8</v>
      </c>
      <c r="E422" s="77">
        <v>40</v>
      </c>
      <c r="F422" s="93"/>
      <c r="G422" s="121">
        <f>IFERROR(SUMIFS(G$14:G$16,$F$14:$F$16,$B422)*G$18/12*(xDSL_ajeno__bitstream*SUMIFS('SCyD Distribución'!$I$99:$I$580,'SCyD Distribución'!$C$99:$C$580,'SCyD - LRAIC+'!$B422,'SCyD Distribución'!$D$99:$D$580,'SCyD - LRAIC+'!$C422,'SCyD Distribución'!$E$99:$E$580,'SCyD - LRAIC+'!$D422,'SCyD Distribución'!$F$99:$F$580,'SCyD - LRAIC+'!$E422))/(xDSL_ajeno__líneas*SUMIFS('SCyD Distribución'!$H$99:$H$580,'SCyD Distribución'!$C$99:$C$580,'SCyD - LRAIC+'!$B422,'SCyD Distribución'!$D$99:$D$580,'SCyD - LRAIC+'!$C422,'SCyD Distribución'!$E$99:$E$580,'SCyD - LRAIC+'!$D422,'SCyD Distribución'!$F$99:$F$580,'SCyD - LRAIC+'!$E422)),0)</f>
        <v>193.74692604839242</v>
      </c>
    </row>
    <row r="423" spans="2:7" ht="13" outlineLevel="1" x14ac:dyDescent="0.25">
      <c r="B423" s="83" t="s">
        <v>5</v>
      </c>
      <c r="C423" s="80" t="s">
        <v>14</v>
      </c>
      <c r="D423" s="76" t="s">
        <v>8</v>
      </c>
      <c r="E423" s="77">
        <v>50</v>
      </c>
      <c r="F423" s="93"/>
      <c r="G423" s="121">
        <f>IFERROR(SUMIFS(G$14:G$16,$F$14:$F$16,$B423)*G$18/12*(xDSL_ajeno__bitstream*SUMIFS('SCyD Distribución'!$I$99:$I$580,'SCyD Distribución'!$C$99:$C$580,'SCyD - LRAIC+'!$B423,'SCyD Distribución'!$D$99:$D$580,'SCyD - LRAIC+'!$C423,'SCyD Distribución'!$E$99:$E$580,'SCyD - LRAIC+'!$D423,'SCyD Distribución'!$F$99:$F$580,'SCyD - LRAIC+'!$E423))/(xDSL_ajeno__líneas*SUMIFS('SCyD Distribución'!$H$99:$H$580,'SCyD Distribución'!$C$99:$C$580,'SCyD - LRAIC+'!$B423,'SCyD Distribución'!$D$99:$D$580,'SCyD - LRAIC+'!$C423,'SCyD Distribución'!$E$99:$E$580,'SCyD - LRAIC+'!$D423,'SCyD Distribución'!$F$99:$F$580,'SCyD - LRAIC+'!$E423)),0)</f>
        <v>216.8789597363496</v>
      </c>
    </row>
    <row r="424" spans="2:7" ht="13" outlineLevel="1" x14ac:dyDescent="0.25">
      <c r="B424" s="83" t="s">
        <v>5</v>
      </c>
      <c r="C424" s="80" t="s">
        <v>14</v>
      </c>
      <c r="D424" s="76" t="s">
        <v>8</v>
      </c>
      <c r="E424" s="77">
        <v>60</v>
      </c>
      <c r="F424" s="93"/>
      <c r="G424" s="121">
        <f>IFERROR(SUMIFS(G$14:G$16,$F$14:$F$16,$B424)*G$18/12*(xDSL_ajeno__bitstream*SUMIFS('SCyD Distribución'!$I$99:$I$580,'SCyD Distribución'!$C$99:$C$580,'SCyD - LRAIC+'!$B424,'SCyD Distribución'!$D$99:$D$580,'SCyD - LRAIC+'!$C424,'SCyD Distribución'!$E$99:$E$580,'SCyD - LRAIC+'!$D424,'SCyD Distribución'!$F$99:$F$580,'SCyD - LRAIC+'!$E424))/(xDSL_ajeno__líneas*SUMIFS('SCyD Distribución'!$H$99:$H$580,'SCyD Distribución'!$C$99:$C$580,'SCyD - LRAIC+'!$B424,'SCyD Distribución'!$D$99:$D$580,'SCyD - LRAIC+'!$C424,'SCyD Distribución'!$E$99:$E$580,'SCyD - LRAIC+'!$D424,'SCyD Distribución'!$F$99:$F$580,'SCyD - LRAIC+'!$E424)),0)</f>
        <v>237.8149323107807</v>
      </c>
    </row>
    <row r="425" spans="2:7" ht="13" outlineLevel="1" x14ac:dyDescent="0.25">
      <c r="B425" s="83" t="s">
        <v>5</v>
      </c>
      <c r="C425" s="80" t="s">
        <v>14</v>
      </c>
      <c r="D425" s="76" t="s">
        <v>8</v>
      </c>
      <c r="E425" s="77">
        <v>70</v>
      </c>
      <c r="F425" s="93"/>
      <c r="G425" s="121">
        <f>IFERROR(SUMIFS(G$14:G$16,$F$14:$F$16,$B425)*G$18/12*(xDSL_ajeno__bitstream*SUMIFS('SCyD Distribución'!$I$99:$I$580,'SCyD Distribución'!$C$99:$C$580,'SCyD - LRAIC+'!$B425,'SCyD Distribución'!$D$99:$D$580,'SCyD - LRAIC+'!$C425,'SCyD Distribución'!$E$99:$E$580,'SCyD - LRAIC+'!$D425,'SCyD Distribución'!$F$99:$F$580,'SCyD - LRAIC+'!$E425))/(xDSL_ajeno__líneas*SUMIFS('SCyD Distribución'!$H$99:$H$580,'SCyD Distribución'!$C$99:$C$580,'SCyD - LRAIC+'!$B425,'SCyD Distribución'!$D$99:$D$580,'SCyD - LRAIC+'!$C425,'SCyD Distribución'!$E$99:$E$580,'SCyD - LRAIC+'!$D425,'SCyD Distribución'!$F$99:$F$580,'SCyD - LRAIC+'!$E425)),0)</f>
        <v>257.08514605135599</v>
      </c>
    </row>
    <row r="426" spans="2:7" ht="13" outlineLevel="1" x14ac:dyDescent="0.25">
      <c r="B426" s="83" t="s">
        <v>5</v>
      </c>
      <c r="C426" s="80" t="s">
        <v>14</v>
      </c>
      <c r="D426" s="76" t="s">
        <v>8</v>
      </c>
      <c r="E426" s="77">
        <v>100</v>
      </c>
      <c r="F426" s="93"/>
      <c r="G426" s="121">
        <f>IFERROR(SUMIFS(G$14:G$16,$F$14:$F$16,$B426)*G$18/12*(xDSL_ajeno__bitstream*SUMIFS('SCyD Distribución'!$I$99:$I$580,'SCyD Distribución'!$C$99:$C$580,'SCyD - LRAIC+'!$B426,'SCyD Distribución'!$D$99:$D$580,'SCyD - LRAIC+'!$C426,'SCyD Distribución'!$E$99:$E$580,'SCyD - LRAIC+'!$D426,'SCyD Distribución'!$F$99:$F$580,'SCyD - LRAIC+'!$E426))/(xDSL_ajeno__líneas*SUMIFS('SCyD Distribución'!$H$99:$H$580,'SCyD Distribución'!$C$99:$C$580,'SCyD - LRAIC+'!$B426,'SCyD Distribución'!$D$99:$D$580,'SCyD - LRAIC+'!$C426,'SCyD Distribución'!$E$99:$E$580,'SCyD - LRAIC+'!$D426,'SCyD Distribución'!$F$99:$F$580,'SCyD - LRAIC+'!$E426)),0)</f>
        <v>307.87276811627447</v>
      </c>
    </row>
    <row r="427" spans="2:7" ht="13" outlineLevel="1" x14ac:dyDescent="0.25">
      <c r="B427" s="83" t="s">
        <v>5</v>
      </c>
      <c r="C427" s="80" t="s">
        <v>14</v>
      </c>
      <c r="D427" s="76" t="s">
        <v>8</v>
      </c>
      <c r="E427" s="77">
        <v>120</v>
      </c>
      <c r="F427" s="93"/>
      <c r="G427" s="121">
        <f>IFERROR(SUMIFS(G$14:G$16,$F$14:$F$16,$B427)*G$18/12*(xDSL_ajeno__bitstream*SUMIFS('SCyD Distribución'!$I$99:$I$580,'SCyD Distribución'!$C$99:$C$580,'SCyD - LRAIC+'!$B427,'SCyD Distribución'!$D$99:$D$580,'SCyD - LRAIC+'!$C427,'SCyD Distribución'!$E$99:$E$580,'SCyD - LRAIC+'!$D427,'SCyD Distribución'!$F$99:$F$580,'SCyD - LRAIC+'!$E427))/(xDSL_ajeno__líneas*SUMIFS('SCyD Distribución'!$H$99:$H$580,'SCyD Distribución'!$C$99:$C$580,'SCyD - LRAIC+'!$B427,'SCyD Distribución'!$D$99:$D$580,'SCyD - LRAIC+'!$C427,'SCyD Distribución'!$E$99:$E$580,'SCyD - LRAIC+'!$D427,'SCyD Distribución'!$F$99:$F$580,'SCyD - LRAIC+'!$E427)),0)</f>
        <v>337.59264429758844</v>
      </c>
    </row>
    <row r="428" spans="2:7" ht="13" outlineLevel="1" x14ac:dyDescent="0.25">
      <c r="B428" s="83" t="s">
        <v>5</v>
      </c>
      <c r="C428" s="80" t="s">
        <v>14</v>
      </c>
      <c r="D428" s="76" t="s">
        <v>8</v>
      </c>
      <c r="E428" s="77">
        <v>150</v>
      </c>
      <c r="F428" s="93"/>
      <c r="G428" s="121">
        <f>IFERROR(SUMIFS(G$14:G$16,$F$14:$F$16,$B428)*G$18/12*(xDSL_ajeno__bitstream*SUMIFS('SCyD Distribución'!$I$99:$I$580,'SCyD Distribución'!$C$99:$C$580,'SCyD - LRAIC+'!$B428,'SCyD Distribución'!$D$99:$D$580,'SCyD - LRAIC+'!$C428,'SCyD Distribución'!$E$99:$E$580,'SCyD - LRAIC+'!$D428,'SCyD Distribución'!$F$99:$F$580,'SCyD - LRAIC+'!$E428))/(xDSL_ajeno__líneas*SUMIFS('SCyD Distribución'!$H$99:$H$580,'SCyD Distribución'!$C$99:$C$580,'SCyD - LRAIC+'!$B428,'SCyD Distribución'!$D$99:$D$580,'SCyD - LRAIC+'!$C428,'SCyD Distribución'!$E$99:$E$580,'SCyD - LRAIC+'!$D428,'SCyD Distribución'!$F$99:$F$580,'SCyD - LRAIC+'!$E428)),0)</f>
        <v>377.89885498166342</v>
      </c>
    </row>
    <row r="429" spans="2:7" ht="13" outlineLevel="1" x14ac:dyDescent="0.25">
      <c r="B429" s="83" t="s">
        <v>5</v>
      </c>
      <c r="C429" s="80" t="s">
        <v>14</v>
      </c>
      <c r="D429" s="76" t="s">
        <v>8</v>
      </c>
      <c r="E429" s="77">
        <v>200</v>
      </c>
      <c r="F429" s="93"/>
      <c r="G429" s="121">
        <f>IFERROR(SUMIFS(G$14:G$16,$F$14:$F$16,$B429)*G$18/12*(xDSL_ajeno__bitstream*SUMIFS('SCyD Distribución'!$I$99:$I$580,'SCyD Distribución'!$C$99:$C$580,'SCyD - LRAIC+'!$B429,'SCyD Distribución'!$D$99:$D$580,'SCyD - LRAIC+'!$C429,'SCyD Distribución'!$E$99:$E$580,'SCyD - LRAIC+'!$D429,'SCyD Distribución'!$F$99:$F$580,'SCyD - LRAIC+'!$E429))/(xDSL_ajeno__líneas*SUMIFS('SCyD Distribución'!$H$99:$H$580,'SCyD Distribución'!$C$99:$C$580,'SCyD - LRAIC+'!$B429,'SCyD Distribución'!$D$99:$D$580,'SCyD - LRAIC+'!$C429,'SCyD Distribución'!$E$99:$E$580,'SCyD - LRAIC+'!$D429,'SCyD Distribución'!$F$99:$F$580,'SCyD - LRAIC+'!$E429)),0)</f>
        <v>437.04396896224512</v>
      </c>
    </row>
    <row r="430" spans="2:7" ht="13" outlineLevel="1" x14ac:dyDescent="0.25">
      <c r="B430" s="83" t="s">
        <v>5</v>
      </c>
      <c r="C430" s="80" t="s">
        <v>14</v>
      </c>
      <c r="D430" s="76" t="s">
        <v>8</v>
      </c>
      <c r="E430" s="77">
        <v>250</v>
      </c>
      <c r="F430" s="93"/>
      <c r="G430" s="121">
        <f>IFERROR(SUMIFS(G$14:G$16,$F$14:$F$16,$B430)*G$18/12*(xDSL_ajeno__bitstream*SUMIFS('SCyD Distribución'!$I$99:$I$580,'SCyD Distribución'!$C$99:$C$580,'SCyD - LRAIC+'!$B430,'SCyD Distribución'!$D$99:$D$580,'SCyD - LRAIC+'!$C430,'SCyD Distribución'!$E$99:$E$580,'SCyD - LRAIC+'!$D430,'SCyD Distribución'!$F$99:$F$580,'SCyD - LRAIC+'!$E430))/(xDSL_ajeno__líneas*SUMIFS('SCyD Distribución'!$H$99:$H$580,'SCyD Distribución'!$C$99:$C$580,'SCyD - LRAIC+'!$B430,'SCyD Distribución'!$D$99:$D$580,'SCyD - LRAIC+'!$C430,'SCyD Distribución'!$E$99:$E$580,'SCyD - LRAIC+'!$D430,'SCyD Distribución'!$F$99:$F$580,'SCyD - LRAIC+'!$E430)),0)</f>
        <v>489.22397521756022</v>
      </c>
    </row>
    <row r="431" spans="2:7" ht="13" outlineLevel="1" x14ac:dyDescent="0.25">
      <c r="B431" s="83" t="s">
        <v>5</v>
      </c>
      <c r="C431" s="80" t="s">
        <v>14</v>
      </c>
      <c r="D431" s="76" t="s">
        <v>8</v>
      </c>
      <c r="E431" s="77">
        <v>300</v>
      </c>
      <c r="F431" s="93"/>
      <c r="G431" s="121">
        <f>IFERROR(SUMIFS(G$14:G$16,$F$14:$F$16,$B431)*G$18/12*(xDSL_ajeno__bitstream*SUMIFS('SCyD Distribución'!$I$99:$I$580,'SCyD Distribución'!$C$99:$C$580,'SCyD - LRAIC+'!$B431,'SCyD Distribución'!$D$99:$D$580,'SCyD - LRAIC+'!$C431,'SCyD Distribución'!$E$99:$E$580,'SCyD - LRAIC+'!$D431,'SCyD Distribución'!$F$99:$F$580,'SCyD - LRAIC+'!$E431))/(xDSL_ajeno__líneas*SUMIFS('SCyD Distribución'!$H$99:$H$580,'SCyD Distribución'!$C$99:$C$580,'SCyD - LRAIC+'!$B431,'SCyD Distribución'!$D$99:$D$580,'SCyD - LRAIC+'!$C431,'SCyD Distribución'!$E$99:$E$580,'SCyD - LRAIC+'!$D431,'SCyD Distribución'!$F$99:$F$580,'SCyD - LRAIC+'!$E431)),0)</f>
        <v>536.45022409094224</v>
      </c>
    </row>
    <row r="432" spans="2:7" ht="13" outlineLevel="1" x14ac:dyDescent="0.25">
      <c r="B432" s="83" t="s">
        <v>5</v>
      </c>
      <c r="C432" s="80" t="s">
        <v>14</v>
      </c>
      <c r="D432" s="76" t="s">
        <v>8</v>
      </c>
      <c r="E432" s="77">
        <v>400</v>
      </c>
      <c r="F432" s="93"/>
      <c r="G432" s="121">
        <f>IFERROR(SUMIFS(G$14:G$16,$F$14:$F$16,$B432)*G$18/12*(xDSL_ajeno__bitstream*SUMIFS('SCyD Distribución'!$I$99:$I$580,'SCyD Distribución'!$C$99:$C$580,'SCyD - LRAIC+'!$B432,'SCyD Distribución'!$D$99:$D$580,'SCyD - LRAIC+'!$C432,'SCyD Distribución'!$E$99:$E$580,'SCyD - LRAIC+'!$D432,'SCyD Distribución'!$F$99:$F$580,'SCyD - LRAIC+'!$E432))/(xDSL_ajeno__líneas*SUMIFS('SCyD Distribución'!$H$99:$H$580,'SCyD Distribución'!$C$99:$C$580,'SCyD - LRAIC+'!$B432,'SCyD Distribución'!$D$99:$D$580,'SCyD - LRAIC+'!$C432,'SCyD Distribución'!$E$99:$E$580,'SCyD - LRAIC+'!$D432,'SCyD Distribución'!$F$99:$F$580,'SCyD - LRAIC+'!$E432)),0)</f>
        <v>620.41028173733844</v>
      </c>
    </row>
    <row r="433" spans="2:7" ht="13" outlineLevel="1" x14ac:dyDescent="0.25">
      <c r="B433" s="83" t="s">
        <v>5</v>
      </c>
      <c r="C433" s="80" t="s">
        <v>14</v>
      </c>
      <c r="D433" s="76" t="s">
        <v>8</v>
      </c>
      <c r="E433" s="77">
        <v>500</v>
      </c>
      <c r="F433" s="93"/>
      <c r="G433" s="121">
        <f>IFERROR(SUMIFS(G$14:G$16,$F$14:$F$16,$B433)*G$18/12*(xDSL_ajeno__bitstream*SUMIFS('SCyD Distribución'!$I$99:$I$580,'SCyD Distribución'!$C$99:$C$580,'SCyD - LRAIC+'!$B433,'SCyD Distribución'!$D$99:$D$580,'SCyD - LRAIC+'!$C433,'SCyD Distribución'!$E$99:$E$580,'SCyD - LRAIC+'!$D433,'SCyD Distribución'!$F$99:$F$580,'SCyD - LRAIC+'!$E433))/(xDSL_ajeno__líneas*SUMIFS('SCyD Distribución'!$H$99:$H$580,'SCyD Distribución'!$C$99:$C$580,'SCyD - LRAIC+'!$B433,'SCyD Distribución'!$D$99:$D$580,'SCyD - LRAIC+'!$C433,'SCyD Distribución'!$E$99:$E$580,'SCyD - LRAIC+'!$D433,'SCyD Distribución'!$F$99:$F$580,'SCyD - LRAIC+'!$E433)),0)</f>
        <v>694.48294874790304</v>
      </c>
    </row>
    <row r="434" spans="2:7" ht="13" outlineLevel="1" x14ac:dyDescent="0.25">
      <c r="B434" s="83" t="s">
        <v>5</v>
      </c>
      <c r="C434" s="80" t="s">
        <v>14</v>
      </c>
      <c r="D434" s="76" t="s">
        <v>8</v>
      </c>
      <c r="E434" s="77">
        <v>750</v>
      </c>
      <c r="F434" s="93"/>
      <c r="G434" s="121">
        <f>IFERROR(SUMIFS(G$14:G$16,$F$14:$F$16,$B434)*G$18/12*(xDSL_ajeno__bitstream*SUMIFS('SCyD Distribución'!$I$99:$I$580,'SCyD Distribución'!$C$99:$C$580,'SCyD - LRAIC+'!$B434,'SCyD Distribución'!$D$99:$D$580,'SCyD - LRAIC+'!$C434,'SCyD Distribución'!$E$99:$E$580,'SCyD - LRAIC+'!$D434,'SCyD Distribución'!$F$99:$F$580,'SCyD - LRAIC+'!$E434))/(xDSL_ajeno__líneas*SUMIFS('SCyD Distribución'!$H$99:$H$580,'SCyD Distribución'!$C$99:$C$580,'SCyD - LRAIC+'!$B434,'SCyD Distribución'!$D$99:$D$580,'SCyD - LRAIC+'!$C434,'SCyD Distribución'!$E$99:$E$580,'SCyD - LRAIC+'!$D434,'SCyD Distribución'!$F$99:$F$580,'SCyD - LRAIC+'!$E434)),0)</f>
        <v>852.44405584128947</v>
      </c>
    </row>
    <row r="435" spans="2:7" ht="13" outlineLevel="1" x14ac:dyDescent="0.25">
      <c r="B435" s="83" t="s">
        <v>5</v>
      </c>
      <c r="C435" s="80" t="s">
        <v>14</v>
      </c>
      <c r="D435" s="76" t="s">
        <v>8</v>
      </c>
      <c r="E435" s="77">
        <v>1000</v>
      </c>
      <c r="F435" s="93"/>
      <c r="G435" s="121">
        <f>IFERROR(SUMIFS(G$14:G$16,$F$14:$F$16,$B435)*G$18/12*(xDSL_ajeno__bitstream*SUMIFS('SCyD Distribución'!$I$99:$I$580,'SCyD Distribución'!$C$99:$C$580,'SCyD - LRAIC+'!$B435,'SCyD Distribución'!$D$99:$D$580,'SCyD - LRAIC+'!$C435,'SCyD Distribución'!$E$99:$E$580,'SCyD - LRAIC+'!$D435,'SCyD Distribución'!$F$99:$F$580,'SCyD - LRAIC+'!$E435))/(xDSL_ajeno__líneas*SUMIFS('SCyD Distribución'!$H$99:$H$580,'SCyD Distribución'!$C$99:$C$580,'SCyD - LRAIC+'!$B435,'SCyD Distribución'!$D$99:$D$580,'SCyD - LRAIC+'!$C435,'SCyD Distribución'!$E$99:$E$580,'SCyD - LRAIC+'!$D435,'SCyD Distribución'!$F$99:$F$580,'SCyD - LRAIC+'!$E435)),0)</f>
        <v>985.86044538618296</v>
      </c>
    </row>
    <row r="436" spans="2:7" ht="13" outlineLevel="1" x14ac:dyDescent="0.25">
      <c r="B436" s="83" t="s">
        <v>5</v>
      </c>
      <c r="C436" s="75" t="s">
        <v>11</v>
      </c>
      <c r="D436" s="81" t="s">
        <v>9</v>
      </c>
      <c r="E436" s="77">
        <v>3</v>
      </c>
      <c r="F436" s="93"/>
      <c r="G436" s="121">
        <f>IFERROR(SUMIFS(G$14:G$16,$F$14:$F$16,$B436)*G$18/12*(xDSL_ajeno__bitstream*SUMIFS('SCyD Distribución'!$I$99:$I$580,'SCyD Distribución'!$C$99:$C$580,'SCyD - LRAIC+'!$B436,'SCyD Distribución'!$D$99:$D$580,'SCyD - LRAIC+'!$C436,'SCyD Distribución'!$E$99:$E$580,'SCyD - LRAIC+'!$D436,'SCyD Distribución'!$F$99:$F$580,'SCyD - LRAIC+'!$E436))/(xDSL_ajeno__líneas*SUMIFS('SCyD Distribución'!$H$99:$H$580,'SCyD Distribución'!$C$99:$C$580,'SCyD - LRAIC+'!$B436,'SCyD Distribución'!$D$99:$D$580,'SCyD - LRAIC+'!$C436,'SCyD Distribución'!$E$99:$E$580,'SCyD - LRAIC+'!$D436,'SCyD Distribución'!$F$99:$F$580,'SCyD - LRAIC+'!$E436)),0)</f>
        <v>65.783307107810359</v>
      </c>
    </row>
    <row r="437" spans="2:7" ht="13" outlineLevel="1" x14ac:dyDescent="0.25">
      <c r="B437" s="83" t="s">
        <v>5</v>
      </c>
      <c r="C437" s="75" t="s">
        <v>11</v>
      </c>
      <c r="D437" s="81" t="s">
        <v>9</v>
      </c>
      <c r="E437" s="77">
        <v>5</v>
      </c>
      <c r="F437" s="93"/>
      <c r="G437" s="121">
        <f>IFERROR(SUMIFS(G$14:G$16,$F$14:$F$16,$B437)*G$18/12*(xDSL_ajeno__bitstream*SUMIFS('SCyD Distribución'!$I$99:$I$580,'SCyD Distribución'!$C$99:$C$580,'SCyD - LRAIC+'!$B437,'SCyD Distribución'!$D$99:$D$580,'SCyD - LRAIC+'!$C437,'SCyD Distribución'!$E$99:$E$580,'SCyD - LRAIC+'!$D437,'SCyD Distribución'!$F$99:$F$580,'SCyD - LRAIC+'!$E437))/(xDSL_ajeno__líneas*SUMIFS('SCyD Distribución'!$H$99:$H$580,'SCyD Distribución'!$C$99:$C$580,'SCyD - LRAIC+'!$B437,'SCyD Distribución'!$D$99:$D$580,'SCyD - LRAIC+'!$C437,'SCyD Distribución'!$E$99:$E$580,'SCyD - LRAIC+'!$D437,'SCyD Distribución'!$F$99:$F$580,'SCyD - LRAIC+'!$E437)),0)</f>
        <v>85.162393539938492</v>
      </c>
    </row>
    <row r="438" spans="2:7" ht="13" outlineLevel="1" x14ac:dyDescent="0.25">
      <c r="B438" s="83" t="s">
        <v>5</v>
      </c>
      <c r="C438" s="75" t="s">
        <v>11</v>
      </c>
      <c r="D438" s="81" t="s">
        <v>9</v>
      </c>
      <c r="E438" s="77">
        <v>10</v>
      </c>
      <c r="F438" s="93"/>
      <c r="G438" s="121">
        <f>IFERROR(SUMIFS(G$14:G$16,$F$14:$F$16,$B438)*G$18/12*(xDSL_ajeno__bitstream*SUMIFS('SCyD Distribución'!$I$99:$I$580,'SCyD Distribución'!$C$99:$C$580,'SCyD - LRAIC+'!$B438,'SCyD Distribución'!$D$99:$D$580,'SCyD - LRAIC+'!$C438,'SCyD Distribución'!$E$99:$E$580,'SCyD - LRAIC+'!$D438,'SCyD Distribución'!$F$99:$F$580,'SCyD - LRAIC+'!$E438))/(xDSL_ajeno__líneas*SUMIFS('SCyD Distribución'!$H$99:$H$580,'SCyD Distribución'!$C$99:$C$580,'SCyD - LRAIC+'!$B438,'SCyD Distribución'!$D$99:$D$580,'SCyD - LRAIC+'!$C438,'SCyD Distribución'!$E$99:$E$580,'SCyD - LRAIC+'!$D438,'SCyD Distribución'!$F$99:$F$580,'SCyD - LRAIC+'!$E438)),0)</f>
        <v>120.89315565890725</v>
      </c>
    </row>
    <row r="439" spans="2:7" ht="13" outlineLevel="1" x14ac:dyDescent="0.25">
      <c r="B439" s="83" t="s">
        <v>5</v>
      </c>
      <c r="C439" s="75" t="s">
        <v>11</v>
      </c>
      <c r="D439" s="81" t="s">
        <v>9</v>
      </c>
      <c r="E439" s="77">
        <v>15</v>
      </c>
      <c r="F439" s="93"/>
      <c r="G439" s="121">
        <f>IFERROR(SUMIFS(G$14:G$16,$F$14:$F$16,$B439)*G$18/12*(xDSL_ajeno__bitstream*SUMIFS('SCyD Distribución'!$I$99:$I$580,'SCyD Distribución'!$C$99:$C$580,'SCyD - LRAIC+'!$B439,'SCyD Distribución'!$D$99:$D$580,'SCyD - LRAIC+'!$C439,'SCyD Distribución'!$E$99:$E$580,'SCyD - LRAIC+'!$D439,'SCyD Distribución'!$F$99:$F$580,'SCyD - LRAIC+'!$E439))/(xDSL_ajeno__líneas*SUMIFS('SCyD Distribución'!$H$99:$H$580,'SCyD Distribución'!$C$99:$C$580,'SCyD - LRAIC+'!$B439,'SCyD Distribución'!$D$99:$D$580,'SCyD - LRAIC+'!$C439,'SCyD Distribución'!$E$99:$E$580,'SCyD - LRAIC+'!$D439,'SCyD Distribución'!$F$99:$F$580,'SCyD - LRAIC+'!$E439)),0)</f>
        <v>148.39047109670653</v>
      </c>
    </row>
    <row r="440" spans="2:7" ht="13" outlineLevel="1" x14ac:dyDescent="0.25">
      <c r="B440" s="83" t="s">
        <v>5</v>
      </c>
      <c r="C440" s="75" t="s">
        <v>11</v>
      </c>
      <c r="D440" s="81" t="s">
        <v>9</v>
      </c>
      <c r="E440" s="77">
        <v>20</v>
      </c>
      <c r="F440" s="93"/>
      <c r="G440" s="121">
        <f>IFERROR(SUMIFS(G$14:G$16,$F$14:$F$16,$B440)*G$18/12*(xDSL_ajeno__bitstream*SUMIFS('SCyD Distribución'!$I$99:$I$580,'SCyD Distribución'!$C$99:$C$580,'SCyD - LRAIC+'!$B440,'SCyD Distribución'!$D$99:$D$580,'SCyD - LRAIC+'!$C440,'SCyD Distribución'!$E$99:$E$580,'SCyD - LRAIC+'!$D440,'SCyD Distribución'!$F$99:$F$580,'SCyD - LRAIC+'!$E440))/(xDSL_ajeno__líneas*SUMIFS('SCyD Distribución'!$H$99:$H$580,'SCyD Distribución'!$C$99:$C$580,'SCyD - LRAIC+'!$B440,'SCyD Distribución'!$D$99:$D$580,'SCyD - LRAIC+'!$C440,'SCyD Distribución'!$E$99:$E$580,'SCyD - LRAIC+'!$D440,'SCyD Distribución'!$F$99:$F$580,'SCyD - LRAIC+'!$E440)),0)</f>
        <v>171.6151281999222</v>
      </c>
    </row>
    <row r="441" spans="2:7" ht="13" outlineLevel="1" x14ac:dyDescent="0.25">
      <c r="B441" s="83" t="s">
        <v>5</v>
      </c>
      <c r="C441" s="75" t="s">
        <v>11</v>
      </c>
      <c r="D441" s="81" t="s">
        <v>9</v>
      </c>
      <c r="E441" s="77">
        <v>30</v>
      </c>
      <c r="F441" s="93"/>
      <c r="G441" s="121">
        <f>IFERROR(SUMIFS(G$14:G$16,$F$14:$F$16,$B441)*G$18/12*(xDSL_ajeno__bitstream*SUMIFS('SCyD Distribución'!$I$99:$I$580,'SCyD Distribución'!$C$99:$C$580,'SCyD - LRAIC+'!$B441,'SCyD Distribución'!$D$99:$D$580,'SCyD - LRAIC+'!$C441,'SCyD Distribución'!$E$99:$E$580,'SCyD - LRAIC+'!$D441,'SCyD Distribución'!$F$99:$F$580,'SCyD - LRAIC+'!$E441))/(xDSL_ajeno__líneas*SUMIFS('SCyD Distribución'!$H$99:$H$580,'SCyD Distribución'!$C$99:$C$580,'SCyD - LRAIC+'!$B441,'SCyD Distribución'!$D$99:$D$580,'SCyD - LRAIC+'!$C441,'SCyD Distribución'!$E$99:$E$580,'SCyD - LRAIC+'!$D441,'SCyD Distribución'!$F$99:$F$580,'SCyD - LRAIC+'!$E441)),0)</f>
        <v>210.64922643560629</v>
      </c>
    </row>
    <row r="442" spans="2:7" ht="13" outlineLevel="1" x14ac:dyDescent="0.25">
      <c r="B442" s="83" t="s">
        <v>5</v>
      </c>
      <c r="C442" s="75" t="s">
        <v>11</v>
      </c>
      <c r="D442" s="81" t="s">
        <v>9</v>
      </c>
      <c r="E442" s="77">
        <v>40</v>
      </c>
      <c r="F442" s="93"/>
      <c r="G442" s="121">
        <f>IFERROR(SUMIFS(G$14:G$16,$F$14:$F$16,$B442)*G$18/12*(xDSL_ajeno__bitstream*SUMIFS('SCyD Distribución'!$I$99:$I$580,'SCyD Distribución'!$C$99:$C$580,'SCyD - LRAIC+'!$B442,'SCyD Distribución'!$D$99:$D$580,'SCyD - LRAIC+'!$C442,'SCyD Distribución'!$E$99:$E$580,'SCyD - LRAIC+'!$D442,'SCyD Distribución'!$F$99:$F$580,'SCyD - LRAIC+'!$E442))/(xDSL_ajeno__líneas*SUMIFS('SCyD Distribución'!$H$99:$H$580,'SCyD Distribución'!$C$99:$C$580,'SCyD - LRAIC+'!$B442,'SCyD Distribución'!$D$99:$D$580,'SCyD - LRAIC+'!$C442,'SCyD Distribución'!$E$99:$E$580,'SCyD - LRAIC+'!$D442,'SCyD Distribución'!$F$99:$F$580,'SCyD - LRAIC+'!$E442)),0)</f>
        <v>243.61802838675234</v>
      </c>
    </row>
    <row r="443" spans="2:7" ht="13" outlineLevel="1" x14ac:dyDescent="0.25">
      <c r="B443" s="83" t="s">
        <v>5</v>
      </c>
      <c r="C443" s="75" t="s">
        <v>11</v>
      </c>
      <c r="D443" s="81" t="s">
        <v>9</v>
      </c>
      <c r="E443" s="77">
        <v>50</v>
      </c>
      <c r="F443" s="93"/>
      <c r="G443" s="121">
        <f>IFERROR(SUMIFS(G$14:G$16,$F$14:$F$16,$B443)*G$18/12*(xDSL_ajeno__bitstream*SUMIFS('SCyD Distribución'!$I$99:$I$580,'SCyD Distribución'!$C$99:$C$580,'SCyD - LRAIC+'!$B443,'SCyD Distribución'!$D$99:$D$580,'SCyD - LRAIC+'!$C443,'SCyD Distribución'!$E$99:$E$580,'SCyD - LRAIC+'!$D443,'SCyD Distribución'!$F$99:$F$580,'SCyD - LRAIC+'!$E443))/(xDSL_ajeno__líneas*SUMIFS('SCyD Distribución'!$H$99:$H$580,'SCyD Distribución'!$C$99:$C$580,'SCyD - LRAIC+'!$B443,'SCyD Distribución'!$D$99:$D$580,'SCyD - LRAIC+'!$C443,'SCyD Distribución'!$E$99:$E$580,'SCyD - LRAIC+'!$D443,'SCyD Distribución'!$F$99:$F$580,'SCyD - LRAIC+'!$E443)),0)</f>
        <v>272.70432438418408</v>
      </c>
    </row>
    <row r="444" spans="2:7" ht="13" outlineLevel="1" x14ac:dyDescent="0.25">
      <c r="B444" s="83" t="s">
        <v>5</v>
      </c>
      <c r="C444" s="75" t="s">
        <v>11</v>
      </c>
      <c r="D444" s="81" t="s">
        <v>9</v>
      </c>
      <c r="E444" s="77">
        <v>60</v>
      </c>
      <c r="F444" s="93"/>
      <c r="G444" s="121">
        <f>IFERROR(SUMIFS(G$14:G$16,$F$14:$F$16,$B444)*G$18/12*(xDSL_ajeno__bitstream*SUMIFS('SCyD Distribución'!$I$99:$I$580,'SCyD Distribución'!$C$99:$C$580,'SCyD - LRAIC+'!$B444,'SCyD Distribución'!$D$99:$D$580,'SCyD - LRAIC+'!$C444,'SCyD Distribución'!$E$99:$E$580,'SCyD - LRAIC+'!$D444,'SCyD Distribución'!$F$99:$F$580,'SCyD - LRAIC+'!$E444))/(xDSL_ajeno__líneas*SUMIFS('SCyD Distribución'!$H$99:$H$580,'SCyD Distribución'!$C$99:$C$580,'SCyD - LRAIC+'!$B444,'SCyD Distribución'!$D$99:$D$580,'SCyD - LRAIC+'!$C444,'SCyD Distribución'!$E$99:$E$580,'SCyD - LRAIC+'!$D444,'SCyD Distribución'!$F$99:$F$580,'SCyD - LRAIC+'!$E444)),0)</f>
        <v>299.02928584276276</v>
      </c>
    </row>
    <row r="445" spans="2:7" ht="13" outlineLevel="1" x14ac:dyDescent="0.25">
      <c r="B445" s="83" t="s">
        <v>5</v>
      </c>
      <c r="C445" s="75" t="s">
        <v>11</v>
      </c>
      <c r="D445" s="81" t="s">
        <v>9</v>
      </c>
      <c r="E445" s="77">
        <v>70</v>
      </c>
      <c r="F445" s="93"/>
      <c r="G445" s="121">
        <f>IFERROR(SUMIFS(G$14:G$16,$F$14:$F$16,$B445)*G$18/12*(xDSL_ajeno__bitstream*SUMIFS('SCyD Distribución'!$I$99:$I$580,'SCyD Distribución'!$C$99:$C$580,'SCyD - LRAIC+'!$B445,'SCyD Distribución'!$D$99:$D$580,'SCyD - LRAIC+'!$C445,'SCyD Distribución'!$E$99:$E$580,'SCyD - LRAIC+'!$D445,'SCyD Distribución'!$F$99:$F$580,'SCyD - LRAIC+'!$E445))/(xDSL_ajeno__líneas*SUMIFS('SCyD Distribución'!$H$99:$H$580,'SCyD Distribución'!$C$99:$C$580,'SCyD - LRAIC+'!$B445,'SCyD Distribución'!$D$99:$D$580,'SCyD - LRAIC+'!$C445,'SCyD Distribución'!$E$99:$E$580,'SCyD - LRAIC+'!$D445,'SCyD Distribución'!$F$99:$F$580,'SCyD - LRAIC+'!$E445)),0)</f>
        <v>323.2597166104627</v>
      </c>
    </row>
    <row r="446" spans="2:7" ht="13" outlineLevel="1" x14ac:dyDescent="0.25">
      <c r="B446" s="83" t="s">
        <v>5</v>
      </c>
      <c r="C446" s="75" t="s">
        <v>11</v>
      </c>
      <c r="D446" s="81" t="s">
        <v>9</v>
      </c>
      <c r="E446" s="77">
        <v>100</v>
      </c>
      <c r="F446" s="93"/>
      <c r="G446" s="121">
        <f>IFERROR(SUMIFS(G$14:G$16,$F$14:$F$16,$B446)*G$18/12*(xDSL_ajeno__bitstream*SUMIFS('SCyD Distribución'!$I$99:$I$580,'SCyD Distribución'!$C$99:$C$580,'SCyD - LRAIC+'!$B446,'SCyD Distribución'!$D$99:$D$580,'SCyD - LRAIC+'!$C446,'SCyD Distribución'!$E$99:$E$580,'SCyD - LRAIC+'!$D446,'SCyD Distribución'!$F$99:$F$580,'SCyD - LRAIC+'!$E446))/(xDSL_ajeno__líneas*SUMIFS('SCyD Distribución'!$H$99:$H$580,'SCyD Distribución'!$C$99:$C$580,'SCyD - LRAIC+'!$B446,'SCyD Distribución'!$D$99:$D$580,'SCyD - LRAIC+'!$C446,'SCyD Distribución'!$E$99:$E$580,'SCyD - LRAIC+'!$D446,'SCyD Distribución'!$F$99:$F$580,'SCyD - LRAIC+'!$E446)),0)</f>
        <v>387.12024129727297</v>
      </c>
    </row>
    <row r="447" spans="2:7" ht="13" outlineLevel="1" x14ac:dyDescent="0.25">
      <c r="B447" s="83" t="s">
        <v>5</v>
      </c>
      <c r="C447" s="75" t="s">
        <v>11</v>
      </c>
      <c r="D447" s="81" t="s">
        <v>9</v>
      </c>
      <c r="E447" s="77">
        <v>120</v>
      </c>
      <c r="F447" s="93"/>
      <c r="G447" s="121">
        <f>IFERROR(SUMIFS(G$14:G$16,$F$14:$F$16,$B447)*G$18/12*(xDSL_ajeno__bitstream*SUMIFS('SCyD Distribución'!$I$99:$I$580,'SCyD Distribución'!$C$99:$C$580,'SCyD - LRAIC+'!$B447,'SCyD Distribución'!$D$99:$D$580,'SCyD - LRAIC+'!$C447,'SCyD Distribución'!$E$99:$E$580,'SCyD - LRAIC+'!$D447,'SCyD Distribución'!$F$99:$F$580,'SCyD - LRAIC+'!$E447))/(xDSL_ajeno__líneas*SUMIFS('SCyD Distribución'!$H$99:$H$580,'SCyD Distribución'!$C$99:$C$580,'SCyD - LRAIC+'!$B447,'SCyD Distribución'!$D$99:$D$580,'SCyD - LRAIC+'!$C447,'SCyD Distribución'!$E$99:$E$580,'SCyD - LRAIC+'!$D447,'SCyD Distribución'!$F$99:$F$580,'SCyD - LRAIC+'!$E447)),0)</f>
        <v>424.49011232883544</v>
      </c>
    </row>
    <row r="448" spans="2:7" ht="13" outlineLevel="1" x14ac:dyDescent="0.25">
      <c r="B448" s="83" t="s">
        <v>5</v>
      </c>
      <c r="C448" s="75" t="s">
        <v>11</v>
      </c>
      <c r="D448" s="81" t="s">
        <v>9</v>
      </c>
      <c r="E448" s="77">
        <v>150</v>
      </c>
      <c r="F448" s="93"/>
      <c r="G448" s="121">
        <f>IFERROR(SUMIFS(G$14:G$16,$F$14:$F$16,$B448)*G$18/12*(xDSL_ajeno__bitstream*SUMIFS('SCyD Distribución'!$I$99:$I$580,'SCyD Distribución'!$C$99:$C$580,'SCyD - LRAIC+'!$B448,'SCyD Distribución'!$D$99:$D$580,'SCyD - LRAIC+'!$C448,'SCyD Distribución'!$E$99:$E$580,'SCyD - LRAIC+'!$D448,'SCyD Distribución'!$F$99:$F$580,'SCyD - LRAIC+'!$E448))/(xDSL_ajeno__líneas*SUMIFS('SCyD Distribución'!$H$99:$H$580,'SCyD Distribución'!$C$99:$C$580,'SCyD - LRAIC+'!$B448,'SCyD Distribución'!$D$99:$D$580,'SCyD - LRAIC+'!$C448,'SCyD Distribución'!$E$99:$E$580,'SCyD - LRAIC+'!$D448,'SCyD Distribución'!$F$99:$F$580,'SCyD - LRAIC+'!$E448)),0)</f>
        <v>475.17127552903406</v>
      </c>
    </row>
    <row r="449" spans="2:7" ht="13" outlineLevel="1" x14ac:dyDescent="0.25">
      <c r="B449" s="83" t="s">
        <v>5</v>
      </c>
      <c r="C449" s="75" t="s">
        <v>11</v>
      </c>
      <c r="D449" s="81" t="s">
        <v>9</v>
      </c>
      <c r="E449" s="77">
        <v>200</v>
      </c>
      <c r="F449" s="93"/>
      <c r="G449" s="121">
        <f>IFERROR(SUMIFS(G$14:G$16,$F$14:$F$16,$B449)*G$18/12*(xDSL_ajeno__bitstream*SUMIFS('SCyD Distribución'!$I$99:$I$580,'SCyD Distribución'!$C$99:$C$580,'SCyD - LRAIC+'!$B449,'SCyD Distribución'!$D$99:$D$580,'SCyD - LRAIC+'!$C449,'SCyD Distribución'!$E$99:$E$580,'SCyD - LRAIC+'!$D449,'SCyD Distribución'!$F$99:$F$580,'SCyD - LRAIC+'!$E449))/(xDSL_ajeno__líneas*SUMIFS('SCyD Distribución'!$H$99:$H$580,'SCyD Distribución'!$C$99:$C$580,'SCyD - LRAIC+'!$B449,'SCyD Distribución'!$D$99:$D$580,'SCyD - LRAIC+'!$C449,'SCyD Distribución'!$E$99:$E$580,'SCyD - LRAIC+'!$D449,'SCyD Distribución'!$F$99:$F$580,'SCyD - LRAIC+'!$E449)),0)</f>
        <v>549.54053831186752</v>
      </c>
    </row>
    <row r="450" spans="2:7" ht="13" outlineLevel="1" x14ac:dyDescent="0.25">
      <c r="B450" s="83" t="s">
        <v>5</v>
      </c>
      <c r="C450" s="75" t="s">
        <v>11</v>
      </c>
      <c r="D450" s="81" t="s">
        <v>9</v>
      </c>
      <c r="E450" s="77">
        <v>250</v>
      </c>
      <c r="F450" s="93"/>
      <c r="G450" s="121">
        <f>IFERROR(SUMIFS(G$14:G$16,$F$14:$F$16,$B450)*G$18/12*(xDSL_ajeno__bitstream*SUMIFS('SCyD Distribución'!$I$99:$I$580,'SCyD Distribución'!$C$99:$C$580,'SCyD - LRAIC+'!$B450,'SCyD Distribución'!$D$99:$D$580,'SCyD - LRAIC+'!$C450,'SCyD Distribución'!$E$99:$E$580,'SCyD - LRAIC+'!$D450,'SCyD Distribución'!$F$99:$F$580,'SCyD - LRAIC+'!$E450))/(xDSL_ajeno__líneas*SUMIFS('SCyD Distribución'!$H$99:$H$580,'SCyD Distribución'!$C$99:$C$580,'SCyD - LRAIC+'!$B450,'SCyD Distribución'!$D$99:$D$580,'SCyD - LRAIC+'!$C450,'SCyD Distribución'!$E$99:$E$580,'SCyD - LRAIC+'!$D450,'SCyD Distribución'!$F$99:$F$580,'SCyD - LRAIC+'!$E450)),0)</f>
        <v>615.15185150479613</v>
      </c>
    </row>
    <row r="451" spans="2:7" ht="13" outlineLevel="1" x14ac:dyDescent="0.25">
      <c r="B451" s="83" t="s">
        <v>5</v>
      </c>
      <c r="C451" s="75" t="s">
        <v>11</v>
      </c>
      <c r="D451" s="81" t="s">
        <v>9</v>
      </c>
      <c r="E451" s="77">
        <v>300</v>
      </c>
      <c r="F451" s="93"/>
      <c r="G451" s="121">
        <f>IFERROR(SUMIFS(G$14:G$16,$F$14:$F$16,$B451)*G$18/12*(xDSL_ajeno__bitstream*SUMIFS('SCyD Distribución'!$I$99:$I$580,'SCyD Distribución'!$C$99:$C$580,'SCyD - LRAIC+'!$B451,'SCyD Distribución'!$D$99:$D$580,'SCyD - LRAIC+'!$C451,'SCyD Distribución'!$E$99:$E$580,'SCyD - LRAIC+'!$D451,'SCyD Distribución'!$F$99:$F$580,'SCyD - LRAIC+'!$E451))/(xDSL_ajeno__líneas*SUMIFS('SCyD Distribución'!$H$99:$H$580,'SCyD Distribución'!$C$99:$C$580,'SCyD - LRAIC+'!$B451,'SCyD Distribución'!$D$99:$D$580,'SCyD - LRAIC+'!$C451,'SCyD Distribución'!$E$99:$E$580,'SCyD - LRAIC+'!$D451,'SCyD Distribución'!$F$99:$F$580,'SCyD - LRAIC+'!$E451)),0)</f>
        <v>674.53429371067523</v>
      </c>
    </row>
    <row r="452" spans="2:7" ht="13" outlineLevel="1" x14ac:dyDescent="0.25">
      <c r="B452" s="83" t="s">
        <v>5</v>
      </c>
      <c r="C452" s="75" t="s">
        <v>11</v>
      </c>
      <c r="D452" s="81" t="s">
        <v>9</v>
      </c>
      <c r="E452" s="77">
        <v>400</v>
      </c>
      <c r="F452" s="93"/>
      <c r="G452" s="121">
        <f>IFERROR(SUMIFS(G$14:G$16,$F$14:$F$16,$B452)*G$18/12*(xDSL_ajeno__bitstream*SUMIFS('SCyD Distribución'!$I$99:$I$580,'SCyD Distribución'!$C$99:$C$580,'SCyD - LRAIC+'!$B452,'SCyD Distribución'!$D$99:$D$580,'SCyD - LRAIC+'!$C452,'SCyD Distribución'!$E$99:$E$580,'SCyD - LRAIC+'!$D452,'SCyD Distribución'!$F$99:$F$580,'SCyD - LRAIC+'!$E452))/(xDSL_ajeno__líneas*SUMIFS('SCyD Distribución'!$H$99:$H$580,'SCyD Distribución'!$C$99:$C$580,'SCyD - LRAIC+'!$B452,'SCyD Distribución'!$D$99:$D$580,'SCyD - LRAIC+'!$C452,'SCyD Distribución'!$E$99:$E$580,'SCyD - LRAIC+'!$D452,'SCyD Distribución'!$F$99:$F$580,'SCyD - LRAIC+'!$E452)),0)</f>
        <v>780.10594908725761</v>
      </c>
    </row>
    <row r="453" spans="2:7" ht="13" outlineLevel="1" x14ac:dyDescent="0.25">
      <c r="B453" s="83" t="s">
        <v>5</v>
      </c>
      <c r="C453" s="75" t="s">
        <v>11</v>
      </c>
      <c r="D453" s="81" t="s">
        <v>9</v>
      </c>
      <c r="E453" s="77">
        <v>500</v>
      </c>
      <c r="F453" s="93"/>
      <c r="G453" s="121">
        <f>IFERROR(SUMIFS(G$14:G$16,$F$14:$F$16,$B453)*G$18/12*(xDSL_ajeno__bitstream*SUMIFS('SCyD Distribución'!$I$99:$I$580,'SCyD Distribución'!$C$99:$C$580,'SCyD - LRAIC+'!$B453,'SCyD Distribución'!$D$99:$D$580,'SCyD - LRAIC+'!$C453,'SCyD Distribución'!$E$99:$E$580,'SCyD - LRAIC+'!$D453,'SCyD Distribución'!$F$99:$F$580,'SCyD - LRAIC+'!$E453))/(xDSL_ajeno__líneas*SUMIFS('SCyD Distribución'!$H$99:$H$580,'SCyD Distribución'!$C$99:$C$580,'SCyD - LRAIC+'!$B453,'SCyD Distribución'!$D$99:$D$580,'SCyD - LRAIC+'!$C453,'SCyD Distribución'!$E$99:$E$580,'SCyD - LRAIC+'!$D453,'SCyD Distribución'!$F$99:$F$580,'SCyD - LRAIC+'!$E453)),0)</f>
        <v>873.24516663517886</v>
      </c>
    </row>
    <row r="454" spans="2:7" ht="13" outlineLevel="1" x14ac:dyDescent="0.25">
      <c r="B454" s="83" t="s">
        <v>5</v>
      </c>
      <c r="C454" s="75" t="s">
        <v>11</v>
      </c>
      <c r="D454" s="81" t="s">
        <v>9</v>
      </c>
      <c r="E454" s="77">
        <v>750</v>
      </c>
      <c r="F454" s="93"/>
      <c r="G454" s="121">
        <f>IFERROR(SUMIFS(G$14:G$16,$F$14:$F$16,$B454)*G$18/12*(xDSL_ajeno__bitstream*SUMIFS('SCyD Distribución'!$I$99:$I$580,'SCyD Distribución'!$C$99:$C$580,'SCyD - LRAIC+'!$B454,'SCyD Distribución'!$D$99:$D$580,'SCyD - LRAIC+'!$C454,'SCyD Distribución'!$E$99:$E$580,'SCyD - LRAIC+'!$D454,'SCyD Distribución'!$F$99:$F$580,'SCyD - LRAIC+'!$E454))/(xDSL_ajeno__líneas*SUMIFS('SCyD Distribución'!$H$99:$H$580,'SCyD Distribución'!$C$99:$C$580,'SCyD - LRAIC+'!$B454,'SCyD Distribución'!$D$99:$D$580,'SCyD - LRAIC+'!$C454,'SCyD Distribución'!$E$99:$E$580,'SCyD - LRAIC+'!$D454,'SCyD Distribución'!$F$99:$F$580,'SCyD - LRAIC+'!$E454)),0)</f>
        <v>1071.8659873973504</v>
      </c>
    </row>
    <row r="455" spans="2:7" ht="13" outlineLevel="1" x14ac:dyDescent="0.25">
      <c r="B455" s="83" t="s">
        <v>5</v>
      </c>
      <c r="C455" s="75" t="s">
        <v>11</v>
      </c>
      <c r="D455" s="81" t="s">
        <v>9</v>
      </c>
      <c r="E455" s="77">
        <v>1000</v>
      </c>
      <c r="F455" s="93"/>
      <c r="G455" s="121">
        <f>IFERROR(SUMIFS(G$14:G$16,$F$14:$F$16,$B455)*G$18/12*(xDSL_ajeno__bitstream*SUMIFS('SCyD Distribución'!$I$99:$I$580,'SCyD Distribución'!$C$99:$C$580,'SCyD - LRAIC+'!$B455,'SCyD Distribución'!$D$99:$D$580,'SCyD - LRAIC+'!$C455,'SCyD Distribución'!$E$99:$E$580,'SCyD - LRAIC+'!$D455,'SCyD Distribución'!$F$99:$F$580,'SCyD - LRAIC+'!$E455))/(xDSL_ajeno__líneas*SUMIFS('SCyD Distribución'!$H$99:$H$580,'SCyD Distribución'!$C$99:$C$580,'SCyD - LRAIC+'!$B455,'SCyD Distribución'!$D$99:$D$580,'SCyD - LRAIC+'!$C455,'SCyD Distribución'!$E$99:$E$580,'SCyD - LRAIC+'!$D455,'SCyD Distribución'!$F$99:$F$580,'SCyD - LRAIC+'!$E455)),0)</f>
        <v>1239.6241987833084</v>
      </c>
    </row>
    <row r="456" spans="2:7" ht="13" outlineLevel="1" x14ac:dyDescent="0.25">
      <c r="B456" s="83" t="s">
        <v>5</v>
      </c>
      <c r="C456" s="78" t="s">
        <v>12</v>
      </c>
      <c r="D456" s="81" t="s">
        <v>9</v>
      </c>
      <c r="E456" s="77">
        <v>3</v>
      </c>
      <c r="F456" s="93"/>
      <c r="G456" s="121">
        <f>IFERROR(SUMIFS(G$14:G$16,$F$14:$F$16,$B456)*G$18/12*(xDSL_ajeno__bitstream*SUMIFS('SCyD Distribución'!$I$99:$I$580,'SCyD Distribución'!$C$99:$C$580,'SCyD - LRAIC+'!$B456,'SCyD Distribución'!$D$99:$D$580,'SCyD - LRAIC+'!$C456,'SCyD Distribución'!$E$99:$E$580,'SCyD - LRAIC+'!$D456,'SCyD Distribución'!$F$99:$F$580,'SCyD - LRAIC+'!$E456))/(xDSL_ajeno__líneas*SUMIFS('SCyD Distribución'!$H$99:$H$580,'SCyD Distribución'!$C$99:$C$580,'SCyD - LRAIC+'!$B456,'SCyD Distribución'!$D$99:$D$580,'SCyD - LRAIC+'!$C456,'SCyD Distribución'!$E$99:$E$580,'SCyD - LRAIC+'!$D456,'SCyD Distribución'!$F$99:$F$580,'SCyD - LRAIC+'!$E456)),0)</f>
        <v>73.029340487372608</v>
      </c>
    </row>
    <row r="457" spans="2:7" ht="13" outlineLevel="1" x14ac:dyDescent="0.25">
      <c r="B457" s="83" t="s">
        <v>5</v>
      </c>
      <c r="C457" s="78" t="s">
        <v>12</v>
      </c>
      <c r="D457" s="81" t="s">
        <v>9</v>
      </c>
      <c r="E457" s="77">
        <v>5</v>
      </c>
      <c r="F457" s="93"/>
      <c r="G457" s="121">
        <f>IFERROR(SUMIFS(G$14:G$16,$F$14:$F$16,$B457)*G$18/12*(xDSL_ajeno__bitstream*SUMIFS('SCyD Distribución'!$I$99:$I$580,'SCyD Distribución'!$C$99:$C$580,'SCyD - LRAIC+'!$B457,'SCyD Distribución'!$D$99:$D$580,'SCyD - LRAIC+'!$C457,'SCyD Distribución'!$E$99:$E$580,'SCyD - LRAIC+'!$D457,'SCyD Distribución'!$F$99:$F$580,'SCyD - LRAIC+'!$E457))/(xDSL_ajeno__líneas*SUMIFS('SCyD Distribución'!$H$99:$H$580,'SCyD Distribución'!$C$99:$C$580,'SCyD - LRAIC+'!$B457,'SCyD Distribución'!$D$99:$D$580,'SCyD - LRAIC+'!$C457,'SCyD Distribución'!$E$99:$E$580,'SCyD - LRAIC+'!$D457,'SCyD Distribución'!$F$99:$F$580,'SCyD - LRAIC+'!$E457)),0)</f>
        <v>94.543033909120368</v>
      </c>
    </row>
    <row r="458" spans="2:7" ht="13" outlineLevel="1" x14ac:dyDescent="0.25">
      <c r="B458" s="83" t="s">
        <v>5</v>
      </c>
      <c r="C458" s="78" t="s">
        <v>12</v>
      </c>
      <c r="D458" s="81" t="s">
        <v>9</v>
      </c>
      <c r="E458" s="77">
        <v>10</v>
      </c>
      <c r="F458" s="93"/>
      <c r="G458" s="121">
        <f>IFERROR(SUMIFS(G$14:G$16,$F$14:$F$16,$B458)*G$18/12*(xDSL_ajeno__bitstream*SUMIFS('SCyD Distribución'!$I$99:$I$580,'SCyD Distribución'!$C$99:$C$580,'SCyD - LRAIC+'!$B458,'SCyD Distribución'!$D$99:$D$580,'SCyD - LRAIC+'!$C458,'SCyD Distribución'!$E$99:$E$580,'SCyD - LRAIC+'!$D458,'SCyD Distribución'!$F$99:$F$580,'SCyD - LRAIC+'!$E458))/(xDSL_ajeno__líneas*SUMIFS('SCyD Distribución'!$H$99:$H$580,'SCyD Distribución'!$C$99:$C$580,'SCyD - LRAIC+'!$B458,'SCyD Distribución'!$D$99:$D$580,'SCyD - LRAIC+'!$C458,'SCyD Distribución'!$E$99:$E$580,'SCyD - LRAIC+'!$D458,'SCyD Distribución'!$F$99:$F$580,'SCyD - LRAIC+'!$E458)),0)</f>
        <v>134.20954061701545</v>
      </c>
    </row>
    <row r="459" spans="2:7" ht="13" outlineLevel="1" x14ac:dyDescent="0.25">
      <c r="B459" s="83" t="s">
        <v>5</v>
      </c>
      <c r="C459" s="78" t="s">
        <v>12</v>
      </c>
      <c r="D459" s="81" t="s">
        <v>9</v>
      </c>
      <c r="E459" s="77">
        <v>15</v>
      </c>
      <c r="F459" s="93"/>
      <c r="G459" s="121">
        <f>IFERROR(SUMIFS(G$14:G$16,$F$14:$F$16,$B459)*G$18/12*(xDSL_ajeno__bitstream*SUMIFS('SCyD Distribución'!$I$99:$I$580,'SCyD Distribución'!$C$99:$C$580,'SCyD - LRAIC+'!$B459,'SCyD Distribución'!$D$99:$D$580,'SCyD - LRAIC+'!$C459,'SCyD Distribución'!$E$99:$E$580,'SCyD - LRAIC+'!$D459,'SCyD Distribución'!$F$99:$F$580,'SCyD - LRAIC+'!$E459))/(xDSL_ajeno__líneas*SUMIFS('SCyD Distribución'!$H$99:$H$580,'SCyD Distribución'!$C$99:$C$580,'SCyD - LRAIC+'!$B459,'SCyD Distribución'!$D$99:$D$580,'SCyD - LRAIC+'!$C459,'SCyD Distribución'!$E$99:$E$580,'SCyD - LRAIC+'!$D459,'SCyD Distribución'!$F$99:$F$580,'SCyD - LRAIC+'!$E459)),0)</f>
        <v>164.73568622876914</v>
      </c>
    </row>
    <row r="460" spans="2:7" ht="13" outlineLevel="1" x14ac:dyDescent="0.25">
      <c r="B460" s="83" t="s">
        <v>5</v>
      </c>
      <c r="C460" s="78" t="s">
        <v>12</v>
      </c>
      <c r="D460" s="81" t="s">
        <v>9</v>
      </c>
      <c r="E460" s="77">
        <v>20</v>
      </c>
      <c r="F460" s="93"/>
      <c r="G460" s="121">
        <f>IFERROR(SUMIFS(G$14:G$16,$F$14:$F$16,$B460)*G$18/12*(xDSL_ajeno__bitstream*SUMIFS('SCyD Distribución'!$I$99:$I$580,'SCyD Distribución'!$C$99:$C$580,'SCyD - LRAIC+'!$B460,'SCyD Distribución'!$D$99:$D$580,'SCyD - LRAIC+'!$C460,'SCyD Distribución'!$E$99:$E$580,'SCyD - LRAIC+'!$D460,'SCyD Distribución'!$F$99:$F$580,'SCyD - LRAIC+'!$E460))/(xDSL_ajeno__líneas*SUMIFS('SCyD Distribución'!$H$99:$H$580,'SCyD Distribución'!$C$99:$C$580,'SCyD - LRAIC+'!$B460,'SCyD Distribución'!$D$99:$D$580,'SCyD - LRAIC+'!$C460,'SCyD Distribución'!$E$99:$E$580,'SCyD - LRAIC+'!$D460,'SCyD Distribución'!$F$99:$F$580,'SCyD - LRAIC+'!$E460)),0)</f>
        <v>190.51854005388253</v>
      </c>
    </row>
    <row r="461" spans="2:7" ht="13" x14ac:dyDescent="0.25">
      <c r="B461" s="83" t="s">
        <v>5</v>
      </c>
      <c r="C461" s="78" t="s">
        <v>12</v>
      </c>
      <c r="D461" s="81" t="s">
        <v>9</v>
      </c>
      <c r="E461" s="77">
        <v>30</v>
      </c>
      <c r="F461" s="93"/>
      <c r="G461" s="121">
        <f>IFERROR(SUMIFS(G$14:G$16,$F$14:$F$16,$B461)*G$18/12*(xDSL_ajeno__bitstream*SUMIFS('SCyD Distribución'!$I$99:$I$580,'SCyD Distribución'!$C$99:$C$580,'SCyD - LRAIC+'!$B461,'SCyD Distribución'!$D$99:$D$580,'SCyD - LRAIC+'!$C461,'SCyD Distribución'!$E$99:$E$580,'SCyD - LRAIC+'!$D461,'SCyD Distribución'!$F$99:$F$580,'SCyD - LRAIC+'!$E461))/(xDSL_ajeno__líneas*SUMIFS('SCyD Distribución'!$H$99:$H$580,'SCyD Distribución'!$C$99:$C$580,'SCyD - LRAIC+'!$B461,'SCyD Distribución'!$D$99:$D$580,'SCyD - LRAIC+'!$C461,'SCyD Distribución'!$E$99:$E$580,'SCyD - LRAIC+'!$D461,'SCyD Distribución'!$F$99:$F$580,'SCyD - LRAIC+'!$E461)),0)</f>
        <v>233.85224545728363</v>
      </c>
    </row>
    <row r="462" spans="2:7" ht="13" x14ac:dyDescent="0.25">
      <c r="B462" s="83" t="s">
        <v>5</v>
      </c>
      <c r="C462" s="78" t="s">
        <v>12</v>
      </c>
      <c r="D462" s="81" t="s">
        <v>9</v>
      </c>
      <c r="E462" s="77">
        <v>40</v>
      </c>
      <c r="F462" s="93"/>
      <c r="G462" s="121">
        <f>IFERROR(SUMIFS(G$14:G$16,$F$14:$F$16,$B462)*G$18/12*(xDSL_ajeno__bitstream*SUMIFS('SCyD Distribución'!$I$99:$I$580,'SCyD Distribución'!$C$99:$C$580,'SCyD - LRAIC+'!$B462,'SCyD Distribución'!$D$99:$D$580,'SCyD - LRAIC+'!$C462,'SCyD Distribución'!$E$99:$E$580,'SCyD - LRAIC+'!$D462,'SCyD Distribución'!$F$99:$F$580,'SCyD - LRAIC+'!$E462))/(xDSL_ajeno__líneas*SUMIFS('SCyD Distribución'!$H$99:$H$580,'SCyD Distribución'!$C$99:$C$580,'SCyD - LRAIC+'!$B462,'SCyD Distribución'!$D$99:$D$580,'SCyD - LRAIC+'!$C462,'SCyD Distribución'!$E$99:$E$580,'SCyD - LRAIC+'!$D462,'SCyD Distribución'!$F$99:$F$580,'SCyD - LRAIC+'!$E462)),0)</f>
        <v>270.45256199663163</v>
      </c>
    </row>
    <row r="463" spans="2:7" ht="13" x14ac:dyDescent="0.25">
      <c r="B463" s="83" t="s">
        <v>5</v>
      </c>
      <c r="C463" s="78" t="s">
        <v>12</v>
      </c>
      <c r="D463" s="81" t="s">
        <v>9</v>
      </c>
      <c r="E463" s="77">
        <v>50</v>
      </c>
      <c r="F463" s="93"/>
      <c r="G463" s="121">
        <f>IFERROR(SUMIFS(G$14:G$16,$F$14:$F$16,$B463)*G$18/12*(xDSL_ajeno__bitstream*SUMIFS('SCyD Distribución'!$I$99:$I$580,'SCyD Distribución'!$C$99:$C$580,'SCyD - LRAIC+'!$B463,'SCyD Distribución'!$D$99:$D$580,'SCyD - LRAIC+'!$C463,'SCyD Distribución'!$E$99:$E$580,'SCyD - LRAIC+'!$D463,'SCyD Distribución'!$F$99:$F$580,'SCyD - LRAIC+'!$E463))/(xDSL_ajeno__líneas*SUMIFS('SCyD Distribución'!$H$99:$H$580,'SCyD Distribución'!$C$99:$C$580,'SCyD - LRAIC+'!$B463,'SCyD Distribución'!$D$99:$D$580,'SCyD - LRAIC+'!$C463,'SCyD Distribución'!$E$99:$E$580,'SCyD - LRAIC+'!$D463,'SCyD Distribución'!$F$99:$F$580,'SCyD - LRAIC+'!$E463)),0)</f>
        <v>302.74271442742594</v>
      </c>
    </row>
    <row r="464" spans="2:7" ht="13" x14ac:dyDescent="0.25">
      <c r="B464" s="83" t="s">
        <v>5</v>
      </c>
      <c r="C464" s="78" t="s">
        <v>12</v>
      </c>
      <c r="D464" s="81" t="s">
        <v>9</v>
      </c>
      <c r="E464" s="77">
        <v>60</v>
      </c>
      <c r="F464" s="93"/>
      <c r="G464" s="121">
        <f>IFERROR(SUMIFS(G$14:G$16,$F$14:$F$16,$B464)*G$18/12*(xDSL_ajeno__bitstream*SUMIFS('SCyD Distribución'!$I$99:$I$580,'SCyD Distribución'!$C$99:$C$580,'SCyD - LRAIC+'!$B464,'SCyD Distribución'!$D$99:$D$580,'SCyD - LRAIC+'!$C464,'SCyD Distribución'!$E$99:$E$580,'SCyD - LRAIC+'!$D464,'SCyD Distribución'!$F$99:$F$580,'SCyD - LRAIC+'!$E464))/(xDSL_ajeno__líneas*SUMIFS('SCyD Distribución'!$H$99:$H$580,'SCyD Distribución'!$C$99:$C$580,'SCyD - LRAIC+'!$B464,'SCyD Distribución'!$D$99:$D$580,'SCyD - LRAIC+'!$C464,'SCyD Distribución'!$E$99:$E$580,'SCyD - LRAIC+'!$D464,'SCyD Distribución'!$F$99:$F$580,'SCyD - LRAIC+'!$E464)),0)</f>
        <v>331.96737123169362</v>
      </c>
    </row>
    <row r="465" spans="2:7" ht="13" x14ac:dyDescent="0.25">
      <c r="B465" s="83" t="s">
        <v>5</v>
      </c>
      <c r="C465" s="78" t="s">
        <v>12</v>
      </c>
      <c r="D465" s="81" t="s">
        <v>9</v>
      </c>
      <c r="E465" s="77">
        <v>70</v>
      </c>
      <c r="F465" s="93"/>
      <c r="G465" s="121">
        <f>IFERROR(SUMIFS(G$14:G$16,$F$14:$F$16,$B465)*G$18/12*(xDSL_ajeno__bitstream*SUMIFS('SCyD Distribución'!$I$99:$I$580,'SCyD Distribución'!$C$99:$C$580,'SCyD - LRAIC+'!$B465,'SCyD Distribución'!$D$99:$D$580,'SCyD - LRAIC+'!$C465,'SCyD Distribución'!$E$99:$E$580,'SCyD - LRAIC+'!$D465,'SCyD Distribución'!$F$99:$F$580,'SCyD - LRAIC+'!$E465))/(xDSL_ajeno__líneas*SUMIFS('SCyD Distribución'!$H$99:$H$580,'SCyD Distribución'!$C$99:$C$580,'SCyD - LRAIC+'!$B465,'SCyD Distribución'!$D$99:$D$580,'SCyD - LRAIC+'!$C465,'SCyD Distribución'!$E$99:$E$580,'SCyD - LRAIC+'!$D465,'SCyD Distribución'!$F$99:$F$580,'SCyD - LRAIC+'!$E465)),0)</f>
        <v>358.86678472256654</v>
      </c>
    </row>
    <row r="466" spans="2:7" ht="13" x14ac:dyDescent="0.25">
      <c r="B466" s="83" t="s">
        <v>5</v>
      </c>
      <c r="C466" s="78" t="s">
        <v>12</v>
      </c>
      <c r="D466" s="81" t="s">
        <v>9</v>
      </c>
      <c r="E466" s="77">
        <v>100</v>
      </c>
      <c r="F466" s="93"/>
      <c r="G466" s="121">
        <f>IFERROR(SUMIFS(G$14:G$16,$F$14:$F$16,$B466)*G$18/12*(xDSL_ajeno__bitstream*SUMIFS('SCyD Distribución'!$I$99:$I$580,'SCyD Distribución'!$C$99:$C$580,'SCyD - LRAIC+'!$B466,'SCyD Distribución'!$D$99:$D$580,'SCyD - LRAIC+'!$C466,'SCyD Distribución'!$E$99:$E$580,'SCyD - LRAIC+'!$D466,'SCyD Distribución'!$F$99:$F$580,'SCyD - LRAIC+'!$E466))/(xDSL_ajeno__líneas*SUMIFS('SCyD Distribución'!$H$99:$H$580,'SCyD Distribución'!$C$99:$C$580,'SCyD - LRAIC+'!$B466,'SCyD Distribución'!$D$99:$D$580,'SCyD - LRAIC+'!$C466,'SCyD Distribución'!$E$99:$E$580,'SCyD - LRAIC+'!$D466,'SCyD Distribución'!$F$99:$F$580,'SCyD - LRAIC+'!$E466)),0)</f>
        <v>429.76154824383701</v>
      </c>
    </row>
    <row r="467" spans="2:7" ht="13" x14ac:dyDescent="0.25">
      <c r="B467" s="83" t="s">
        <v>5</v>
      </c>
      <c r="C467" s="78" t="s">
        <v>12</v>
      </c>
      <c r="D467" s="81" t="s">
        <v>9</v>
      </c>
      <c r="E467" s="77">
        <v>120</v>
      </c>
      <c r="F467" s="93"/>
      <c r="G467" s="121">
        <f>IFERROR(SUMIFS(G$14:G$16,$F$14:$F$16,$B467)*G$18/12*(xDSL_ajeno__bitstream*SUMIFS('SCyD Distribución'!$I$99:$I$580,'SCyD Distribución'!$C$99:$C$580,'SCyD - LRAIC+'!$B467,'SCyD Distribución'!$D$99:$D$580,'SCyD - LRAIC+'!$C467,'SCyD Distribución'!$E$99:$E$580,'SCyD - LRAIC+'!$D467,'SCyD Distribución'!$F$99:$F$580,'SCyD - LRAIC+'!$E467))/(xDSL_ajeno__líneas*SUMIFS('SCyD Distribución'!$H$99:$H$580,'SCyD Distribución'!$C$99:$C$580,'SCyD - LRAIC+'!$B467,'SCyD Distribución'!$D$99:$D$580,'SCyD - LRAIC+'!$C467,'SCyD Distribución'!$E$99:$E$580,'SCyD - LRAIC+'!$D467,'SCyD Distribución'!$F$99:$F$580,'SCyD - LRAIC+'!$E467)),0)</f>
        <v>471.24771176341415</v>
      </c>
    </row>
    <row r="468" spans="2:7" ht="13" x14ac:dyDescent="0.25">
      <c r="B468" s="83" t="s">
        <v>5</v>
      </c>
      <c r="C468" s="78" t="s">
        <v>12</v>
      </c>
      <c r="D468" s="81" t="s">
        <v>9</v>
      </c>
      <c r="E468" s="77">
        <v>150</v>
      </c>
      <c r="F468" s="93"/>
      <c r="G468" s="121">
        <f>IFERROR(SUMIFS(G$14:G$16,$F$14:$F$16,$B468)*G$18/12*(xDSL_ajeno__bitstream*SUMIFS('SCyD Distribución'!$I$99:$I$580,'SCyD Distribución'!$C$99:$C$580,'SCyD - LRAIC+'!$B468,'SCyD Distribución'!$D$99:$D$580,'SCyD - LRAIC+'!$C468,'SCyD Distribución'!$E$99:$E$580,'SCyD - LRAIC+'!$D468,'SCyD Distribución'!$F$99:$F$580,'SCyD - LRAIC+'!$E468))/(xDSL_ajeno__líneas*SUMIFS('SCyD Distribución'!$H$99:$H$580,'SCyD Distribución'!$C$99:$C$580,'SCyD - LRAIC+'!$B468,'SCyD Distribución'!$D$99:$D$580,'SCyD - LRAIC+'!$C468,'SCyD Distribución'!$E$99:$E$580,'SCyD - LRAIC+'!$D468,'SCyD Distribución'!$F$99:$F$580,'SCyD - LRAIC+'!$E468)),0)</f>
        <v>527.5114067092702</v>
      </c>
    </row>
    <row r="469" spans="2:7" ht="13" x14ac:dyDescent="0.25">
      <c r="B469" s="83" t="s">
        <v>5</v>
      </c>
      <c r="C469" s="78" t="s">
        <v>12</v>
      </c>
      <c r="D469" s="81" t="s">
        <v>9</v>
      </c>
      <c r="E469" s="77">
        <v>200</v>
      </c>
      <c r="F469" s="93"/>
      <c r="G469" s="121">
        <f>IFERROR(SUMIFS(G$14:G$16,$F$14:$F$16,$B469)*G$18/12*(xDSL_ajeno__bitstream*SUMIFS('SCyD Distribución'!$I$99:$I$580,'SCyD Distribución'!$C$99:$C$580,'SCyD - LRAIC+'!$B469,'SCyD Distribución'!$D$99:$D$580,'SCyD - LRAIC+'!$C469,'SCyD Distribución'!$E$99:$E$580,'SCyD - LRAIC+'!$D469,'SCyD Distribución'!$F$99:$F$580,'SCyD - LRAIC+'!$E469))/(xDSL_ajeno__líneas*SUMIFS('SCyD Distribución'!$H$99:$H$580,'SCyD Distribución'!$C$99:$C$580,'SCyD - LRAIC+'!$B469,'SCyD Distribución'!$D$99:$D$580,'SCyD - LRAIC+'!$C469,'SCyD Distribución'!$E$99:$E$580,'SCyD - LRAIC+'!$D469,'SCyD Distribución'!$F$99:$F$580,'SCyD - LRAIC+'!$E469)),0)</f>
        <v>610.07244616357264</v>
      </c>
    </row>
    <row r="470" spans="2:7" ht="13" x14ac:dyDescent="0.25">
      <c r="B470" s="83" t="s">
        <v>5</v>
      </c>
      <c r="C470" s="78" t="s">
        <v>12</v>
      </c>
      <c r="D470" s="81" t="s">
        <v>9</v>
      </c>
      <c r="E470" s="77">
        <v>250</v>
      </c>
      <c r="F470" s="93"/>
      <c r="G470" s="121">
        <f>IFERROR(SUMIFS(G$14:G$16,$F$14:$F$16,$B470)*G$18/12*(xDSL_ajeno__bitstream*SUMIFS('SCyD Distribución'!$I$99:$I$580,'SCyD Distribución'!$C$99:$C$580,'SCyD - LRAIC+'!$B470,'SCyD Distribución'!$D$99:$D$580,'SCyD - LRAIC+'!$C470,'SCyD Distribución'!$E$99:$E$580,'SCyD - LRAIC+'!$D470,'SCyD Distribución'!$F$99:$F$580,'SCyD - LRAIC+'!$E470))/(xDSL_ajeno__líneas*SUMIFS('SCyD Distribución'!$H$99:$H$580,'SCyD Distribución'!$C$99:$C$580,'SCyD - LRAIC+'!$B470,'SCyD Distribución'!$D$99:$D$580,'SCyD - LRAIC+'!$C470,'SCyD Distribución'!$E$99:$E$580,'SCyD - LRAIC+'!$D470,'SCyD Distribución'!$F$99:$F$580,'SCyD - LRAIC+'!$E470)),0)</f>
        <v>682.91084760084448</v>
      </c>
    </row>
    <row r="471" spans="2:7" ht="13" x14ac:dyDescent="0.25">
      <c r="B471" s="83" t="s">
        <v>5</v>
      </c>
      <c r="C471" s="78" t="s">
        <v>12</v>
      </c>
      <c r="D471" s="81" t="s">
        <v>9</v>
      </c>
      <c r="E471" s="77">
        <v>300</v>
      </c>
      <c r="F471" s="93"/>
      <c r="G471" s="121">
        <f>IFERROR(SUMIFS(G$14:G$16,$F$14:$F$16,$B471)*G$18/12*(xDSL_ajeno__bitstream*SUMIFS('SCyD Distribución'!$I$99:$I$580,'SCyD Distribución'!$C$99:$C$580,'SCyD - LRAIC+'!$B471,'SCyD Distribución'!$D$99:$D$580,'SCyD - LRAIC+'!$C471,'SCyD Distribución'!$E$99:$E$580,'SCyD - LRAIC+'!$D471,'SCyD Distribución'!$F$99:$F$580,'SCyD - LRAIC+'!$E471))/(xDSL_ajeno__líneas*SUMIFS('SCyD Distribución'!$H$99:$H$580,'SCyD Distribución'!$C$99:$C$580,'SCyD - LRAIC+'!$B471,'SCyD Distribución'!$D$99:$D$580,'SCyD - LRAIC+'!$C471,'SCyD Distribución'!$E$99:$E$580,'SCyD - LRAIC+'!$D471,'SCyD Distribución'!$F$99:$F$580,'SCyD - LRAIC+'!$E471)),0)</f>
        <v>748.83426771284417</v>
      </c>
    </row>
    <row r="472" spans="2:7" ht="13" x14ac:dyDescent="0.25">
      <c r="B472" s="83" t="s">
        <v>5</v>
      </c>
      <c r="C472" s="78" t="s">
        <v>12</v>
      </c>
      <c r="D472" s="81" t="s">
        <v>9</v>
      </c>
      <c r="E472" s="77">
        <v>400</v>
      </c>
      <c r="F472" s="93"/>
      <c r="G472" s="121">
        <f>IFERROR(SUMIFS(G$14:G$16,$F$14:$F$16,$B472)*G$18/12*(xDSL_ajeno__bitstream*SUMIFS('SCyD Distribución'!$I$99:$I$580,'SCyD Distribución'!$C$99:$C$580,'SCyD - LRAIC+'!$B472,'SCyD Distribución'!$D$99:$D$580,'SCyD - LRAIC+'!$C472,'SCyD Distribución'!$E$99:$E$580,'SCyD - LRAIC+'!$D472,'SCyD Distribución'!$F$99:$F$580,'SCyD - LRAIC+'!$E472))/(xDSL_ajeno__líneas*SUMIFS('SCyD Distribución'!$H$99:$H$580,'SCyD Distribución'!$C$99:$C$580,'SCyD - LRAIC+'!$B472,'SCyD Distribución'!$D$99:$D$580,'SCyD - LRAIC+'!$C472,'SCyD Distribución'!$E$99:$E$580,'SCyD - LRAIC+'!$D472,'SCyD Distribución'!$F$99:$F$580,'SCyD - LRAIC+'!$E472)),0)</f>
        <v>866.0346443019472</v>
      </c>
    </row>
    <row r="473" spans="2:7" ht="13" x14ac:dyDescent="0.25">
      <c r="B473" s="83" t="s">
        <v>5</v>
      </c>
      <c r="C473" s="78" t="s">
        <v>12</v>
      </c>
      <c r="D473" s="81" t="s">
        <v>9</v>
      </c>
      <c r="E473" s="77">
        <v>500</v>
      </c>
      <c r="F473" s="93"/>
      <c r="G473" s="121">
        <f>IFERROR(SUMIFS(G$14:G$16,$F$14:$F$16,$B473)*G$18/12*(xDSL_ajeno__bitstream*SUMIFS('SCyD Distribución'!$I$99:$I$580,'SCyD Distribución'!$C$99:$C$580,'SCyD - LRAIC+'!$B473,'SCyD Distribución'!$D$99:$D$580,'SCyD - LRAIC+'!$C473,'SCyD Distribución'!$E$99:$E$580,'SCyD - LRAIC+'!$D473,'SCyD Distribución'!$F$99:$F$580,'SCyD - LRAIC+'!$E473))/(xDSL_ajeno__líneas*SUMIFS('SCyD Distribución'!$H$99:$H$580,'SCyD Distribución'!$C$99:$C$580,'SCyD - LRAIC+'!$B473,'SCyD Distribución'!$D$99:$D$580,'SCyD - LRAIC+'!$C473,'SCyD Distribución'!$E$99:$E$580,'SCyD - LRAIC+'!$D473,'SCyD Distribución'!$F$99:$F$580,'SCyD - LRAIC+'!$E473)),0)</f>
        <v>969.43314963837213</v>
      </c>
    </row>
    <row r="474" spans="2:7" ht="13" x14ac:dyDescent="0.25">
      <c r="B474" s="83" t="s">
        <v>5</v>
      </c>
      <c r="C474" s="78" t="s">
        <v>12</v>
      </c>
      <c r="D474" s="81" t="s">
        <v>9</v>
      </c>
      <c r="E474" s="77">
        <v>750</v>
      </c>
      <c r="F474" s="93"/>
      <c r="G474" s="121">
        <f>IFERROR(SUMIFS(G$14:G$16,$F$14:$F$16,$B474)*G$18/12*(xDSL_ajeno__bitstream*SUMIFS('SCyD Distribución'!$I$99:$I$580,'SCyD Distribución'!$C$99:$C$580,'SCyD - LRAIC+'!$B474,'SCyD Distribución'!$D$99:$D$580,'SCyD - LRAIC+'!$C474,'SCyD Distribución'!$E$99:$E$580,'SCyD - LRAIC+'!$D474,'SCyD Distribución'!$F$99:$F$580,'SCyD - LRAIC+'!$E474))/(xDSL_ajeno__líneas*SUMIFS('SCyD Distribución'!$H$99:$H$580,'SCyD Distribución'!$C$99:$C$580,'SCyD - LRAIC+'!$B474,'SCyD Distribución'!$D$99:$D$580,'SCyD - LRAIC+'!$C474,'SCyD Distribución'!$E$99:$E$580,'SCyD - LRAIC+'!$D474,'SCyD Distribución'!$F$99:$F$580,'SCyD - LRAIC+'!$E474)),0)</f>
        <v>1189.9320601530103</v>
      </c>
    </row>
    <row r="475" spans="2:7" ht="13" x14ac:dyDescent="0.25">
      <c r="B475" s="83" t="s">
        <v>5</v>
      </c>
      <c r="C475" s="78" t="s">
        <v>12</v>
      </c>
      <c r="D475" s="81" t="s">
        <v>9</v>
      </c>
      <c r="E475" s="77">
        <v>1000</v>
      </c>
      <c r="F475" s="93"/>
      <c r="G475" s="121">
        <f>IFERROR(SUMIFS(G$14:G$16,$F$14:$F$16,$B475)*G$18/12*(xDSL_ajeno__bitstream*SUMIFS('SCyD Distribución'!$I$99:$I$580,'SCyD Distribución'!$C$99:$C$580,'SCyD - LRAIC+'!$B475,'SCyD Distribución'!$D$99:$D$580,'SCyD - LRAIC+'!$C475,'SCyD Distribución'!$E$99:$E$580,'SCyD - LRAIC+'!$D475,'SCyD Distribución'!$F$99:$F$580,'SCyD - LRAIC+'!$E475))/(xDSL_ajeno__líneas*SUMIFS('SCyD Distribución'!$H$99:$H$580,'SCyD Distribución'!$C$99:$C$580,'SCyD - LRAIC+'!$B475,'SCyD Distribución'!$D$99:$D$580,'SCyD - LRAIC+'!$C475,'SCyD Distribución'!$E$99:$E$580,'SCyD - LRAIC+'!$D475,'SCyD Distribución'!$F$99:$F$580,'SCyD - LRAIC+'!$E475)),0)</f>
        <v>1376.1688438826504</v>
      </c>
    </row>
    <row r="476" spans="2:7" ht="13" x14ac:dyDescent="0.25">
      <c r="B476" s="83" t="s">
        <v>5</v>
      </c>
      <c r="C476" s="79" t="s">
        <v>13</v>
      </c>
      <c r="D476" s="81" t="s">
        <v>9</v>
      </c>
      <c r="E476" s="77">
        <v>3</v>
      </c>
      <c r="F476" s="93"/>
      <c r="G476" s="121">
        <f>IFERROR(SUMIFS(G$14:G$16,$F$14:$F$16,$B476)*G$18/12*(xDSL_ajeno__bitstream*SUMIFS('SCyD Distribución'!$I$99:$I$580,'SCyD Distribución'!$C$99:$C$580,'SCyD - LRAIC+'!$B476,'SCyD Distribución'!$D$99:$D$580,'SCyD - LRAIC+'!$C476,'SCyD Distribución'!$E$99:$E$580,'SCyD - LRAIC+'!$D476,'SCyD Distribución'!$F$99:$F$580,'SCyD - LRAIC+'!$E476))/(xDSL_ajeno__líneas*SUMIFS('SCyD Distribución'!$H$99:$H$580,'SCyD Distribución'!$C$99:$C$580,'SCyD - LRAIC+'!$B476,'SCyD Distribución'!$D$99:$D$580,'SCyD - LRAIC+'!$C476,'SCyD Distribución'!$E$99:$E$580,'SCyD - LRAIC+'!$D476,'SCyD Distribución'!$F$99:$F$580,'SCyD - LRAIC+'!$E476)),0)</f>
        <v>83.726603934465643</v>
      </c>
    </row>
    <row r="477" spans="2:7" ht="13" x14ac:dyDescent="0.25">
      <c r="B477" s="83" t="s">
        <v>5</v>
      </c>
      <c r="C477" s="79" t="s">
        <v>13</v>
      </c>
      <c r="D477" s="81" t="s">
        <v>9</v>
      </c>
      <c r="E477" s="77">
        <v>5</v>
      </c>
      <c r="F477" s="93"/>
      <c r="G477" s="121">
        <f>IFERROR(SUMIFS(G$14:G$16,$F$14:$F$16,$B477)*G$18/12*(xDSL_ajeno__bitstream*SUMIFS('SCyD Distribución'!$I$99:$I$580,'SCyD Distribución'!$C$99:$C$580,'SCyD - LRAIC+'!$B477,'SCyD Distribución'!$D$99:$D$580,'SCyD - LRAIC+'!$C477,'SCyD Distribución'!$E$99:$E$580,'SCyD - LRAIC+'!$D477,'SCyD Distribución'!$F$99:$F$580,'SCyD - LRAIC+'!$E477))/(xDSL_ajeno__líneas*SUMIFS('SCyD Distribución'!$H$99:$H$580,'SCyD Distribución'!$C$99:$C$580,'SCyD - LRAIC+'!$B477,'SCyD Distribución'!$D$99:$D$580,'SCyD - LRAIC+'!$C477,'SCyD Distribución'!$E$99:$E$580,'SCyD - LRAIC+'!$D477,'SCyD Distribución'!$F$99:$F$580,'SCyD - LRAIC+'!$E477)),0)</f>
        <v>108.3916012666221</v>
      </c>
    </row>
    <row r="478" spans="2:7" ht="13" x14ac:dyDescent="0.25">
      <c r="B478" s="83" t="s">
        <v>5</v>
      </c>
      <c r="C478" s="79" t="s">
        <v>13</v>
      </c>
      <c r="D478" s="81" t="s">
        <v>9</v>
      </c>
      <c r="E478" s="77">
        <v>10</v>
      </c>
      <c r="F478" s="93"/>
      <c r="G478" s="121">
        <f>IFERROR(SUMIFS(G$14:G$16,$F$14:$F$16,$B478)*G$18/12*(xDSL_ajeno__bitstream*SUMIFS('SCyD Distribución'!$I$99:$I$580,'SCyD Distribución'!$C$99:$C$580,'SCyD - LRAIC+'!$B478,'SCyD Distribución'!$D$99:$D$580,'SCyD - LRAIC+'!$C478,'SCyD Distribución'!$E$99:$E$580,'SCyD - LRAIC+'!$D478,'SCyD Distribución'!$F$99:$F$580,'SCyD - LRAIC+'!$E478))/(xDSL_ajeno__líneas*SUMIFS('SCyD Distribución'!$H$99:$H$580,'SCyD Distribución'!$C$99:$C$580,'SCyD - LRAIC+'!$B478,'SCyD Distribución'!$D$99:$D$580,'SCyD - LRAIC+'!$C478,'SCyD Distribución'!$E$99:$E$580,'SCyD - LRAIC+'!$D478,'SCyD Distribución'!$F$99:$F$580,'SCyD - LRAIC+'!$E478)),0)</f>
        <v>153.86841749461493</v>
      </c>
    </row>
    <row r="479" spans="2:7" ht="13" x14ac:dyDescent="0.25">
      <c r="B479" s="83" t="s">
        <v>5</v>
      </c>
      <c r="C479" s="79" t="s">
        <v>13</v>
      </c>
      <c r="D479" s="81" t="s">
        <v>9</v>
      </c>
      <c r="E479" s="77">
        <v>15</v>
      </c>
      <c r="F479" s="93"/>
      <c r="G479" s="121">
        <f>IFERROR(SUMIFS(G$14:G$16,$F$14:$F$16,$B479)*G$18/12*(xDSL_ajeno__bitstream*SUMIFS('SCyD Distribución'!$I$99:$I$580,'SCyD Distribución'!$C$99:$C$580,'SCyD - LRAIC+'!$B479,'SCyD Distribución'!$D$99:$D$580,'SCyD - LRAIC+'!$C479,'SCyD Distribución'!$E$99:$E$580,'SCyD - LRAIC+'!$D479,'SCyD Distribución'!$F$99:$F$580,'SCyD - LRAIC+'!$E479))/(xDSL_ajeno__líneas*SUMIFS('SCyD Distribución'!$H$99:$H$580,'SCyD Distribución'!$C$99:$C$580,'SCyD - LRAIC+'!$B479,'SCyD Distribución'!$D$99:$D$580,'SCyD - LRAIC+'!$C479,'SCyD Distribución'!$E$99:$E$580,'SCyD - LRAIC+'!$D479,'SCyD Distribución'!$F$99:$F$580,'SCyD - LRAIC+'!$E479)),0)</f>
        <v>188.86600183844524</v>
      </c>
    </row>
    <row r="480" spans="2:7" ht="13" x14ac:dyDescent="0.25">
      <c r="B480" s="83" t="s">
        <v>5</v>
      </c>
      <c r="C480" s="79" t="s">
        <v>13</v>
      </c>
      <c r="D480" s="81" t="s">
        <v>9</v>
      </c>
      <c r="E480" s="77">
        <v>20</v>
      </c>
      <c r="F480" s="93"/>
      <c r="G480" s="121">
        <f>IFERROR(SUMIFS(G$14:G$16,$F$14:$F$16,$B480)*G$18/12*(xDSL_ajeno__bitstream*SUMIFS('SCyD Distribución'!$I$99:$I$580,'SCyD Distribución'!$C$99:$C$580,'SCyD - LRAIC+'!$B480,'SCyD Distribución'!$D$99:$D$580,'SCyD - LRAIC+'!$C480,'SCyD Distribución'!$E$99:$E$580,'SCyD - LRAIC+'!$D480,'SCyD Distribución'!$F$99:$F$580,'SCyD - LRAIC+'!$E480))/(xDSL_ajeno__líneas*SUMIFS('SCyD Distribución'!$H$99:$H$580,'SCyD Distribución'!$C$99:$C$580,'SCyD - LRAIC+'!$B480,'SCyD Distribución'!$D$99:$D$580,'SCyD - LRAIC+'!$C480,'SCyD Distribución'!$E$99:$E$580,'SCyD - LRAIC+'!$D480,'SCyD Distribución'!$F$99:$F$580,'SCyD - LRAIC+'!$E480)),0)</f>
        <v>218.42550184363492</v>
      </c>
    </row>
    <row r="481" spans="2:7" ht="13" x14ac:dyDescent="0.25">
      <c r="B481" s="83" t="s">
        <v>5</v>
      </c>
      <c r="C481" s="79" t="s">
        <v>13</v>
      </c>
      <c r="D481" s="81" t="s">
        <v>9</v>
      </c>
      <c r="E481" s="77">
        <v>30</v>
      </c>
      <c r="F481" s="93"/>
      <c r="G481" s="121">
        <f>IFERROR(SUMIFS(G$14:G$16,$F$14:$F$16,$B481)*G$18/12*(xDSL_ajeno__bitstream*SUMIFS('SCyD Distribución'!$I$99:$I$580,'SCyD Distribución'!$C$99:$C$580,'SCyD - LRAIC+'!$B481,'SCyD Distribución'!$D$99:$D$580,'SCyD - LRAIC+'!$C481,'SCyD Distribución'!$E$99:$E$580,'SCyD - LRAIC+'!$D481,'SCyD Distribución'!$F$99:$F$580,'SCyD - LRAIC+'!$E481))/(xDSL_ajeno__líneas*SUMIFS('SCyD Distribución'!$H$99:$H$580,'SCyD Distribución'!$C$99:$C$580,'SCyD - LRAIC+'!$B481,'SCyD Distribución'!$D$99:$D$580,'SCyD - LRAIC+'!$C481,'SCyD Distribución'!$E$99:$E$580,'SCyD - LRAIC+'!$D481,'SCyD Distribución'!$F$99:$F$580,'SCyD - LRAIC+'!$E481)),0)</f>
        <v>268.10668429866104</v>
      </c>
    </row>
    <row r="482" spans="2:7" ht="13" x14ac:dyDescent="0.25">
      <c r="B482" s="83" t="s">
        <v>5</v>
      </c>
      <c r="C482" s="79" t="s">
        <v>13</v>
      </c>
      <c r="D482" s="81" t="s">
        <v>9</v>
      </c>
      <c r="E482" s="77">
        <v>40</v>
      </c>
      <c r="F482" s="93"/>
      <c r="G482" s="121">
        <f>IFERROR(SUMIFS(G$14:G$16,$F$14:$F$16,$B482)*G$18/12*(xDSL_ajeno__bitstream*SUMIFS('SCyD Distribución'!$I$99:$I$580,'SCyD Distribución'!$C$99:$C$580,'SCyD - LRAIC+'!$B482,'SCyD Distribución'!$D$99:$D$580,'SCyD - LRAIC+'!$C482,'SCyD Distribución'!$E$99:$E$580,'SCyD - LRAIC+'!$D482,'SCyD Distribución'!$F$99:$F$580,'SCyD - LRAIC+'!$E482))/(xDSL_ajeno__líneas*SUMIFS('SCyD Distribución'!$H$99:$H$580,'SCyD Distribución'!$C$99:$C$580,'SCyD - LRAIC+'!$B482,'SCyD Distribución'!$D$99:$D$580,'SCyD - LRAIC+'!$C482,'SCyD Distribución'!$E$99:$E$580,'SCyD - LRAIC+'!$D482,'SCyD Distribución'!$F$99:$F$580,'SCyD - LRAIC+'!$E482)),0)</f>
        <v>310.06817794375195</v>
      </c>
    </row>
    <row r="483" spans="2:7" ht="13" x14ac:dyDescent="0.25">
      <c r="B483" s="83" t="s">
        <v>5</v>
      </c>
      <c r="C483" s="79" t="s">
        <v>13</v>
      </c>
      <c r="D483" s="81" t="s">
        <v>9</v>
      </c>
      <c r="E483" s="77">
        <v>50</v>
      </c>
      <c r="F483" s="93"/>
      <c r="G483" s="121">
        <f>IFERROR(SUMIFS(G$14:G$16,$F$14:$F$16,$B483)*G$18/12*(xDSL_ajeno__bitstream*SUMIFS('SCyD Distribución'!$I$99:$I$580,'SCyD Distribución'!$C$99:$C$580,'SCyD - LRAIC+'!$B483,'SCyD Distribución'!$D$99:$D$580,'SCyD - LRAIC+'!$C483,'SCyD Distribución'!$E$99:$E$580,'SCyD - LRAIC+'!$D483,'SCyD Distribución'!$F$99:$F$580,'SCyD - LRAIC+'!$E483))/(xDSL_ajeno__líneas*SUMIFS('SCyD Distribución'!$H$99:$H$580,'SCyD Distribución'!$C$99:$C$580,'SCyD - LRAIC+'!$B483,'SCyD Distribución'!$D$99:$D$580,'SCyD - LRAIC+'!$C483,'SCyD Distribución'!$E$99:$E$580,'SCyD - LRAIC+'!$D483,'SCyD Distribución'!$F$99:$F$580,'SCyD - LRAIC+'!$E483)),0)</f>
        <v>347.08815902962931</v>
      </c>
    </row>
    <row r="484" spans="2:7" ht="13" x14ac:dyDescent="0.25">
      <c r="B484" s="83" t="s">
        <v>5</v>
      </c>
      <c r="C484" s="79" t="s">
        <v>13</v>
      </c>
      <c r="D484" s="81" t="s">
        <v>9</v>
      </c>
      <c r="E484" s="77">
        <v>60</v>
      </c>
      <c r="F484" s="93"/>
      <c r="G484" s="121">
        <f>IFERROR(SUMIFS(G$14:G$16,$F$14:$F$16,$B484)*G$18/12*(xDSL_ajeno__bitstream*SUMIFS('SCyD Distribución'!$I$99:$I$580,'SCyD Distribución'!$C$99:$C$580,'SCyD - LRAIC+'!$B484,'SCyD Distribución'!$D$99:$D$580,'SCyD - LRAIC+'!$C484,'SCyD Distribución'!$E$99:$E$580,'SCyD - LRAIC+'!$D484,'SCyD Distribución'!$F$99:$F$580,'SCyD - LRAIC+'!$E484))/(xDSL_ajeno__líneas*SUMIFS('SCyD Distribución'!$H$99:$H$580,'SCyD Distribución'!$C$99:$C$580,'SCyD - LRAIC+'!$B484,'SCyD Distribución'!$D$99:$D$580,'SCyD - LRAIC+'!$C484,'SCyD Distribución'!$E$99:$E$580,'SCyD - LRAIC+'!$D484,'SCyD Distribución'!$F$99:$F$580,'SCyD - LRAIC+'!$E484)),0)</f>
        <v>380.59361381043334</v>
      </c>
    </row>
    <row r="485" spans="2:7" ht="13" x14ac:dyDescent="0.25">
      <c r="B485" s="83" t="s">
        <v>5</v>
      </c>
      <c r="C485" s="79" t="s">
        <v>13</v>
      </c>
      <c r="D485" s="81" t="s">
        <v>9</v>
      </c>
      <c r="E485" s="77">
        <v>70</v>
      </c>
      <c r="F485" s="93"/>
      <c r="G485" s="121">
        <f>IFERROR(SUMIFS(G$14:G$16,$F$14:$F$16,$B485)*G$18/12*(xDSL_ajeno__bitstream*SUMIFS('SCyD Distribución'!$I$99:$I$580,'SCyD Distribución'!$C$99:$C$580,'SCyD - LRAIC+'!$B485,'SCyD Distribución'!$D$99:$D$580,'SCyD - LRAIC+'!$C485,'SCyD Distribución'!$E$99:$E$580,'SCyD - LRAIC+'!$D485,'SCyD Distribución'!$F$99:$F$580,'SCyD - LRAIC+'!$E485))/(xDSL_ajeno__líneas*SUMIFS('SCyD Distribución'!$H$99:$H$580,'SCyD Distribución'!$C$99:$C$580,'SCyD - LRAIC+'!$B485,'SCyD Distribución'!$D$99:$D$580,'SCyD - LRAIC+'!$C485,'SCyD Distribución'!$E$99:$E$580,'SCyD - LRAIC+'!$D485,'SCyD Distribución'!$F$99:$F$580,'SCyD - LRAIC+'!$E485)),0)</f>
        <v>411.43322600450978</v>
      </c>
    </row>
    <row r="486" spans="2:7" ht="13" x14ac:dyDescent="0.25">
      <c r="B486" s="83" t="s">
        <v>5</v>
      </c>
      <c r="C486" s="79" t="s">
        <v>13</v>
      </c>
      <c r="D486" s="81" t="s">
        <v>9</v>
      </c>
      <c r="E486" s="77">
        <v>100</v>
      </c>
      <c r="F486" s="93"/>
      <c r="G486" s="121">
        <f>IFERROR(SUMIFS(G$14:G$16,$F$14:$F$16,$B486)*G$18/12*(xDSL_ajeno__bitstream*SUMIFS('SCyD Distribución'!$I$99:$I$580,'SCyD Distribución'!$C$99:$C$580,'SCyD - LRAIC+'!$B486,'SCyD Distribución'!$D$99:$D$580,'SCyD - LRAIC+'!$C486,'SCyD Distribución'!$E$99:$E$580,'SCyD - LRAIC+'!$D486,'SCyD Distribución'!$F$99:$F$580,'SCyD - LRAIC+'!$E486))/(xDSL_ajeno__líneas*SUMIFS('SCyD Distribución'!$H$99:$H$580,'SCyD Distribución'!$C$99:$C$580,'SCyD - LRAIC+'!$B486,'SCyD Distribución'!$D$99:$D$580,'SCyD - LRAIC+'!$C486,'SCyD Distribución'!$E$99:$E$580,'SCyD - LRAIC+'!$D486,'SCyD Distribución'!$F$99:$F$580,'SCyD - LRAIC+'!$E486)),0)</f>
        <v>492.71258231198408</v>
      </c>
    </row>
    <row r="487" spans="2:7" ht="13" x14ac:dyDescent="0.25">
      <c r="B487" s="83" t="s">
        <v>5</v>
      </c>
      <c r="C487" s="79" t="s">
        <v>13</v>
      </c>
      <c r="D487" s="81" t="s">
        <v>9</v>
      </c>
      <c r="E487" s="77">
        <v>120</v>
      </c>
      <c r="F487" s="93"/>
      <c r="G487" s="121">
        <f>IFERROR(SUMIFS(G$14:G$16,$F$14:$F$16,$B487)*G$18/12*(xDSL_ajeno__bitstream*SUMIFS('SCyD Distribución'!$I$99:$I$580,'SCyD Distribución'!$C$99:$C$580,'SCyD - LRAIC+'!$B487,'SCyD Distribución'!$D$99:$D$580,'SCyD - LRAIC+'!$C487,'SCyD Distribución'!$E$99:$E$580,'SCyD - LRAIC+'!$D487,'SCyD Distribución'!$F$99:$F$580,'SCyD - LRAIC+'!$E487))/(xDSL_ajeno__líneas*SUMIFS('SCyD Distribución'!$H$99:$H$580,'SCyD Distribución'!$C$99:$C$580,'SCyD - LRAIC+'!$B487,'SCyD Distribución'!$D$99:$D$580,'SCyD - LRAIC+'!$C487,'SCyD Distribución'!$E$99:$E$580,'SCyD - LRAIC+'!$D487,'SCyD Distribución'!$F$99:$F$580,'SCyD - LRAIC+'!$E487)),0)</f>
        <v>540.27559682893298</v>
      </c>
    </row>
    <row r="488" spans="2:7" ht="13" x14ac:dyDescent="0.25">
      <c r="B488" s="83" t="s">
        <v>5</v>
      </c>
      <c r="C488" s="79" t="s">
        <v>13</v>
      </c>
      <c r="D488" s="81" t="s">
        <v>9</v>
      </c>
      <c r="E488" s="77">
        <v>150</v>
      </c>
      <c r="F488" s="93"/>
      <c r="G488" s="121">
        <f>IFERROR(SUMIFS(G$14:G$16,$F$14:$F$16,$B488)*G$18/12*(xDSL_ajeno__bitstream*SUMIFS('SCyD Distribución'!$I$99:$I$580,'SCyD Distribución'!$C$99:$C$580,'SCyD - LRAIC+'!$B488,'SCyD Distribución'!$D$99:$D$580,'SCyD - LRAIC+'!$C488,'SCyD Distribución'!$E$99:$E$580,'SCyD - LRAIC+'!$D488,'SCyD Distribución'!$F$99:$F$580,'SCyD - LRAIC+'!$E488))/(xDSL_ajeno__líneas*SUMIFS('SCyD Distribución'!$H$99:$H$580,'SCyD Distribución'!$C$99:$C$580,'SCyD - LRAIC+'!$B488,'SCyD Distribución'!$D$99:$D$580,'SCyD - LRAIC+'!$C488,'SCyD Distribución'!$E$99:$E$580,'SCyD - LRAIC+'!$D488,'SCyD Distribución'!$F$99:$F$580,'SCyD - LRAIC+'!$E488)),0)</f>
        <v>604.780740531221</v>
      </c>
    </row>
    <row r="489" spans="2:7" ht="13" x14ac:dyDescent="0.25">
      <c r="B489" s="83" t="s">
        <v>5</v>
      </c>
      <c r="C489" s="79" t="s">
        <v>13</v>
      </c>
      <c r="D489" s="81" t="s">
        <v>9</v>
      </c>
      <c r="E489" s="77">
        <v>200</v>
      </c>
      <c r="F489" s="93"/>
      <c r="G489" s="121">
        <f>IFERROR(SUMIFS(G$14:G$16,$F$14:$F$16,$B489)*G$18/12*(xDSL_ajeno__bitstream*SUMIFS('SCyD Distribución'!$I$99:$I$580,'SCyD Distribución'!$C$99:$C$580,'SCyD - LRAIC+'!$B489,'SCyD Distribución'!$D$99:$D$580,'SCyD - LRAIC+'!$C489,'SCyD Distribución'!$E$99:$E$580,'SCyD - LRAIC+'!$D489,'SCyD Distribución'!$F$99:$F$580,'SCyD - LRAIC+'!$E489))/(xDSL_ajeno__líneas*SUMIFS('SCyD Distribución'!$H$99:$H$580,'SCyD Distribución'!$C$99:$C$580,'SCyD - LRAIC+'!$B489,'SCyD Distribución'!$D$99:$D$580,'SCyD - LRAIC+'!$C489,'SCyD Distribución'!$E$99:$E$580,'SCyD - LRAIC+'!$D489,'SCyD Distribución'!$F$99:$F$580,'SCyD - LRAIC+'!$E489)),0)</f>
        <v>699.4352369935491</v>
      </c>
    </row>
    <row r="490" spans="2:7" ht="13" x14ac:dyDescent="0.25">
      <c r="B490" s="83" t="s">
        <v>5</v>
      </c>
      <c r="C490" s="79" t="s">
        <v>13</v>
      </c>
      <c r="D490" s="81" t="s">
        <v>9</v>
      </c>
      <c r="E490" s="77">
        <v>250</v>
      </c>
      <c r="G490" s="121">
        <f>IFERROR(SUMIFS(G$14:G$16,$F$14:$F$16,$B490)*G$18/12*(xDSL_ajeno__bitstream*SUMIFS('SCyD Distribución'!$I$99:$I$580,'SCyD Distribución'!$C$99:$C$580,'SCyD - LRAIC+'!$B490,'SCyD Distribución'!$D$99:$D$580,'SCyD - LRAIC+'!$C490,'SCyD Distribución'!$E$99:$E$580,'SCyD - LRAIC+'!$D490,'SCyD Distribución'!$F$99:$F$580,'SCyD - LRAIC+'!$E490))/(xDSL_ajeno__líneas*SUMIFS('SCyD Distribución'!$H$99:$H$580,'SCyD Distribución'!$C$99:$C$580,'SCyD - LRAIC+'!$B490,'SCyD Distribución'!$D$99:$D$580,'SCyD - LRAIC+'!$C490,'SCyD Distribución'!$E$99:$E$580,'SCyD - LRAIC+'!$D490,'SCyD Distribución'!$F$99:$F$580,'SCyD - LRAIC+'!$E490)),0)</f>
        <v>782.94293332024085</v>
      </c>
    </row>
    <row r="491" spans="2:7" ht="13" x14ac:dyDescent="0.25">
      <c r="B491" s="83" t="s">
        <v>5</v>
      </c>
      <c r="C491" s="79" t="s">
        <v>13</v>
      </c>
      <c r="D491" s="81" t="s">
        <v>9</v>
      </c>
      <c r="E491" s="77">
        <v>300</v>
      </c>
      <c r="G491" s="121">
        <f>IFERROR(SUMIFS(G$14:G$16,$F$14:$F$16,$B491)*G$18/12*(xDSL_ajeno__bitstream*SUMIFS('SCyD Distribución'!$I$99:$I$580,'SCyD Distribución'!$C$99:$C$580,'SCyD - LRAIC+'!$B491,'SCyD Distribución'!$D$99:$D$580,'SCyD - LRAIC+'!$C491,'SCyD Distribución'!$E$99:$E$580,'SCyD - LRAIC+'!$D491,'SCyD Distribución'!$F$99:$F$580,'SCyD - LRAIC+'!$E491))/(xDSL_ajeno__líneas*SUMIFS('SCyD Distribución'!$H$99:$H$580,'SCyD Distribución'!$C$99:$C$580,'SCyD - LRAIC+'!$B491,'SCyD Distribución'!$D$99:$D$580,'SCyD - LRAIC+'!$C491,'SCyD Distribución'!$E$99:$E$580,'SCyD - LRAIC+'!$D491,'SCyD Distribución'!$F$99:$F$580,'SCyD - LRAIC+'!$E491)),0)</f>
        <v>858.52274889692899</v>
      </c>
    </row>
    <row r="492" spans="2:7" ht="13" x14ac:dyDescent="0.25">
      <c r="B492" s="83" t="s">
        <v>5</v>
      </c>
      <c r="C492" s="79" t="s">
        <v>13</v>
      </c>
      <c r="D492" s="81" t="s">
        <v>9</v>
      </c>
      <c r="E492" s="77">
        <v>400</v>
      </c>
      <c r="G492" s="121">
        <f>IFERROR(SUMIFS(G$14:G$16,$F$14:$F$16,$B492)*G$18/12*(xDSL_ajeno__bitstream*SUMIFS('SCyD Distribución'!$I$99:$I$580,'SCyD Distribución'!$C$99:$C$580,'SCyD - LRAIC+'!$B492,'SCyD Distribución'!$D$99:$D$580,'SCyD - LRAIC+'!$C492,'SCyD Distribución'!$E$99:$E$580,'SCyD - LRAIC+'!$D492,'SCyD Distribución'!$F$99:$F$580,'SCyD - LRAIC+'!$E492))/(xDSL_ajeno__líneas*SUMIFS('SCyD Distribución'!$H$99:$H$580,'SCyD Distribución'!$C$99:$C$580,'SCyD - LRAIC+'!$B492,'SCyD Distribución'!$D$99:$D$580,'SCyD - LRAIC+'!$C492,'SCyD Distribución'!$E$99:$E$580,'SCyD - LRAIC+'!$D492,'SCyD Distribución'!$F$99:$F$580,'SCyD - LRAIC+'!$E492)),0)</f>
        <v>992.89051733299721</v>
      </c>
    </row>
    <row r="493" spans="2:7" ht="13" x14ac:dyDescent="0.25">
      <c r="B493" s="83" t="s">
        <v>5</v>
      </c>
      <c r="C493" s="79" t="s">
        <v>13</v>
      </c>
      <c r="D493" s="81" t="s">
        <v>9</v>
      </c>
      <c r="E493" s="77">
        <v>500</v>
      </c>
      <c r="G493" s="121">
        <f>IFERROR(SUMIFS(G$14:G$16,$F$14:$F$16,$B493)*G$18/12*(xDSL_ajeno__bitstream*SUMIFS('SCyD Distribución'!$I$99:$I$580,'SCyD Distribución'!$C$99:$C$580,'SCyD - LRAIC+'!$B493,'SCyD Distribución'!$D$99:$D$580,'SCyD - LRAIC+'!$C493,'SCyD Distribución'!$E$99:$E$580,'SCyD - LRAIC+'!$D493,'SCyD Distribución'!$F$99:$F$580,'SCyD - LRAIC+'!$E493))/(xDSL_ajeno__líneas*SUMIFS('SCyD Distribución'!$H$99:$H$580,'SCyD Distribución'!$C$99:$C$580,'SCyD - LRAIC+'!$B493,'SCyD Distribución'!$D$99:$D$580,'SCyD - LRAIC+'!$C493,'SCyD Distribución'!$E$99:$E$580,'SCyD - LRAIC+'!$D493,'SCyD Distribución'!$F$99:$F$580,'SCyD - LRAIC+'!$E493)),0)</f>
        <v>1111.4347304662851</v>
      </c>
    </row>
    <row r="494" spans="2:7" ht="13" x14ac:dyDescent="0.25">
      <c r="B494" s="83" t="s">
        <v>5</v>
      </c>
      <c r="C494" s="79" t="s">
        <v>13</v>
      </c>
      <c r="D494" s="81" t="s">
        <v>9</v>
      </c>
      <c r="E494" s="77">
        <v>750</v>
      </c>
      <c r="G494" s="121">
        <f>IFERROR(SUMIFS(G$14:G$16,$F$14:$F$16,$B494)*G$18/12*(xDSL_ajeno__bitstream*SUMIFS('SCyD Distribución'!$I$99:$I$580,'SCyD Distribución'!$C$99:$C$580,'SCyD - LRAIC+'!$B494,'SCyD Distribución'!$D$99:$D$580,'SCyD - LRAIC+'!$C494,'SCyD Distribución'!$E$99:$E$580,'SCyD - LRAIC+'!$D494,'SCyD Distribución'!$F$99:$F$580,'SCyD - LRAIC+'!$E494))/(xDSL_ajeno__líneas*SUMIFS('SCyD Distribución'!$H$99:$H$580,'SCyD Distribución'!$C$99:$C$580,'SCyD - LRAIC+'!$B494,'SCyD Distribución'!$D$99:$D$580,'SCyD - LRAIC+'!$C494,'SCyD Distribución'!$E$99:$E$580,'SCyD - LRAIC+'!$D494,'SCyD Distribución'!$F$99:$F$580,'SCyD - LRAIC+'!$E494)),0)</f>
        <v>1364.2320969142604</v>
      </c>
    </row>
    <row r="495" spans="2:7" ht="13" x14ac:dyDescent="0.25">
      <c r="B495" s="83" t="s">
        <v>5</v>
      </c>
      <c r="C495" s="79" t="s">
        <v>13</v>
      </c>
      <c r="D495" s="81" t="s">
        <v>9</v>
      </c>
      <c r="E495" s="77">
        <v>1000</v>
      </c>
      <c r="G495" s="121">
        <f>IFERROR(SUMIFS(G$14:G$16,$F$14:$F$16,$B495)*G$18/12*(xDSL_ajeno__bitstream*SUMIFS('SCyD Distribución'!$I$99:$I$580,'SCyD Distribución'!$C$99:$C$580,'SCyD - LRAIC+'!$B495,'SCyD Distribución'!$D$99:$D$580,'SCyD - LRAIC+'!$C495,'SCyD Distribución'!$E$99:$E$580,'SCyD - LRAIC+'!$D495,'SCyD Distribución'!$F$99:$F$580,'SCyD - LRAIC+'!$E495))/(xDSL_ajeno__líneas*SUMIFS('SCyD Distribución'!$H$99:$H$580,'SCyD Distribución'!$C$99:$C$580,'SCyD - LRAIC+'!$B495,'SCyD Distribución'!$D$99:$D$580,'SCyD - LRAIC+'!$C495,'SCyD Distribución'!$E$99:$E$580,'SCyD - LRAIC+'!$D495,'SCyD Distribución'!$F$99:$F$580,'SCyD - LRAIC+'!$E495)),0)</f>
        <v>1577.7486551263189</v>
      </c>
    </row>
    <row r="496" spans="2:7" ht="13" x14ac:dyDescent="0.25">
      <c r="B496" s="83" t="s">
        <v>5</v>
      </c>
      <c r="C496" s="80" t="s">
        <v>14</v>
      </c>
      <c r="D496" s="81" t="s">
        <v>9</v>
      </c>
      <c r="E496" s="77">
        <v>3</v>
      </c>
      <c r="G496" s="121">
        <f>IFERROR(SUMIFS(G$14:G$16,$F$14:$F$16,$B496)*G$18/12*(xDSL_ajeno__bitstream*SUMIFS('SCyD Distribución'!$I$99:$I$580,'SCyD Distribución'!$C$99:$C$580,'SCyD - LRAIC+'!$B496,'SCyD Distribución'!$D$99:$D$580,'SCyD - LRAIC+'!$C496,'SCyD Distribución'!$E$99:$E$580,'SCyD - LRAIC+'!$D496,'SCyD Distribución'!$F$99:$F$580,'SCyD - LRAIC+'!$E496))/(xDSL_ajeno__líneas*SUMIFS('SCyD Distribución'!$H$99:$H$580,'SCyD Distribución'!$C$99:$C$580,'SCyD - LRAIC+'!$B496,'SCyD Distribución'!$D$99:$D$580,'SCyD - LRAIC+'!$C496,'SCyD Distribución'!$E$99:$E$580,'SCyD - LRAIC+'!$D496,'SCyD Distribución'!$F$99:$F$580,'SCyD - LRAIC+'!$E496)),0)</f>
        <v>93.412296093090688</v>
      </c>
    </row>
    <row r="497" spans="2:7" ht="13" x14ac:dyDescent="0.25">
      <c r="B497" s="83" t="s">
        <v>5</v>
      </c>
      <c r="C497" s="80" t="s">
        <v>14</v>
      </c>
      <c r="D497" s="81" t="s">
        <v>9</v>
      </c>
      <c r="E497" s="77">
        <v>5</v>
      </c>
      <c r="G497" s="121">
        <f>IFERROR(SUMIFS(G$14:G$16,$F$14:$F$16,$B497)*G$18/12*(xDSL_ajeno__bitstream*SUMIFS('SCyD Distribución'!$I$99:$I$580,'SCyD Distribución'!$C$99:$C$580,'SCyD - LRAIC+'!$B497,'SCyD Distribución'!$D$99:$D$580,'SCyD - LRAIC+'!$C497,'SCyD Distribución'!$E$99:$E$580,'SCyD - LRAIC+'!$D497,'SCyD Distribución'!$F$99:$F$580,'SCyD - LRAIC+'!$E497))/(xDSL_ajeno__líneas*SUMIFS('SCyD Distribución'!$H$99:$H$580,'SCyD Distribución'!$C$99:$C$580,'SCyD - LRAIC+'!$B497,'SCyD Distribución'!$D$99:$D$580,'SCyD - LRAIC+'!$C497,'SCyD Distribución'!$E$99:$E$580,'SCyD - LRAIC+'!$D497,'SCyD Distribución'!$F$99:$F$580,'SCyD - LRAIC+'!$E497)),0)</f>
        <v>120.93059882671268</v>
      </c>
    </row>
    <row r="498" spans="2:7" ht="13" x14ac:dyDescent="0.25">
      <c r="B498" s="83" t="s">
        <v>5</v>
      </c>
      <c r="C498" s="80" t="s">
        <v>14</v>
      </c>
      <c r="D498" s="81" t="s">
        <v>9</v>
      </c>
      <c r="E498" s="77">
        <v>10</v>
      </c>
      <c r="G498" s="121">
        <f>IFERROR(SUMIFS(G$14:G$16,$F$14:$F$16,$B498)*G$18/12*(xDSL_ajeno__bitstream*SUMIFS('SCyD Distribución'!$I$99:$I$580,'SCyD Distribución'!$C$99:$C$580,'SCyD - LRAIC+'!$B498,'SCyD Distribución'!$D$99:$D$580,'SCyD - LRAIC+'!$C498,'SCyD Distribución'!$E$99:$E$580,'SCyD - LRAIC+'!$D498,'SCyD Distribución'!$F$99:$F$580,'SCyD - LRAIC+'!$E498))/(xDSL_ajeno__líneas*SUMIFS('SCyD Distribución'!$H$99:$H$580,'SCyD Distribución'!$C$99:$C$580,'SCyD - LRAIC+'!$B498,'SCyD Distribución'!$D$99:$D$580,'SCyD - LRAIC+'!$C498,'SCyD Distribución'!$E$99:$E$580,'SCyD - LRAIC+'!$D498,'SCyD Distribución'!$F$99:$F$580,'SCyD - LRAIC+'!$E498)),0)</f>
        <v>171.66828103564825</v>
      </c>
    </row>
    <row r="499" spans="2:7" ht="13" x14ac:dyDescent="0.25">
      <c r="B499" s="83" t="s">
        <v>5</v>
      </c>
      <c r="C499" s="80" t="s">
        <v>14</v>
      </c>
      <c r="D499" s="81" t="s">
        <v>9</v>
      </c>
      <c r="E499" s="77">
        <v>15</v>
      </c>
      <c r="G499" s="121">
        <f>IFERROR(SUMIFS(G$14:G$16,$F$14:$F$16,$B499)*G$18/12*(xDSL_ajeno__bitstream*SUMIFS('SCyD Distribución'!$I$99:$I$580,'SCyD Distribución'!$C$99:$C$580,'SCyD - LRAIC+'!$B499,'SCyD Distribución'!$D$99:$D$580,'SCyD - LRAIC+'!$C499,'SCyD Distribución'!$E$99:$E$580,'SCyD - LRAIC+'!$D499,'SCyD Distribución'!$F$99:$F$580,'SCyD - LRAIC+'!$E499))/(xDSL_ajeno__líneas*SUMIFS('SCyD Distribución'!$H$99:$H$580,'SCyD Distribución'!$C$99:$C$580,'SCyD - LRAIC+'!$B499,'SCyD Distribución'!$D$99:$D$580,'SCyD - LRAIC+'!$C499,'SCyD Distribución'!$E$99:$E$580,'SCyD - LRAIC+'!$D499,'SCyD Distribución'!$F$99:$F$580,'SCyD - LRAIC+'!$E499)),0)</f>
        <v>210.71446895732328</v>
      </c>
    </row>
    <row r="500" spans="2:7" ht="13" x14ac:dyDescent="0.25">
      <c r="B500" s="83" t="s">
        <v>5</v>
      </c>
      <c r="C500" s="80" t="s">
        <v>14</v>
      </c>
      <c r="D500" s="81" t="s">
        <v>9</v>
      </c>
      <c r="E500" s="77">
        <v>20</v>
      </c>
      <c r="G500" s="121">
        <f>IFERROR(SUMIFS(G$14:G$16,$F$14:$F$16,$B500)*G$18/12*(xDSL_ajeno__bitstream*SUMIFS('SCyD Distribución'!$I$99:$I$580,'SCyD Distribución'!$C$99:$C$580,'SCyD - LRAIC+'!$B500,'SCyD Distribución'!$D$99:$D$580,'SCyD - LRAIC+'!$C500,'SCyD Distribución'!$E$99:$E$580,'SCyD - LRAIC+'!$D500,'SCyD Distribución'!$F$99:$F$580,'SCyD - LRAIC+'!$E500))/(xDSL_ajeno__líneas*SUMIFS('SCyD Distribución'!$H$99:$H$580,'SCyD Distribución'!$C$99:$C$580,'SCyD - LRAIC+'!$B500,'SCyD Distribución'!$D$99:$D$580,'SCyD - LRAIC+'!$C500,'SCyD Distribución'!$E$99:$E$580,'SCyD - LRAIC+'!$D500,'SCyD Distribución'!$F$99:$F$580,'SCyD - LRAIC+'!$E500)),0)</f>
        <v>243.6934820438895</v>
      </c>
    </row>
    <row r="501" spans="2:7" ht="13" x14ac:dyDescent="0.25">
      <c r="B501" s="83" t="s">
        <v>5</v>
      </c>
      <c r="C501" s="80" t="s">
        <v>14</v>
      </c>
      <c r="D501" s="81" t="s">
        <v>9</v>
      </c>
      <c r="E501" s="77">
        <v>30</v>
      </c>
      <c r="G501" s="121">
        <f>IFERROR(SUMIFS(G$14:G$16,$F$14:$F$16,$B501)*G$18/12*(xDSL_ajeno__bitstream*SUMIFS('SCyD Distribución'!$I$99:$I$580,'SCyD Distribución'!$C$99:$C$580,'SCyD - LRAIC+'!$B501,'SCyD Distribución'!$D$99:$D$580,'SCyD - LRAIC+'!$C501,'SCyD Distribución'!$E$99:$E$580,'SCyD - LRAIC+'!$D501,'SCyD Distribución'!$F$99:$F$580,'SCyD - LRAIC+'!$E501))/(xDSL_ajeno__líneas*SUMIFS('SCyD Distribución'!$H$99:$H$580,'SCyD Distribución'!$C$99:$C$580,'SCyD - LRAIC+'!$B501,'SCyD Distribución'!$D$99:$D$580,'SCyD - LRAIC+'!$C501,'SCyD Distribución'!$E$99:$E$580,'SCyD - LRAIC+'!$D501,'SCyD Distribución'!$F$99:$F$580,'SCyD - LRAIC+'!$E501)),0)</f>
        <v>299.12190153856091</v>
      </c>
    </row>
    <row r="502" spans="2:7" ht="13" x14ac:dyDescent="0.25">
      <c r="B502" s="83" t="s">
        <v>5</v>
      </c>
      <c r="C502" s="80" t="s">
        <v>14</v>
      </c>
      <c r="D502" s="81" t="s">
        <v>9</v>
      </c>
      <c r="E502" s="77">
        <v>40</v>
      </c>
      <c r="G502" s="121">
        <f>IFERROR(SUMIFS(G$14:G$16,$F$14:$F$16,$B502)*G$18/12*(xDSL_ajeno__bitstream*SUMIFS('SCyD Distribución'!$I$99:$I$580,'SCyD Distribución'!$C$99:$C$580,'SCyD - LRAIC+'!$B502,'SCyD Distribución'!$D$99:$D$580,'SCyD - LRAIC+'!$C502,'SCyD Distribución'!$E$99:$E$580,'SCyD - LRAIC+'!$D502,'SCyD Distribución'!$F$99:$F$580,'SCyD - LRAIC+'!$E502))/(xDSL_ajeno__líneas*SUMIFS('SCyD Distribución'!$H$99:$H$580,'SCyD Distribución'!$C$99:$C$580,'SCyD - LRAIC+'!$B502,'SCyD Distribución'!$D$99:$D$580,'SCyD - LRAIC+'!$C502,'SCyD Distribución'!$E$99:$E$580,'SCyD - LRAIC+'!$D502,'SCyD Distribución'!$F$99:$F$580,'SCyD - LRAIC+'!$E502)),0)</f>
        <v>345.93760030918833</v>
      </c>
    </row>
    <row r="503" spans="2:7" ht="13" x14ac:dyDescent="0.25">
      <c r="B503" s="83" t="s">
        <v>5</v>
      </c>
      <c r="C503" s="80" t="s">
        <v>14</v>
      </c>
      <c r="D503" s="81" t="s">
        <v>9</v>
      </c>
      <c r="E503" s="77">
        <v>50</v>
      </c>
      <c r="G503" s="121">
        <f>IFERROR(SUMIFS(G$14:G$16,$F$14:$F$16,$B503)*G$18/12*(xDSL_ajeno__bitstream*SUMIFS('SCyD Distribución'!$I$99:$I$580,'SCyD Distribución'!$C$99:$C$580,'SCyD - LRAIC+'!$B503,'SCyD Distribución'!$D$99:$D$580,'SCyD - LRAIC+'!$C503,'SCyD Distribución'!$E$99:$E$580,'SCyD - LRAIC+'!$D503,'SCyD Distribución'!$F$99:$F$580,'SCyD - LRAIC+'!$E503))/(xDSL_ajeno__líneas*SUMIFS('SCyD Distribución'!$H$99:$H$580,'SCyD Distribución'!$C$99:$C$580,'SCyD - LRAIC+'!$B503,'SCyD Distribución'!$D$99:$D$580,'SCyD - LRAIC+'!$C503,'SCyD Distribución'!$E$99:$E$580,'SCyD - LRAIC+'!$D503,'SCyD Distribución'!$F$99:$F$580,'SCyD - LRAIC+'!$E503)),0)</f>
        <v>387.24014062554141</v>
      </c>
    </row>
    <row r="504" spans="2:7" ht="13" x14ac:dyDescent="0.25">
      <c r="B504" s="83" t="s">
        <v>5</v>
      </c>
      <c r="C504" s="80" t="s">
        <v>14</v>
      </c>
      <c r="D504" s="81" t="s">
        <v>9</v>
      </c>
      <c r="E504" s="77">
        <v>60</v>
      </c>
      <c r="G504" s="121">
        <f>IFERROR(SUMIFS(G$14:G$16,$F$14:$F$16,$B504)*G$18/12*(xDSL_ajeno__bitstream*SUMIFS('SCyD Distribución'!$I$99:$I$580,'SCyD Distribución'!$C$99:$C$580,'SCyD - LRAIC+'!$B504,'SCyD Distribución'!$D$99:$D$580,'SCyD - LRAIC+'!$C504,'SCyD Distribución'!$E$99:$E$580,'SCyD - LRAIC+'!$D504,'SCyD Distribución'!$F$99:$F$580,'SCyD - LRAIC+'!$E504))/(xDSL_ajeno__líneas*SUMIFS('SCyD Distribución'!$H$99:$H$580,'SCyD Distribución'!$C$99:$C$580,'SCyD - LRAIC+'!$B504,'SCyD Distribución'!$D$99:$D$580,'SCyD - LRAIC+'!$C504,'SCyD Distribución'!$E$99:$E$580,'SCyD - LRAIC+'!$D504,'SCyD Distribución'!$F$99:$F$580,'SCyD - LRAIC+'!$E504)),0)</f>
        <v>424.6215858967231</v>
      </c>
    </row>
    <row r="505" spans="2:7" ht="13" x14ac:dyDescent="0.25">
      <c r="B505" s="83" t="s">
        <v>5</v>
      </c>
      <c r="C505" s="80" t="s">
        <v>14</v>
      </c>
      <c r="D505" s="81" t="s">
        <v>9</v>
      </c>
      <c r="E505" s="77">
        <v>70</v>
      </c>
      <c r="G505" s="121">
        <f>IFERROR(SUMIFS(G$14:G$16,$F$14:$F$16,$B505)*G$18/12*(xDSL_ajeno__bitstream*SUMIFS('SCyD Distribución'!$I$99:$I$580,'SCyD Distribución'!$C$99:$C$580,'SCyD - LRAIC+'!$B505,'SCyD Distribución'!$D$99:$D$580,'SCyD - LRAIC+'!$C505,'SCyD Distribución'!$E$99:$E$580,'SCyD - LRAIC+'!$D505,'SCyD Distribución'!$F$99:$F$580,'SCyD - LRAIC+'!$E505))/(xDSL_ajeno__líneas*SUMIFS('SCyD Distribución'!$H$99:$H$580,'SCyD Distribución'!$C$99:$C$580,'SCyD - LRAIC+'!$B505,'SCyD Distribución'!$D$99:$D$580,'SCyD - LRAIC+'!$C505,'SCyD Distribución'!$E$99:$E$580,'SCyD - LRAIC+'!$D505,'SCyD Distribución'!$F$99:$F$580,'SCyD - LRAIC+'!$E505)),0)</f>
        <v>459.02879758685697</v>
      </c>
    </row>
    <row r="506" spans="2:7" ht="13" x14ac:dyDescent="0.25">
      <c r="B506" s="83" t="s">
        <v>5</v>
      </c>
      <c r="C506" s="80" t="s">
        <v>14</v>
      </c>
      <c r="D506" s="81" t="s">
        <v>9</v>
      </c>
      <c r="E506" s="77">
        <v>100</v>
      </c>
      <c r="G506" s="121">
        <f>IFERROR(SUMIFS(G$14:G$16,$F$14:$F$16,$B506)*G$18/12*(xDSL_ajeno__bitstream*SUMIFS('SCyD Distribución'!$I$99:$I$580,'SCyD Distribución'!$C$99:$C$580,'SCyD - LRAIC+'!$B506,'SCyD Distribución'!$D$99:$D$580,'SCyD - LRAIC+'!$C506,'SCyD Distribución'!$E$99:$E$580,'SCyD - LRAIC+'!$D506,'SCyD Distribución'!$F$99:$F$580,'SCyD - LRAIC+'!$E506))/(xDSL_ajeno__líneas*SUMIFS('SCyD Distribución'!$H$99:$H$580,'SCyD Distribución'!$C$99:$C$580,'SCyD - LRAIC+'!$B506,'SCyD Distribución'!$D$99:$D$580,'SCyD - LRAIC+'!$C506,'SCyD Distribución'!$E$99:$E$580,'SCyD - LRAIC+'!$D506,'SCyD Distribución'!$F$99:$F$580,'SCyD - LRAIC+'!$E506)),0)</f>
        <v>549.71074264212757</v>
      </c>
    </row>
    <row r="507" spans="2:7" ht="13" x14ac:dyDescent="0.25">
      <c r="B507" s="83" t="s">
        <v>5</v>
      </c>
      <c r="C507" s="80" t="s">
        <v>14</v>
      </c>
      <c r="D507" s="81" t="s">
        <v>9</v>
      </c>
      <c r="E507" s="77">
        <v>120</v>
      </c>
      <c r="G507" s="121">
        <f>IFERROR(SUMIFS(G$14:G$16,$F$14:$F$16,$B507)*G$18/12*(xDSL_ajeno__bitstream*SUMIFS('SCyD Distribución'!$I$99:$I$580,'SCyD Distribución'!$C$99:$C$580,'SCyD - LRAIC+'!$B507,'SCyD Distribución'!$D$99:$D$580,'SCyD - LRAIC+'!$C507,'SCyD Distribución'!$E$99:$E$580,'SCyD - LRAIC+'!$D507,'SCyD Distribución'!$F$99:$F$580,'SCyD - LRAIC+'!$E507))/(xDSL_ajeno__líneas*SUMIFS('SCyD Distribución'!$H$99:$H$580,'SCyD Distribución'!$C$99:$C$580,'SCyD - LRAIC+'!$B507,'SCyD Distribución'!$D$99:$D$580,'SCyD - LRAIC+'!$C507,'SCyD Distribución'!$E$99:$E$580,'SCyD - LRAIC+'!$D507,'SCyD Distribución'!$F$99:$F$580,'SCyD - LRAIC+'!$E507)),0)</f>
        <v>602.77595950694615</v>
      </c>
    </row>
    <row r="508" spans="2:7" ht="13" x14ac:dyDescent="0.25">
      <c r="B508" s="83" t="s">
        <v>5</v>
      </c>
      <c r="C508" s="80" t="s">
        <v>14</v>
      </c>
      <c r="D508" s="81" t="s">
        <v>9</v>
      </c>
      <c r="E508" s="77">
        <v>150</v>
      </c>
      <c r="G508" s="121">
        <f>IFERROR(SUMIFS(G$14:G$16,$F$14:$F$16,$B508)*G$18/12*(xDSL_ajeno__bitstream*SUMIFS('SCyD Distribución'!$I$99:$I$580,'SCyD Distribución'!$C$99:$C$580,'SCyD - LRAIC+'!$B508,'SCyD Distribución'!$D$99:$D$580,'SCyD - LRAIC+'!$C508,'SCyD Distribución'!$E$99:$E$580,'SCyD - LRAIC+'!$D508,'SCyD Distribución'!$F$99:$F$580,'SCyD - LRAIC+'!$E508))/(xDSL_ajeno__líneas*SUMIFS('SCyD Distribución'!$H$99:$H$580,'SCyD Distribución'!$C$99:$C$580,'SCyD - LRAIC+'!$B508,'SCyD Distribución'!$D$99:$D$580,'SCyD - LRAIC+'!$C508,'SCyD Distribución'!$E$99:$E$580,'SCyD - LRAIC+'!$D508,'SCyD Distribución'!$F$99:$F$580,'SCyD - LRAIC+'!$E508)),0)</f>
        <v>674.74321125122822</v>
      </c>
    </row>
    <row r="509" spans="2:7" ht="13" x14ac:dyDescent="0.25">
      <c r="B509" s="83" t="s">
        <v>5</v>
      </c>
      <c r="C509" s="80" t="s">
        <v>14</v>
      </c>
      <c r="D509" s="81" t="s">
        <v>9</v>
      </c>
      <c r="E509" s="77">
        <v>200</v>
      </c>
      <c r="G509" s="121">
        <f>IFERROR(SUMIFS(G$14:G$16,$F$14:$F$16,$B509)*G$18/12*(xDSL_ajeno__bitstream*SUMIFS('SCyD Distribución'!$I$99:$I$580,'SCyD Distribución'!$C$99:$C$580,'SCyD - LRAIC+'!$B509,'SCyD Distribución'!$D$99:$D$580,'SCyD - LRAIC+'!$C509,'SCyD Distribución'!$E$99:$E$580,'SCyD - LRAIC+'!$D509,'SCyD Distribución'!$F$99:$F$580,'SCyD - LRAIC+'!$E509))/(xDSL_ajeno__líneas*SUMIFS('SCyD Distribución'!$H$99:$H$580,'SCyD Distribución'!$C$99:$C$580,'SCyD - LRAIC+'!$B509,'SCyD Distribución'!$D$99:$D$580,'SCyD - LRAIC+'!$C509,'SCyD Distribución'!$E$99:$E$580,'SCyD - LRAIC+'!$D509,'SCyD Distribución'!$F$99:$F$580,'SCyD - LRAIC+'!$E509)),0)</f>
        <v>780.34756440285162</v>
      </c>
    </row>
    <row r="510" spans="2:7" ht="13" x14ac:dyDescent="0.25">
      <c r="B510" s="83" t="s">
        <v>5</v>
      </c>
      <c r="C510" s="80" t="s">
        <v>14</v>
      </c>
      <c r="D510" s="81" t="s">
        <v>9</v>
      </c>
      <c r="E510" s="77">
        <v>250</v>
      </c>
      <c r="G510" s="121">
        <f>IFERROR(SUMIFS(G$14:G$16,$F$14:$F$16,$B510)*G$18/12*(xDSL_ajeno__bitstream*SUMIFS('SCyD Distribución'!$I$99:$I$580,'SCyD Distribución'!$C$99:$C$580,'SCyD - LRAIC+'!$B510,'SCyD Distribución'!$D$99:$D$580,'SCyD - LRAIC+'!$C510,'SCyD Distribución'!$E$99:$E$580,'SCyD - LRAIC+'!$D510,'SCyD Distribución'!$F$99:$F$580,'SCyD - LRAIC+'!$E510))/(xDSL_ajeno__líneas*SUMIFS('SCyD Distribución'!$H$99:$H$580,'SCyD Distribución'!$C$99:$C$580,'SCyD - LRAIC+'!$B510,'SCyD Distribución'!$D$99:$D$580,'SCyD - LRAIC+'!$C510,'SCyD Distribución'!$E$99:$E$580,'SCyD - LRAIC+'!$D510,'SCyD Distribución'!$F$99:$F$580,'SCyD - LRAIC+'!$E510)),0)</f>
        <v>873.51562913681016</v>
      </c>
    </row>
    <row r="511" spans="2:7" ht="13" x14ac:dyDescent="0.25">
      <c r="B511" s="83" t="s">
        <v>5</v>
      </c>
      <c r="C511" s="80" t="s">
        <v>14</v>
      </c>
      <c r="D511" s="81" t="s">
        <v>9</v>
      </c>
      <c r="E511" s="77">
        <v>300</v>
      </c>
      <c r="G511" s="121">
        <f>IFERROR(SUMIFS(G$14:G$16,$F$14:$F$16,$B511)*G$18/12*(xDSL_ajeno__bitstream*SUMIFS('SCyD Distribución'!$I$99:$I$580,'SCyD Distribución'!$C$99:$C$580,'SCyD - LRAIC+'!$B511,'SCyD Distribución'!$D$99:$D$580,'SCyD - LRAIC+'!$C511,'SCyD Distribución'!$E$99:$E$580,'SCyD - LRAIC+'!$D511,'SCyD Distribución'!$F$99:$F$580,'SCyD - LRAIC+'!$E511))/(xDSL_ajeno__líneas*SUMIFS('SCyD Distribución'!$H$99:$H$580,'SCyD Distribución'!$C$99:$C$580,'SCyD - LRAIC+'!$B511,'SCyD Distribución'!$D$99:$D$580,'SCyD - LRAIC+'!$C511,'SCyD Distribución'!$E$99:$E$580,'SCyD - LRAIC+'!$D511,'SCyD Distribución'!$F$99:$F$580,'SCyD - LRAIC+'!$E511)),0)</f>
        <v>957.83869706915868</v>
      </c>
    </row>
    <row r="512" spans="2:7" ht="13" x14ac:dyDescent="0.25">
      <c r="B512" s="83" t="s">
        <v>5</v>
      </c>
      <c r="C512" s="80" t="s">
        <v>14</v>
      </c>
      <c r="D512" s="81" t="s">
        <v>9</v>
      </c>
      <c r="E512" s="77">
        <v>400</v>
      </c>
      <c r="G512" s="121">
        <f>IFERROR(SUMIFS(G$14:G$16,$F$14:$F$16,$B512)*G$18/12*(xDSL_ajeno__bitstream*SUMIFS('SCyD Distribución'!$I$99:$I$580,'SCyD Distribución'!$C$99:$C$580,'SCyD - LRAIC+'!$B512,'SCyD Distribución'!$D$99:$D$580,'SCyD - LRAIC+'!$C512,'SCyD Distribución'!$E$99:$E$580,'SCyD - LRAIC+'!$D512,'SCyD Distribución'!$F$99:$F$580,'SCyD - LRAIC+'!$E512))/(xDSL_ajeno__líneas*SUMIFS('SCyD Distribución'!$H$99:$H$580,'SCyD Distribución'!$C$99:$C$580,'SCyD - LRAIC+'!$B512,'SCyD Distribución'!$D$99:$D$580,'SCyD - LRAIC+'!$C512,'SCyD Distribución'!$E$99:$E$580,'SCyD - LRAIC+'!$D512,'SCyD Distribución'!$F$99:$F$580,'SCyD - LRAIC+'!$E512)),0)</f>
        <v>1107.7504477039056</v>
      </c>
    </row>
    <row r="513" spans="2:7" ht="13" x14ac:dyDescent="0.25">
      <c r="B513" s="83" t="s">
        <v>5</v>
      </c>
      <c r="C513" s="80" t="s">
        <v>14</v>
      </c>
      <c r="D513" s="81" t="s">
        <v>9</v>
      </c>
      <c r="E513" s="77">
        <v>500</v>
      </c>
      <c r="G513" s="121">
        <f>IFERROR(SUMIFS(G$14:G$16,$F$14:$F$16,$B513)*G$18/12*(xDSL_ajeno__bitstream*SUMIFS('SCyD Distribución'!$I$99:$I$580,'SCyD Distribución'!$C$99:$C$580,'SCyD - LRAIC+'!$B513,'SCyD Distribución'!$D$99:$D$580,'SCyD - LRAIC+'!$C513,'SCyD Distribución'!$E$99:$E$580,'SCyD - LRAIC+'!$D513,'SCyD Distribución'!$F$99:$F$580,'SCyD - LRAIC+'!$E513))/(xDSL_ajeno__líneas*SUMIFS('SCyD Distribución'!$H$99:$H$580,'SCyD Distribución'!$C$99:$C$580,'SCyD - LRAIC+'!$B513,'SCyD Distribución'!$D$99:$D$580,'SCyD - LRAIC+'!$C513,'SCyD Distribución'!$E$99:$E$580,'SCyD - LRAIC+'!$D513,'SCyD Distribución'!$F$99:$F$580,'SCyD - LRAIC+'!$E513)),0)</f>
        <v>1240.0081366219538</v>
      </c>
    </row>
    <row r="514" spans="2:7" ht="13" x14ac:dyDescent="0.25">
      <c r="B514" s="83" t="s">
        <v>5</v>
      </c>
      <c r="C514" s="80" t="s">
        <v>14</v>
      </c>
      <c r="D514" s="81" t="s">
        <v>9</v>
      </c>
      <c r="E514" s="77">
        <v>750</v>
      </c>
      <c r="G514" s="121">
        <f>IFERROR(SUMIFS(G$14:G$16,$F$14:$F$16,$B514)*G$18/12*(xDSL_ajeno__bitstream*SUMIFS('SCyD Distribución'!$I$99:$I$580,'SCyD Distribución'!$C$99:$C$580,'SCyD - LRAIC+'!$B514,'SCyD Distribución'!$D$99:$D$580,'SCyD - LRAIC+'!$C514,'SCyD Distribución'!$E$99:$E$580,'SCyD - LRAIC+'!$D514,'SCyD Distribución'!$F$99:$F$580,'SCyD - LRAIC+'!$E514))/(xDSL_ajeno__líneas*SUMIFS('SCyD Distribución'!$H$99:$H$580,'SCyD Distribución'!$C$99:$C$580,'SCyD - LRAIC+'!$B514,'SCyD Distribución'!$D$99:$D$580,'SCyD - LRAIC+'!$C514,'SCyD Distribución'!$E$99:$E$580,'SCyD - LRAIC+'!$D514,'SCyD Distribución'!$F$99:$F$580,'SCyD - LRAIC+'!$E514)),0)</f>
        <v>1522.0497021042374</v>
      </c>
    </row>
    <row r="515" spans="2:7" ht="13" x14ac:dyDescent="0.25">
      <c r="B515" s="83" t="s">
        <v>5</v>
      </c>
      <c r="C515" s="80" t="s">
        <v>14</v>
      </c>
      <c r="D515" s="81" t="s">
        <v>9</v>
      </c>
      <c r="E515" s="215">
        <v>1000</v>
      </c>
      <c r="G515" s="121">
        <f>IFERROR(SUMIFS(G$14:G$16,$F$14:$F$16,$B515)*G$18/12*(xDSL_ajeno__bitstream*SUMIFS('SCyD Distribución'!$I$99:$I$580,'SCyD Distribución'!$C$99:$C$580,'SCyD - LRAIC+'!$B515,'SCyD Distribución'!$D$99:$D$580,'SCyD - LRAIC+'!$C515,'SCyD Distribución'!$E$99:$E$580,'SCyD - LRAIC+'!$D515,'SCyD Distribución'!$F$99:$F$580,'SCyD - LRAIC+'!$E515))/(xDSL_ajeno__líneas*SUMIFS('SCyD Distribución'!$H$99:$H$580,'SCyD Distribución'!$C$99:$C$580,'SCyD - LRAIC+'!$B515,'SCyD Distribución'!$D$99:$D$580,'SCyD - LRAIC+'!$C515,'SCyD Distribución'!$E$99:$E$580,'SCyD - LRAIC+'!$D515,'SCyD Distribución'!$F$99:$F$580,'SCyD - LRAIC+'!$E515)),0)</f>
        <v>1760.266362272298</v>
      </c>
    </row>
    <row r="517" spans="2:7" s="169" customFormat="1" x14ac:dyDescent="0.25"/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28F67-BAD8-4AA0-B7C1-F9092CFD3842}">
  <sheetPr codeName="Hoja3"/>
  <dimension ref="A2:CB580"/>
  <sheetViews>
    <sheetView topLeftCell="A7" zoomScaleNormal="100" workbookViewId="0">
      <pane xSplit="3" ySplit="12" topLeftCell="D19" activePane="bottomRight" state="frozen"/>
      <selection activeCell="A7" sqref="A7"/>
      <selection pane="topRight" activeCell="D7" sqref="D7"/>
      <selection pane="bottomLeft" activeCell="A15" sqref="A15"/>
      <selection pane="bottomRight" activeCell="G9" sqref="G9"/>
    </sheetView>
  </sheetViews>
  <sheetFormatPr baseColWidth="10" defaultColWidth="11" defaultRowHeight="14.5" outlineLevelRow="1" x14ac:dyDescent="0.35"/>
  <cols>
    <col min="1" max="1" width="11" style="7"/>
    <col min="2" max="2" width="7" style="7" customWidth="1"/>
    <col min="3" max="3" width="26.3984375" style="7" customWidth="1"/>
    <col min="4" max="5" width="24" style="7" bestFit="1" customWidth="1"/>
    <col min="6" max="6" width="19.59765625" style="7" customWidth="1"/>
    <col min="7" max="7" width="24.09765625" style="7" bestFit="1" customWidth="1"/>
    <col min="8" max="8" width="28.8984375" style="7" bestFit="1" customWidth="1"/>
    <col min="9" max="9" width="24" style="7" bestFit="1" customWidth="1"/>
    <col min="10" max="10" width="19.8984375" style="7" customWidth="1"/>
    <col min="11" max="11" width="19.3984375" style="7" customWidth="1"/>
    <col min="12" max="12" width="18.3984375" style="7" bestFit="1" customWidth="1"/>
    <col min="13" max="13" width="24" style="7" bestFit="1" customWidth="1"/>
    <col min="14" max="14" width="13.8984375" style="7" bestFit="1" customWidth="1"/>
    <col min="15" max="15" width="13.59765625" style="7" bestFit="1" customWidth="1"/>
    <col min="16" max="16" width="18.3984375" style="7" bestFit="1" customWidth="1"/>
    <col min="17" max="17" width="24" style="7" bestFit="1" customWidth="1"/>
    <col min="18" max="18" width="13.8984375" style="7" bestFit="1" customWidth="1"/>
    <col min="19" max="19" width="13.59765625" style="7" bestFit="1" customWidth="1"/>
    <col min="20" max="20" width="18.3984375" style="7" bestFit="1" customWidth="1"/>
    <col min="21" max="21" width="24" style="7" bestFit="1" customWidth="1"/>
    <col min="22" max="22" width="13.8984375" style="7" bestFit="1" customWidth="1"/>
    <col min="23" max="23" width="13.59765625" style="7" bestFit="1" customWidth="1"/>
    <col min="24" max="24" width="18.3984375" style="7" bestFit="1" customWidth="1"/>
    <col min="25" max="25" width="24" style="7" bestFit="1" customWidth="1"/>
    <col min="26" max="26" width="13.8984375" style="7" bestFit="1" customWidth="1"/>
    <col min="27" max="27" width="13.59765625" style="7" bestFit="1" customWidth="1"/>
    <col min="28" max="28" width="3.59765625" style="7" customWidth="1"/>
    <col min="29" max="16384" width="11" style="7"/>
  </cols>
  <sheetData>
    <row r="2" spans="1:56" s="1" customFormat="1" ht="28" x14ac:dyDescent="0.25">
      <c r="B2" s="2" t="s">
        <v>0</v>
      </c>
      <c r="C2" s="2"/>
    </row>
    <row r="5" spans="1:56" s="5" customFormat="1" ht="18" x14ac:dyDescent="0.25">
      <c r="A5" s="3">
        <v>1</v>
      </c>
      <c r="B5" s="3" t="s">
        <v>1</v>
      </c>
      <c r="C5" s="3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</row>
    <row r="6" spans="1:56" ht="15.5" x14ac:dyDescent="0.35">
      <c r="A6" s="6"/>
      <c r="B6" s="6"/>
      <c r="C6" s="6"/>
      <c r="D6" s="6"/>
      <c r="E6" s="6"/>
    </row>
    <row r="7" spans="1:56" ht="28" x14ac:dyDescent="0.35">
      <c r="A7" s="279"/>
      <c r="B7" s="280" t="s">
        <v>0</v>
      </c>
      <c r="C7" s="280"/>
      <c r="D7" s="279"/>
      <c r="E7" s="27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  <c r="AD7" s="279"/>
      <c r="AE7" s="279"/>
      <c r="AF7" s="279"/>
      <c r="AG7" s="279"/>
      <c r="AH7" s="279"/>
      <c r="AI7" s="279"/>
      <c r="AJ7" s="279"/>
      <c r="AK7" s="279"/>
      <c r="AL7" s="279"/>
      <c r="AM7" s="279"/>
      <c r="AN7" s="279"/>
      <c r="AO7" s="279"/>
      <c r="AP7" s="279"/>
      <c r="AQ7" s="279"/>
      <c r="AR7" s="279"/>
      <c r="AS7" s="279"/>
      <c r="AT7" s="279"/>
      <c r="AU7" s="279"/>
      <c r="AV7" s="279"/>
      <c r="AW7" s="279"/>
      <c r="AX7" s="279"/>
      <c r="AY7" s="279"/>
      <c r="AZ7" s="279"/>
      <c r="BA7" s="279"/>
      <c r="BB7" s="279"/>
      <c r="BC7" s="279"/>
      <c r="BD7" s="279"/>
    </row>
    <row r="8" spans="1:56" ht="15.5" x14ac:dyDescent="0.35">
      <c r="A8" s="267"/>
      <c r="B8" s="267"/>
      <c r="C8" s="267"/>
      <c r="D8" s="267"/>
      <c r="E8" s="267"/>
    </row>
    <row r="9" spans="1:56" ht="15.5" x14ac:dyDescent="0.35">
      <c r="A9" s="267"/>
      <c r="B9" s="267"/>
      <c r="C9" s="267"/>
      <c r="D9" s="267"/>
      <c r="E9" s="267"/>
    </row>
    <row r="10" spans="1:56" ht="18" x14ac:dyDescent="0.35">
      <c r="A10" s="281">
        <v>1</v>
      </c>
      <c r="B10" s="281" t="s">
        <v>1</v>
      </c>
      <c r="C10" s="281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/>
      <c r="T10" s="282"/>
      <c r="U10" s="282"/>
      <c r="V10" s="282"/>
      <c r="W10" s="282"/>
      <c r="X10" s="282"/>
      <c r="Y10" s="282"/>
      <c r="Z10" s="282"/>
      <c r="AA10" s="282"/>
      <c r="AB10" s="282"/>
      <c r="AC10" s="282"/>
      <c r="AD10" s="282"/>
      <c r="AE10" s="282"/>
      <c r="AF10" s="282"/>
      <c r="AG10" s="282"/>
      <c r="AH10" s="282"/>
      <c r="AI10" s="282"/>
      <c r="AJ10" s="282"/>
      <c r="AK10" s="282"/>
      <c r="AL10" s="282"/>
      <c r="AM10" s="282"/>
      <c r="AN10" s="282"/>
      <c r="AO10" s="282"/>
      <c r="AP10" s="282"/>
      <c r="AQ10" s="282"/>
      <c r="AR10" s="282"/>
      <c r="AS10" s="282"/>
      <c r="AT10" s="282"/>
      <c r="AU10" s="282"/>
      <c r="AV10" s="282"/>
      <c r="AW10" s="282"/>
      <c r="AX10" s="282"/>
      <c r="AY10" s="282"/>
      <c r="AZ10" s="282"/>
      <c r="BA10" s="282"/>
      <c r="BB10" s="282"/>
      <c r="BC10" s="282"/>
      <c r="BD10" s="282"/>
    </row>
    <row r="11" spans="1:56" ht="15" thickBot="1" x14ac:dyDescent="0.4"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</row>
    <row r="12" spans="1:56" ht="15" thickBot="1" x14ac:dyDescent="0.4">
      <c r="C12" s="8" t="s">
        <v>2</v>
      </c>
      <c r="D12" s="233" t="s">
        <v>3</v>
      </c>
      <c r="E12" s="234"/>
      <c r="F12" s="234"/>
      <c r="G12" s="234"/>
      <c r="H12" s="234"/>
      <c r="I12" s="234"/>
      <c r="J12" s="234"/>
      <c r="K12" s="235"/>
      <c r="L12" s="236" t="s">
        <v>4</v>
      </c>
      <c r="M12" s="237"/>
      <c r="N12" s="237"/>
      <c r="O12" s="237"/>
      <c r="P12" s="237"/>
      <c r="Q12" s="237"/>
      <c r="R12" s="237"/>
      <c r="S12" s="238"/>
      <c r="T12" s="233" t="s">
        <v>5</v>
      </c>
      <c r="U12" s="234"/>
      <c r="V12" s="234"/>
      <c r="W12" s="234"/>
      <c r="X12" s="234"/>
      <c r="Y12" s="234"/>
      <c r="Z12" s="234"/>
      <c r="AA12" s="235"/>
      <c r="AC12" s="239" t="s">
        <v>212</v>
      </c>
    </row>
    <row r="13" spans="1:56" ht="15" thickBot="1" x14ac:dyDescent="0.4">
      <c r="C13" s="8" t="s">
        <v>7</v>
      </c>
      <c r="D13" s="241" t="s">
        <v>8</v>
      </c>
      <c r="E13" s="242"/>
      <c r="F13" s="242"/>
      <c r="G13" s="243"/>
      <c r="H13" s="244" t="s">
        <v>9</v>
      </c>
      <c r="I13" s="245"/>
      <c r="J13" s="245"/>
      <c r="K13" s="246"/>
      <c r="L13" s="241" t="s">
        <v>8</v>
      </c>
      <c r="M13" s="242"/>
      <c r="N13" s="242"/>
      <c r="O13" s="243"/>
      <c r="P13" s="244" t="s">
        <v>9</v>
      </c>
      <c r="Q13" s="245"/>
      <c r="R13" s="245"/>
      <c r="S13" s="246"/>
      <c r="T13" s="241" t="s">
        <v>8</v>
      </c>
      <c r="U13" s="242"/>
      <c r="V13" s="242"/>
      <c r="W13" s="243"/>
      <c r="X13" s="244" t="s">
        <v>9</v>
      </c>
      <c r="Y13" s="245"/>
      <c r="Z13" s="245"/>
      <c r="AA13" s="246"/>
      <c r="AC13" s="239"/>
    </row>
    <row r="14" spans="1:56" ht="15" thickBot="1" x14ac:dyDescent="0.4">
      <c r="C14" s="8" t="s">
        <v>10</v>
      </c>
      <c r="D14" s="9" t="s">
        <v>11</v>
      </c>
      <c r="E14" s="10" t="s">
        <v>12</v>
      </c>
      <c r="F14" s="11" t="s">
        <v>13</v>
      </c>
      <c r="G14" s="12" t="s">
        <v>14</v>
      </c>
      <c r="H14" s="13" t="s">
        <v>11</v>
      </c>
      <c r="I14" s="10" t="s">
        <v>12</v>
      </c>
      <c r="J14" s="11" t="s">
        <v>13</v>
      </c>
      <c r="K14" s="14" t="s">
        <v>14</v>
      </c>
      <c r="L14" s="9" t="s">
        <v>11</v>
      </c>
      <c r="M14" s="10" t="s">
        <v>12</v>
      </c>
      <c r="N14" s="11" t="s">
        <v>13</v>
      </c>
      <c r="O14" s="12" t="s">
        <v>14</v>
      </c>
      <c r="P14" s="13" t="s">
        <v>11</v>
      </c>
      <c r="Q14" s="10" t="s">
        <v>12</v>
      </c>
      <c r="R14" s="11" t="s">
        <v>13</v>
      </c>
      <c r="S14" s="14" t="s">
        <v>14</v>
      </c>
      <c r="T14" s="9" t="s">
        <v>11</v>
      </c>
      <c r="U14" s="10" t="s">
        <v>12</v>
      </c>
      <c r="V14" s="11" t="s">
        <v>13</v>
      </c>
      <c r="W14" s="12" t="s">
        <v>14</v>
      </c>
      <c r="X14" s="13" t="s">
        <v>11</v>
      </c>
      <c r="Y14" s="10" t="s">
        <v>12</v>
      </c>
      <c r="Z14" s="11" t="s">
        <v>13</v>
      </c>
      <c r="AA14" s="14" t="s">
        <v>14</v>
      </c>
      <c r="AC14" s="240"/>
    </row>
    <row r="15" spans="1:56" ht="10.5" hidden="1" customHeight="1" outlineLevel="1" x14ac:dyDescent="0.35">
      <c r="D15" s="15" t="s">
        <v>3</v>
      </c>
      <c r="E15" s="15" t="s">
        <v>3</v>
      </c>
      <c r="F15" s="15" t="s">
        <v>3</v>
      </c>
      <c r="G15" s="15" t="s">
        <v>3</v>
      </c>
      <c r="H15" s="15" t="s">
        <v>3</v>
      </c>
      <c r="I15" s="15" t="s">
        <v>3</v>
      </c>
      <c r="J15" s="15" t="s">
        <v>3</v>
      </c>
      <c r="K15" s="15" t="s">
        <v>3</v>
      </c>
      <c r="L15" s="15" t="s">
        <v>4</v>
      </c>
      <c r="M15" s="15" t="s">
        <v>4</v>
      </c>
      <c r="N15" s="15" t="s">
        <v>4</v>
      </c>
      <c r="O15" s="15" t="s">
        <v>4</v>
      </c>
      <c r="P15" s="15" t="s">
        <v>4</v>
      </c>
      <c r="Q15" s="15" t="s">
        <v>4</v>
      </c>
      <c r="R15" s="15" t="s">
        <v>4</v>
      </c>
      <c r="S15" s="15" t="s">
        <v>4</v>
      </c>
      <c r="T15" s="15" t="s">
        <v>5</v>
      </c>
      <c r="U15" s="15" t="s">
        <v>5</v>
      </c>
      <c r="V15" s="15" t="s">
        <v>5</v>
      </c>
      <c r="W15" s="15" t="s">
        <v>5</v>
      </c>
      <c r="X15" s="15" t="s">
        <v>5</v>
      </c>
      <c r="Y15" s="15" t="s">
        <v>5</v>
      </c>
      <c r="Z15" s="15" t="s">
        <v>5</v>
      </c>
      <c r="AA15" s="15" t="s">
        <v>5</v>
      </c>
    </row>
    <row r="16" spans="1:56" ht="10.5" hidden="1" customHeight="1" outlineLevel="1" x14ac:dyDescent="0.35">
      <c r="D16" s="15" t="s">
        <v>8</v>
      </c>
      <c r="E16" s="15" t="s">
        <v>8</v>
      </c>
      <c r="F16" s="15" t="s">
        <v>8</v>
      </c>
      <c r="G16" s="15" t="s">
        <v>8</v>
      </c>
      <c r="H16" s="15" t="s">
        <v>9</v>
      </c>
      <c r="I16" s="15" t="s">
        <v>9</v>
      </c>
      <c r="J16" s="15" t="s">
        <v>9</v>
      </c>
      <c r="K16" s="15" t="s">
        <v>9</v>
      </c>
      <c r="L16" s="15" t="s">
        <v>8</v>
      </c>
      <c r="M16" s="15" t="s">
        <v>8</v>
      </c>
      <c r="N16" s="15" t="s">
        <v>8</v>
      </c>
      <c r="O16" s="15" t="s">
        <v>8</v>
      </c>
      <c r="P16" s="15" t="s">
        <v>9</v>
      </c>
      <c r="Q16" s="15" t="s">
        <v>9</v>
      </c>
      <c r="R16" s="15" t="s">
        <v>9</v>
      </c>
      <c r="S16" s="15" t="s">
        <v>9</v>
      </c>
      <c r="T16" s="15" t="s">
        <v>8</v>
      </c>
      <c r="U16" s="15" t="s">
        <v>8</v>
      </c>
      <c r="V16" s="15" t="s">
        <v>8</v>
      </c>
      <c r="W16" s="15" t="s">
        <v>8</v>
      </c>
      <c r="X16" s="15" t="s">
        <v>9</v>
      </c>
      <c r="Y16" s="15" t="s">
        <v>9</v>
      </c>
      <c r="Z16" s="15" t="s">
        <v>9</v>
      </c>
      <c r="AA16" s="15" t="s">
        <v>9</v>
      </c>
    </row>
    <row r="17" spans="2:80" ht="10.5" hidden="1" customHeight="1" outlineLevel="1" x14ac:dyDescent="0.35">
      <c r="D17" s="15" t="str">
        <f>CONCATENATE(D15,D14,D16)</f>
        <v>LocalCalidad Best EffortAsimétricos</v>
      </c>
      <c r="E17" s="15" t="str">
        <f t="shared" ref="E17:AA17" si="0">CONCATENATE(E15,E14,E16)</f>
        <v>LocalCalidad Datos GeneralesAsimétricos</v>
      </c>
      <c r="F17" s="15" t="str">
        <f t="shared" si="0"/>
        <v>LocalCalidad DobleAsimétricos</v>
      </c>
      <c r="G17" s="15" t="str">
        <f t="shared" si="0"/>
        <v>LocalCalidad TripleAsimétricos</v>
      </c>
      <c r="H17" s="15" t="str">
        <f t="shared" si="0"/>
        <v>LocalCalidad Best EffortSimétricos</v>
      </c>
      <c r="I17" s="15" t="str">
        <f t="shared" si="0"/>
        <v>LocalCalidad Datos GeneralesSimétricos</v>
      </c>
      <c r="J17" s="15" t="str">
        <f t="shared" si="0"/>
        <v>LocalCalidad DobleSimétricos</v>
      </c>
      <c r="K17" s="15" t="str">
        <f t="shared" si="0"/>
        <v>LocalCalidad TripleSimétricos</v>
      </c>
      <c r="L17" s="15" t="str">
        <f t="shared" si="0"/>
        <v>RegionalCalidad Best EffortAsimétricos</v>
      </c>
      <c r="M17" s="15" t="str">
        <f t="shared" si="0"/>
        <v>RegionalCalidad Datos GeneralesAsimétricos</v>
      </c>
      <c r="N17" s="15" t="str">
        <f t="shared" si="0"/>
        <v>RegionalCalidad DobleAsimétricos</v>
      </c>
      <c r="O17" s="15" t="str">
        <f t="shared" si="0"/>
        <v>RegionalCalidad TripleAsimétricos</v>
      </c>
      <c r="P17" s="15" t="str">
        <f t="shared" si="0"/>
        <v>RegionalCalidad Best EffortSimétricos</v>
      </c>
      <c r="Q17" s="15" t="str">
        <f t="shared" si="0"/>
        <v>RegionalCalidad Datos GeneralesSimétricos</v>
      </c>
      <c r="R17" s="15" t="str">
        <f t="shared" si="0"/>
        <v>RegionalCalidad DobleSimétricos</v>
      </c>
      <c r="S17" s="15" t="str">
        <f t="shared" si="0"/>
        <v>RegionalCalidad TripleSimétricos</v>
      </c>
      <c r="T17" s="15" t="str">
        <f t="shared" si="0"/>
        <v>NacionalCalidad Best EffortAsimétricos</v>
      </c>
      <c r="U17" s="15" t="str">
        <f t="shared" si="0"/>
        <v>NacionalCalidad Datos GeneralesAsimétricos</v>
      </c>
      <c r="V17" s="15" t="str">
        <f t="shared" si="0"/>
        <v>NacionalCalidad DobleAsimétricos</v>
      </c>
      <c r="W17" s="15" t="str">
        <f t="shared" si="0"/>
        <v>NacionalCalidad TripleAsimétricos</v>
      </c>
      <c r="X17" s="15" t="str">
        <f t="shared" si="0"/>
        <v>NacionalCalidad Best EffortSimétricos</v>
      </c>
      <c r="Y17" s="15" t="str">
        <f t="shared" si="0"/>
        <v>NacionalCalidad Datos GeneralesSimétricos</v>
      </c>
      <c r="Z17" s="15" t="str">
        <f t="shared" si="0"/>
        <v>NacionalCalidad DobleSimétricos</v>
      </c>
      <c r="AA17" s="15" t="str">
        <f t="shared" si="0"/>
        <v>NacionalCalidad TripleSimétricos</v>
      </c>
    </row>
    <row r="18" spans="2:80" ht="9" customHeight="1" collapsed="1" thickBot="1" x14ac:dyDescent="0.4"/>
    <row r="19" spans="2:80" ht="15" customHeight="1" x14ac:dyDescent="0.35">
      <c r="B19" s="247" t="s">
        <v>15</v>
      </c>
      <c r="C19" s="16">
        <v>3</v>
      </c>
      <c r="D19" s="263">
        <v>265787</v>
      </c>
      <c r="E19" s="263">
        <v>0</v>
      </c>
      <c r="F19" s="263">
        <v>537328</v>
      </c>
      <c r="G19" s="263">
        <v>1</v>
      </c>
      <c r="H19" s="263">
        <v>0</v>
      </c>
      <c r="I19" s="263">
        <v>0</v>
      </c>
      <c r="J19" s="263">
        <v>0</v>
      </c>
      <c r="K19" s="263">
        <v>1</v>
      </c>
      <c r="L19" s="263">
        <v>784042</v>
      </c>
      <c r="M19" s="263">
        <v>0</v>
      </c>
      <c r="N19" s="263">
        <v>289174</v>
      </c>
      <c r="O19" s="263">
        <v>1</v>
      </c>
      <c r="P19" s="263">
        <v>0</v>
      </c>
      <c r="Q19" s="263">
        <v>0</v>
      </c>
      <c r="R19" s="263">
        <v>0</v>
      </c>
      <c r="S19" s="263">
        <v>1</v>
      </c>
      <c r="T19" s="263">
        <v>38</v>
      </c>
      <c r="U19" s="263">
        <v>0</v>
      </c>
      <c r="V19" s="263">
        <v>16</v>
      </c>
      <c r="W19" s="263">
        <v>1</v>
      </c>
      <c r="X19" s="263">
        <v>0</v>
      </c>
      <c r="Y19" s="263">
        <v>0</v>
      </c>
      <c r="Z19" s="263">
        <v>0</v>
      </c>
      <c r="AA19" s="263">
        <v>1</v>
      </c>
      <c r="AC19" s="17">
        <f>SUM(D19:AA19)</f>
        <v>1876391</v>
      </c>
      <c r="AD19" s="200"/>
      <c r="AE19" s="200"/>
      <c r="AF19" s="200"/>
      <c r="AG19" s="200"/>
      <c r="AH19" s="200"/>
      <c r="AI19" s="200"/>
      <c r="AJ19" s="200"/>
      <c r="AK19" s="200"/>
      <c r="AL19" s="200"/>
      <c r="AM19" s="200"/>
      <c r="AN19" s="200"/>
      <c r="AO19" s="200"/>
      <c r="AP19" s="200"/>
      <c r="AQ19" s="200"/>
      <c r="AR19" s="200"/>
      <c r="AS19" s="200"/>
      <c r="AT19" s="200"/>
      <c r="AU19" s="200"/>
      <c r="AV19" s="200"/>
      <c r="AW19" s="200"/>
      <c r="AX19" s="200"/>
      <c r="AY19" s="200"/>
      <c r="AZ19" s="200"/>
      <c r="BA19" s="200"/>
      <c r="BE19" s="200"/>
      <c r="BF19" s="200"/>
      <c r="BG19" s="200"/>
      <c r="BH19" s="200"/>
      <c r="BI19" s="200"/>
      <c r="BJ19" s="200"/>
      <c r="BK19" s="200"/>
      <c r="BL19" s="200"/>
      <c r="BM19" s="200"/>
      <c r="BN19" s="200"/>
      <c r="BO19" s="200"/>
      <c r="BP19" s="200"/>
      <c r="BQ19" s="200"/>
      <c r="BR19" s="200"/>
      <c r="BS19" s="200"/>
      <c r="BT19" s="200"/>
      <c r="BU19" s="200"/>
      <c r="BV19" s="200"/>
      <c r="BW19" s="200"/>
      <c r="BX19" s="200"/>
      <c r="BY19" s="200"/>
      <c r="BZ19" s="200"/>
      <c r="CA19" s="200"/>
      <c r="CB19" s="200"/>
    </row>
    <row r="20" spans="2:80" x14ac:dyDescent="0.35">
      <c r="B20" s="248"/>
      <c r="C20" s="16">
        <v>5</v>
      </c>
      <c r="D20" s="263">
        <v>9517</v>
      </c>
      <c r="E20" s="263">
        <v>0</v>
      </c>
      <c r="F20" s="263">
        <v>7014</v>
      </c>
      <c r="G20" s="263">
        <v>0</v>
      </c>
      <c r="H20" s="263">
        <v>0</v>
      </c>
      <c r="I20" s="263">
        <v>0</v>
      </c>
      <c r="J20" s="263">
        <v>0</v>
      </c>
      <c r="K20" s="263">
        <v>0</v>
      </c>
      <c r="L20" s="263">
        <v>148322</v>
      </c>
      <c r="M20" s="263">
        <v>0</v>
      </c>
      <c r="N20" s="263">
        <v>44937</v>
      </c>
      <c r="O20" s="263">
        <v>0</v>
      </c>
      <c r="P20" s="263">
        <v>0</v>
      </c>
      <c r="Q20" s="263">
        <v>0</v>
      </c>
      <c r="R20" s="263">
        <v>0</v>
      </c>
      <c r="S20" s="263">
        <v>0</v>
      </c>
      <c r="T20" s="263">
        <v>416</v>
      </c>
      <c r="U20" s="263">
        <v>0</v>
      </c>
      <c r="V20" s="263">
        <v>151</v>
      </c>
      <c r="W20" s="263">
        <v>0</v>
      </c>
      <c r="X20" s="263">
        <v>0</v>
      </c>
      <c r="Y20" s="263">
        <v>0</v>
      </c>
      <c r="Z20" s="263">
        <v>0</v>
      </c>
      <c r="AA20" s="263">
        <v>0</v>
      </c>
      <c r="AC20" s="17">
        <f t="shared" ref="AC20:AC40" si="1">SUM(D20:AA20)</f>
        <v>210357</v>
      </c>
      <c r="AD20" s="200"/>
      <c r="AE20" s="200"/>
      <c r="AF20" s="200"/>
      <c r="AG20" s="200"/>
      <c r="AH20" s="200"/>
      <c r="AI20" s="200"/>
      <c r="AJ20" s="200"/>
      <c r="AK20" s="200"/>
      <c r="AL20" s="200"/>
      <c r="AM20" s="200"/>
      <c r="AN20" s="200"/>
      <c r="AO20" s="200"/>
      <c r="AP20" s="200"/>
      <c r="AQ20" s="200"/>
      <c r="AR20" s="200"/>
      <c r="AS20" s="200"/>
      <c r="AT20" s="200"/>
      <c r="AU20" s="200"/>
      <c r="AV20" s="200"/>
      <c r="AW20" s="200"/>
      <c r="AX20" s="200"/>
      <c r="AY20" s="200"/>
      <c r="AZ20" s="200"/>
      <c r="BA20" s="200"/>
      <c r="BE20" s="200"/>
      <c r="BF20" s="200"/>
      <c r="BG20" s="200"/>
      <c r="BH20" s="200"/>
      <c r="BI20" s="200"/>
      <c r="BJ20" s="200"/>
      <c r="BK20" s="200"/>
      <c r="BL20" s="200"/>
      <c r="BM20" s="200"/>
      <c r="BN20" s="200"/>
      <c r="BO20" s="200"/>
      <c r="BP20" s="200"/>
      <c r="BQ20" s="200"/>
      <c r="BR20" s="200"/>
      <c r="BS20" s="200"/>
      <c r="BT20" s="200"/>
      <c r="BU20" s="200"/>
      <c r="BV20" s="200"/>
      <c r="BW20" s="200"/>
      <c r="BX20" s="200"/>
      <c r="BY20" s="200"/>
      <c r="BZ20" s="200"/>
      <c r="CA20" s="200"/>
      <c r="CB20" s="200"/>
    </row>
    <row r="21" spans="2:80" x14ac:dyDescent="0.35">
      <c r="B21" s="248"/>
      <c r="C21" s="16">
        <v>10</v>
      </c>
      <c r="D21" s="263">
        <v>77839</v>
      </c>
      <c r="E21" s="263">
        <v>0</v>
      </c>
      <c r="F21" s="263">
        <v>19872</v>
      </c>
      <c r="G21" s="263">
        <v>0</v>
      </c>
      <c r="H21" s="263">
        <v>33</v>
      </c>
      <c r="I21" s="263">
        <v>0</v>
      </c>
      <c r="J21" s="263">
        <v>14</v>
      </c>
      <c r="K21" s="263">
        <v>0</v>
      </c>
      <c r="L21" s="263">
        <v>859377</v>
      </c>
      <c r="M21" s="263">
        <v>0</v>
      </c>
      <c r="N21" s="263">
        <v>189026</v>
      </c>
      <c r="O21" s="263">
        <v>0</v>
      </c>
      <c r="P21" s="263">
        <v>185</v>
      </c>
      <c r="Q21" s="263">
        <v>0</v>
      </c>
      <c r="R21" s="263">
        <v>41</v>
      </c>
      <c r="S21" s="263">
        <v>0</v>
      </c>
      <c r="T21" s="263">
        <v>296</v>
      </c>
      <c r="U21" s="263">
        <v>0</v>
      </c>
      <c r="V21" s="263">
        <v>10</v>
      </c>
      <c r="W21" s="263">
        <v>0</v>
      </c>
      <c r="X21" s="263">
        <v>0</v>
      </c>
      <c r="Y21" s="263">
        <v>0</v>
      </c>
      <c r="Z21" s="263">
        <v>0</v>
      </c>
      <c r="AA21" s="263">
        <v>0</v>
      </c>
      <c r="AC21" s="17">
        <f t="shared" si="1"/>
        <v>1146693</v>
      </c>
      <c r="AD21" s="200"/>
      <c r="AE21" s="200"/>
      <c r="AF21" s="200"/>
      <c r="AG21" s="200"/>
      <c r="AH21" s="200"/>
      <c r="AI21" s="200"/>
      <c r="AJ21" s="200"/>
      <c r="AK21" s="200"/>
      <c r="AL21" s="200"/>
      <c r="AM21" s="200"/>
      <c r="AN21" s="200"/>
      <c r="AO21" s="200"/>
      <c r="AP21" s="200"/>
      <c r="AQ21" s="200"/>
      <c r="AR21" s="200"/>
      <c r="AS21" s="200"/>
      <c r="AT21" s="200"/>
      <c r="AU21" s="200"/>
      <c r="AV21" s="200"/>
      <c r="AW21" s="200"/>
      <c r="AX21" s="200"/>
      <c r="AY21" s="200"/>
      <c r="AZ21" s="200"/>
      <c r="BA21" s="200"/>
      <c r="BE21" s="200"/>
      <c r="BF21" s="200"/>
      <c r="BG21" s="200"/>
      <c r="BH21" s="200"/>
      <c r="BI21" s="200"/>
      <c r="BJ21" s="200"/>
      <c r="BK21" s="200"/>
      <c r="BL21" s="200"/>
      <c r="BM21" s="200"/>
      <c r="BN21" s="200"/>
      <c r="BO21" s="200"/>
      <c r="BP21" s="200"/>
      <c r="BQ21" s="200"/>
      <c r="BR21" s="200"/>
      <c r="BS21" s="200"/>
      <c r="BT21" s="200"/>
      <c r="BU21" s="200"/>
      <c r="BV21" s="200"/>
      <c r="BW21" s="200"/>
      <c r="BX21" s="200"/>
      <c r="BY21" s="200"/>
      <c r="BZ21" s="200"/>
      <c r="CA21" s="200"/>
      <c r="CB21" s="200"/>
    </row>
    <row r="22" spans="2:80" x14ac:dyDescent="0.35">
      <c r="B22" s="248"/>
      <c r="C22" s="16">
        <v>15</v>
      </c>
      <c r="D22" s="263">
        <v>11782</v>
      </c>
      <c r="E22" s="263">
        <v>0</v>
      </c>
      <c r="F22" s="263">
        <v>2334</v>
      </c>
      <c r="G22" s="263">
        <v>0</v>
      </c>
      <c r="H22" s="263">
        <v>0</v>
      </c>
      <c r="I22" s="263">
        <v>0</v>
      </c>
      <c r="J22" s="263">
        <v>0</v>
      </c>
      <c r="K22" s="263">
        <v>0</v>
      </c>
      <c r="L22" s="263">
        <v>85917</v>
      </c>
      <c r="M22" s="263">
        <v>0</v>
      </c>
      <c r="N22" s="263">
        <v>76782</v>
      </c>
      <c r="O22" s="263">
        <v>0</v>
      </c>
      <c r="P22" s="263">
        <v>0</v>
      </c>
      <c r="Q22" s="263">
        <v>0</v>
      </c>
      <c r="R22" s="263">
        <v>0</v>
      </c>
      <c r="S22" s="263">
        <v>0</v>
      </c>
      <c r="T22" s="263">
        <v>0</v>
      </c>
      <c r="U22" s="263">
        <v>0</v>
      </c>
      <c r="V22" s="263">
        <v>0</v>
      </c>
      <c r="W22" s="263">
        <v>0</v>
      </c>
      <c r="X22" s="263">
        <v>0</v>
      </c>
      <c r="Y22" s="263">
        <v>0</v>
      </c>
      <c r="Z22" s="263">
        <v>0</v>
      </c>
      <c r="AA22" s="263">
        <v>0</v>
      </c>
      <c r="AC22" s="17">
        <f t="shared" si="1"/>
        <v>176815</v>
      </c>
      <c r="AD22" s="200"/>
      <c r="AE22" s="200"/>
      <c r="AF22" s="200"/>
      <c r="AG22" s="200"/>
      <c r="AH22" s="200"/>
      <c r="AI22" s="200"/>
      <c r="AJ22" s="200"/>
      <c r="AK22" s="200"/>
      <c r="AL22" s="200"/>
      <c r="AM22" s="200"/>
      <c r="AN22" s="200"/>
      <c r="AO22" s="200"/>
      <c r="AP22" s="200"/>
      <c r="AQ22" s="200"/>
      <c r="AR22" s="200"/>
      <c r="AS22" s="200"/>
      <c r="AT22" s="200"/>
      <c r="AU22" s="200"/>
      <c r="AV22" s="200"/>
      <c r="AW22" s="200"/>
      <c r="AX22" s="200"/>
      <c r="AY22" s="200"/>
      <c r="AZ22" s="200"/>
      <c r="BA22" s="200"/>
      <c r="BE22" s="200"/>
      <c r="BF22" s="200"/>
      <c r="BG22" s="200"/>
      <c r="BH22" s="200"/>
      <c r="BI22" s="200"/>
      <c r="BJ22" s="200"/>
      <c r="BK22" s="200"/>
      <c r="BL22" s="200"/>
      <c r="BM22" s="200"/>
      <c r="BN22" s="200"/>
      <c r="BO22" s="200"/>
      <c r="BP22" s="200"/>
      <c r="BQ22" s="200"/>
      <c r="BR22" s="200"/>
      <c r="BS22" s="200"/>
      <c r="BT22" s="200"/>
      <c r="BU22" s="200"/>
      <c r="BV22" s="200"/>
      <c r="BW22" s="200"/>
      <c r="BX22" s="200"/>
      <c r="BY22" s="200"/>
      <c r="BZ22" s="200"/>
      <c r="CA22" s="200"/>
      <c r="CB22" s="200"/>
    </row>
    <row r="23" spans="2:80" x14ac:dyDescent="0.35">
      <c r="B23" s="248"/>
      <c r="C23" s="16">
        <v>20</v>
      </c>
      <c r="D23" s="263">
        <v>70423</v>
      </c>
      <c r="E23" s="263">
        <v>0</v>
      </c>
      <c r="F23" s="263">
        <v>129493</v>
      </c>
      <c r="G23" s="263">
        <v>0</v>
      </c>
      <c r="H23" s="263">
        <v>1207</v>
      </c>
      <c r="I23" s="263">
        <v>0</v>
      </c>
      <c r="J23" s="263">
        <v>32</v>
      </c>
      <c r="K23" s="263">
        <v>0</v>
      </c>
      <c r="L23" s="263">
        <v>331468</v>
      </c>
      <c r="M23" s="263">
        <v>0</v>
      </c>
      <c r="N23" s="263">
        <v>123010</v>
      </c>
      <c r="O23" s="263">
        <v>0</v>
      </c>
      <c r="P23" s="263">
        <v>131</v>
      </c>
      <c r="Q23" s="263">
        <v>0</v>
      </c>
      <c r="R23" s="263">
        <v>24</v>
      </c>
      <c r="S23" s="263">
        <v>0</v>
      </c>
      <c r="T23" s="263">
        <v>32</v>
      </c>
      <c r="U23" s="263">
        <v>0</v>
      </c>
      <c r="V23" s="263">
        <v>7</v>
      </c>
      <c r="W23" s="263">
        <v>0</v>
      </c>
      <c r="X23" s="263">
        <v>0</v>
      </c>
      <c r="Y23" s="263">
        <v>0</v>
      </c>
      <c r="Z23" s="263">
        <v>0</v>
      </c>
      <c r="AA23" s="263">
        <v>0</v>
      </c>
      <c r="AC23" s="17">
        <f t="shared" si="1"/>
        <v>655827</v>
      </c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O23" s="200"/>
      <c r="AP23" s="200"/>
      <c r="AQ23" s="200"/>
      <c r="AR23" s="200"/>
      <c r="AS23" s="200"/>
      <c r="AT23" s="200"/>
      <c r="AU23" s="200"/>
      <c r="AV23" s="200"/>
      <c r="AW23" s="200"/>
      <c r="AX23" s="200"/>
      <c r="AY23" s="200"/>
      <c r="AZ23" s="200"/>
      <c r="BA23" s="200"/>
      <c r="BE23" s="200"/>
      <c r="BF23" s="200"/>
      <c r="BG23" s="200"/>
      <c r="BH23" s="200"/>
      <c r="BI23" s="200"/>
      <c r="BJ23" s="200"/>
      <c r="BK23" s="200"/>
      <c r="BL23" s="200"/>
      <c r="BM23" s="200"/>
      <c r="BN23" s="200"/>
      <c r="BO23" s="200"/>
      <c r="BP23" s="200"/>
      <c r="BQ23" s="200"/>
      <c r="BR23" s="200"/>
      <c r="BS23" s="200"/>
      <c r="BT23" s="200"/>
      <c r="BU23" s="200"/>
      <c r="BV23" s="200"/>
      <c r="BW23" s="200"/>
      <c r="BX23" s="200"/>
      <c r="BY23" s="200"/>
      <c r="BZ23" s="200"/>
      <c r="CA23" s="200"/>
      <c r="CB23" s="200"/>
    </row>
    <row r="24" spans="2:80" x14ac:dyDescent="0.35">
      <c r="B24" s="248"/>
      <c r="C24" s="16">
        <v>30</v>
      </c>
      <c r="D24" s="263">
        <v>96242</v>
      </c>
      <c r="E24" s="263">
        <v>0</v>
      </c>
      <c r="F24" s="263">
        <v>67397</v>
      </c>
      <c r="G24" s="263">
        <v>0</v>
      </c>
      <c r="H24" s="263">
        <v>1290</v>
      </c>
      <c r="I24" s="263">
        <v>0</v>
      </c>
      <c r="J24" s="263">
        <v>87</v>
      </c>
      <c r="K24" s="263">
        <v>0</v>
      </c>
      <c r="L24" s="263">
        <v>112651</v>
      </c>
      <c r="M24" s="263">
        <v>0</v>
      </c>
      <c r="N24" s="263">
        <v>39412</v>
      </c>
      <c r="O24" s="263">
        <v>0</v>
      </c>
      <c r="P24" s="263">
        <v>86</v>
      </c>
      <c r="Q24" s="263">
        <v>0</v>
      </c>
      <c r="R24" s="263">
        <v>9</v>
      </c>
      <c r="S24" s="263">
        <v>0</v>
      </c>
      <c r="T24" s="263">
        <v>0</v>
      </c>
      <c r="U24" s="263">
        <v>0</v>
      </c>
      <c r="V24" s="263">
        <v>0</v>
      </c>
      <c r="W24" s="263">
        <v>0</v>
      </c>
      <c r="X24" s="263">
        <v>0</v>
      </c>
      <c r="Y24" s="263">
        <v>0</v>
      </c>
      <c r="Z24" s="263">
        <v>0</v>
      </c>
      <c r="AA24" s="263">
        <v>0</v>
      </c>
      <c r="AC24" s="17">
        <f t="shared" si="1"/>
        <v>317174</v>
      </c>
      <c r="AD24" s="200"/>
      <c r="AE24" s="200"/>
      <c r="AF24" s="200"/>
      <c r="AG24" s="200"/>
      <c r="AH24" s="200"/>
      <c r="AI24" s="200"/>
      <c r="AJ24" s="200"/>
      <c r="AK24" s="200"/>
      <c r="AL24" s="200"/>
      <c r="AM24" s="200"/>
      <c r="AN24" s="200"/>
      <c r="AO24" s="200"/>
      <c r="AP24" s="200"/>
      <c r="AQ24" s="200"/>
      <c r="AR24" s="200"/>
      <c r="AS24" s="200"/>
      <c r="AT24" s="200"/>
      <c r="AU24" s="200"/>
      <c r="AV24" s="200"/>
      <c r="AW24" s="200"/>
      <c r="AX24" s="200"/>
      <c r="AY24" s="200"/>
      <c r="AZ24" s="200"/>
      <c r="BA24" s="200"/>
      <c r="BE24" s="200"/>
      <c r="BF24" s="200"/>
      <c r="BG24" s="200"/>
      <c r="BH24" s="200"/>
      <c r="BI24" s="200"/>
      <c r="BJ24" s="200"/>
      <c r="BK24" s="200"/>
      <c r="BL24" s="200"/>
      <c r="BM24" s="200"/>
      <c r="BN24" s="200"/>
      <c r="BO24" s="200"/>
      <c r="BP24" s="200"/>
      <c r="BQ24" s="200"/>
      <c r="BR24" s="200"/>
      <c r="BS24" s="200"/>
      <c r="BT24" s="200"/>
      <c r="BU24" s="200"/>
      <c r="BV24" s="200"/>
      <c r="BW24" s="200"/>
      <c r="BX24" s="200"/>
      <c r="BY24" s="200"/>
      <c r="BZ24" s="200"/>
      <c r="CA24" s="200"/>
      <c r="CB24" s="200"/>
    </row>
    <row r="25" spans="2:80" x14ac:dyDescent="0.35">
      <c r="B25" s="248"/>
      <c r="C25" s="16">
        <v>40</v>
      </c>
      <c r="D25" s="263">
        <v>64330</v>
      </c>
      <c r="E25" s="263">
        <v>0</v>
      </c>
      <c r="F25" s="263">
        <v>23810</v>
      </c>
      <c r="G25" s="263">
        <v>0</v>
      </c>
      <c r="H25" s="263">
        <v>0</v>
      </c>
      <c r="I25" s="263">
        <v>0</v>
      </c>
      <c r="J25" s="263">
        <v>0</v>
      </c>
      <c r="K25" s="263">
        <v>0</v>
      </c>
      <c r="L25" s="263">
        <v>100738</v>
      </c>
      <c r="M25" s="263">
        <v>0</v>
      </c>
      <c r="N25" s="263">
        <v>40850</v>
      </c>
      <c r="O25" s="263">
        <v>0</v>
      </c>
      <c r="P25" s="263">
        <v>0</v>
      </c>
      <c r="Q25" s="263">
        <v>0</v>
      </c>
      <c r="R25" s="263">
        <v>0</v>
      </c>
      <c r="S25" s="263">
        <v>0</v>
      </c>
      <c r="T25" s="263">
        <v>0</v>
      </c>
      <c r="U25" s="263">
        <v>0</v>
      </c>
      <c r="V25" s="263">
        <v>1</v>
      </c>
      <c r="W25" s="263">
        <v>0</v>
      </c>
      <c r="X25" s="263">
        <v>0</v>
      </c>
      <c r="Y25" s="263">
        <v>0</v>
      </c>
      <c r="Z25" s="263">
        <v>0</v>
      </c>
      <c r="AA25" s="263">
        <v>0</v>
      </c>
      <c r="AC25" s="17">
        <f t="shared" si="1"/>
        <v>229729</v>
      </c>
      <c r="AD25" s="200"/>
      <c r="AE25" s="200"/>
      <c r="AF25" s="200"/>
      <c r="AG25" s="200"/>
      <c r="AH25" s="200"/>
      <c r="AI25" s="200"/>
      <c r="AJ25" s="200"/>
      <c r="AK25" s="200"/>
      <c r="AL25" s="200"/>
      <c r="AM25" s="200"/>
      <c r="AN25" s="200"/>
      <c r="AO25" s="200"/>
      <c r="AP25" s="200"/>
      <c r="AQ25" s="200"/>
      <c r="AR25" s="200"/>
      <c r="AS25" s="200"/>
      <c r="AT25" s="200"/>
      <c r="AU25" s="200"/>
      <c r="AV25" s="200"/>
      <c r="AW25" s="200"/>
      <c r="AX25" s="200"/>
      <c r="AY25" s="200"/>
      <c r="AZ25" s="200"/>
      <c r="BA25" s="200"/>
      <c r="BE25" s="200"/>
      <c r="BF25" s="200"/>
      <c r="BG25" s="200"/>
      <c r="BH25" s="200"/>
      <c r="BI25" s="200"/>
      <c r="BJ25" s="200"/>
      <c r="BK25" s="200"/>
      <c r="BL25" s="200"/>
      <c r="BM25" s="200"/>
      <c r="BN25" s="200"/>
      <c r="BO25" s="200"/>
      <c r="BP25" s="200"/>
      <c r="BQ25" s="200"/>
      <c r="BR25" s="200"/>
      <c r="BS25" s="200"/>
      <c r="BT25" s="200"/>
      <c r="BU25" s="200"/>
      <c r="BV25" s="200"/>
      <c r="BW25" s="200"/>
      <c r="BX25" s="200"/>
      <c r="BY25" s="200"/>
      <c r="BZ25" s="200"/>
      <c r="CA25" s="200"/>
      <c r="CB25" s="200"/>
    </row>
    <row r="26" spans="2:80" x14ac:dyDescent="0.35">
      <c r="B26" s="248"/>
      <c r="C26" s="16">
        <v>50</v>
      </c>
      <c r="D26" s="263">
        <v>498033</v>
      </c>
      <c r="E26" s="263">
        <v>0</v>
      </c>
      <c r="F26" s="263">
        <v>2081937</v>
      </c>
      <c r="G26" s="263">
        <v>0</v>
      </c>
      <c r="H26" s="263">
        <v>10975</v>
      </c>
      <c r="I26" s="263">
        <v>0</v>
      </c>
      <c r="J26" s="263">
        <v>16828</v>
      </c>
      <c r="K26" s="263">
        <v>0</v>
      </c>
      <c r="L26" s="263">
        <v>111959</v>
      </c>
      <c r="M26" s="263">
        <v>0</v>
      </c>
      <c r="N26" s="263">
        <v>169491</v>
      </c>
      <c r="O26" s="263">
        <v>0</v>
      </c>
      <c r="P26" s="263">
        <v>44</v>
      </c>
      <c r="Q26" s="263">
        <v>0</v>
      </c>
      <c r="R26" s="263">
        <v>239</v>
      </c>
      <c r="S26" s="263">
        <v>0</v>
      </c>
      <c r="T26" s="263">
        <v>14</v>
      </c>
      <c r="U26" s="263">
        <v>0</v>
      </c>
      <c r="V26" s="263">
        <v>0</v>
      </c>
      <c r="W26" s="263">
        <v>0</v>
      </c>
      <c r="X26" s="263">
        <v>0</v>
      </c>
      <c r="Y26" s="263">
        <v>0</v>
      </c>
      <c r="Z26" s="263">
        <v>0</v>
      </c>
      <c r="AA26" s="263">
        <v>0</v>
      </c>
      <c r="AC26" s="17">
        <f t="shared" si="1"/>
        <v>2889520</v>
      </c>
      <c r="AD26" s="200"/>
      <c r="AE26" s="200"/>
      <c r="AF26" s="200"/>
      <c r="AG26" s="200"/>
      <c r="AH26" s="200"/>
      <c r="AI26" s="200"/>
      <c r="AJ26" s="200"/>
      <c r="AK26" s="200"/>
      <c r="AL26" s="200"/>
      <c r="AM26" s="200"/>
      <c r="AN26" s="200"/>
      <c r="AO26" s="200"/>
      <c r="AP26" s="200"/>
      <c r="AQ26" s="200"/>
      <c r="AR26" s="200"/>
      <c r="AS26" s="200"/>
      <c r="AT26" s="200"/>
      <c r="AU26" s="200"/>
      <c r="AV26" s="200"/>
      <c r="AW26" s="200"/>
      <c r="AX26" s="200"/>
      <c r="AY26" s="200"/>
      <c r="AZ26" s="200"/>
      <c r="BA26" s="200"/>
      <c r="BE26" s="200"/>
      <c r="BF26" s="200"/>
      <c r="BG26" s="200"/>
      <c r="BH26" s="200"/>
      <c r="BI26" s="200"/>
      <c r="BJ26" s="200"/>
      <c r="BK26" s="200"/>
      <c r="BL26" s="200"/>
      <c r="BM26" s="200"/>
      <c r="BN26" s="200"/>
      <c r="BO26" s="200"/>
      <c r="BP26" s="200"/>
      <c r="BQ26" s="200"/>
      <c r="BR26" s="200"/>
      <c r="BS26" s="200"/>
      <c r="BT26" s="200"/>
      <c r="BU26" s="200"/>
      <c r="BV26" s="200"/>
      <c r="BW26" s="200"/>
      <c r="BX26" s="200"/>
      <c r="BY26" s="200"/>
      <c r="BZ26" s="200"/>
      <c r="CA26" s="200"/>
      <c r="CB26" s="200"/>
    </row>
    <row r="27" spans="2:80" x14ac:dyDescent="0.35">
      <c r="B27" s="248"/>
      <c r="C27" s="16">
        <v>60</v>
      </c>
      <c r="D27" s="263">
        <v>476138</v>
      </c>
      <c r="E27" s="263">
        <v>0</v>
      </c>
      <c r="F27" s="263">
        <v>338898</v>
      </c>
      <c r="G27" s="263">
        <v>0</v>
      </c>
      <c r="H27" s="263">
        <v>0</v>
      </c>
      <c r="I27" s="263">
        <v>0</v>
      </c>
      <c r="J27" s="263">
        <v>0</v>
      </c>
      <c r="K27" s="263">
        <v>0</v>
      </c>
      <c r="L27" s="263">
        <v>90429</v>
      </c>
      <c r="M27" s="263">
        <v>0</v>
      </c>
      <c r="N27" s="263">
        <v>69587</v>
      </c>
      <c r="O27" s="263">
        <v>0</v>
      </c>
      <c r="P27" s="263">
        <v>0</v>
      </c>
      <c r="Q27" s="263">
        <v>0</v>
      </c>
      <c r="R27" s="263">
        <v>0</v>
      </c>
      <c r="S27" s="263">
        <v>0</v>
      </c>
      <c r="T27" s="263">
        <v>0</v>
      </c>
      <c r="U27" s="263">
        <v>0</v>
      </c>
      <c r="V27" s="263">
        <v>0</v>
      </c>
      <c r="W27" s="263">
        <v>0</v>
      </c>
      <c r="X27" s="263">
        <v>0</v>
      </c>
      <c r="Y27" s="263">
        <v>0</v>
      </c>
      <c r="Z27" s="263">
        <v>0</v>
      </c>
      <c r="AA27" s="263">
        <v>0</v>
      </c>
      <c r="AC27" s="17">
        <f t="shared" si="1"/>
        <v>975052</v>
      </c>
      <c r="AD27" s="200"/>
      <c r="AE27" s="200"/>
      <c r="AF27" s="200"/>
      <c r="AG27" s="200"/>
      <c r="AH27" s="200"/>
      <c r="AI27" s="200"/>
      <c r="AJ27" s="200"/>
      <c r="AK27" s="200"/>
      <c r="AL27" s="200"/>
      <c r="AM27" s="200"/>
      <c r="AN27" s="200"/>
      <c r="AO27" s="200"/>
      <c r="AP27" s="200"/>
      <c r="AQ27" s="200"/>
      <c r="AR27" s="200"/>
      <c r="AS27" s="200"/>
      <c r="AT27" s="200"/>
      <c r="AU27" s="200"/>
      <c r="AV27" s="200"/>
      <c r="AW27" s="200"/>
      <c r="AX27" s="200"/>
      <c r="AY27" s="200"/>
      <c r="AZ27" s="200"/>
      <c r="BA27" s="200"/>
      <c r="BE27" s="200"/>
      <c r="BF27" s="200"/>
      <c r="BG27" s="200"/>
      <c r="BH27" s="200"/>
      <c r="BI27" s="200"/>
      <c r="BJ27" s="200"/>
      <c r="BK27" s="200"/>
      <c r="BL27" s="200"/>
      <c r="BM27" s="200"/>
      <c r="BN27" s="200"/>
      <c r="BO27" s="200"/>
      <c r="BP27" s="200"/>
      <c r="BQ27" s="200"/>
      <c r="BR27" s="200"/>
      <c r="BS27" s="200"/>
      <c r="BT27" s="200"/>
      <c r="BU27" s="200"/>
      <c r="BV27" s="200"/>
      <c r="BW27" s="200"/>
      <c r="BX27" s="200"/>
      <c r="BY27" s="200"/>
      <c r="BZ27" s="200"/>
      <c r="CA27" s="200"/>
      <c r="CB27" s="200"/>
    </row>
    <row r="28" spans="2:80" x14ac:dyDescent="0.35">
      <c r="B28" s="248"/>
      <c r="C28" s="16">
        <v>70</v>
      </c>
      <c r="D28" s="263">
        <v>358</v>
      </c>
      <c r="E28" s="263">
        <v>0</v>
      </c>
      <c r="F28" s="263">
        <v>899</v>
      </c>
      <c r="G28" s="263">
        <v>0</v>
      </c>
      <c r="H28" s="263">
        <v>3</v>
      </c>
      <c r="I28" s="263">
        <v>0</v>
      </c>
      <c r="J28" s="263">
        <v>26</v>
      </c>
      <c r="K28" s="263">
        <v>0</v>
      </c>
      <c r="L28" s="263">
        <v>23</v>
      </c>
      <c r="M28" s="263">
        <v>0</v>
      </c>
      <c r="N28" s="263">
        <v>49</v>
      </c>
      <c r="O28" s="263">
        <v>0</v>
      </c>
      <c r="P28" s="263">
        <v>0</v>
      </c>
      <c r="Q28" s="263">
        <v>0</v>
      </c>
      <c r="R28" s="263">
        <v>6</v>
      </c>
      <c r="S28" s="263">
        <v>0</v>
      </c>
      <c r="T28" s="263">
        <v>0</v>
      </c>
      <c r="U28" s="263">
        <v>0</v>
      </c>
      <c r="V28" s="263">
        <v>0</v>
      </c>
      <c r="W28" s="263">
        <v>0</v>
      </c>
      <c r="X28" s="263">
        <v>0</v>
      </c>
      <c r="Y28" s="263">
        <v>0</v>
      </c>
      <c r="Z28" s="263">
        <v>0</v>
      </c>
      <c r="AA28" s="263">
        <v>0</v>
      </c>
      <c r="AC28" s="17">
        <f t="shared" si="1"/>
        <v>1364</v>
      </c>
      <c r="AD28" s="200"/>
      <c r="AE28" s="200"/>
      <c r="AF28" s="200"/>
      <c r="AG28" s="200"/>
      <c r="AH28" s="200"/>
      <c r="AI28" s="200"/>
      <c r="AJ28" s="200"/>
      <c r="AK28" s="200"/>
      <c r="AL28" s="200"/>
      <c r="AM28" s="200"/>
      <c r="AN28" s="200"/>
      <c r="AO28" s="200"/>
      <c r="AP28" s="200"/>
      <c r="AQ28" s="200"/>
      <c r="AR28" s="200"/>
      <c r="AS28" s="200"/>
      <c r="AT28" s="200"/>
      <c r="AU28" s="200"/>
      <c r="AV28" s="200"/>
      <c r="AW28" s="200"/>
      <c r="AX28" s="200"/>
      <c r="AY28" s="200"/>
      <c r="AZ28" s="200"/>
      <c r="BA28" s="200"/>
      <c r="BE28" s="200"/>
      <c r="BF28" s="200"/>
      <c r="BG28" s="200"/>
      <c r="BH28" s="200"/>
      <c r="BI28" s="200"/>
      <c r="BJ28" s="200"/>
      <c r="BK28" s="200"/>
      <c r="BL28" s="200"/>
      <c r="BM28" s="200"/>
      <c r="BN28" s="200"/>
      <c r="BO28" s="200"/>
      <c r="BP28" s="200"/>
      <c r="BQ28" s="200"/>
      <c r="BR28" s="200"/>
      <c r="BS28" s="200"/>
      <c r="BT28" s="200"/>
      <c r="BU28" s="200"/>
      <c r="BV28" s="200"/>
      <c r="BW28" s="200"/>
      <c r="BX28" s="200"/>
      <c r="BY28" s="200"/>
      <c r="BZ28" s="200"/>
      <c r="CA28" s="200"/>
      <c r="CB28" s="200"/>
    </row>
    <row r="29" spans="2:80" hidden="1" x14ac:dyDescent="0.35">
      <c r="B29" s="248"/>
      <c r="C29" s="207">
        <v>80</v>
      </c>
      <c r="D29" s="263">
        <v>0</v>
      </c>
      <c r="E29" s="263">
        <v>0</v>
      </c>
      <c r="F29" s="263">
        <v>0</v>
      </c>
      <c r="G29" s="263">
        <v>0</v>
      </c>
      <c r="H29" s="263">
        <v>0</v>
      </c>
      <c r="I29" s="263">
        <v>0</v>
      </c>
      <c r="J29" s="263">
        <v>0</v>
      </c>
      <c r="K29" s="263">
        <v>0</v>
      </c>
      <c r="L29" s="263">
        <v>0</v>
      </c>
      <c r="M29" s="263">
        <v>0</v>
      </c>
      <c r="N29" s="263">
        <v>0</v>
      </c>
      <c r="O29" s="263">
        <v>0</v>
      </c>
      <c r="P29" s="263">
        <v>0</v>
      </c>
      <c r="Q29" s="263">
        <v>0</v>
      </c>
      <c r="R29" s="263">
        <v>0</v>
      </c>
      <c r="S29" s="263">
        <v>0</v>
      </c>
      <c r="T29" s="263">
        <v>0</v>
      </c>
      <c r="U29" s="263">
        <v>0</v>
      </c>
      <c r="V29" s="263">
        <v>0</v>
      </c>
      <c r="W29" s="263">
        <v>0</v>
      </c>
      <c r="X29" s="263">
        <v>0</v>
      </c>
      <c r="Y29" s="263">
        <v>0</v>
      </c>
      <c r="Z29" s="263">
        <v>0</v>
      </c>
      <c r="AA29" s="263">
        <v>0</v>
      </c>
      <c r="AB29" s="208"/>
      <c r="AC29" s="17">
        <f>SUM(D29:AA29)</f>
        <v>0</v>
      </c>
      <c r="AD29" s="200"/>
      <c r="AE29" s="200"/>
      <c r="AF29" s="200"/>
      <c r="AG29" s="200"/>
      <c r="AH29" s="200"/>
      <c r="AI29" s="200"/>
      <c r="AJ29" s="200"/>
      <c r="AK29" s="200"/>
      <c r="AL29" s="200"/>
      <c r="AM29" s="200"/>
      <c r="AN29" s="200"/>
      <c r="AO29" s="200"/>
      <c r="AP29" s="200"/>
      <c r="AQ29" s="200"/>
      <c r="AR29" s="200"/>
      <c r="AS29" s="200"/>
      <c r="AT29" s="200"/>
      <c r="AU29" s="200"/>
      <c r="AV29" s="200"/>
      <c r="AW29" s="200"/>
      <c r="AX29" s="200"/>
      <c r="AY29" s="200"/>
      <c r="AZ29" s="200"/>
      <c r="BA29" s="200"/>
      <c r="BE29" s="200"/>
      <c r="BF29" s="200"/>
      <c r="BG29" s="200"/>
      <c r="BH29" s="200"/>
      <c r="BI29" s="200"/>
      <c r="BJ29" s="200"/>
      <c r="BK29" s="200"/>
      <c r="BL29" s="200"/>
      <c r="BM29" s="200"/>
      <c r="BN29" s="200"/>
      <c r="BO29" s="200"/>
      <c r="BP29" s="200"/>
      <c r="BQ29" s="200"/>
      <c r="BR29" s="200"/>
      <c r="BS29" s="200"/>
      <c r="BT29" s="200"/>
      <c r="BU29" s="200"/>
      <c r="BV29" s="200"/>
      <c r="BW29" s="200"/>
      <c r="BX29" s="200"/>
      <c r="BY29" s="200"/>
      <c r="BZ29" s="200"/>
      <c r="CA29" s="200"/>
      <c r="CB29" s="200"/>
    </row>
    <row r="30" spans="2:80" x14ac:dyDescent="0.35">
      <c r="B30" s="248"/>
      <c r="C30" s="16">
        <v>100</v>
      </c>
      <c r="D30" s="263">
        <v>261945</v>
      </c>
      <c r="E30" s="263">
        <v>0</v>
      </c>
      <c r="F30" s="263">
        <v>627415</v>
      </c>
      <c r="G30" s="263">
        <v>0</v>
      </c>
      <c r="H30" s="263">
        <v>6040</v>
      </c>
      <c r="I30" s="263">
        <v>0</v>
      </c>
      <c r="J30" s="263">
        <v>8303</v>
      </c>
      <c r="K30" s="263">
        <v>0</v>
      </c>
      <c r="L30" s="263">
        <v>9967</v>
      </c>
      <c r="M30" s="263">
        <v>0</v>
      </c>
      <c r="N30" s="263">
        <v>42165</v>
      </c>
      <c r="O30" s="263">
        <v>0</v>
      </c>
      <c r="P30" s="263">
        <v>336</v>
      </c>
      <c r="Q30" s="263">
        <v>0</v>
      </c>
      <c r="R30" s="263">
        <v>263</v>
      </c>
      <c r="S30" s="263">
        <v>0</v>
      </c>
      <c r="T30" s="263">
        <v>1</v>
      </c>
      <c r="U30" s="263">
        <v>0</v>
      </c>
      <c r="V30" s="263">
        <v>1</v>
      </c>
      <c r="W30" s="263">
        <v>0</v>
      </c>
      <c r="X30" s="263">
        <v>0</v>
      </c>
      <c r="Y30" s="263">
        <v>0</v>
      </c>
      <c r="Z30" s="263">
        <v>0</v>
      </c>
      <c r="AA30" s="263">
        <v>0</v>
      </c>
      <c r="AC30" s="17">
        <f t="shared" si="1"/>
        <v>956436</v>
      </c>
      <c r="AD30" s="200"/>
      <c r="AE30" s="200"/>
      <c r="AF30" s="200"/>
      <c r="AG30" s="200"/>
      <c r="AH30" s="200"/>
      <c r="AI30" s="200"/>
      <c r="AJ30" s="200"/>
      <c r="AK30" s="200"/>
      <c r="AL30" s="200"/>
      <c r="AM30" s="200"/>
      <c r="AN30" s="200"/>
      <c r="AO30" s="200"/>
      <c r="AP30" s="200"/>
      <c r="AQ30" s="200"/>
      <c r="AR30" s="200"/>
      <c r="AS30" s="200"/>
      <c r="AT30" s="200"/>
      <c r="AU30" s="200"/>
      <c r="AV30" s="200"/>
      <c r="AW30" s="200"/>
      <c r="AX30" s="200"/>
      <c r="AY30" s="200"/>
      <c r="AZ30" s="200"/>
      <c r="BA30" s="200"/>
      <c r="BE30" s="200"/>
      <c r="BF30" s="200"/>
      <c r="BG30" s="200"/>
      <c r="BH30" s="200"/>
      <c r="BI30" s="200"/>
      <c r="BJ30" s="200"/>
      <c r="BK30" s="200"/>
      <c r="BL30" s="200"/>
      <c r="BM30" s="200"/>
      <c r="BN30" s="200"/>
      <c r="BO30" s="200"/>
      <c r="BP30" s="200"/>
      <c r="BQ30" s="200"/>
      <c r="BR30" s="200"/>
      <c r="BS30" s="200"/>
      <c r="BT30" s="200"/>
      <c r="BU30" s="200"/>
      <c r="BV30" s="200"/>
      <c r="BW30" s="200"/>
      <c r="BX30" s="200"/>
      <c r="BY30" s="200"/>
      <c r="BZ30" s="200"/>
      <c r="CA30" s="200"/>
      <c r="CB30" s="200"/>
    </row>
    <row r="31" spans="2:80" x14ac:dyDescent="0.35">
      <c r="B31" s="248"/>
      <c r="C31" s="16">
        <v>120</v>
      </c>
      <c r="D31" s="263">
        <v>36</v>
      </c>
      <c r="E31" s="263">
        <v>0</v>
      </c>
      <c r="F31" s="263">
        <v>235</v>
      </c>
      <c r="G31" s="263">
        <v>0</v>
      </c>
      <c r="H31" s="263">
        <v>0</v>
      </c>
      <c r="I31" s="263">
        <v>0</v>
      </c>
      <c r="J31" s="263">
        <v>0</v>
      </c>
      <c r="K31" s="263">
        <v>0</v>
      </c>
      <c r="L31" s="263">
        <v>0</v>
      </c>
      <c r="M31" s="263">
        <v>0</v>
      </c>
      <c r="N31" s="263">
        <v>5</v>
      </c>
      <c r="O31" s="263">
        <v>0</v>
      </c>
      <c r="P31" s="263">
        <v>0</v>
      </c>
      <c r="Q31" s="263">
        <v>0</v>
      </c>
      <c r="R31" s="263">
        <v>0</v>
      </c>
      <c r="S31" s="263">
        <v>0</v>
      </c>
      <c r="T31" s="263">
        <v>0</v>
      </c>
      <c r="U31" s="263">
        <v>0</v>
      </c>
      <c r="V31" s="263">
        <v>0</v>
      </c>
      <c r="W31" s="263">
        <v>0</v>
      </c>
      <c r="X31" s="263">
        <v>0</v>
      </c>
      <c r="Y31" s="263">
        <v>0</v>
      </c>
      <c r="Z31" s="263">
        <v>0</v>
      </c>
      <c r="AA31" s="263">
        <v>0</v>
      </c>
      <c r="AC31" s="17">
        <f t="shared" si="1"/>
        <v>276</v>
      </c>
      <c r="AD31" s="200"/>
      <c r="AE31" s="200"/>
      <c r="AF31" s="200"/>
      <c r="AG31" s="200"/>
      <c r="AH31" s="200"/>
      <c r="AI31" s="200"/>
      <c r="AJ31" s="200"/>
      <c r="AK31" s="200"/>
      <c r="AL31" s="200"/>
      <c r="AM31" s="200"/>
      <c r="AN31" s="200"/>
      <c r="AO31" s="200"/>
      <c r="AP31" s="200"/>
      <c r="AQ31" s="200"/>
      <c r="AR31" s="200"/>
      <c r="AS31" s="200"/>
      <c r="AT31" s="200"/>
      <c r="AU31" s="200"/>
      <c r="AV31" s="200"/>
      <c r="AW31" s="200"/>
      <c r="AX31" s="200"/>
      <c r="AY31" s="200"/>
      <c r="AZ31" s="200"/>
      <c r="BA31" s="200"/>
      <c r="BE31" s="200"/>
      <c r="BF31" s="200"/>
      <c r="BG31" s="200"/>
      <c r="BH31" s="200"/>
      <c r="BI31" s="200"/>
      <c r="BJ31" s="200"/>
      <c r="BK31" s="200"/>
      <c r="BL31" s="200"/>
      <c r="BM31" s="200"/>
      <c r="BN31" s="200"/>
      <c r="BO31" s="200"/>
      <c r="BP31" s="200"/>
      <c r="BQ31" s="200"/>
      <c r="BR31" s="200"/>
      <c r="BS31" s="200"/>
      <c r="BT31" s="200"/>
      <c r="BU31" s="200"/>
      <c r="BV31" s="200"/>
      <c r="BW31" s="200"/>
      <c r="BX31" s="200"/>
      <c r="BY31" s="200"/>
      <c r="BZ31" s="200"/>
      <c r="CA31" s="200"/>
      <c r="CB31" s="200"/>
    </row>
    <row r="32" spans="2:80" x14ac:dyDescent="0.35">
      <c r="B32" s="248"/>
      <c r="C32" s="16">
        <v>150</v>
      </c>
      <c r="D32" s="263">
        <v>6136</v>
      </c>
      <c r="E32" s="263">
        <v>0</v>
      </c>
      <c r="F32" s="263">
        <v>36411</v>
      </c>
      <c r="G32" s="263">
        <v>0</v>
      </c>
      <c r="H32" s="263">
        <v>752</v>
      </c>
      <c r="I32" s="263">
        <v>0</v>
      </c>
      <c r="J32" s="263">
        <v>3170</v>
      </c>
      <c r="K32" s="263">
        <v>0</v>
      </c>
      <c r="L32" s="263">
        <v>160</v>
      </c>
      <c r="M32" s="263">
        <v>0</v>
      </c>
      <c r="N32" s="263">
        <v>707</v>
      </c>
      <c r="O32" s="263">
        <v>0</v>
      </c>
      <c r="P32" s="263">
        <v>8</v>
      </c>
      <c r="Q32" s="263">
        <v>0</v>
      </c>
      <c r="R32" s="263">
        <v>80</v>
      </c>
      <c r="S32" s="263">
        <v>0</v>
      </c>
      <c r="T32" s="263">
        <v>0</v>
      </c>
      <c r="U32" s="263">
        <v>0</v>
      </c>
      <c r="V32" s="263">
        <v>0</v>
      </c>
      <c r="W32" s="263">
        <v>0</v>
      </c>
      <c r="X32" s="263">
        <v>0</v>
      </c>
      <c r="Y32" s="263">
        <v>0</v>
      </c>
      <c r="Z32" s="263">
        <v>0</v>
      </c>
      <c r="AA32" s="263">
        <v>0</v>
      </c>
      <c r="AC32" s="17">
        <f t="shared" si="1"/>
        <v>47424</v>
      </c>
      <c r="AD32" s="200"/>
      <c r="AE32" s="200"/>
      <c r="AF32" s="200"/>
      <c r="AG32" s="200"/>
      <c r="AH32" s="200"/>
      <c r="AI32" s="200"/>
      <c r="AJ32" s="200"/>
      <c r="AK32" s="200"/>
      <c r="AL32" s="200"/>
      <c r="AM32" s="200"/>
      <c r="AN32" s="200"/>
      <c r="AO32" s="200"/>
      <c r="AP32" s="200"/>
      <c r="AQ32" s="200"/>
      <c r="AR32" s="200"/>
      <c r="AS32" s="200"/>
      <c r="AT32" s="200"/>
      <c r="AU32" s="200"/>
      <c r="AV32" s="200"/>
      <c r="AW32" s="200"/>
      <c r="AX32" s="200"/>
      <c r="AY32" s="200"/>
      <c r="AZ32" s="200"/>
      <c r="BA32" s="200"/>
      <c r="BE32" s="200"/>
      <c r="BF32" s="200"/>
      <c r="BG32" s="200"/>
      <c r="BH32" s="200"/>
      <c r="BI32" s="200"/>
      <c r="BJ32" s="200"/>
      <c r="BK32" s="200"/>
      <c r="BL32" s="200"/>
      <c r="BM32" s="200"/>
      <c r="BN32" s="200"/>
      <c r="BO32" s="200"/>
      <c r="BP32" s="200"/>
      <c r="BQ32" s="200"/>
      <c r="BR32" s="200"/>
      <c r="BS32" s="200"/>
      <c r="BT32" s="200"/>
      <c r="BU32" s="200"/>
      <c r="BV32" s="200"/>
      <c r="BW32" s="200"/>
      <c r="BX32" s="200"/>
      <c r="BY32" s="200"/>
      <c r="BZ32" s="200"/>
      <c r="CA32" s="200"/>
      <c r="CB32" s="200"/>
    </row>
    <row r="33" spans="1:80" x14ac:dyDescent="0.35">
      <c r="B33" s="248"/>
      <c r="C33" s="16">
        <v>200</v>
      </c>
      <c r="D33" s="263">
        <v>200599</v>
      </c>
      <c r="E33" s="263">
        <v>0</v>
      </c>
      <c r="F33" s="263">
        <v>660047</v>
      </c>
      <c r="G33" s="263">
        <v>1</v>
      </c>
      <c r="H33" s="263">
        <v>14272</v>
      </c>
      <c r="I33" s="263">
        <v>1</v>
      </c>
      <c r="J33" s="263">
        <v>13781</v>
      </c>
      <c r="K33" s="263">
        <v>1</v>
      </c>
      <c r="L33" s="263">
        <v>6068</v>
      </c>
      <c r="M33" s="263">
        <v>0</v>
      </c>
      <c r="N33" s="263">
        <v>20935</v>
      </c>
      <c r="O33" s="263">
        <v>1</v>
      </c>
      <c r="P33" s="263">
        <v>1488</v>
      </c>
      <c r="Q33" s="263">
        <v>1</v>
      </c>
      <c r="R33" s="263">
        <v>494</v>
      </c>
      <c r="S33" s="263">
        <v>1</v>
      </c>
      <c r="T33" s="263">
        <v>9</v>
      </c>
      <c r="U33" s="263">
        <v>0</v>
      </c>
      <c r="V33" s="263">
        <v>1</v>
      </c>
      <c r="W33" s="263">
        <v>1</v>
      </c>
      <c r="X33" s="263">
        <v>0</v>
      </c>
      <c r="Y33" s="263">
        <v>1</v>
      </c>
      <c r="Z33" s="263">
        <v>0</v>
      </c>
      <c r="AA33" s="263">
        <v>1</v>
      </c>
      <c r="AC33" s="17">
        <f t="shared" si="1"/>
        <v>917703</v>
      </c>
      <c r="AD33" s="200"/>
      <c r="AE33" s="200"/>
      <c r="AF33" s="200"/>
      <c r="AG33" s="200"/>
      <c r="AH33" s="200"/>
      <c r="AI33" s="200"/>
      <c r="AJ33" s="200"/>
      <c r="AK33" s="200"/>
      <c r="AL33" s="200"/>
      <c r="AM33" s="200"/>
      <c r="AN33" s="200"/>
      <c r="AO33" s="200"/>
      <c r="AP33" s="200"/>
      <c r="AQ33" s="200"/>
      <c r="AR33" s="200"/>
      <c r="AS33" s="200"/>
      <c r="AT33" s="200"/>
      <c r="AU33" s="200"/>
      <c r="AV33" s="200"/>
      <c r="AW33" s="200"/>
      <c r="AX33" s="200"/>
      <c r="AY33" s="200"/>
      <c r="AZ33" s="200"/>
      <c r="BA33" s="200"/>
      <c r="BE33" s="200"/>
      <c r="BF33" s="200"/>
      <c r="BG33" s="200"/>
      <c r="BH33" s="200"/>
      <c r="BI33" s="200"/>
      <c r="BJ33" s="200"/>
      <c r="BK33" s="200"/>
      <c r="BL33" s="200"/>
      <c r="BM33" s="200"/>
      <c r="BN33" s="200"/>
      <c r="BO33" s="200"/>
      <c r="BP33" s="200"/>
      <c r="BQ33" s="200"/>
      <c r="BR33" s="200"/>
      <c r="BS33" s="200"/>
      <c r="BT33" s="200"/>
      <c r="BU33" s="200"/>
      <c r="BV33" s="200"/>
      <c r="BW33" s="200"/>
      <c r="BX33" s="200"/>
      <c r="BY33" s="200"/>
      <c r="BZ33" s="200"/>
      <c r="CA33" s="200"/>
      <c r="CB33" s="200"/>
    </row>
    <row r="34" spans="1:80" x14ac:dyDescent="0.35">
      <c r="B34" s="248"/>
      <c r="C34" s="16">
        <v>250</v>
      </c>
      <c r="D34" s="263">
        <v>28886</v>
      </c>
      <c r="E34" s="263">
        <v>0</v>
      </c>
      <c r="F34" s="263">
        <v>60361</v>
      </c>
      <c r="G34" s="263">
        <v>0</v>
      </c>
      <c r="H34" s="263">
        <v>0</v>
      </c>
      <c r="I34" s="263">
        <v>0</v>
      </c>
      <c r="J34" s="263">
        <v>0</v>
      </c>
      <c r="K34" s="263">
        <v>0</v>
      </c>
      <c r="L34" s="263">
        <v>383</v>
      </c>
      <c r="M34" s="263">
        <v>0</v>
      </c>
      <c r="N34" s="263">
        <v>1225</v>
      </c>
      <c r="O34" s="263">
        <v>0</v>
      </c>
      <c r="P34" s="263">
        <v>0</v>
      </c>
      <c r="Q34" s="263">
        <v>0</v>
      </c>
      <c r="R34" s="263">
        <v>0</v>
      </c>
      <c r="S34" s="263">
        <v>0</v>
      </c>
      <c r="T34" s="263">
        <v>0</v>
      </c>
      <c r="U34" s="263">
        <v>0</v>
      </c>
      <c r="V34" s="263">
        <v>0</v>
      </c>
      <c r="W34" s="263">
        <v>0</v>
      </c>
      <c r="X34" s="263">
        <v>0</v>
      </c>
      <c r="Y34" s="263">
        <v>0</v>
      </c>
      <c r="Z34" s="263">
        <v>0</v>
      </c>
      <c r="AA34" s="263">
        <v>0</v>
      </c>
      <c r="AC34" s="17">
        <f t="shared" si="1"/>
        <v>90855</v>
      </c>
      <c r="AD34" s="200"/>
      <c r="AE34" s="200"/>
      <c r="AF34" s="200"/>
      <c r="AG34" s="200"/>
      <c r="AH34" s="200"/>
      <c r="AI34" s="200"/>
      <c r="AJ34" s="200"/>
      <c r="AK34" s="200"/>
      <c r="AL34" s="200"/>
      <c r="AM34" s="200"/>
      <c r="AN34" s="200"/>
      <c r="AO34" s="200"/>
      <c r="AP34" s="200"/>
      <c r="AQ34" s="200"/>
      <c r="AR34" s="200"/>
      <c r="AS34" s="200"/>
      <c r="AT34" s="200"/>
      <c r="AU34" s="200"/>
      <c r="AV34" s="200"/>
      <c r="AW34" s="200"/>
      <c r="AX34" s="200"/>
      <c r="AY34" s="200"/>
      <c r="AZ34" s="200"/>
      <c r="BA34" s="200"/>
      <c r="BE34" s="200"/>
      <c r="BF34" s="200"/>
      <c r="BG34" s="200"/>
      <c r="BH34" s="200"/>
      <c r="BI34" s="200"/>
      <c r="BJ34" s="200"/>
      <c r="BK34" s="200"/>
      <c r="BL34" s="200"/>
      <c r="BM34" s="200"/>
      <c r="BN34" s="200"/>
      <c r="BO34" s="200"/>
      <c r="BP34" s="200"/>
      <c r="BQ34" s="200"/>
      <c r="BR34" s="200"/>
      <c r="BS34" s="200"/>
      <c r="BT34" s="200"/>
      <c r="BU34" s="200"/>
      <c r="BV34" s="200"/>
      <c r="BW34" s="200"/>
      <c r="BX34" s="200"/>
      <c r="BY34" s="200"/>
      <c r="BZ34" s="200"/>
      <c r="CA34" s="200"/>
      <c r="CB34" s="200"/>
    </row>
    <row r="35" spans="1:80" x14ac:dyDescent="0.35">
      <c r="B35" s="248"/>
      <c r="C35" s="16">
        <v>300</v>
      </c>
      <c r="D35" s="263">
        <v>8532</v>
      </c>
      <c r="E35" s="263">
        <v>0</v>
      </c>
      <c r="F35" s="263">
        <v>26091</v>
      </c>
      <c r="G35" s="263">
        <v>0</v>
      </c>
      <c r="H35" s="263">
        <v>0</v>
      </c>
      <c r="I35" s="263">
        <v>0</v>
      </c>
      <c r="J35" s="263">
        <v>0</v>
      </c>
      <c r="K35" s="263">
        <v>0</v>
      </c>
      <c r="L35" s="263">
        <v>249</v>
      </c>
      <c r="M35" s="263">
        <v>0</v>
      </c>
      <c r="N35" s="263">
        <v>1035</v>
      </c>
      <c r="O35" s="263">
        <v>0</v>
      </c>
      <c r="P35" s="263">
        <v>0</v>
      </c>
      <c r="Q35" s="263">
        <v>0</v>
      </c>
      <c r="R35" s="263">
        <v>0</v>
      </c>
      <c r="S35" s="263">
        <v>0</v>
      </c>
      <c r="T35" s="263">
        <v>0</v>
      </c>
      <c r="U35" s="263">
        <v>0</v>
      </c>
      <c r="V35" s="263">
        <v>0</v>
      </c>
      <c r="W35" s="263">
        <v>0</v>
      </c>
      <c r="X35" s="263">
        <v>0</v>
      </c>
      <c r="Y35" s="263">
        <v>0</v>
      </c>
      <c r="Z35" s="263">
        <v>0</v>
      </c>
      <c r="AA35" s="263">
        <v>0</v>
      </c>
      <c r="AC35" s="17">
        <f t="shared" si="1"/>
        <v>35907</v>
      </c>
      <c r="AD35" s="200"/>
      <c r="AE35" s="200"/>
      <c r="AF35" s="200"/>
      <c r="AG35" s="200"/>
      <c r="AH35" s="200"/>
      <c r="AI35" s="200"/>
      <c r="AJ35" s="200"/>
      <c r="AK35" s="200"/>
      <c r="AL35" s="200"/>
      <c r="AM35" s="200"/>
      <c r="AN35" s="200"/>
      <c r="AO35" s="200"/>
      <c r="AP35" s="200"/>
      <c r="AQ35" s="200"/>
      <c r="AR35" s="200"/>
      <c r="AS35" s="200"/>
      <c r="AT35" s="200"/>
      <c r="AU35" s="200"/>
      <c r="AV35" s="200"/>
      <c r="AW35" s="200"/>
      <c r="AX35" s="200"/>
      <c r="AY35" s="200"/>
      <c r="AZ35" s="200"/>
      <c r="BA35" s="200"/>
      <c r="BE35" s="200"/>
      <c r="BF35" s="200"/>
      <c r="BG35" s="200"/>
      <c r="BH35" s="200"/>
      <c r="BI35" s="200"/>
      <c r="BJ35" s="200"/>
      <c r="BK35" s="200"/>
      <c r="BL35" s="200"/>
      <c r="BM35" s="200"/>
      <c r="BN35" s="200"/>
      <c r="BO35" s="200"/>
      <c r="BP35" s="200"/>
      <c r="BQ35" s="200"/>
      <c r="BR35" s="200"/>
      <c r="BS35" s="200"/>
      <c r="BT35" s="200"/>
      <c r="BU35" s="200"/>
      <c r="BV35" s="200"/>
      <c r="BW35" s="200"/>
      <c r="BX35" s="200"/>
      <c r="BY35" s="200"/>
      <c r="BZ35" s="200"/>
      <c r="CA35" s="200"/>
      <c r="CB35" s="200"/>
    </row>
    <row r="36" spans="1:80" hidden="1" x14ac:dyDescent="0.35">
      <c r="B36" s="248"/>
      <c r="C36" s="207">
        <v>350</v>
      </c>
      <c r="D36" s="263">
        <v>0</v>
      </c>
      <c r="E36" s="263">
        <v>0</v>
      </c>
      <c r="F36" s="263">
        <v>0</v>
      </c>
      <c r="G36" s="263">
        <v>0</v>
      </c>
      <c r="H36" s="263">
        <v>0</v>
      </c>
      <c r="I36" s="263">
        <v>0</v>
      </c>
      <c r="J36" s="263">
        <v>0</v>
      </c>
      <c r="K36" s="263">
        <v>0</v>
      </c>
      <c r="L36" s="263">
        <v>0</v>
      </c>
      <c r="M36" s="263">
        <v>0</v>
      </c>
      <c r="N36" s="263">
        <v>0</v>
      </c>
      <c r="O36" s="263">
        <v>0</v>
      </c>
      <c r="P36" s="263">
        <v>0</v>
      </c>
      <c r="Q36" s="263">
        <v>0</v>
      </c>
      <c r="R36" s="263">
        <v>0</v>
      </c>
      <c r="S36" s="263">
        <v>0</v>
      </c>
      <c r="T36" s="263">
        <v>0</v>
      </c>
      <c r="U36" s="263">
        <v>0</v>
      </c>
      <c r="V36" s="263">
        <v>0</v>
      </c>
      <c r="W36" s="263">
        <v>0</v>
      </c>
      <c r="X36" s="263">
        <v>0</v>
      </c>
      <c r="Y36" s="263">
        <v>0</v>
      </c>
      <c r="Z36" s="263">
        <v>0</v>
      </c>
      <c r="AA36" s="263">
        <v>0</v>
      </c>
      <c r="AB36" s="208"/>
      <c r="AC36" s="17">
        <f t="shared" si="1"/>
        <v>0</v>
      </c>
      <c r="AD36" s="200"/>
      <c r="AE36" s="200"/>
      <c r="AF36" s="200"/>
      <c r="AG36" s="200"/>
      <c r="AH36" s="200"/>
      <c r="AI36" s="200"/>
      <c r="AJ36" s="200"/>
      <c r="AK36" s="200"/>
      <c r="AL36" s="200"/>
      <c r="AM36" s="200"/>
      <c r="AN36" s="200"/>
      <c r="AO36" s="200"/>
      <c r="AP36" s="200"/>
      <c r="AQ36" s="200"/>
      <c r="AR36" s="200"/>
      <c r="AS36" s="200"/>
      <c r="AT36" s="200"/>
      <c r="AU36" s="200"/>
      <c r="AV36" s="200"/>
      <c r="AW36" s="200"/>
      <c r="AX36" s="200"/>
      <c r="AY36" s="200"/>
      <c r="AZ36" s="200"/>
      <c r="BA36" s="200"/>
      <c r="BE36" s="200"/>
      <c r="BF36" s="200"/>
      <c r="BG36" s="200"/>
      <c r="BH36" s="200"/>
      <c r="BI36" s="200"/>
      <c r="BJ36" s="200"/>
      <c r="BK36" s="200"/>
      <c r="BL36" s="200"/>
      <c r="BM36" s="200"/>
      <c r="BN36" s="200"/>
      <c r="BO36" s="200"/>
      <c r="BP36" s="200"/>
      <c r="BQ36" s="200"/>
      <c r="BR36" s="200"/>
      <c r="BS36" s="200"/>
      <c r="BT36" s="200"/>
      <c r="BU36" s="200"/>
      <c r="BV36" s="200"/>
      <c r="BW36" s="200"/>
      <c r="BX36" s="200"/>
      <c r="BY36" s="200"/>
      <c r="BZ36" s="200"/>
      <c r="CA36" s="200"/>
      <c r="CB36" s="200"/>
    </row>
    <row r="37" spans="1:80" x14ac:dyDescent="0.35">
      <c r="B37" s="248"/>
      <c r="C37" s="16">
        <v>400</v>
      </c>
      <c r="D37" s="263">
        <v>11773</v>
      </c>
      <c r="E37" s="263">
        <v>0</v>
      </c>
      <c r="F37" s="263">
        <v>45730</v>
      </c>
      <c r="G37" s="263">
        <v>0</v>
      </c>
      <c r="H37" s="263">
        <v>2567</v>
      </c>
      <c r="I37" s="263">
        <v>0</v>
      </c>
      <c r="J37" s="263">
        <v>13691</v>
      </c>
      <c r="K37" s="263">
        <v>0</v>
      </c>
      <c r="L37" s="263">
        <v>92</v>
      </c>
      <c r="M37" s="263">
        <v>0</v>
      </c>
      <c r="N37" s="263">
        <v>1676</v>
      </c>
      <c r="O37" s="263">
        <v>0</v>
      </c>
      <c r="P37" s="263">
        <v>24</v>
      </c>
      <c r="Q37" s="263">
        <v>0</v>
      </c>
      <c r="R37" s="263">
        <v>302</v>
      </c>
      <c r="S37" s="263">
        <v>0</v>
      </c>
      <c r="T37" s="263">
        <v>0</v>
      </c>
      <c r="U37" s="263">
        <v>0</v>
      </c>
      <c r="V37" s="263">
        <v>0</v>
      </c>
      <c r="W37" s="263">
        <v>0</v>
      </c>
      <c r="X37" s="263">
        <v>1</v>
      </c>
      <c r="Y37" s="263">
        <v>0</v>
      </c>
      <c r="Z37" s="263">
        <v>0</v>
      </c>
      <c r="AA37" s="263">
        <v>0</v>
      </c>
      <c r="AC37" s="17">
        <f t="shared" si="1"/>
        <v>75856</v>
      </c>
      <c r="AD37" s="200"/>
      <c r="AE37" s="200"/>
      <c r="AF37" s="200"/>
      <c r="AG37" s="200"/>
      <c r="AH37" s="200"/>
      <c r="AI37" s="200"/>
      <c r="AJ37" s="200"/>
      <c r="AK37" s="200"/>
      <c r="AL37" s="200"/>
      <c r="AM37" s="200"/>
      <c r="AN37" s="200"/>
      <c r="AO37" s="200"/>
      <c r="AP37" s="200"/>
      <c r="AQ37" s="200"/>
      <c r="AR37" s="200"/>
      <c r="AS37" s="200"/>
      <c r="AT37" s="200"/>
      <c r="AU37" s="200"/>
      <c r="AV37" s="200"/>
      <c r="AW37" s="200"/>
      <c r="AX37" s="200"/>
      <c r="AY37" s="200"/>
      <c r="AZ37" s="200"/>
      <c r="BA37" s="200"/>
      <c r="BE37" s="200"/>
      <c r="BF37" s="200"/>
      <c r="BG37" s="200"/>
      <c r="BH37" s="200"/>
      <c r="BI37" s="200"/>
      <c r="BJ37" s="200"/>
      <c r="BK37" s="200"/>
      <c r="BL37" s="200"/>
      <c r="BM37" s="200"/>
      <c r="BN37" s="200"/>
      <c r="BO37" s="200"/>
      <c r="BP37" s="200"/>
      <c r="BQ37" s="200"/>
      <c r="BR37" s="200"/>
      <c r="BS37" s="200"/>
      <c r="BT37" s="200"/>
      <c r="BU37" s="200"/>
      <c r="BV37" s="200"/>
      <c r="BW37" s="200"/>
      <c r="BX37" s="200"/>
      <c r="BY37" s="200"/>
      <c r="BZ37" s="200"/>
      <c r="CA37" s="200"/>
      <c r="CB37" s="200"/>
    </row>
    <row r="38" spans="1:80" x14ac:dyDescent="0.35">
      <c r="B38" s="248"/>
      <c r="C38" s="16">
        <v>500</v>
      </c>
      <c r="D38" s="263">
        <v>24307</v>
      </c>
      <c r="E38" s="263">
        <v>0</v>
      </c>
      <c r="F38" s="263">
        <v>35706</v>
      </c>
      <c r="G38" s="263">
        <v>0</v>
      </c>
      <c r="H38" s="263">
        <v>854</v>
      </c>
      <c r="I38" s="263">
        <v>1</v>
      </c>
      <c r="J38" s="263">
        <v>2225</v>
      </c>
      <c r="K38" s="263">
        <v>0</v>
      </c>
      <c r="L38" s="263">
        <v>772</v>
      </c>
      <c r="M38" s="263">
        <v>0</v>
      </c>
      <c r="N38" s="263">
        <v>1952</v>
      </c>
      <c r="O38" s="263">
        <v>0</v>
      </c>
      <c r="P38" s="263">
        <v>6</v>
      </c>
      <c r="Q38" s="263">
        <v>1</v>
      </c>
      <c r="R38" s="263">
        <v>87</v>
      </c>
      <c r="S38" s="263">
        <v>0</v>
      </c>
      <c r="T38" s="263">
        <v>0</v>
      </c>
      <c r="U38" s="263">
        <v>0</v>
      </c>
      <c r="V38" s="263">
        <v>0</v>
      </c>
      <c r="W38" s="263">
        <v>0</v>
      </c>
      <c r="X38" s="263">
        <v>2</v>
      </c>
      <c r="Y38" s="263">
        <v>1</v>
      </c>
      <c r="Z38" s="263">
        <v>2</v>
      </c>
      <c r="AA38" s="263">
        <v>0</v>
      </c>
      <c r="AC38" s="17">
        <f t="shared" si="1"/>
        <v>65916</v>
      </c>
      <c r="AD38" s="200"/>
      <c r="AE38" s="200"/>
      <c r="AF38" s="200"/>
      <c r="AG38" s="200"/>
      <c r="AH38" s="200"/>
      <c r="AI38" s="200"/>
      <c r="AJ38" s="200"/>
      <c r="AK38" s="200"/>
      <c r="AL38" s="200"/>
      <c r="AM38" s="200"/>
      <c r="AN38" s="200"/>
      <c r="AO38" s="200"/>
      <c r="AP38" s="200"/>
      <c r="AQ38" s="200"/>
      <c r="AR38" s="200"/>
      <c r="AS38" s="200"/>
      <c r="AT38" s="200"/>
      <c r="AU38" s="200"/>
      <c r="AV38" s="200"/>
      <c r="AW38" s="200"/>
      <c r="AX38" s="200"/>
      <c r="AY38" s="200"/>
      <c r="AZ38" s="200"/>
      <c r="BA38" s="200"/>
      <c r="BE38" s="200"/>
      <c r="BF38" s="200"/>
      <c r="BG38" s="200"/>
      <c r="BH38" s="200"/>
      <c r="BI38" s="200"/>
      <c r="BJ38" s="200"/>
      <c r="BK38" s="200"/>
      <c r="BL38" s="200"/>
      <c r="BM38" s="200"/>
      <c r="BN38" s="200"/>
      <c r="BO38" s="200"/>
      <c r="BP38" s="200"/>
      <c r="BQ38" s="200"/>
      <c r="BR38" s="200"/>
      <c r="BS38" s="200"/>
      <c r="BT38" s="200"/>
      <c r="BU38" s="200"/>
      <c r="BV38" s="200"/>
      <c r="BW38" s="200"/>
      <c r="BX38" s="200"/>
      <c r="BY38" s="200"/>
      <c r="BZ38" s="200"/>
      <c r="CA38" s="200"/>
      <c r="CB38" s="200"/>
    </row>
    <row r="39" spans="1:80" x14ac:dyDescent="0.35">
      <c r="B39" s="248"/>
      <c r="C39" s="16">
        <v>750</v>
      </c>
      <c r="D39" s="263">
        <v>1</v>
      </c>
      <c r="E39" s="263">
        <v>0</v>
      </c>
      <c r="F39" s="263">
        <v>0</v>
      </c>
      <c r="G39" s="263">
        <v>0</v>
      </c>
      <c r="H39" s="263">
        <v>0</v>
      </c>
      <c r="I39" s="263">
        <v>0</v>
      </c>
      <c r="J39" s="263">
        <v>0</v>
      </c>
      <c r="K39" s="263">
        <v>0</v>
      </c>
      <c r="L39" s="263">
        <v>1</v>
      </c>
      <c r="M39" s="263">
        <v>0</v>
      </c>
      <c r="N39" s="263">
        <v>0</v>
      </c>
      <c r="O39" s="263">
        <v>0</v>
      </c>
      <c r="P39" s="263">
        <v>0</v>
      </c>
      <c r="Q39" s="263">
        <v>0</v>
      </c>
      <c r="R39" s="263">
        <v>0</v>
      </c>
      <c r="S39" s="263">
        <v>0</v>
      </c>
      <c r="T39" s="263">
        <v>1</v>
      </c>
      <c r="U39" s="263">
        <v>0</v>
      </c>
      <c r="V39" s="263">
        <v>0</v>
      </c>
      <c r="W39" s="263">
        <v>0</v>
      </c>
      <c r="X39" s="263">
        <v>0</v>
      </c>
      <c r="Y39" s="263">
        <v>0</v>
      </c>
      <c r="Z39" s="263">
        <v>0</v>
      </c>
      <c r="AA39" s="263">
        <v>0</v>
      </c>
      <c r="AC39" s="17">
        <f t="shared" si="1"/>
        <v>3</v>
      </c>
      <c r="AD39" s="200"/>
      <c r="AE39" s="200"/>
      <c r="AF39" s="200"/>
      <c r="AG39" s="200"/>
      <c r="AH39" s="200"/>
      <c r="AI39" s="200"/>
      <c r="AJ39" s="200"/>
      <c r="AK39" s="200"/>
      <c r="AL39" s="200"/>
      <c r="AM39" s="200"/>
      <c r="AN39" s="200"/>
      <c r="AO39" s="200"/>
      <c r="AP39" s="200"/>
      <c r="AQ39" s="200"/>
      <c r="AR39" s="200"/>
      <c r="AS39" s="200"/>
      <c r="AT39" s="200"/>
      <c r="AU39" s="200"/>
      <c r="AV39" s="200"/>
      <c r="AW39" s="200"/>
      <c r="AX39" s="200"/>
      <c r="AY39" s="200"/>
      <c r="AZ39" s="200"/>
      <c r="BA39" s="200"/>
      <c r="BE39" s="200"/>
      <c r="BF39" s="200"/>
      <c r="BG39" s="200"/>
      <c r="BH39" s="200"/>
      <c r="BI39" s="200"/>
      <c r="BJ39" s="200"/>
      <c r="BK39" s="200"/>
      <c r="BL39" s="200"/>
      <c r="BM39" s="200"/>
      <c r="BN39" s="200"/>
      <c r="BO39" s="200"/>
      <c r="BP39" s="200"/>
      <c r="BQ39" s="200"/>
      <c r="BR39" s="200"/>
      <c r="BS39" s="200"/>
      <c r="BT39" s="200"/>
      <c r="BU39" s="200"/>
      <c r="BV39" s="200"/>
      <c r="BW39" s="200"/>
      <c r="BX39" s="200"/>
      <c r="BY39" s="200"/>
      <c r="BZ39" s="200"/>
      <c r="CA39" s="200"/>
      <c r="CB39" s="200"/>
    </row>
    <row r="40" spans="1:80" x14ac:dyDescent="0.35">
      <c r="B40" s="248"/>
      <c r="C40" s="16">
        <v>1000</v>
      </c>
      <c r="D40" s="263">
        <v>14679</v>
      </c>
      <c r="E40" s="263">
        <v>0</v>
      </c>
      <c r="F40" s="263">
        <v>69594</v>
      </c>
      <c r="G40" s="263">
        <v>0</v>
      </c>
      <c r="H40" s="263">
        <v>221</v>
      </c>
      <c r="I40" s="263">
        <v>1</v>
      </c>
      <c r="J40" s="263">
        <v>964</v>
      </c>
      <c r="K40" s="263">
        <v>0</v>
      </c>
      <c r="L40" s="263">
        <v>70</v>
      </c>
      <c r="M40" s="263">
        <v>0</v>
      </c>
      <c r="N40" s="263">
        <v>2214</v>
      </c>
      <c r="O40" s="263">
        <v>0</v>
      </c>
      <c r="P40" s="263">
        <v>3</v>
      </c>
      <c r="Q40" s="263">
        <v>1</v>
      </c>
      <c r="R40" s="263">
        <v>19</v>
      </c>
      <c r="S40" s="263">
        <v>0</v>
      </c>
      <c r="T40" s="263">
        <v>0</v>
      </c>
      <c r="U40" s="263">
        <v>0</v>
      </c>
      <c r="V40" s="263">
        <v>0</v>
      </c>
      <c r="W40" s="263">
        <v>0</v>
      </c>
      <c r="X40" s="263">
        <v>0</v>
      </c>
      <c r="Y40" s="263">
        <v>1</v>
      </c>
      <c r="Z40" s="263">
        <v>0</v>
      </c>
      <c r="AA40" s="263">
        <v>0</v>
      </c>
      <c r="AC40" s="17">
        <f t="shared" si="1"/>
        <v>87767</v>
      </c>
      <c r="AD40" s="200"/>
      <c r="AE40" s="200"/>
      <c r="AF40" s="200"/>
      <c r="AG40" s="200"/>
      <c r="AH40" s="200"/>
      <c r="AI40" s="200"/>
      <c r="AJ40" s="200"/>
      <c r="AK40" s="200"/>
      <c r="AL40" s="200"/>
      <c r="AM40" s="200"/>
      <c r="AN40" s="200"/>
      <c r="AO40" s="200"/>
      <c r="AP40" s="200"/>
      <c r="AQ40" s="200"/>
      <c r="AR40" s="200"/>
      <c r="AS40" s="200"/>
      <c r="AT40" s="200"/>
      <c r="AU40" s="200"/>
      <c r="AV40" s="200"/>
      <c r="AW40" s="200"/>
      <c r="AX40" s="200"/>
      <c r="AY40" s="200"/>
      <c r="AZ40" s="200"/>
      <c r="BA40" s="200"/>
      <c r="BE40" s="200"/>
      <c r="BF40" s="200"/>
      <c r="BG40" s="200"/>
      <c r="BH40" s="200"/>
      <c r="BI40" s="200"/>
      <c r="BJ40" s="200"/>
      <c r="BK40" s="200"/>
      <c r="BL40" s="200"/>
      <c r="BM40" s="200"/>
      <c r="BN40" s="200"/>
      <c r="BO40" s="200"/>
      <c r="BP40" s="200"/>
      <c r="BQ40" s="200"/>
      <c r="BR40" s="200"/>
      <c r="BS40" s="200"/>
      <c r="BT40" s="200"/>
      <c r="BU40" s="200"/>
      <c r="BV40" s="200"/>
      <c r="BW40" s="200"/>
      <c r="BX40" s="200"/>
      <c r="BY40" s="200"/>
      <c r="BZ40" s="200"/>
      <c r="CA40" s="200"/>
      <c r="CB40" s="200"/>
    </row>
    <row r="41" spans="1:80" ht="4.4000000000000004" customHeight="1" x14ac:dyDescent="0.35">
      <c r="AC41" s="19">
        <f t="shared" ref="AC41" si="2">SUM(D41:AA41)</f>
        <v>0</v>
      </c>
      <c r="AD41" s="201"/>
      <c r="AE41" s="201"/>
      <c r="AF41" s="201"/>
      <c r="AG41" s="201"/>
      <c r="AH41" s="201"/>
      <c r="AI41" s="201"/>
      <c r="AJ41" s="201"/>
      <c r="AK41" s="201"/>
      <c r="AL41" s="201"/>
      <c r="AM41" s="201"/>
      <c r="AN41" s="201"/>
      <c r="AO41" s="201"/>
      <c r="AP41" s="201"/>
      <c r="AQ41" s="201"/>
      <c r="AR41" s="201"/>
      <c r="AS41" s="201"/>
      <c r="AT41" s="201"/>
      <c r="AU41" s="201"/>
      <c r="AV41" s="201"/>
      <c r="AW41" s="201"/>
      <c r="AX41" s="201"/>
      <c r="AY41" s="201"/>
      <c r="AZ41" s="201"/>
      <c r="BA41" s="201"/>
    </row>
    <row r="42" spans="1:80" x14ac:dyDescent="0.35">
      <c r="C42" s="18" t="s">
        <v>212</v>
      </c>
      <c r="D42" s="19">
        <f t="shared" ref="D42:AA42" si="3">SUM(D19:D40)</f>
        <v>2127343</v>
      </c>
      <c r="E42" s="20">
        <f t="shared" si="3"/>
        <v>0</v>
      </c>
      <c r="F42" s="20">
        <f t="shared" si="3"/>
        <v>4770572</v>
      </c>
      <c r="G42" s="20">
        <f t="shared" si="3"/>
        <v>2</v>
      </c>
      <c r="H42" s="20">
        <f t="shared" si="3"/>
        <v>38214</v>
      </c>
      <c r="I42" s="20">
        <f t="shared" si="3"/>
        <v>3</v>
      </c>
      <c r="J42" s="20">
        <f t="shared" si="3"/>
        <v>59121</v>
      </c>
      <c r="K42" s="20">
        <f t="shared" si="3"/>
        <v>2</v>
      </c>
      <c r="L42" s="20">
        <f t="shared" si="3"/>
        <v>2642688</v>
      </c>
      <c r="M42" s="20">
        <f t="shared" si="3"/>
        <v>0</v>
      </c>
      <c r="N42" s="20">
        <f t="shared" si="3"/>
        <v>1114232</v>
      </c>
      <c r="O42" s="20">
        <f t="shared" si="3"/>
        <v>2</v>
      </c>
      <c r="P42" s="20">
        <f t="shared" si="3"/>
        <v>2311</v>
      </c>
      <c r="Q42" s="20">
        <f t="shared" si="3"/>
        <v>3</v>
      </c>
      <c r="R42" s="20">
        <f t="shared" si="3"/>
        <v>1564</v>
      </c>
      <c r="S42" s="20">
        <f t="shared" si="3"/>
        <v>2</v>
      </c>
      <c r="T42" s="20">
        <f t="shared" si="3"/>
        <v>807</v>
      </c>
      <c r="U42" s="20">
        <f t="shared" si="3"/>
        <v>0</v>
      </c>
      <c r="V42" s="20">
        <f t="shared" si="3"/>
        <v>187</v>
      </c>
      <c r="W42" s="20">
        <f t="shared" si="3"/>
        <v>2</v>
      </c>
      <c r="X42" s="20">
        <f t="shared" si="3"/>
        <v>3</v>
      </c>
      <c r="Y42" s="20">
        <f t="shared" si="3"/>
        <v>3</v>
      </c>
      <c r="Z42" s="20">
        <f t="shared" si="3"/>
        <v>2</v>
      </c>
      <c r="AA42" s="21">
        <f t="shared" si="3"/>
        <v>2</v>
      </c>
      <c r="AC42" s="17">
        <f>SUM(AC19:AC40)</f>
        <v>10757065</v>
      </c>
      <c r="AD42" s="201"/>
      <c r="AE42" s="201"/>
      <c r="AF42" s="201"/>
      <c r="AG42" s="201"/>
      <c r="AH42" s="201"/>
      <c r="AI42" s="201"/>
      <c r="AJ42" s="201"/>
      <c r="AK42" s="201"/>
      <c r="AL42" s="201"/>
      <c r="AM42" s="201"/>
      <c r="AN42" s="201"/>
      <c r="AO42" s="201"/>
      <c r="AP42" s="201"/>
      <c r="AQ42" s="201"/>
      <c r="AR42" s="201"/>
      <c r="AS42" s="201"/>
      <c r="AT42" s="201"/>
      <c r="AU42" s="201"/>
      <c r="AV42" s="201"/>
      <c r="AW42" s="201"/>
      <c r="AX42" s="201"/>
      <c r="AY42" s="201"/>
      <c r="AZ42" s="201"/>
      <c r="BA42" s="201"/>
    </row>
    <row r="44" spans="1:80" ht="27" customHeight="1" x14ac:dyDescent="0.35">
      <c r="D44" s="18"/>
      <c r="E44" s="22" t="s">
        <v>203</v>
      </c>
      <c r="L44" s="23"/>
      <c r="M44" s="23"/>
      <c r="N44" s="23"/>
      <c r="O44" s="23"/>
      <c r="P44" s="23"/>
      <c r="Q44" s="23"/>
      <c r="R44" s="23"/>
      <c r="S44" s="23"/>
    </row>
    <row r="45" spans="1:80" ht="30" customHeight="1" x14ac:dyDescent="0.35">
      <c r="C45" s="18" t="s">
        <v>204</v>
      </c>
      <c r="D45" s="224">
        <f>E45</f>
        <v>10757065</v>
      </c>
      <c r="E45" s="24">
        <f>SUM(D19:AA40)</f>
        <v>10757065</v>
      </c>
      <c r="F45" s="25" t="str">
        <f>IF(ABS(E45-D45)/D45&lt;0.001,"OK","Tenga en cuenta que la cantidad de suscriptores completados en la tabla no corresponde a los datos de 2022 del modelo de interconexión")</f>
        <v>OK</v>
      </c>
    </row>
    <row r="48" spans="1:80" s="5" customFormat="1" ht="18" x14ac:dyDescent="0.25">
      <c r="A48" s="3">
        <v>2</v>
      </c>
      <c r="B48" s="3" t="s">
        <v>16</v>
      </c>
      <c r="C48" s="3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</row>
    <row r="49" spans="2:11" ht="7.4" customHeight="1" x14ac:dyDescent="0.35"/>
    <row r="50" spans="2:11" ht="15.5" x14ac:dyDescent="0.35">
      <c r="B50" s="26" t="s">
        <v>17</v>
      </c>
      <c r="C50" s="26" t="s">
        <v>18</v>
      </c>
    </row>
    <row r="51" spans="2:11" x14ac:dyDescent="0.35">
      <c r="H51" s="27"/>
      <c r="I51" s="249"/>
      <c r="J51" s="249"/>
      <c r="K51" s="249"/>
    </row>
    <row r="52" spans="2:11" ht="23" x14ac:dyDescent="0.35">
      <c r="C52" s="28" t="s">
        <v>10</v>
      </c>
      <c r="D52" s="18" t="s">
        <v>19</v>
      </c>
      <c r="E52" s="18" t="s">
        <v>20</v>
      </c>
      <c r="F52" s="18" t="s">
        <v>21</v>
      </c>
      <c r="G52" s="18" t="s">
        <v>22</v>
      </c>
      <c r="H52" s="18" t="s">
        <v>23</v>
      </c>
      <c r="I52" s="27"/>
      <c r="J52" s="27"/>
      <c r="K52" s="27"/>
    </row>
    <row r="53" spans="2:11" ht="39" x14ac:dyDescent="0.35">
      <c r="C53" s="29" t="s">
        <v>11</v>
      </c>
      <c r="D53" s="210">
        <v>1</v>
      </c>
      <c r="E53" s="30">
        <f>D53/SUM($D$53:$D$56)</f>
        <v>0.20820694692832664</v>
      </c>
      <c r="F53" s="51">
        <f>SUMIFS($D$42:$AA$42,$D$14:$AA$14,$C53)/$E$45</f>
        <v>0.44727497695700452</v>
      </c>
      <c r="G53" s="51">
        <f>E53*F53/SUMPRODUCT($E$53:$E$56,$F$53:$F$56)</f>
        <v>0.38867676952820207</v>
      </c>
      <c r="H53" s="32" t="s">
        <v>215</v>
      </c>
      <c r="I53" s="33"/>
      <c r="J53" s="34"/>
      <c r="K53" s="35"/>
    </row>
    <row r="54" spans="2:11" ht="39" x14ac:dyDescent="0.35">
      <c r="C54" s="36" t="s">
        <v>12</v>
      </c>
      <c r="D54" s="216">
        <v>1.1101500319478763</v>
      </c>
      <c r="E54" s="30">
        <f>D54/SUM($D$53:$D$56)</f>
        <v>0.23114094878425159</v>
      </c>
      <c r="F54" s="51">
        <f>SUMIFS($D$42:$AA$42,$D$14:$AA$14,$C54)/$E$45</f>
        <v>8.3665944195744847E-7</v>
      </c>
      <c r="G54" s="209">
        <f>E54*F54/SUMPRODUCT($E$53:$E$56,$F$53:$F$56)</f>
        <v>8.0713164473086808E-7</v>
      </c>
      <c r="H54" s="37" t="s">
        <v>215</v>
      </c>
      <c r="I54" s="33"/>
      <c r="J54" s="34"/>
      <c r="K54" s="35"/>
    </row>
    <row r="55" spans="2:11" ht="39" x14ac:dyDescent="0.35">
      <c r="C55" s="38" t="s">
        <v>13</v>
      </c>
      <c r="D55" s="216">
        <v>1.2727636784397074</v>
      </c>
      <c r="E55" s="30">
        <f>D55/SUM($D$53:$D$56)</f>
        <v>0.26499823964919794</v>
      </c>
      <c r="F55" s="51">
        <f>SUMIFS($D$42:$AA$42,$D$14:$AA$14,$C55)/$E$45</f>
        <v>0.55272307083763095</v>
      </c>
      <c r="G55" s="209">
        <f>E55*F55/SUMPRODUCT($E$53:$E$56,$F$53:$F$56)</f>
        <v>0.61132104679716048</v>
      </c>
      <c r="H55" s="37" t="s">
        <v>215</v>
      </c>
      <c r="I55" s="33"/>
      <c r="J55" s="34"/>
      <c r="K55" s="35"/>
    </row>
    <row r="56" spans="2:11" ht="39" x14ac:dyDescent="0.35">
      <c r="C56" s="39" t="s">
        <v>14</v>
      </c>
      <c r="D56" s="211">
        <v>1.42</v>
      </c>
      <c r="E56" s="30">
        <f>D56/SUM($D$53:$D$56)</f>
        <v>0.2956538646382238</v>
      </c>
      <c r="F56" s="51">
        <f>SUMIFS($D$42:$AA$42,$D$14:$AA$14,$C56)/$E$45</f>
        <v>1.1155459226099312E-6</v>
      </c>
      <c r="G56" s="209">
        <f>E56*F56/SUMPRODUCT($E$53:$E$56,$F$53:$F$56)</f>
        <v>1.376542992730248E-6</v>
      </c>
      <c r="H56" s="37" t="s">
        <v>215</v>
      </c>
      <c r="I56" s="33"/>
      <c r="J56" s="34"/>
      <c r="K56" s="40"/>
    </row>
    <row r="58" spans="2:11" ht="15.5" x14ac:dyDescent="0.35">
      <c r="B58" s="26" t="s">
        <v>24</v>
      </c>
      <c r="C58" s="26" t="s">
        <v>25</v>
      </c>
    </row>
    <row r="59" spans="2:11" x14ac:dyDescent="0.35">
      <c r="I59" s="249"/>
      <c r="J59" s="249"/>
      <c r="K59" s="249"/>
    </row>
    <row r="60" spans="2:11" ht="23" x14ac:dyDescent="0.35">
      <c r="C60" s="28" t="s">
        <v>7</v>
      </c>
      <c r="D60" s="18" t="s">
        <v>19</v>
      </c>
      <c r="E60" s="18" t="s">
        <v>20</v>
      </c>
      <c r="F60" s="18" t="s">
        <v>21</v>
      </c>
      <c r="G60" s="18" t="s">
        <v>22</v>
      </c>
      <c r="H60" s="41" t="s">
        <v>26</v>
      </c>
      <c r="I60" s="27"/>
      <c r="J60" s="27"/>
      <c r="K60" s="27"/>
    </row>
    <row r="61" spans="2:11" ht="22.5" customHeight="1" x14ac:dyDescent="0.35">
      <c r="C61" s="42" t="s">
        <v>8</v>
      </c>
      <c r="D61" s="210">
        <v>1</v>
      </c>
      <c r="E61" s="30">
        <f>D61/SUM($D$61:$D$62)</f>
        <v>0.35900033554050959</v>
      </c>
      <c r="F61" s="31">
        <f>SUMIFS($D$42:$AA$42,$D$16:$AA$16,$C61)/$E$45</f>
        <v>0.99058944052118303</v>
      </c>
      <c r="G61" s="31">
        <f>E61*F61/SUMPRODUCT($E$61:$E$62,$F$61:$F$62)</f>
        <v>0.98332062224216266</v>
      </c>
      <c r="H61" s="250" t="s">
        <v>27</v>
      </c>
      <c r="I61" s="33"/>
      <c r="J61" s="34"/>
      <c r="K61" s="252"/>
    </row>
    <row r="62" spans="2:11" ht="22.5" customHeight="1" x14ac:dyDescent="0.35">
      <c r="C62" s="43" t="s">
        <v>9</v>
      </c>
      <c r="D62" s="211">
        <v>1.785512716845804</v>
      </c>
      <c r="E62" s="30">
        <f>D62/SUM($D$61:$D$62)</f>
        <v>0.64099966445949053</v>
      </c>
      <c r="F62" s="30">
        <f>SUMIFS($D$42:$AA$42,$D$16:$AA$16,$C62)/$E$45</f>
        <v>9.4105594788169451E-3</v>
      </c>
      <c r="G62" s="30">
        <f>E62*F62/SUMPRODUCT($E$61:$E$62,$F$61:$F$62)</f>
        <v>1.667937775783725E-2</v>
      </c>
      <c r="H62" s="251"/>
      <c r="I62" s="33"/>
      <c r="J62" s="34"/>
      <c r="K62" s="252"/>
    </row>
    <row r="64" spans="2:11" ht="15.5" x14ac:dyDescent="0.35">
      <c r="B64" s="26" t="s">
        <v>28</v>
      </c>
      <c r="C64" s="26" t="s">
        <v>29</v>
      </c>
    </row>
    <row r="65" spans="2:22" x14ac:dyDescent="0.35">
      <c r="F65" s="249"/>
      <c r="G65" s="249"/>
      <c r="H65" s="249"/>
      <c r="I65" s="249"/>
    </row>
    <row r="66" spans="2:22" ht="35.15" customHeight="1" x14ac:dyDescent="0.35">
      <c r="C66" s="28" t="s">
        <v>2</v>
      </c>
      <c r="D66" s="28" t="s">
        <v>30</v>
      </c>
      <c r="E66" s="41" t="s">
        <v>26</v>
      </c>
      <c r="F66" s="41" t="s">
        <v>213</v>
      </c>
      <c r="G66" s="41" t="s">
        <v>214</v>
      </c>
      <c r="H66" s="44"/>
      <c r="I66" s="44"/>
    </row>
    <row r="67" spans="2:22" ht="21" x14ac:dyDescent="0.35">
      <c r="C67" s="45" t="s">
        <v>3</v>
      </c>
      <c r="D67" s="230">
        <v>0.69309930632359829</v>
      </c>
      <c r="E67" s="46" t="s">
        <v>31</v>
      </c>
      <c r="F67" s="124">
        <v>1.0000000000000001E-5</v>
      </c>
      <c r="G67" s="124">
        <v>0.69309930632359829</v>
      </c>
      <c r="H67" s="47"/>
      <c r="I67" s="256"/>
    </row>
    <row r="68" spans="2:22" ht="21" x14ac:dyDescent="0.35">
      <c r="C68" s="48" t="s">
        <v>4</v>
      </c>
      <c r="D68" s="230">
        <v>0.2507592789240034</v>
      </c>
      <c r="E68" s="46" t="s">
        <v>31</v>
      </c>
      <c r="F68" s="125">
        <v>0.99993297843378859</v>
      </c>
      <c r="G68" s="124">
        <v>0.2507592789240034</v>
      </c>
      <c r="H68" s="47"/>
      <c r="I68" s="256"/>
    </row>
    <row r="69" spans="2:22" ht="21" x14ac:dyDescent="0.35">
      <c r="C69" s="49" t="s">
        <v>5</v>
      </c>
      <c r="D69" s="230">
        <v>5.6141414752398304E-2</v>
      </c>
      <c r="E69" s="46" t="s">
        <v>31</v>
      </c>
      <c r="F69" s="126">
        <v>5.7021566211459786E-5</v>
      </c>
      <c r="G69" s="124">
        <v>5.6141414752398304E-2</v>
      </c>
      <c r="H69" s="47"/>
      <c r="I69" s="256"/>
    </row>
    <row r="71" spans="2:22" ht="15.5" x14ac:dyDescent="0.35">
      <c r="B71" s="26" t="s">
        <v>32</v>
      </c>
      <c r="C71" s="26" t="s">
        <v>33</v>
      </c>
    </row>
    <row r="72" spans="2:22" x14ac:dyDescent="0.35">
      <c r="H72" s="249"/>
      <c r="I72" s="249"/>
      <c r="J72" s="249"/>
      <c r="K72" s="249"/>
      <c r="L72" s="249"/>
      <c r="M72" s="249"/>
      <c r="N72" s="249"/>
      <c r="O72" s="249"/>
    </row>
    <row r="73" spans="2:22" ht="49.5" customHeight="1" x14ac:dyDescent="0.35">
      <c r="C73" s="28" t="s">
        <v>15</v>
      </c>
      <c r="D73" s="28" t="s">
        <v>34</v>
      </c>
      <c r="E73" s="28" t="s">
        <v>21</v>
      </c>
      <c r="F73" s="28" t="s">
        <v>22</v>
      </c>
      <c r="G73" s="41" t="s">
        <v>26</v>
      </c>
      <c r="H73" s="27"/>
      <c r="I73" s="225" t="s">
        <v>218</v>
      </c>
      <c r="J73" s="27"/>
      <c r="K73" s="27"/>
      <c r="L73" s="27"/>
      <c r="M73" s="27"/>
      <c r="N73" s="27"/>
      <c r="O73" s="27"/>
      <c r="P73" s="27"/>
      <c r="Q73" s="27"/>
      <c r="S73" s="255"/>
      <c r="T73" s="255"/>
      <c r="U73" s="255"/>
      <c r="V73" s="255"/>
    </row>
    <row r="74" spans="2:22" ht="14.15" customHeight="1" x14ac:dyDescent="0.35">
      <c r="C74" s="50">
        <v>3</v>
      </c>
      <c r="D74" s="206">
        <v>1</v>
      </c>
      <c r="E74" s="217">
        <f t="shared" ref="E74:E93" si="4">SUMIFS($AC$19:$AC$40,$C$19:$C$40,$C74)/$E$45</f>
        <v>0.1744333607726643</v>
      </c>
      <c r="F74" s="51">
        <f t="shared" ref="F74:F93" si="5">E74*D74/SUMPRODUCT($D$74:$D$93,$E$74:$E$93)</f>
        <v>4.3703033926364716E-2</v>
      </c>
      <c r="G74" s="253" t="s">
        <v>35</v>
      </c>
      <c r="H74" s="214"/>
      <c r="I74" s="206">
        <v>1</v>
      </c>
      <c r="J74" s="53"/>
      <c r="K74" s="53"/>
      <c r="L74" s="54"/>
      <c r="M74" s="55"/>
      <c r="N74" s="53"/>
      <c r="O74" s="254"/>
      <c r="P74" s="52"/>
      <c r="Q74" s="56"/>
      <c r="R74" s="57"/>
      <c r="S74" s="1"/>
      <c r="T74" s="58"/>
      <c r="U74" s="1"/>
      <c r="V74" s="1"/>
    </row>
    <row r="75" spans="2:22" x14ac:dyDescent="0.35">
      <c r="C75" s="59">
        <v>5</v>
      </c>
      <c r="D75" s="206">
        <v>1.2945897262411623</v>
      </c>
      <c r="E75" s="217">
        <f t="shared" si="4"/>
        <v>1.9555241136871442E-2</v>
      </c>
      <c r="F75" s="30">
        <f t="shared" si="5"/>
        <v>6.3427467407592359E-3</v>
      </c>
      <c r="G75" s="253"/>
      <c r="H75" s="33"/>
      <c r="I75" s="206">
        <v>1.2945897262411625</v>
      </c>
      <c r="J75" s="53"/>
      <c r="K75" s="33"/>
      <c r="L75" s="54"/>
      <c r="M75" s="55"/>
      <c r="N75" s="53"/>
      <c r="O75" s="254"/>
      <c r="P75" s="52"/>
      <c r="Q75" s="56"/>
      <c r="R75" s="57"/>
      <c r="S75" s="1"/>
      <c r="T75" s="58"/>
      <c r="U75" s="1"/>
      <c r="V75" s="1"/>
    </row>
    <row r="76" spans="2:22" x14ac:dyDescent="0.35">
      <c r="C76" s="59">
        <v>10</v>
      </c>
      <c r="D76" s="206">
        <v>1.8377482217605596</v>
      </c>
      <c r="E76" s="217">
        <f t="shared" si="4"/>
        <v>0.10659905838627916</v>
      </c>
      <c r="F76" s="30">
        <f t="shared" si="5"/>
        <v>4.9081905924484519E-2</v>
      </c>
      <c r="G76" s="253"/>
      <c r="H76" s="33"/>
      <c r="I76" s="206">
        <v>1.8377482217605599</v>
      </c>
      <c r="J76" s="53"/>
      <c r="K76" s="33"/>
      <c r="L76" s="54"/>
      <c r="M76" s="55"/>
      <c r="N76" s="53"/>
      <c r="O76" s="254"/>
      <c r="P76" s="52"/>
      <c r="Q76" s="56"/>
      <c r="R76" s="57"/>
      <c r="S76" s="1"/>
      <c r="T76" s="1"/>
      <c r="U76" s="1"/>
      <c r="V76" s="1"/>
    </row>
    <row r="77" spans="2:22" x14ac:dyDescent="0.35">
      <c r="C77" s="59">
        <v>15</v>
      </c>
      <c r="D77" s="206">
        <v>2.25574659622256</v>
      </c>
      <c r="E77" s="217">
        <f t="shared" si="4"/>
        <v>1.6437104358856248E-2</v>
      </c>
      <c r="F77" s="30">
        <f t="shared" si="5"/>
        <v>9.2896138623521952E-3</v>
      </c>
      <c r="G77" s="253"/>
      <c r="H77" s="33"/>
      <c r="I77" s="206">
        <v>2.25574659622256</v>
      </c>
      <c r="J77" s="53"/>
      <c r="K77" s="33"/>
      <c r="L77" s="54"/>
      <c r="M77" s="55"/>
      <c r="N77" s="53"/>
      <c r="O77" s="254"/>
      <c r="P77" s="52"/>
      <c r="Q77" s="56"/>
      <c r="R77" s="57"/>
      <c r="S77" s="1"/>
      <c r="T77" s="1"/>
      <c r="U77" s="1"/>
      <c r="V77" s="1"/>
    </row>
    <row r="78" spans="2:22" x14ac:dyDescent="0.35">
      <c r="C78" s="59">
        <v>20</v>
      </c>
      <c r="D78" s="206">
        <v>2.6087944760616422</v>
      </c>
      <c r="E78" s="217">
        <f t="shared" si="4"/>
        <v>6.0967094648958615E-2</v>
      </c>
      <c r="F78" s="30">
        <f t="shared" si="5"/>
        <v>3.9848997919849076E-2</v>
      </c>
      <c r="G78" s="253"/>
      <c r="H78" s="33"/>
      <c r="I78" s="206">
        <v>2.6087944760616422</v>
      </c>
      <c r="J78" s="53"/>
      <c r="K78" s="33"/>
      <c r="L78" s="54"/>
      <c r="M78" s="55"/>
      <c r="N78" s="53"/>
      <c r="O78" s="254"/>
      <c r="P78" s="52"/>
      <c r="Q78" s="56"/>
      <c r="R78" s="57"/>
      <c r="S78" s="1"/>
      <c r="T78" s="60"/>
      <c r="U78" s="61"/>
      <c r="V78" s="1"/>
    </row>
    <row r="79" spans="2:22" x14ac:dyDescent="0.35">
      <c r="C79" s="59">
        <v>30</v>
      </c>
      <c r="D79" s="206">
        <v>3.2021683873445181</v>
      </c>
      <c r="E79" s="217">
        <f t="shared" si="4"/>
        <v>2.9485180204823526E-2</v>
      </c>
      <c r="F79" s="30">
        <f t="shared" si="5"/>
        <v>2.3655383388549858E-2</v>
      </c>
      <c r="G79" s="253"/>
      <c r="H79" s="33"/>
      <c r="I79" s="206">
        <v>3.2021683873445181</v>
      </c>
      <c r="J79" s="53"/>
      <c r="K79" s="33"/>
      <c r="L79" s="54"/>
      <c r="M79" s="55"/>
      <c r="N79" s="53"/>
      <c r="O79" s="254"/>
      <c r="P79" s="52"/>
      <c r="Q79" s="56"/>
      <c r="R79" s="57"/>
      <c r="S79" s="255"/>
      <c r="T79" s="255"/>
      <c r="U79" s="255"/>
      <c r="V79" s="255"/>
    </row>
    <row r="80" spans="2:22" x14ac:dyDescent="0.35">
      <c r="C80" s="59">
        <v>40</v>
      </c>
      <c r="D80" s="206">
        <v>3.7033411529081959</v>
      </c>
      <c r="E80" s="217">
        <f t="shared" si="4"/>
        <v>2.1356104104604742E-2</v>
      </c>
      <c r="F80" s="30">
        <f t="shared" si="5"/>
        <v>1.981516940101866E-2</v>
      </c>
      <c r="G80" s="253"/>
      <c r="H80" s="33"/>
      <c r="I80" s="206">
        <v>3.7033411529081968</v>
      </c>
      <c r="J80" s="53"/>
      <c r="K80" s="33"/>
      <c r="L80" s="54"/>
      <c r="M80" s="55"/>
      <c r="N80" s="53"/>
      <c r="O80" s="254"/>
      <c r="P80" s="52"/>
      <c r="Q80" s="56"/>
      <c r="R80" s="57"/>
      <c r="S80" s="1"/>
      <c r="T80" s="62"/>
      <c r="U80" s="61"/>
      <c r="V80" s="1"/>
    </row>
    <row r="81" spans="1:55" x14ac:dyDescent="0.35">
      <c r="C81" s="59">
        <v>50</v>
      </c>
      <c r="D81" s="206">
        <v>4.1454942959504431</v>
      </c>
      <c r="E81" s="217">
        <f t="shared" si="4"/>
        <v>0.26861602119165406</v>
      </c>
      <c r="F81" s="30">
        <f t="shared" si="5"/>
        <v>0.27899105094978993</v>
      </c>
      <c r="G81" s="253"/>
      <c r="H81" s="33"/>
      <c r="I81" s="206">
        <v>4.1454942959504431</v>
      </c>
      <c r="J81" s="53"/>
      <c r="K81" s="33"/>
      <c r="L81" s="54"/>
      <c r="M81" s="55"/>
      <c r="N81" s="53"/>
      <c r="O81" s="254"/>
      <c r="P81" s="52"/>
      <c r="Q81" s="56"/>
      <c r="R81" s="57"/>
      <c r="S81" s="1"/>
      <c r="T81" s="63"/>
      <c r="U81" s="1"/>
      <c r="V81" s="1"/>
    </row>
    <row r="82" spans="1:55" x14ac:dyDescent="0.35">
      <c r="C82" s="59">
        <v>60</v>
      </c>
      <c r="D82" s="206">
        <v>4.5456712194887423</v>
      </c>
      <c r="E82" s="217">
        <f t="shared" si="4"/>
        <v>9.0642940244388223E-2</v>
      </c>
      <c r="F82" s="30">
        <f t="shared" si="5"/>
        <v>0.10323192939837912</v>
      </c>
      <c r="G82" s="253"/>
      <c r="H82" s="33"/>
      <c r="I82" s="206">
        <v>4.5456712194887423</v>
      </c>
      <c r="J82" s="53"/>
      <c r="K82" s="33"/>
      <c r="L82" s="54"/>
      <c r="M82" s="55"/>
      <c r="N82" s="53"/>
      <c r="O82" s="254"/>
      <c r="P82" s="52"/>
      <c r="Q82" s="56"/>
      <c r="R82" s="57"/>
    </row>
    <row r="83" spans="1:55" x14ac:dyDescent="0.35">
      <c r="C83" s="59">
        <v>70</v>
      </c>
      <c r="D83" s="206">
        <v>4.914008292114012</v>
      </c>
      <c r="E83" s="217">
        <f t="shared" si="4"/>
        <v>1.2680038653666218E-4</v>
      </c>
      <c r="F83" s="30">
        <f t="shared" si="5"/>
        <v>1.5611279578020017E-4</v>
      </c>
      <c r="G83" s="253"/>
      <c r="H83" s="33"/>
      <c r="I83" s="206">
        <v>4.9140082921140129</v>
      </c>
      <c r="J83" s="53"/>
      <c r="K83" s="33"/>
      <c r="L83" s="54"/>
      <c r="M83" s="55"/>
      <c r="N83" s="53"/>
      <c r="O83" s="254"/>
      <c r="P83" s="52"/>
      <c r="Q83" s="56"/>
      <c r="R83" s="57"/>
    </row>
    <row r="84" spans="1:55" x14ac:dyDescent="0.35">
      <c r="C84" s="59">
        <v>100</v>
      </c>
      <c r="D84" s="206">
        <v>5.8847792596202675</v>
      </c>
      <c r="E84" s="217">
        <f t="shared" si="4"/>
        <v>8.8912356669779355E-2</v>
      </c>
      <c r="F84" s="30">
        <f t="shared" si="5"/>
        <v>0.13109144104669881</v>
      </c>
      <c r="G84" s="253"/>
      <c r="H84" s="33"/>
      <c r="I84" s="206">
        <v>5.8847792596202684</v>
      </c>
      <c r="J84" s="53"/>
      <c r="K84" s="53"/>
      <c r="L84" s="54"/>
      <c r="M84" s="55"/>
      <c r="N84" s="53"/>
      <c r="O84" s="254"/>
      <c r="P84" s="52"/>
      <c r="Q84" s="56"/>
      <c r="R84" s="57"/>
    </row>
    <row r="85" spans="1:55" x14ac:dyDescent="0.35">
      <c r="C85" s="59">
        <v>120</v>
      </c>
      <c r="D85" s="206">
        <v>6.4528545461107765</v>
      </c>
      <c r="E85" s="217">
        <f t="shared" si="4"/>
        <v>2.5657556220028419E-5</v>
      </c>
      <c r="F85" s="30">
        <f t="shared" si="5"/>
        <v>4.1480998703126901E-5</v>
      </c>
      <c r="G85" s="253"/>
      <c r="H85" s="33"/>
      <c r="I85" s="206">
        <v>6.4528545461107774</v>
      </c>
      <c r="J85" s="53"/>
      <c r="K85" s="53"/>
      <c r="L85" s="54"/>
      <c r="M85" s="55"/>
      <c r="N85" s="53"/>
      <c r="O85" s="254"/>
      <c r="P85" s="52"/>
      <c r="Q85" s="56"/>
      <c r="R85" s="57"/>
    </row>
    <row r="86" spans="1:55" x14ac:dyDescent="0.35">
      <c r="C86" s="59">
        <v>150</v>
      </c>
      <c r="D86" s="206">
        <v>7.2232804402838795</v>
      </c>
      <c r="E86" s="217">
        <f t="shared" si="4"/>
        <v>4.4086374861544483E-3</v>
      </c>
      <c r="F86" s="30">
        <f t="shared" si="5"/>
        <v>7.9784936653311996E-3</v>
      </c>
      <c r="G86" s="253"/>
      <c r="H86" s="33"/>
      <c r="I86" s="206">
        <v>7.2232804402838795</v>
      </c>
      <c r="J86" s="53"/>
      <c r="K86" s="53"/>
      <c r="L86" s="54"/>
      <c r="M86" s="55"/>
      <c r="N86" s="53"/>
      <c r="O86" s="254"/>
      <c r="P86" s="52"/>
      <c r="Q86" s="56"/>
      <c r="R86" s="57"/>
    </row>
    <row r="87" spans="1:55" x14ac:dyDescent="0.35">
      <c r="C87" s="59">
        <v>200</v>
      </c>
      <c r="D87" s="206">
        <v>8.3537992003235928</v>
      </c>
      <c r="E87" s="217">
        <f t="shared" si="4"/>
        <v>8.5311653318075151E-2</v>
      </c>
      <c r="F87" s="30">
        <f t="shared" si="5"/>
        <v>0.17855599226650323</v>
      </c>
      <c r="G87" s="253"/>
      <c r="H87" s="33"/>
      <c r="I87" s="206">
        <v>8.3537992003235946</v>
      </c>
      <c r="J87" s="53"/>
      <c r="K87" s="53"/>
      <c r="L87" s="54"/>
      <c r="M87" s="55"/>
      <c r="N87" s="53"/>
      <c r="O87" s="254"/>
      <c r="P87" s="52"/>
      <c r="Q87" s="56"/>
      <c r="R87" s="57"/>
    </row>
    <row r="88" spans="1:55" x14ac:dyDescent="0.35">
      <c r="C88" s="59">
        <v>250</v>
      </c>
      <c r="D88" s="206">
        <v>9.3511846477502498</v>
      </c>
      <c r="E88" s="217">
        <f t="shared" si="4"/>
        <v>8.4460770665604427E-3</v>
      </c>
      <c r="F88" s="30">
        <f t="shared" si="5"/>
        <v>1.9788082460816932E-2</v>
      </c>
      <c r="G88" s="253"/>
      <c r="H88" s="33"/>
      <c r="I88" s="206">
        <v>9.3511846477502498</v>
      </c>
      <c r="J88" s="53"/>
      <c r="K88" s="33"/>
      <c r="L88" s="54"/>
      <c r="M88" s="55"/>
      <c r="N88" s="53"/>
      <c r="O88" s="254"/>
      <c r="P88" s="52"/>
      <c r="Q88" s="56"/>
      <c r="R88" s="57"/>
    </row>
    <row r="89" spans="1:55" x14ac:dyDescent="0.35">
      <c r="C89" s="59">
        <v>300</v>
      </c>
      <c r="D89" s="206">
        <v>10.253882380908589</v>
      </c>
      <c r="E89" s="217">
        <f t="shared" si="4"/>
        <v>3.3379922869295666E-3</v>
      </c>
      <c r="F89" s="30">
        <f t="shared" si="5"/>
        <v>8.5754259149307677E-3</v>
      </c>
      <c r="G89" s="253"/>
      <c r="H89" s="33"/>
      <c r="I89" s="206">
        <v>10.253882380908589</v>
      </c>
      <c r="J89" s="53"/>
      <c r="K89" s="53"/>
      <c r="L89" s="54"/>
      <c r="M89" s="55"/>
      <c r="N89" s="53"/>
      <c r="O89" s="254"/>
      <c r="P89" s="52"/>
      <c r="Q89" s="56"/>
      <c r="R89" s="57"/>
    </row>
    <row r="90" spans="1:55" x14ac:dyDescent="0.35">
      <c r="C90" s="59">
        <v>400</v>
      </c>
      <c r="D90" s="206">
        <v>11.858721967394626</v>
      </c>
      <c r="E90" s="217">
        <f t="shared" si="4"/>
        <v>7.0517376254582457E-3</v>
      </c>
      <c r="F90" s="30">
        <f t="shared" si="5"/>
        <v>2.0951545822162621E-2</v>
      </c>
      <c r="G90" s="253"/>
      <c r="H90" s="33"/>
      <c r="I90" s="206">
        <v>11.858721967394626</v>
      </c>
      <c r="J90" s="53"/>
      <c r="K90" s="53"/>
      <c r="L90" s="54"/>
      <c r="M90" s="52"/>
      <c r="N90" s="33"/>
      <c r="O90" s="54"/>
      <c r="P90" s="52"/>
      <c r="Q90" s="56"/>
      <c r="R90" s="57"/>
    </row>
    <row r="91" spans="1:55" x14ac:dyDescent="0.35">
      <c r="C91" s="59">
        <v>500</v>
      </c>
      <c r="D91" s="206">
        <v>13.274570784409526</v>
      </c>
      <c r="E91" s="217">
        <f t="shared" si="4"/>
        <v>6.1276937528963521E-3</v>
      </c>
      <c r="F91" s="30">
        <f t="shared" si="5"/>
        <v>2.037978410020903E-2</v>
      </c>
      <c r="G91" s="253"/>
      <c r="H91" s="33"/>
      <c r="I91" s="206">
        <v>13.274570784409528</v>
      </c>
      <c r="J91" s="53"/>
      <c r="K91" s="33"/>
      <c r="L91" s="54"/>
      <c r="M91" s="52"/>
      <c r="N91" s="33"/>
      <c r="O91" s="54"/>
      <c r="P91" s="52"/>
      <c r="Q91" s="56"/>
      <c r="R91" s="57"/>
    </row>
    <row r="92" spans="1:55" x14ac:dyDescent="0.35">
      <c r="C92" s="59">
        <v>750</v>
      </c>
      <c r="D92" s="206">
        <v>16.293890266731349</v>
      </c>
      <c r="E92" s="217">
        <f t="shared" si="4"/>
        <v>2.7888648065248279E-7</v>
      </c>
      <c r="F92" s="30">
        <f t="shared" si="5"/>
        <v>1.1385032849540804E-6</v>
      </c>
      <c r="G92" s="253"/>
      <c r="H92" s="33"/>
      <c r="I92" s="206">
        <v>16.293890266731349</v>
      </c>
      <c r="J92" s="53"/>
      <c r="K92" s="33"/>
      <c r="L92" s="54"/>
      <c r="M92" s="52"/>
      <c r="N92" s="33"/>
      <c r="O92" s="54"/>
      <c r="P92" s="52"/>
      <c r="Q92" s="56"/>
      <c r="R92" s="57"/>
    </row>
    <row r="93" spans="1:55" x14ac:dyDescent="0.35">
      <c r="C93" s="64">
        <v>1000</v>
      </c>
      <c r="D93" s="206">
        <v>18.844054111656689</v>
      </c>
      <c r="E93" s="217">
        <f t="shared" si="4"/>
        <v>8.1590099158088195E-3</v>
      </c>
      <c r="F93" s="30">
        <f t="shared" si="5"/>
        <v>3.8520670914031913E-2</v>
      </c>
      <c r="G93" s="253"/>
      <c r="H93" s="214"/>
      <c r="I93" s="206">
        <v>18.844054111656689</v>
      </c>
      <c r="J93" s="53"/>
      <c r="K93" s="53"/>
      <c r="L93" s="54"/>
      <c r="M93" s="52"/>
      <c r="N93" s="33"/>
      <c r="O93" s="54"/>
      <c r="P93" s="52"/>
      <c r="Q93" s="56"/>
      <c r="R93" s="57"/>
    </row>
    <row r="96" spans="1:55" s="5" customFormat="1" ht="18" x14ac:dyDescent="0.25">
      <c r="A96" s="3">
        <v>3</v>
      </c>
      <c r="B96" s="3" t="s">
        <v>36</v>
      </c>
      <c r="C96" s="3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</row>
    <row r="99" spans="3:10" ht="23" x14ac:dyDescent="0.35">
      <c r="C99" s="28" t="s">
        <v>2</v>
      </c>
      <c r="D99" s="28" t="s">
        <v>10</v>
      </c>
      <c r="E99" s="28" t="s">
        <v>7</v>
      </c>
      <c r="F99" s="28" t="s">
        <v>15</v>
      </c>
      <c r="G99" s="27" t="s">
        <v>37</v>
      </c>
      <c r="H99" s="28" t="s">
        <v>21</v>
      </c>
      <c r="I99" s="28" t="s">
        <v>30</v>
      </c>
    </row>
    <row r="100" spans="3:10" x14ac:dyDescent="0.35">
      <c r="C100" s="65"/>
      <c r="D100" s="65"/>
      <c r="E100" s="65"/>
      <c r="F100" s="66" t="s">
        <v>38</v>
      </c>
      <c r="G100" s="65"/>
      <c r="H100" s="67" t="s">
        <v>39</v>
      </c>
      <c r="I100" s="68" t="s">
        <v>39</v>
      </c>
    </row>
    <row r="101" spans="3:10" x14ac:dyDescent="0.35">
      <c r="C101" s="69" t="s">
        <v>3</v>
      </c>
      <c r="D101" s="70" t="s">
        <v>11</v>
      </c>
      <c r="E101" s="71" t="s">
        <v>8</v>
      </c>
      <c r="F101" s="72">
        <v>3</v>
      </c>
      <c r="G101" s="73"/>
      <c r="H101" s="218">
        <f>SUMIFS($D$67:$D$69,$C$67:$C$69,$C101)*SUMIFS($F$53:$F$56,$C$53:$C$56,$D101)*SUMIFS($F$61:$F$62,$C$61:$C$62,$E101)*SUMIFS($E$74:$E$93,$C$74:$C$93,$F101)</f>
        <v>5.3566504679190281E-2</v>
      </c>
      <c r="I101" s="219">
        <f>SUMIFS($D$67:$D$69,$C$67:$C$69,$C101)*SUMIFS($G$53:$G$56,$C$53:$C$56,$D101)*SUMIFS($G$61:$G$62,$C$61:$C$62,$E101)*SUMIFS($F$74:$F$93,$C$74:$C$93,$F101)</f>
        <v>1.1576860051583197E-2</v>
      </c>
      <c r="J101" s="23"/>
    </row>
    <row r="102" spans="3:10" x14ac:dyDescent="0.35">
      <c r="C102" s="74" t="s">
        <v>3</v>
      </c>
      <c r="D102" s="75" t="s">
        <v>11</v>
      </c>
      <c r="E102" s="76" t="s">
        <v>8</v>
      </c>
      <c r="F102" s="77">
        <v>5</v>
      </c>
      <c r="G102" s="73"/>
      <c r="H102" s="220">
        <f t="shared" ref="H102:H165" si="6">SUMIFS($D$67:$D$69,$C$67:$C$69,$C102)*SUMIFS($F$53:$F$56,$C$53:$C$56,$D102)*SUMIFS($F$61:$F$62,$C$61:$C$62,$E102)*SUMIFS($E$74:$E$93,$C$74:$C$93,$F102)</f>
        <v>6.0051925343920483E-3</v>
      </c>
      <c r="I102" s="221">
        <f t="shared" ref="I102:I176" si="7">SUMIFS($D$67:$D$69,$C$67:$C$69,$C102)*SUMIFS($G$53:$G$56,$C$53:$C$56,$D102)*SUMIFS($G$61:$G$62,$C$61:$C$62,$E102)*SUMIFS($F$74:$F$93,$C$74:$C$93,$F102)</f>
        <v>1.680182924694104E-3</v>
      </c>
      <c r="J102" s="23"/>
    </row>
    <row r="103" spans="3:10" x14ac:dyDescent="0.35">
      <c r="C103" s="74" t="s">
        <v>3</v>
      </c>
      <c r="D103" s="75" t="s">
        <v>11</v>
      </c>
      <c r="E103" s="76" t="s">
        <v>8</v>
      </c>
      <c r="F103" s="77">
        <v>10</v>
      </c>
      <c r="G103" s="73"/>
      <c r="H103" s="220">
        <f t="shared" si="6"/>
        <v>3.2735360567224391E-2</v>
      </c>
      <c r="I103" s="221">
        <f t="shared" si="7"/>
        <v>1.30017141809906E-2</v>
      </c>
      <c r="J103" s="23"/>
    </row>
    <row r="104" spans="3:10" x14ac:dyDescent="0.35">
      <c r="C104" s="74" t="s">
        <v>3</v>
      </c>
      <c r="D104" s="75" t="s">
        <v>11</v>
      </c>
      <c r="E104" s="76" t="s">
        <v>8</v>
      </c>
      <c r="F104" s="77">
        <v>15</v>
      </c>
      <c r="G104" s="73"/>
      <c r="H104" s="220">
        <f t="shared" si="6"/>
        <v>5.0476481313601633E-3</v>
      </c>
      <c r="I104" s="221">
        <f t="shared" si="7"/>
        <v>2.4608030600095305E-3</v>
      </c>
      <c r="J104" s="23"/>
    </row>
    <row r="105" spans="3:10" x14ac:dyDescent="0.35">
      <c r="C105" s="74" t="s">
        <v>3</v>
      </c>
      <c r="D105" s="75" t="s">
        <v>11</v>
      </c>
      <c r="E105" s="76" t="s">
        <v>8</v>
      </c>
      <c r="F105" s="77">
        <v>20</v>
      </c>
      <c r="G105" s="73"/>
      <c r="H105" s="220">
        <f t="shared" si="6"/>
        <v>1.8722302582052101E-2</v>
      </c>
      <c r="I105" s="221">
        <f t="shared" si="7"/>
        <v>1.0555932407146189E-2</v>
      </c>
      <c r="J105" s="23"/>
    </row>
    <row r="106" spans="3:10" x14ac:dyDescent="0.35">
      <c r="C106" s="74" t="s">
        <v>3</v>
      </c>
      <c r="D106" s="75" t="s">
        <v>11</v>
      </c>
      <c r="E106" s="76" t="s">
        <v>8</v>
      </c>
      <c r="F106" s="77">
        <v>30</v>
      </c>
      <c r="G106" s="73"/>
      <c r="H106" s="220">
        <f t="shared" si="6"/>
        <v>9.0545640834546193E-3</v>
      </c>
      <c r="I106" s="221">
        <f t="shared" si="7"/>
        <v>6.2662712025258072E-3</v>
      </c>
      <c r="J106" s="23"/>
    </row>
    <row r="107" spans="3:10" x14ac:dyDescent="0.35">
      <c r="C107" s="74" t="s">
        <v>3</v>
      </c>
      <c r="D107" s="75" t="s">
        <v>11</v>
      </c>
      <c r="E107" s="76" t="s">
        <v>8</v>
      </c>
      <c r="F107" s="77">
        <v>40</v>
      </c>
      <c r="G107" s="73"/>
      <c r="H107" s="220">
        <f t="shared" si="6"/>
        <v>6.5582171058407891E-3</v>
      </c>
      <c r="I107" s="221">
        <f t="shared" si="7"/>
        <v>5.2490049876289741E-3</v>
      </c>
      <c r="J107" s="23"/>
    </row>
    <row r="108" spans="3:10" x14ac:dyDescent="0.35">
      <c r="C108" s="74" t="s">
        <v>3</v>
      </c>
      <c r="D108" s="75" t="s">
        <v>11</v>
      </c>
      <c r="E108" s="76" t="s">
        <v>8</v>
      </c>
      <c r="F108" s="77">
        <v>50</v>
      </c>
      <c r="G108" s="73"/>
      <c r="H108" s="220">
        <f t="shared" si="6"/>
        <v>8.2488930399161955E-2</v>
      </c>
      <c r="I108" s="221">
        <f t="shared" si="7"/>
        <v>7.3904259322860655E-2</v>
      </c>
      <c r="J108" s="23"/>
    </row>
    <row r="109" spans="3:10" x14ac:dyDescent="0.35">
      <c r="C109" s="74" t="s">
        <v>3</v>
      </c>
      <c r="D109" s="75" t="s">
        <v>11</v>
      </c>
      <c r="E109" s="76" t="s">
        <v>8</v>
      </c>
      <c r="F109" s="77">
        <v>60</v>
      </c>
      <c r="G109" s="73"/>
      <c r="H109" s="220">
        <f t="shared" si="6"/>
        <v>2.7835417842258806E-2</v>
      </c>
      <c r="I109" s="221">
        <f t="shared" si="7"/>
        <v>2.7345964161517484E-2</v>
      </c>
      <c r="J109" s="23"/>
    </row>
    <row r="110" spans="3:10" x14ac:dyDescent="0.35">
      <c r="C110" s="74" t="s">
        <v>3</v>
      </c>
      <c r="D110" s="75" t="s">
        <v>11</v>
      </c>
      <c r="E110" s="76" t="s">
        <v>8</v>
      </c>
      <c r="F110" s="77">
        <v>70</v>
      </c>
      <c r="G110" s="73"/>
      <c r="H110" s="220">
        <f t="shared" si="6"/>
        <v>3.8938959088172744E-5</v>
      </c>
      <c r="I110" s="221">
        <f t="shared" si="7"/>
        <v>4.1354016566764674E-5</v>
      </c>
      <c r="J110" s="23"/>
    </row>
    <row r="111" spans="3:10" x14ac:dyDescent="0.35">
      <c r="C111" s="74" t="s">
        <v>3</v>
      </c>
      <c r="D111" s="75" t="s">
        <v>11</v>
      </c>
      <c r="E111" s="76" t="s">
        <v>8</v>
      </c>
      <c r="F111" s="77">
        <v>100</v>
      </c>
      <c r="G111" s="73"/>
      <c r="H111" s="220">
        <f t="shared" si="6"/>
        <v>2.7303975274527558E-2</v>
      </c>
      <c r="I111" s="221">
        <f t="shared" si="7"/>
        <v>3.472590185649474E-2</v>
      </c>
      <c r="J111" s="23"/>
    </row>
    <row r="112" spans="3:10" x14ac:dyDescent="0.35">
      <c r="C112" s="74" t="s">
        <v>3</v>
      </c>
      <c r="D112" s="75" t="s">
        <v>11</v>
      </c>
      <c r="E112" s="76" t="s">
        <v>8</v>
      </c>
      <c r="F112" s="77">
        <v>120</v>
      </c>
      <c r="G112" s="73"/>
      <c r="H112" s="220">
        <f t="shared" si="6"/>
        <v>7.8791442143223436E-6</v>
      </c>
      <c r="I112" s="221">
        <f t="shared" si="7"/>
        <v>1.0988246664868322E-5</v>
      </c>
      <c r="J112" s="23"/>
    </row>
    <row r="113" spans="3:10" x14ac:dyDescent="0.35">
      <c r="C113" s="74" t="s">
        <v>3</v>
      </c>
      <c r="D113" s="75" t="s">
        <v>11</v>
      </c>
      <c r="E113" s="76" t="s">
        <v>8</v>
      </c>
      <c r="F113" s="77">
        <v>150</v>
      </c>
      <c r="G113" s="73"/>
      <c r="H113" s="220">
        <f t="shared" si="6"/>
        <v>1.3538425189131263E-3</v>
      </c>
      <c r="I113" s="221">
        <f t="shared" si="7"/>
        <v>2.1134895289331573E-3</v>
      </c>
      <c r="J113" s="23"/>
    </row>
    <row r="114" spans="3:10" x14ac:dyDescent="0.35">
      <c r="C114" s="74" t="s">
        <v>3</v>
      </c>
      <c r="D114" s="75" t="s">
        <v>11</v>
      </c>
      <c r="E114" s="76" t="s">
        <v>8</v>
      </c>
      <c r="F114" s="77">
        <v>200</v>
      </c>
      <c r="G114" s="73"/>
      <c r="H114" s="220">
        <f t="shared" si="6"/>
        <v>2.6198240155493692E-2</v>
      </c>
      <c r="I114" s="221">
        <f t="shared" si="7"/>
        <v>4.7299181501306478E-2</v>
      </c>
      <c r="J114" s="23"/>
    </row>
    <row r="115" spans="3:10" x14ac:dyDescent="0.35">
      <c r="C115" s="74" t="s">
        <v>3</v>
      </c>
      <c r="D115" s="75" t="s">
        <v>11</v>
      </c>
      <c r="E115" s="76" t="s">
        <v>8</v>
      </c>
      <c r="F115" s="77">
        <v>250</v>
      </c>
      <c r="G115" s="73"/>
      <c r="H115" s="220">
        <f t="shared" si="6"/>
        <v>2.5936943753342629E-3</v>
      </c>
      <c r="I115" s="221">
        <f t="shared" si="7"/>
        <v>5.2418297028084884E-3</v>
      </c>
      <c r="J115" s="23"/>
    </row>
    <row r="116" spans="3:10" x14ac:dyDescent="0.35">
      <c r="C116" s="74" t="s">
        <v>3</v>
      </c>
      <c r="D116" s="75" t="s">
        <v>11</v>
      </c>
      <c r="E116" s="76" t="s">
        <v>8</v>
      </c>
      <c r="F116" s="77">
        <v>300</v>
      </c>
      <c r="G116" s="73"/>
      <c r="H116" s="220">
        <f t="shared" si="6"/>
        <v>1.0250595337089579E-3</v>
      </c>
      <c r="I116" s="221">
        <f t="shared" si="7"/>
        <v>2.2716158760772622E-3</v>
      </c>
      <c r="J116" s="23"/>
    </row>
    <row r="117" spans="3:10" x14ac:dyDescent="0.35">
      <c r="C117" s="74" t="s">
        <v>3</v>
      </c>
      <c r="D117" s="75" t="s">
        <v>11</v>
      </c>
      <c r="E117" s="76" t="s">
        <v>8</v>
      </c>
      <c r="F117" s="77">
        <v>400</v>
      </c>
      <c r="G117" s="73"/>
      <c r="H117" s="220">
        <f t="shared" si="6"/>
        <v>2.1655085634841877E-3</v>
      </c>
      <c r="I117" s="221">
        <f t="shared" si="7"/>
        <v>5.5500291869023839E-3</v>
      </c>
      <c r="J117" s="23"/>
    </row>
    <row r="118" spans="3:10" x14ac:dyDescent="0.35">
      <c r="C118" s="74" t="s">
        <v>3</v>
      </c>
      <c r="D118" s="75" t="s">
        <v>11</v>
      </c>
      <c r="E118" s="76" t="s">
        <v>8</v>
      </c>
      <c r="F118" s="77">
        <v>500</v>
      </c>
      <c r="G118" s="73"/>
      <c r="H118" s="220">
        <f t="shared" si="6"/>
        <v>1.8817451812727232E-3</v>
      </c>
      <c r="I118" s="221">
        <f t="shared" si="7"/>
        <v>5.398570470121722E-3</v>
      </c>
      <c r="J118" s="23"/>
    </row>
    <row r="119" spans="3:10" x14ac:dyDescent="0.35">
      <c r="C119" s="74" t="s">
        <v>3</v>
      </c>
      <c r="D119" s="75" t="s">
        <v>11</v>
      </c>
      <c r="E119" s="76" t="s">
        <v>8</v>
      </c>
      <c r="F119" s="77">
        <v>750</v>
      </c>
      <c r="G119" s="73"/>
      <c r="H119" s="220">
        <f t="shared" si="6"/>
        <v>8.5642871894808084E-8</v>
      </c>
      <c r="I119" s="221">
        <f t="shared" si="7"/>
        <v>3.0158760191314458E-7</v>
      </c>
      <c r="J119" s="23"/>
    </row>
    <row r="120" spans="3:10" x14ac:dyDescent="0.35">
      <c r="C120" s="74" t="s">
        <v>3</v>
      </c>
      <c r="D120" s="75" t="s">
        <v>11</v>
      </c>
      <c r="E120" s="76" t="s">
        <v>8</v>
      </c>
      <c r="F120" s="77">
        <v>1000</v>
      </c>
      <c r="G120" s="73"/>
      <c r="H120" s="220">
        <f t="shared" si="6"/>
        <v>2.5055393125305403E-3</v>
      </c>
      <c r="I120" s="221">
        <f t="shared" si="7"/>
        <v>1.020406082141157E-2</v>
      </c>
      <c r="J120" s="23"/>
    </row>
    <row r="121" spans="3:10" x14ac:dyDescent="0.35">
      <c r="C121" s="74" t="s">
        <v>3</v>
      </c>
      <c r="D121" s="78" t="s">
        <v>12</v>
      </c>
      <c r="E121" s="76" t="s">
        <v>8</v>
      </c>
      <c r="F121" s="77">
        <v>3</v>
      </c>
      <c r="G121" s="73"/>
      <c r="H121" s="220">
        <f t="shared" si="6"/>
        <v>1.001999311864266E-7</v>
      </c>
      <c r="I121" s="221">
        <f t="shared" si="7"/>
        <v>2.4040670363695169E-8</v>
      </c>
      <c r="J121" s="23"/>
    </row>
    <row r="122" spans="3:10" x14ac:dyDescent="0.35">
      <c r="C122" s="74" t="s">
        <v>3</v>
      </c>
      <c r="D122" s="78" t="s">
        <v>12</v>
      </c>
      <c r="E122" s="76" t="s">
        <v>8</v>
      </c>
      <c r="F122" s="77">
        <v>5</v>
      </c>
      <c r="G122" s="73"/>
      <c r="H122" s="220">
        <f t="shared" si="6"/>
        <v>1.1233136869971738E-8</v>
      </c>
      <c r="I122" s="221">
        <f t="shared" si="7"/>
        <v>3.4890914862321673E-9</v>
      </c>
      <c r="J122" s="23"/>
    </row>
    <row r="123" spans="3:10" x14ac:dyDescent="0.35">
      <c r="C123" s="74" t="s">
        <v>3</v>
      </c>
      <c r="D123" s="78" t="s">
        <v>12</v>
      </c>
      <c r="E123" s="76" t="s">
        <v>8</v>
      </c>
      <c r="F123" s="77">
        <v>10</v>
      </c>
      <c r="G123" s="73"/>
      <c r="H123" s="220">
        <f t="shared" si="6"/>
        <v>6.123380451726589E-8</v>
      </c>
      <c r="I123" s="221">
        <f t="shared" si="7"/>
        <v>2.6999542483493212E-8</v>
      </c>
      <c r="J123" s="23"/>
    </row>
    <row r="124" spans="3:10" x14ac:dyDescent="0.35">
      <c r="C124" s="74" t="s">
        <v>3</v>
      </c>
      <c r="D124" s="78" t="s">
        <v>12</v>
      </c>
      <c r="E124" s="76" t="s">
        <v>8</v>
      </c>
      <c r="F124" s="77">
        <v>15</v>
      </c>
      <c r="G124" s="73"/>
      <c r="H124" s="220">
        <f t="shared" si="6"/>
        <v>9.4419824187645414E-9</v>
      </c>
      <c r="I124" s="221">
        <f t="shared" si="7"/>
        <v>5.1101382354165322E-9</v>
      </c>
      <c r="J124" s="23"/>
    </row>
    <row r="125" spans="3:10" x14ac:dyDescent="0.35">
      <c r="C125" s="74" t="s">
        <v>3</v>
      </c>
      <c r="D125" s="78" t="s">
        <v>12</v>
      </c>
      <c r="E125" s="76" t="s">
        <v>8</v>
      </c>
      <c r="F125" s="77">
        <v>20</v>
      </c>
      <c r="G125" s="73"/>
      <c r="H125" s="220">
        <f t="shared" si="6"/>
        <v>3.5021389609202237E-8</v>
      </c>
      <c r="I125" s="221">
        <f t="shared" si="7"/>
        <v>2.1920597662139329E-8</v>
      </c>
      <c r="J125" s="23"/>
    </row>
    <row r="126" spans="3:10" x14ac:dyDescent="0.35">
      <c r="C126" s="74" t="s">
        <v>3</v>
      </c>
      <c r="D126" s="78" t="s">
        <v>12</v>
      </c>
      <c r="E126" s="76" t="s">
        <v>8</v>
      </c>
      <c r="F126" s="77">
        <v>30</v>
      </c>
      <c r="G126" s="73"/>
      <c r="H126" s="220">
        <f t="shared" si="6"/>
        <v>1.6937201774109802E-8</v>
      </c>
      <c r="I126" s="221">
        <f t="shared" si="7"/>
        <v>1.3012626888310456E-8</v>
      </c>
      <c r="J126" s="23"/>
    </row>
    <row r="127" spans="3:10" x14ac:dyDescent="0.35">
      <c r="C127" s="74" t="s">
        <v>3</v>
      </c>
      <c r="D127" s="78" t="s">
        <v>12</v>
      </c>
      <c r="E127" s="76" t="s">
        <v>8</v>
      </c>
      <c r="F127" s="77">
        <v>40</v>
      </c>
      <c r="G127" s="73"/>
      <c r="H127" s="220">
        <f t="shared" si="6"/>
        <v>1.22676083990632E-8</v>
      </c>
      <c r="I127" s="221">
        <f t="shared" si="7"/>
        <v>1.0900157562820578E-8</v>
      </c>
      <c r="J127" s="23"/>
    </row>
    <row r="128" spans="3:10" x14ac:dyDescent="0.35">
      <c r="C128" s="74" t="s">
        <v>3</v>
      </c>
      <c r="D128" s="78" t="s">
        <v>12</v>
      </c>
      <c r="E128" s="76" t="s">
        <v>8</v>
      </c>
      <c r="F128" s="77">
        <v>50</v>
      </c>
      <c r="G128" s="73"/>
      <c r="H128" s="220">
        <f t="shared" si="6"/>
        <v>1.5430137170867022E-7</v>
      </c>
      <c r="I128" s="221">
        <f t="shared" si="7"/>
        <v>1.534706240670988E-7</v>
      </c>
      <c r="J128" s="23"/>
    </row>
    <row r="129" spans="3:10" x14ac:dyDescent="0.35">
      <c r="C129" s="74" t="s">
        <v>3</v>
      </c>
      <c r="D129" s="78" t="s">
        <v>12</v>
      </c>
      <c r="E129" s="76" t="s">
        <v>8</v>
      </c>
      <c r="F129" s="77">
        <v>60</v>
      </c>
      <c r="G129" s="73"/>
      <c r="H129" s="220">
        <f t="shared" si="6"/>
        <v>5.2068115495750954E-8</v>
      </c>
      <c r="I129" s="221">
        <f t="shared" si="7"/>
        <v>5.6787013685507806E-8</v>
      </c>
      <c r="J129" s="23"/>
    </row>
    <row r="130" spans="3:10" x14ac:dyDescent="0.35">
      <c r="C130" s="74" t="s">
        <v>3</v>
      </c>
      <c r="D130" s="78" t="s">
        <v>12</v>
      </c>
      <c r="E130" s="76" t="s">
        <v>8</v>
      </c>
      <c r="F130" s="77">
        <v>70</v>
      </c>
      <c r="G130" s="73"/>
      <c r="H130" s="220">
        <f t="shared" si="6"/>
        <v>7.2838073801401667E-11</v>
      </c>
      <c r="I130" s="221">
        <f t="shared" si="7"/>
        <v>8.5876332275470461E-11</v>
      </c>
      <c r="J130" s="23"/>
    </row>
    <row r="131" spans="3:10" x14ac:dyDescent="0.35">
      <c r="C131" s="74" t="s">
        <v>3</v>
      </c>
      <c r="D131" s="78" t="s">
        <v>12</v>
      </c>
      <c r="E131" s="76" t="s">
        <v>8</v>
      </c>
      <c r="F131" s="77">
        <v>100</v>
      </c>
      <c r="G131" s="73"/>
      <c r="H131" s="220">
        <f t="shared" si="6"/>
        <v>5.1074014629264961E-8</v>
      </c>
      <c r="I131" s="221">
        <f t="shared" si="7"/>
        <v>7.2112296071148603E-8</v>
      </c>
      <c r="J131" s="23"/>
    </row>
    <row r="132" spans="3:10" x14ac:dyDescent="0.35">
      <c r="C132" s="74" t="s">
        <v>3</v>
      </c>
      <c r="D132" s="78" t="s">
        <v>12</v>
      </c>
      <c r="E132" s="76" t="s">
        <v>8</v>
      </c>
      <c r="F132" s="77">
        <v>120</v>
      </c>
      <c r="G132" s="73"/>
      <c r="H132" s="220">
        <f t="shared" si="6"/>
        <v>1.4738495871837873E-11</v>
      </c>
      <c r="I132" s="221">
        <f t="shared" si="7"/>
        <v>2.2818347528434209E-11</v>
      </c>
      <c r="J132" s="23"/>
    </row>
    <row r="133" spans="3:10" x14ac:dyDescent="0.35">
      <c r="C133" s="74" t="s">
        <v>3</v>
      </c>
      <c r="D133" s="78" t="s">
        <v>12</v>
      </c>
      <c r="E133" s="76" t="s">
        <v>8</v>
      </c>
      <c r="F133" s="77">
        <v>150</v>
      </c>
      <c r="G133" s="73"/>
      <c r="H133" s="220">
        <f t="shared" si="6"/>
        <v>2.5324580732827511E-9</v>
      </c>
      <c r="I133" s="221">
        <f t="shared" si="7"/>
        <v>4.3889020732573276E-9</v>
      </c>
      <c r="J133" s="23"/>
    </row>
    <row r="134" spans="3:10" x14ac:dyDescent="0.35">
      <c r="C134" s="74" t="s">
        <v>3</v>
      </c>
      <c r="D134" s="78" t="s">
        <v>12</v>
      </c>
      <c r="E134" s="76" t="s">
        <v>8</v>
      </c>
      <c r="F134" s="77">
        <v>200</v>
      </c>
      <c r="G134" s="73"/>
      <c r="H134" s="220">
        <f t="shared" si="6"/>
        <v>4.9005658974903019E-8</v>
      </c>
      <c r="I134" s="221">
        <f t="shared" si="7"/>
        <v>9.8222145372655905E-8</v>
      </c>
      <c r="J134" s="23"/>
    </row>
    <row r="135" spans="3:10" x14ac:dyDescent="0.35">
      <c r="C135" s="74" t="s">
        <v>3</v>
      </c>
      <c r="D135" s="78" t="s">
        <v>12</v>
      </c>
      <c r="E135" s="76" t="s">
        <v>8</v>
      </c>
      <c r="F135" s="77">
        <v>250</v>
      </c>
      <c r="G135" s="73"/>
      <c r="H135" s="220">
        <f t="shared" si="6"/>
        <v>4.8516885595501089E-9</v>
      </c>
      <c r="I135" s="221">
        <f t="shared" si="7"/>
        <v>1.0885257265471702E-8</v>
      </c>
      <c r="J135" s="23"/>
    </row>
    <row r="136" spans="3:10" x14ac:dyDescent="0.35">
      <c r="C136" s="74" t="s">
        <v>3</v>
      </c>
      <c r="D136" s="78" t="s">
        <v>12</v>
      </c>
      <c r="E136" s="76" t="s">
        <v>8</v>
      </c>
      <c r="F136" s="77">
        <v>300</v>
      </c>
      <c r="G136" s="73"/>
      <c r="H136" s="220">
        <f t="shared" si="6"/>
        <v>1.9174462727176903E-9</v>
      </c>
      <c r="I136" s="221">
        <f t="shared" si="7"/>
        <v>4.7172694691287825E-9</v>
      </c>
      <c r="J136" s="23"/>
    </row>
    <row r="137" spans="3:10" x14ac:dyDescent="0.35">
      <c r="C137" s="74" t="s">
        <v>3</v>
      </c>
      <c r="D137" s="78" t="s">
        <v>12</v>
      </c>
      <c r="E137" s="76" t="s">
        <v>8</v>
      </c>
      <c r="F137" s="77">
        <v>400</v>
      </c>
      <c r="G137" s="73"/>
      <c r="H137" s="220">
        <f t="shared" si="6"/>
        <v>4.0507367494714992E-9</v>
      </c>
      <c r="I137" s="221">
        <f t="shared" si="7"/>
        <v>1.152526864769006E-8</v>
      </c>
      <c r="J137" s="23"/>
    </row>
    <row r="138" spans="3:10" x14ac:dyDescent="0.35">
      <c r="C138" s="74" t="s">
        <v>3</v>
      </c>
      <c r="D138" s="78" t="s">
        <v>12</v>
      </c>
      <c r="E138" s="76" t="s">
        <v>8</v>
      </c>
      <c r="F138" s="77">
        <v>500</v>
      </c>
      <c r="G138" s="73"/>
      <c r="H138" s="220">
        <f t="shared" si="6"/>
        <v>3.5199372966958888E-9</v>
      </c>
      <c r="I138" s="221">
        <f t="shared" si="7"/>
        <v>1.1210747346783928E-8</v>
      </c>
      <c r="J138" s="23"/>
    </row>
    <row r="139" spans="3:10" x14ac:dyDescent="0.35">
      <c r="C139" s="74" t="s">
        <v>3</v>
      </c>
      <c r="D139" s="78" t="s">
        <v>12</v>
      </c>
      <c r="E139" s="76" t="s">
        <v>8</v>
      </c>
      <c r="F139" s="77">
        <v>750</v>
      </c>
      <c r="G139" s="73"/>
      <c r="H139" s="220">
        <f t="shared" si="6"/>
        <v>1.6020104208519427E-13</v>
      </c>
      <c r="I139" s="221">
        <f t="shared" si="7"/>
        <v>6.2628105471307877E-13</v>
      </c>
      <c r="J139" s="23"/>
    </row>
    <row r="140" spans="3:10" x14ac:dyDescent="0.35">
      <c r="C140" s="74" t="s">
        <v>3</v>
      </c>
      <c r="D140" s="78" t="s">
        <v>12</v>
      </c>
      <c r="E140" s="76" t="s">
        <v>8</v>
      </c>
      <c r="F140" s="77">
        <v>1000</v>
      </c>
      <c r="G140" s="73"/>
      <c r="H140" s="220">
        <f t="shared" si="6"/>
        <v>4.6867882868970823E-9</v>
      </c>
      <c r="I140" s="221">
        <f t="shared" si="7"/>
        <v>2.1189896179586651E-8</v>
      </c>
      <c r="J140" s="23"/>
    </row>
    <row r="141" spans="3:10" x14ac:dyDescent="0.35">
      <c r="C141" s="74" t="s">
        <v>3</v>
      </c>
      <c r="D141" s="79" t="s">
        <v>13</v>
      </c>
      <c r="E141" s="76" t="s">
        <v>8</v>
      </c>
      <c r="F141" s="77">
        <v>3</v>
      </c>
      <c r="G141" s="73"/>
      <c r="H141" s="220">
        <f t="shared" si="6"/>
        <v>6.6195169606294499E-2</v>
      </c>
      <c r="I141" s="221">
        <f t="shared" si="7"/>
        <v>1.8208390004755749E-2</v>
      </c>
      <c r="J141" s="23"/>
    </row>
    <row r="142" spans="3:10" x14ac:dyDescent="0.35">
      <c r="C142" s="74" t="s">
        <v>3</v>
      </c>
      <c r="D142" s="79" t="s">
        <v>13</v>
      </c>
      <c r="E142" s="76" t="s">
        <v>8</v>
      </c>
      <c r="F142" s="77">
        <v>5</v>
      </c>
      <c r="G142" s="73"/>
      <c r="H142" s="220">
        <f t="shared" si="6"/>
        <v>7.4209571954199794E-3</v>
      </c>
      <c r="I142" s="221">
        <f t="shared" si="7"/>
        <v>2.6426358991855992E-3</v>
      </c>
      <c r="J142" s="23"/>
    </row>
    <row r="143" spans="3:10" x14ac:dyDescent="0.35">
      <c r="C143" s="74" t="s">
        <v>3</v>
      </c>
      <c r="D143" s="79" t="s">
        <v>13</v>
      </c>
      <c r="E143" s="76" t="s">
        <v>8</v>
      </c>
      <c r="F143" s="77">
        <v>10</v>
      </c>
      <c r="G143" s="73"/>
      <c r="H143" s="220">
        <f t="shared" si="6"/>
        <v>4.0452942708289828E-2</v>
      </c>
      <c r="I143" s="221">
        <f t="shared" si="7"/>
        <v>2.0449438058592135E-2</v>
      </c>
      <c r="J143" s="23"/>
    </row>
    <row r="144" spans="3:10" x14ac:dyDescent="0.35">
      <c r="C144" s="74" t="s">
        <v>3</v>
      </c>
      <c r="D144" s="79" t="s">
        <v>13</v>
      </c>
      <c r="E144" s="76" t="s">
        <v>8</v>
      </c>
      <c r="F144" s="77">
        <v>15</v>
      </c>
      <c r="G144" s="73"/>
      <c r="H144" s="220">
        <f t="shared" si="6"/>
        <v>6.23766523818168E-3</v>
      </c>
      <c r="I144" s="221">
        <f t="shared" si="7"/>
        <v>3.8704157813000658E-3</v>
      </c>
      <c r="J144" s="23"/>
    </row>
    <row r="145" spans="3:10" x14ac:dyDescent="0.35">
      <c r="C145" s="74" t="s">
        <v>3</v>
      </c>
      <c r="D145" s="79" t="s">
        <v>13</v>
      </c>
      <c r="E145" s="76" t="s">
        <v>8</v>
      </c>
      <c r="F145" s="77">
        <v>20</v>
      </c>
      <c r="G145" s="73"/>
      <c r="H145" s="220">
        <f t="shared" si="6"/>
        <v>2.3136211747651368E-2</v>
      </c>
      <c r="I145" s="221">
        <f t="shared" si="7"/>
        <v>1.6602648151289753E-2</v>
      </c>
      <c r="J145" s="23"/>
    </row>
    <row r="146" spans="3:10" x14ac:dyDescent="0.35">
      <c r="C146" s="74" t="s">
        <v>3</v>
      </c>
      <c r="D146" s="79" t="s">
        <v>13</v>
      </c>
      <c r="E146" s="76" t="s">
        <v>8</v>
      </c>
      <c r="F146" s="77">
        <v>30</v>
      </c>
      <c r="G146" s="73"/>
      <c r="H146" s="220">
        <f t="shared" si="6"/>
        <v>1.1189238663320625E-2</v>
      </c>
      <c r="I146" s="221">
        <f t="shared" si="7"/>
        <v>9.8557561741930283E-3</v>
      </c>
      <c r="J146" s="23"/>
    </row>
    <row r="147" spans="3:10" x14ac:dyDescent="0.35">
      <c r="C147" s="74" t="s">
        <v>3</v>
      </c>
      <c r="D147" s="79" t="s">
        <v>13</v>
      </c>
      <c r="E147" s="76" t="s">
        <v>8</v>
      </c>
      <c r="F147" s="77">
        <v>40</v>
      </c>
      <c r="G147" s="73"/>
      <c r="H147" s="220">
        <f t="shared" si="6"/>
        <v>8.1043610412139203E-3</v>
      </c>
      <c r="I147" s="221">
        <f t="shared" si="7"/>
        <v>8.2557731134173962E-3</v>
      </c>
      <c r="J147" s="23"/>
    </row>
    <row r="148" spans="3:10" x14ac:dyDescent="0.35">
      <c r="C148" s="74" t="s">
        <v>3</v>
      </c>
      <c r="D148" s="79" t="s">
        <v>13</v>
      </c>
      <c r="E148" s="76" t="s">
        <v>8</v>
      </c>
      <c r="F148" s="77">
        <v>50</v>
      </c>
      <c r="G148" s="73"/>
      <c r="H148" s="220">
        <f t="shared" si="6"/>
        <v>0.10193625234867364</v>
      </c>
      <c r="I148" s="221">
        <f t="shared" si="7"/>
        <v>0.11623856302721949</v>
      </c>
      <c r="J148" s="23"/>
    </row>
    <row r="149" spans="3:10" x14ac:dyDescent="0.35">
      <c r="C149" s="74" t="s">
        <v>3</v>
      </c>
      <c r="D149" s="79" t="s">
        <v>13</v>
      </c>
      <c r="E149" s="76" t="s">
        <v>8</v>
      </c>
      <c r="F149" s="77">
        <v>60</v>
      </c>
      <c r="G149" s="73"/>
      <c r="H149" s="220">
        <f t="shared" si="6"/>
        <v>3.439780542272728E-2</v>
      </c>
      <c r="I149" s="221">
        <f t="shared" si="7"/>
        <v>4.3010451736512946E-2</v>
      </c>
      <c r="J149" s="23"/>
    </row>
    <row r="150" spans="3:10" x14ac:dyDescent="0.35">
      <c r="C150" s="74" t="s">
        <v>3</v>
      </c>
      <c r="D150" s="79" t="s">
        <v>13</v>
      </c>
      <c r="E150" s="76" t="s">
        <v>8</v>
      </c>
      <c r="F150" s="77">
        <v>70</v>
      </c>
      <c r="G150" s="73"/>
      <c r="H150" s="220">
        <f t="shared" si="6"/>
        <v>4.8119081440374468E-5</v>
      </c>
      <c r="I150" s="221">
        <f t="shared" si="7"/>
        <v>6.5042685024753859E-5</v>
      </c>
      <c r="J150" s="23"/>
    </row>
    <row r="151" spans="3:10" x14ac:dyDescent="0.35">
      <c r="C151" s="74" t="s">
        <v>3</v>
      </c>
      <c r="D151" s="79" t="s">
        <v>13</v>
      </c>
      <c r="E151" s="76" t="s">
        <v>8</v>
      </c>
      <c r="F151" s="77">
        <v>100</v>
      </c>
      <c r="G151" s="73"/>
      <c r="H151" s="220">
        <f t="shared" si="6"/>
        <v>3.3741071683655421E-2</v>
      </c>
      <c r="I151" s="221">
        <f t="shared" si="7"/>
        <v>5.4617811863714914E-2</v>
      </c>
      <c r="J151" s="23"/>
    </row>
    <row r="152" spans="3:10" x14ac:dyDescent="0.35">
      <c r="C152" s="74" t="s">
        <v>3</v>
      </c>
      <c r="D152" s="79" t="s">
        <v>13</v>
      </c>
      <c r="E152" s="76" t="s">
        <v>8</v>
      </c>
      <c r="F152" s="77">
        <v>120</v>
      </c>
      <c r="G152" s="73"/>
      <c r="H152" s="220">
        <f t="shared" si="6"/>
        <v>9.736705628697474E-6</v>
      </c>
      <c r="I152" s="221">
        <f t="shared" si="7"/>
        <v>1.7282603387350899E-5</v>
      </c>
      <c r="J152" s="23"/>
    </row>
    <row r="153" spans="3:10" x14ac:dyDescent="0.35">
      <c r="C153" s="74" t="s">
        <v>3</v>
      </c>
      <c r="D153" s="79" t="s">
        <v>13</v>
      </c>
      <c r="E153" s="76" t="s">
        <v>8</v>
      </c>
      <c r="F153" s="77">
        <v>150</v>
      </c>
      <c r="G153" s="73"/>
      <c r="H153" s="220">
        <f t="shared" si="6"/>
        <v>1.6730200280266267E-3</v>
      </c>
      <c r="I153" s="221">
        <f t="shared" si="7"/>
        <v>3.3241519239510589E-3</v>
      </c>
      <c r="J153" s="23"/>
    </row>
    <row r="154" spans="3:10" x14ac:dyDescent="0.35">
      <c r="C154" s="74" t="s">
        <v>3</v>
      </c>
      <c r="D154" s="79" t="s">
        <v>13</v>
      </c>
      <c r="E154" s="76" t="s">
        <v>8</v>
      </c>
      <c r="F154" s="77">
        <v>200</v>
      </c>
      <c r="G154" s="73"/>
      <c r="H154" s="220">
        <f t="shared" si="6"/>
        <v>3.2374652049175938E-2</v>
      </c>
      <c r="I154" s="221">
        <f t="shared" si="7"/>
        <v>7.4393396814340651E-2</v>
      </c>
      <c r="J154" s="23"/>
    </row>
    <row r="155" spans="3:10" x14ac:dyDescent="0.35">
      <c r="C155" s="74" t="s">
        <v>3</v>
      </c>
      <c r="D155" s="79" t="s">
        <v>13</v>
      </c>
      <c r="E155" s="76" t="s">
        <v>8</v>
      </c>
      <c r="F155" s="77">
        <v>250</v>
      </c>
      <c r="G155" s="73"/>
      <c r="H155" s="220">
        <f t="shared" si="6"/>
        <v>3.2051753257076412E-3</v>
      </c>
      <c r="I155" s="221">
        <f t="shared" si="7"/>
        <v>8.2444876367143479E-3</v>
      </c>
      <c r="J155" s="23"/>
    </row>
    <row r="156" spans="3:10" x14ac:dyDescent="0.35">
      <c r="C156" s="74" t="s">
        <v>3</v>
      </c>
      <c r="D156" s="79" t="s">
        <v>13</v>
      </c>
      <c r="E156" s="76" t="s">
        <v>8</v>
      </c>
      <c r="F156" s="77">
        <v>300</v>
      </c>
      <c r="G156" s="73"/>
      <c r="H156" s="220">
        <f t="shared" si="6"/>
        <v>1.2667242355421744E-3</v>
      </c>
      <c r="I156" s="221">
        <f t="shared" si="7"/>
        <v>3.5728572020660436E-3</v>
      </c>
      <c r="J156" s="23"/>
    </row>
    <row r="157" spans="3:10" x14ac:dyDescent="0.35">
      <c r="C157" s="74" t="s">
        <v>3</v>
      </c>
      <c r="D157" s="79" t="s">
        <v>13</v>
      </c>
      <c r="E157" s="76" t="s">
        <v>8</v>
      </c>
      <c r="F157" s="77">
        <v>400</v>
      </c>
      <c r="G157" s="73"/>
      <c r="H157" s="220">
        <f t="shared" si="6"/>
        <v>2.6760418194582448E-3</v>
      </c>
      <c r="I157" s="221">
        <f t="shared" si="7"/>
        <v>8.7292318921205203E-3</v>
      </c>
      <c r="J157" s="23"/>
    </row>
    <row r="158" spans="3:10" x14ac:dyDescent="0.35">
      <c r="C158" s="74" t="s">
        <v>3</v>
      </c>
      <c r="D158" s="79" t="s">
        <v>13</v>
      </c>
      <c r="E158" s="76" t="s">
        <v>8</v>
      </c>
      <c r="F158" s="77">
        <v>500</v>
      </c>
      <c r="G158" s="73"/>
      <c r="H158" s="220">
        <f t="shared" si="6"/>
        <v>2.3253793051493574E-3</v>
      </c>
      <c r="I158" s="221">
        <f t="shared" si="7"/>
        <v>8.4910136384252974E-3</v>
      </c>
      <c r="J158" s="23"/>
    </row>
    <row r="159" spans="3:10" x14ac:dyDescent="0.35">
      <c r="C159" s="74" t="s">
        <v>3</v>
      </c>
      <c r="D159" s="79" t="s">
        <v>13</v>
      </c>
      <c r="E159" s="76" t="s">
        <v>8</v>
      </c>
      <c r="F159" s="77">
        <v>750</v>
      </c>
      <c r="G159" s="73"/>
      <c r="H159" s="220">
        <f t="shared" si="6"/>
        <v>1.0583375683366818E-7</v>
      </c>
      <c r="I159" s="221">
        <f t="shared" si="7"/>
        <v>4.7434491319453899E-7</v>
      </c>
      <c r="J159" s="23"/>
    </row>
    <row r="160" spans="3:10" x14ac:dyDescent="0.35">
      <c r="C160" s="74" t="s">
        <v>3</v>
      </c>
      <c r="D160" s="79" t="s">
        <v>13</v>
      </c>
      <c r="E160" s="76" t="s">
        <v>8</v>
      </c>
      <c r="F160" s="77">
        <v>1000</v>
      </c>
      <c r="G160" s="73"/>
      <c r="H160" s="220">
        <f t="shared" si="6"/>
        <v>3.0962371120068521E-3</v>
      </c>
      <c r="I160" s="221">
        <f t="shared" si="7"/>
        <v>1.6049215265680015E-2</v>
      </c>
      <c r="J160" s="23"/>
    </row>
    <row r="161" spans="3:10" x14ac:dyDescent="0.35">
      <c r="C161" s="74" t="s">
        <v>3</v>
      </c>
      <c r="D161" s="80" t="s">
        <v>14</v>
      </c>
      <c r="E161" s="76" t="s">
        <v>8</v>
      </c>
      <c r="F161" s="77">
        <v>3</v>
      </c>
      <c r="G161" s="73"/>
      <c r="H161" s="220">
        <f t="shared" si="6"/>
        <v>1.335999082485688E-7</v>
      </c>
      <c r="I161" s="221">
        <f t="shared" si="7"/>
        <v>4.1000766784106138E-8</v>
      </c>
      <c r="J161" s="23"/>
    </row>
    <row r="162" spans="3:10" x14ac:dyDescent="0.35">
      <c r="C162" s="74" t="s">
        <v>3</v>
      </c>
      <c r="D162" s="80" t="s">
        <v>14</v>
      </c>
      <c r="E162" s="76" t="s">
        <v>8</v>
      </c>
      <c r="F162" s="77">
        <v>5</v>
      </c>
      <c r="G162" s="73"/>
      <c r="H162" s="220">
        <f t="shared" si="6"/>
        <v>1.4977515826628983E-8</v>
      </c>
      <c r="I162" s="221">
        <f t="shared" si="7"/>
        <v>5.9505589549386858E-9</v>
      </c>
      <c r="J162" s="23"/>
    </row>
    <row r="163" spans="3:10" x14ac:dyDescent="0.35">
      <c r="C163" s="74" t="s">
        <v>3</v>
      </c>
      <c r="D163" s="80" t="s">
        <v>14</v>
      </c>
      <c r="E163" s="76" t="s">
        <v>8</v>
      </c>
      <c r="F163" s="77">
        <v>10</v>
      </c>
      <c r="G163" s="73"/>
      <c r="H163" s="220">
        <f t="shared" si="6"/>
        <v>8.1645072689687853E-8</v>
      </c>
      <c r="I163" s="221">
        <f t="shared" si="7"/>
        <v>4.6047049765925057E-8</v>
      </c>
      <c r="J163" s="23"/>
    </row>
    <row r="164" spans="3:10" x14ac:dyDescent="0.35">
      <c r="C164" s="74" t="s">
        <v>3</v>
      </c>
      <c r="D164" s="80" t="s">
        <v>14</v>
      </c>
      <c r="E164" s="76" t="s">
        <v>8</v>
      </c>
      <c r="F164" s="77">
        <v>15</v>
      </c>
      <c r="G164" s="73"/>
      <c r="H164" s="220">
        <f t="shared" si="6"/>
        <v>1.2589309891686055E-8</v>
      </c>
      <c r="I164" s="221">
        <f t="shared" si="7"/>
        <v>8.7152139626381337E-9</v>
      </c>
      <c r="J164" s="23"/>
    </row>
    <row r="165" spans="3:10" x14ac:dyDescent="0.35">
      <c r="C165" s="74" t="s">
        <v>3</v>
      </c>
      <c r="D165" s="80" t="s">
        <v>14</v>
      </c>
      <c r="E165" s="76" t="s">
        <v>8</v>
      </c>
      <c r="F165" s="77">
        <v>20</v>
      </c>
      <c r="G165" s="73"/>
      <c r="H165" s="220">
        <f t="shared" si="6"/>
        <v>4.669518614560298E-8</v>
      </c>
      <c r="I165" s="221">
        <f t="shared" si="7"/>
        <v>3.7385035396968557E-8</v>
      </c>
      <c r="J165" s="23"/>
    </row>
    <row r="166" spans="3:10" x14ac:dyDescent="0.35">
      <c r="C166" s="74" t="s">
        <v>3</v>
      </c>
      <c r="D166" s="80" t="s">
        <v>14</v>
      </c>
      <c r="E166" s="76" t="s">
        <v>8</v>
      </c>
      <c r="F166" s="77">
        <v>30</v>
      </c>
      <c r="G166" s="73"/>
      <c r="H166" s="220">
        <f t="shared" ref="H166:H229" si="8">SUMIFS($D$67:$D$69,$C$67:$C$69,$C166)*SUMIFS($F$53:$F$56,$C$53:$C$56,$D166)*SUMIFS($F$61:$F$62,$C$61:$C$62,$E166)*SUMIFS($E$74:$E$93,$C$74:$C$93,$F166)</f>
        <v>2.2582935698813067E-8</v>
      </c>
      <c r="I166" s="221">
        <f t="shared" si="7"/>
        <v>2.2192712275690467E-8</v>
      </c>
      <c r="J166" s="23"/>
    </row>
    <row r="167" spans="3:10" x14ac:dyDescent="0.35">
      <c r="C167" s="74" t="s">
        <v>3</v>
      </c>
      <c r="D167" s="80" t="s">
        <v>14</v>
      </c>
      <c r="E167" s="76" t="s">
        <v>8</v>
      </c>
      <c r="F167" s="77">
        <v>40</v>
      </c>
      <c r="G167" s="73"/>
      <c r="H167" s="220">
        <f t="shared" si="8"/>
        <v>1.6356811198750932E-8</v>
      </c>
      <c r="I167" s="221">
        <f t="shared" si="7"/>
        <v>1.8589948257770807E-8</v>
      </c>
      <c r="J167" s="23"/>
    </row>
    <row r="168" spans="3:10" x14ac:dyDescent="0.35">
      <c r="C168" s="74" t="s">
        <v>3</v>
      </c>
      <c r="D168" s="80" t="s">
        <v>14</v>
      </c>
      <c r="E168" s="76" t="s">
        <v>8</v>
      </c>
      <c r="F168" s="77">
        <v>50</v>
      </c>
      <c r="G168" s="73"/>
      <c r="H168" s="220">
        <f t="shared" si="8"/>
        <v>2.0573516227822691E-7</v>
      </c>
      <c r="I168" s="221">
        <f t="shared" si="7"/>
        <v>2.6174034127970005E-7</v>
      </c>
      <c r="J168" s="23"/>
    </row>
    <row r="169" spans="3:10" x14ac:dyDescent="0.35">
      <c r="C169" s="74" t="s">
        <v>3</v>
      </c>
      <c r="D169" s="80" t="s">
        <v>14</v>
      </c>
      <c r="E169" s="76" t="s">
        <v>8</v>
      </c>
      <c r="F169" s="77">
        <v>60</v>
      </c>
      <c r="G169" s="73"/>
      <c r="H169" s="220">
        <f t="shared" si="8"/>
        <v>6.9424153994334597E-8</v>
      </c>
      <c r="I169" s="221">
        <f t="shared" si="7"/>
        <v>9.6848842784410457E-8</v>
      </c>
      <c r="J169" s="23"/>
    </row>
    <row r="170" spans="3:10" x14ac:dyDescent="0.35">
      <c r="C170" s="74" t="s">
        <v>3</v>
      </c>
      <c r="D170" s="80" t="s">
        <v>14</v>
      </c>
      <c r="E170" s="76" t="s">
        <v>8</v>
      </c>
      <c r="F170" s="77">
        <v>70</v>
      </c>
      <c r="G170" s="73"/>
      <c r="H170" s="220">
        <f t="shared" si="8"/>
        <v>9.7117431735202206E-11</v>
      </c>
      <c r="I170" s="221">
        <f t="shared" si="7"/>
        <v>1.4645995384630267E-10</v>
      </c>
      <c r="J170" s="23"/>
    </row>
    <row r="171" spans="3:10" x14ac:dyDescent="0.35">
      <c r="C171" s="74" t="s">
        <v>3</v>
      </c>
      <c r="D171" s="80" t="s">
        <v>14</v>
      </c>
      <c r="E171" s="76" t="s">
        <v>8</v>
      </c>
      <c r="F171" s="77">
        <v>100</v>
      </c>
      <c r="G171" s="73"/>
      <c r="H171" s="220">
        <f t="shared" si="8"/>
        <v>6.8098686172353277E-8</v>
      </c>
      <c r="I171" s="221">
        <f t="shared" si="7"/>
        <v>1.2298573162687483E-7</v>
      </c>
      <c r="J171" s="23"/>
    </row>
    <row r="172" spans="3:10" x14ac:dyDescent="0.35">
      <c r="C172" s="74" t="s">
        <v>3</v>
      </c>
      <c r="D172" s="80" t="s">
        <v>14</v>
      </c>
      <c r="E172" s="76" t="s">
        <v>8</v>
      </c>
      <c r="F172" s="77">
        <v>120</v>
      </c>
      <c r="G172" s="73"/>
      <c r="H172" s="220">
        <f t="shared" si="8"/>
        <v>1.9651327829117163E-11</v>
      </c>
      <c r="I172" s="221">
        <f t="shared" si="7"/>
        <v>3.8916125518066215E-11</v>
      </c>
      <c r="J172" s="23"/>
    </row>
    <row r="173" spans="3:10" x14ac:dyDescent="0.35">
      <c r="C173" s="74" t="s">
        <v>3</v>
      </c>
      <c r="D173" s="80" t="s">
        <v>14</v>
      </c>
      <c r="E173" s="76" t="s">
        <v>8</v>
      </c>
      <c r="F173" s="77">
        <v>150</v>
      </c>
      <c r="G173" s="73"/>
      <c r="H173" s="220">
        <f t="shared" si="8"/>
        <v>3.3766107643770015E-9</v>
      </c>
      <c r="I173" s="221">
        <f t="shared" si="7"/>
        <v>7.4851635841091686E-9</v>
      </c>
      <c r="J173" s="23"/>
    </row>
    <row r="174" spans="3:10" x14ac:dyDescent="0.35">
      <c r="C174" s="74" t="s">
        <v>3</v>
      </c>
      <c r="D174" s="80" t="s">
        <v>14</v>
      </c>
      <c r="E174" s="76" t="s">
        <v>8</v>
      </c>
      <c r="F174" s="77">
        <v>200</v>
      </c>
      <c r="G174" s="73"/>
      <c r="H174" s="220">
        <f t="shared" si="8"/>
        <v>6.5340878633204016E-8</v>
      </c>
      <c r="I174" s="221">
        <f t="shared" si="7"/>
        <v>1.6751543174688067E-7</v>
      </c>
      <c r="J174" s="23"/>
    </row>
    <row r="175" spans="3:10" x14ac:dyDescent="0.35">
      <c r="C175" s="74" t="s">
        <v>3</v>
      </c>
      <c r="D175" s="80" t="s">
        <v>14</v>
      </c>
      <c r="E175" s="76" t="s">
        <v>8</v>
      </c>
      <c r="F175" s="77">
        <v>250</v>
      </c>
      <c r="G175" s="73"/>
      <c r="H175" s="220">
        <f t="shared" si="8"/>
        <v>6.4689180794001449E-9</v>
      </c>
      <c r="I175" s="221">
        <f t="shared" si="7"/>
        <v>1.8564536170363391E-8</v>
      </c>
      <c r="J175" s="23"/>
    </row>
    <row r="176" spans="3:10" x14ac:dyDescent="0.35">
      <c r="C176" s="74" t="s">
        <v>3</v>
      </c>
      <c r="D176" s="80" t="s">
        <v>14</v>
      </c>
      <c r="E176" s="76" t="s">
        <v>8</v>
      </c>
      <c r="F176" s="77">
        <v>300</v>
      </c>
      <c r="G176" s="73"/>
      <c r="H176" s="220">
        <f t="shared" si="8"/>
        <v>2.5565950302902536E-9</v>
      </c>
      <c r="I176" s="221">
        <f t="shared" si="7"/>
        <v>8.0451860299874379E-9</v>
      </c>
      <c r="J176" s="23"/>
    </row>
    <row r="177" spans="3:10" x14ac:dyDescent="0.35">
      <c r="C177" s="74" t="s">
        <v>3</v>
      </c>
      <c r="D177" s="80" t="s">
        <v>14</v>
      </c>
      <c r="E177" s="76" t="s">
        <v>8</v>
      </c>
      <c r="F177" s="77">
        <v>400</v>
      </c>
      <c r="G177" s="73"/>
      <c r="H177" s="220">
        <f t="shared" si="8"/>
        <v>5.4009823326286654E-9</v>
      </c>
      <c r="I177" s="221">
        <f t="shared" ref="I177:I240" si="9">SUMIFS($D$67:$D$69,$C$67:$C$69,$C177)*SUMIFS($G$53:$G$56,$C$53:$C$56,$D177)*SUMIFS($G$61:$G$62,$C$61:$C$62,$E177)*SUMIFS($F$74:$F$93,$C$74:$C$93,$F177)</f>
        <v>1.965605970213378E-8</v>
      </c>
      <c r="J177" s="23"/>
    </row>
    <row r="178" spans="3:10" x14ac:dyDescent="0.35">
      <c r="C178" s="74" t="s">
        <v>3</v>
      </c>
      <c r="D178" s="80" t="s">
        <v>14</v>
      </c>
      <c r="E178" s="76" t="s">
        <v>8</v>
      </c>
      <c r="F178" s="77">
        <v>500</v>
      </c>
      <c r="G178" s="73"/>
      <c r="H178" s="220">
        <f t="shared" si="8"/>
        <v>4.6932497289278506E-9</v>
      </c>
      <c r="I178" s="221">
        <f t="shared" si="9"/>
        <v>1.9119651427655705E-8</v>
      </c>
      <c r="J178" s="23"/>
    </row>
    <row r="179" spans="3:10" x14ac:dyDescent="0.35">
      <c r="C179" s="74" t="s">
        <v>3</v>
      </c>
      <c r="D179" s="80" t="s">
        <v>14</v>
      </c>
      <c r="E179" s="76" t="s">
        <v>8</v>
      </c>
      <c r="F179" s="77">
        <v>750</v>
      </c>
      <c r="G179" s="73"/>
      <c r="H179" s="220">
        <f t="shared" si="8"/>
        <v>2.1360138944692566E-13</v>
      </c>
      <c r="I179" s="221">
        <f t="shared" si="9"/>
        <v>1.068106798900766E-12</v>
      </c>
      <c r="J179" s="23"/>
    </row>
    <row r="180" spans="3:10" x14ac:dyDescent="0.35">
      <c r="C180" s="74" t="s">
        <v>3</v>
      </c>
      <c r="D180" s="80" t="s">
        <v>14</v>
      </c>
      <c r="E180" s="76" t="s">
        <v>8</v>
      </c>
      <c r="F180" s="77">
        <v>1000</v>
      </c>
      <c r="G180" s="73"/>
      <c r="H180" s="220">
        <f t="shared" si="8"/>
        <v>6.2490510491961086E-9</v>
      </c>
      <c r="I180" s="221">
        <f t="shared" si="9"/>
        <v>3.6138842149371533E-8</v>
      </c>
      <c r="J180" s="23"/>
    </row>
    <row r="181" spans="3:10" x14ac:dyDescent="0.35">
      <c r="C181" s="74" t="s">
        <v>3</v>
      </c>
      <c r="D181" s="75" t="s">
        <v>11</v>
      </c>
      <c r="E181" s="81" t="s">
        <v>9</v>
      </c>
      <c r="F181" s="77">
        <v>3</v>
      </c>
      <c r="G181" s="73"/>
      <c r="H181" s="220">
        <f t="shared" si="8"/>
        <v>5.0887962029014461E-4</v>
      </c>
      <c r="I181" s="221">
        <f t="shared" si="9"/>
        <v>1.9637015402939229E-4</v>
      </c>
      <c r="J181" s="23"/>
    </row>
    <row r="182" spans="3:10" x14ac:dyDescent="0.35">
      <c r="C182" s="74" t="s">
        <v>3</v>
      </c>
      <c r="D182" s="75" t="s">
        <v>11</v>
      </c>
      <c r="E182" s="81" t="s">
        <v>9</v>
      </c>
      <c r="F182" s="77">
        <v>5</v>
      </c>
      <c r="G182" s="73"/>
      <c r="H182" s="220">
        <f t="shared" si="8"/>
        <v>5.7049085337423775E-5</v>
      </c>
      <c r="I182" s="221">
        <f t="shared" si="9"/>
        <v>2.8499764033565845E-5</v>
      </c>
      <c r="J182" s="23"/>
    </row>
    <row r="183" spans="3:10" x14ac:dyDescent="0.35">
      <c r="C183" s="74" t="s">
        <v>3</v>
      </c>
      <c r="D183" s="75" t="s">
        <v>11</v>
      </c>
      <c r="E183" s="81" t="s">
        <v>9</v>
      </c>
      <c r="F183" s="77">
        <v>10</v>
      </c>
      <c r="G183" s="73"/>
      <c r="H183" s="220">
        <f t="shared" si="8"/>
        <v>3.1098459672284013E-4</v>
      </c>
      <c r="I183" s="221">
        <f t="shared" si="9"/>
        <v>2.2053895486264443E-4</v>
      </c>
      <c r="J183" s="23"/>
    </row>
    <row r="184" spans="3:10" x14ac:dyDescent="0.35">
      <c r="C184" s="74" t="s">
        <v>3</v>
      </c>
      <c r="D184" s="75" t="s">
        <v>11</v>
      </c>
      <c r="E184" s="81" t="s">
        <v>9</v>
      </c>
      <c r="F184" s="77">
        <v>15</v>
      </c>
      <c r="G184" s="73"/>
      <c r="H184" s="220">
        <f t="shared" si="8"/>
        <v>4.7952452373520179E-5</v>
      </c>
      <c r="I184" s="221">
        <f t="shared" si="9"/>
        <v>4.1740875658593396E-5</v>
      </c>
      <c r="J184" s="23"/>
    </row>
    <row r="185" spans="3:10" x14ac:dyDescent="0.35">
      <c r="C185" s="74" t="s">
        <v>3</v>
      </c>
      <c r="D185" s="75" t="s">
        <v>11</v>
      </c>
      <c r="E185" s="81" t="s">
        <v>9</v>
      </c>
      <c r="F185" s="77">
        <v>20</v>
      </c>
      <c r="G185" s="73"/>
      <c r="H185" s="220">
        <f t="shared" si="8"/>
        <v>1.778611146269752E-4</v>
      </c>
      <c r="I185" s="221">
        <f t="shared" si="9"/>
        <v>1.7905287474142653E-4</v>
      </c>
      <c r="J185" s="23"/>
    </row>
    <row r="186" spans="3:10" x14ac:dyDescent="0.35">
      <c r="C186" s="74" t="s">
        <v>3</v>
      </c>
      <c r="D186" s="75" t="s">
        <v>11</v>
      </c>
      <c r="E186" s="81" t="s">
        <v>9</v>
      </c>
      <c r="F186" s="77">
        <v>30</v>
      </c>
      <c r="G186" s="73"/>
      <c r="H186" s="220">
        <f t="shared" si="8"/>
        <v>8.601799128534847E-5</v>
      </c>
      <c r="I186" s="221">
        <f t="shared" si="9"/>
        <v>1.0629036161335124E-4</v>
      </c>
      <c r="J186" s="23"/>
    </row>
    <row r="187" spans="3:10" x14ac:dyDescent="0.35">
      <c r="C187" s="74" t="s">
        <v>3</v>
      </c>
      <c r="D187" s="75" t="s">
        <v>11</v>
      </c>
      <c r="E187" s="81" t="s">
        <v>9</v>
      </c>
      <c r="F187" s="77">
        <v>40</v>
      </c>
      <c r="G187" s="73"/>
      <c r="H187" s="220">
        <f t="shared" si="8"/>
        <v>6.2302796319975225E-5</v>
      </c>
      <c r="I187" s="221">
        <f t="shared" si="9"/>
        <v>8.9035188585594912E-5</v>
      </c>
      <c r="J187" s="23"/>
    </row>
    <row r="188" spans="3:10" x14ac:dyDescent="0.35">
      <c r="C188" s="74" t="s">
        <v>3</v>
      </c>
      <c r="D188" s="75" t="s">
        <v>11</v>
      </c>
      <c r="E188" s="81" t="s">
        <v>9</v>
      </c>
      <c r="F188" s="77">
        <v>50</v>
      </c>
      <c r="G188" s="73"/>
      <c r="H188" s="220">
        <f t="shared" si="8"/>
        <v>7.8364149072383024E-4</v>
      </c>
      <c r="I188" s="221">
        <f t="shared" si="9"/>
        <v>1.253586095192852E-3</v>
      </c>
      <c r="J188" s="23"/>
    </row>
    <row r="189" spans="3:10" x14ac:dyDescent="0.35">
      <c r="C189" s="74" t="s">
        <v>3</v>
      </c>
      <c r="D189" s="75" t="s">
        <v>11</v>
      </c>
      <c r="E189" s="81" t="s">
        <v>9</v>
      </c>
      <c r="F189" s="77">
        <v>60</v>
      </c>
      <c r="G189" s="73"/>
      <c r="H189" s="220">
        <f t="shared" si="8"/>
        <v>2.64435339714988E-4</v>
      </c>
      <c r="I189" s="221">
        <f t="shared" si="9"/>
        <v>4.6385040248845915E-4</v>
      </c>
      <c r="J189" s="23"/>
    </row>
    <row r="190" spans="3:10" x14ac:dyDescent="0.35">
      <c r="C190" s="74" t="s">
        <v>3</v>
      </c>
      <c r="D190" s="75" t="s">
        <v>11</v>
      </c>
      <c r="E190" s="81" t="s">
        <v>9</v>
      </c>
      <c r="F190" s="77">
        <v>70</v>
      </c>
      <c r="G190" s="73"/>
      <c r="H190" s="220">
        <f t="shared" si="8"/>
        <v>3.6991853087962856E-7</v>
      </c>
      <c r="I190" s="221">
        <f t="shared" si="9"/>
        <v>7.0145916654136912E-7</v>
      </c>
      <c r="J190" s="23"/>
    </row>
    <row r="191" spans="3:10" x14ac:dyDescent="0.35">
      <c r="C191" s="74" t="s">
        <v>3</v>
      </c>
      <c r="D191" s="75" t="s">
        <v>11</v>
      </c>
      <c r="E191" s="81" t="s">
        <v>9</v>
      </c>
      <c r="F191" s="77">
        <v>100</v>
      </c>
      <c r="G191" s="73"/>
      <c r="H191" s="220">
        <f t="shared" si="8"/>
        <v>2.593866568917804E-4</v>
      </c>
      <c r="I191" s="221">
        <f t="shared" si="9"/>
        <v>5.8903110739745709E-4</v>
      </c>
      <c r="J191" s="23"/>
    </row>
    <row r="192" spans="3:10" x14ac:dyDescent="0.35">
      <c r="C192" s="74" t="s">
        <v>3</v>
      </c>
      <c r="D192" s="75" t="s">
        <v>11</v>
      </c>
      <c r="E192" s="81" t="s">
        <v>9</v>
      </c>
      <c r="F192" s="77">
        <v>120</v>
      </c>
      <c r="G192" s="73"/>
      <c r="H192" s="220">
        <f t="shared" si="8"/>
        <v>7.4851550236640382E-8</v>
      </c>
      <c r="I192" s="221">
        <f t="shared" si="9"/>
        <v>1.8638591815732131E-7</v>
      </c>
      <c r="J192" s="23"/>
    </row>
    <row r="193" spans="3:10" x14ac:dyDescent="0.35">
      <c r="C193" s="74" t="s">
        <v>3</v>
      </c>
      <c r="D193" s="75" t="s">
        <v>11</v>
      </c>
      <c r="E193" s="81" t="s">
        <v>9</v>
      </c>
      <c r="F193" s="77">
        <v>150</v>
      </c>
      <c r="G193" s="73"/>
      <c r="H193" s="220">
        <f t="shared" si="8"/>
        <v>1.2861448979791426E-5</v>
      </c>
      <c r="I193" s="221">
        <f t="shared" si="9"/>
        <v>3.5849639927136788E-5</v>
      </c>
      <c r="J193" s="23"/>
    </row>
    <row r="194" spans="3:10" x14ac:dyDescent="0.35">
      <c r="C194" s="74" t="s">
        <v>3</v>
      </c>
      <c r="D194" s="75" t="s">
        <v>11</v>
      </c>
      <c r="E194" s="81" t="s">
        <v>9</v>
      </c>
      <c r="F194" s="77">
        <v>200</v>
      </c>
      <c r="G194" s="73"/>
      <c r="H194" s="220">
        <f t="shared" si="8"/>
        <v>2.4888221814063622E-4</v>
      </c>
      <c r="I194" s="221">
        <f t="shared" si="9"/>
        <v>8.023028278384978E-4</v>
      </c>
      <c r="J194" s="23"/>
    </row>
    <row r="195" spans="3:10" x14ac:dyDescent="0.35">
      <c r="C195" s="74" t="s">
        <v>3</v>
      </c>
      <c r="D195" s="75" t="s">
        <v>11</v>
      </c>
      <c r="E195" s="81" t="s">
        <v>9</v>
      </c>
      <c r="F195" s="77">
        <v>250</v>
      </c>
      <c r="G195" s="73"/>
      <c r="H195" s="220">
        <f t="shared" si="8"/>
        <v>2.4639991292572329E-5</v>
      </c>
      <c r="I195" s="221">
        <f t="shared" si="9"/>
        <v>8.8913479263799078E-5</v>
      </c>
      <c r="J195" s="23"/>
    </row>
    <row r="196" spans="3:10" x14ac:dyDescent="0.35">
      <c r="C196" s="74" t="s">
        <v>3</v>
      </c>
      <c r="D196" s="75" t="s">
        <v>11</v>
      </c>
      <c r="E196" s="81" t="s">
        <v>9</v>
      </c>
      <c r="F196" s="77">
        <v>300</v>
      </c>
      <c r="G196" s="73"/>
      <c r="H196" s="220">
        <f t="shared" si="8"/>
        <v>9.7380239650255298E-6</v>
      </c>
      <c r="I196" s="221">
        <f t="shared" si="9"/>
        <v>3.8531826202727687E-5</v>
      </c>
      <c r="J196" s="23"/>
    </row>
    <row r="197" spans="3:10" x14ac:dyDescent="0.35">
      <c r="C197" s="74" t="s">
        <v>3</v>
      </c>
      <c r="D197" s="75" t="s">
        <v>11</v>
      </c>
      <c r="E197" s="81" t="s">
        <v>9</v>
      </c>
      <c r="F197" s="77">
        <v>400</v>
      </c>
      <c r="G197" s="73"/>
      <c r="H197" s="220">
        <f t="shared" si="8"/>
        <v>2.0572243459241281E-5</v>
      </c>
      <c r="I197" s="221">
        <f t="shared" si="9"/>
        <v>9.4141250861074364E-5</v>
      </c>
      <c r="J197" s="23"/>
    </row>
    <row r="198" spans="3:10" x14ac:dyDescent="0.35">
      <c r="C198" s="74" t="s">
        <v>3</v>
      </c>
      <c r="D198" s="75" t="s">
        <v>11</v>
      </c>
      <c r="E198" s="81" t="s">
        <v>9</v>
      </c>
      <c r="F198" s="77">
        <v>500</v>
      </c>
      <c r="G198" s="73"/>
      <c r="H198" s="220">
        <f t="shared" si="8"/>
        <v>1.7876502845646333E-5</v>
      </c>
      <c r="I198" s="221">
        <f t="shared" si="9"/>
        <v>9.1572162920925567E-5</v>
      </c>
      <c r="J198" s="23"/>
    </row>
    <row r="199" spans="3:10" x14ac:dyDescent="0.35">
      <c r="C199" s="74" t="s">
        <v>3</v>
      </c>
      <c r="D199" s="75" t="s">
        <v>11</v>
      </c>
      <c r="E199" s="81" t="s">
        <v>9</v>
      </c>
      <c r="F199" s="77">
        <v>750</v>
      </c>
      <c r="G199" s="73"/>
      <c r="H199" s="220">
        <f t="shared" si="8"/>
        <v>8.1360380692000413E-10</v>
      </c>
      <c r="I199" s="221">
        <f t="shared" si="9"/>
        <v>5.1156188791398766E-9</v>
      </c>
      <c r="J199" s="23"/>
    </row>
    <row r="200" spans="3:10" x14ac:dyDescent="0.35">
      <c r="C200" s="74" t="s">
        <v>3</v>
      </c>
      <c r="D200" s="75" t="s">
        <v>11</v>
      </c>
      <c r="E200" s="81" t="s">
        <v>9</v>
      </c>
      <c r="F200" s="77">
        <v>1000</v>
      </c>
      <c r="G200" s="73"/>
      <c r="H200" s="220">
        <f t="shared" si="8"/>
        <v>2.380252177398267E-5</v>
      </c>
      <c r="I200" s="221">
        <f t="shared" si="9"/>
        <v>1.7308432392700907E-4</v>
      </c>
      <c r="J200" s="23"/>
    </row>
    <row r="201" spans="3:10" x14ac:dyDescent="0.35">
      <c r="C201" s="74" t="s">
        <v>3</v>
      </c>
      <c r="D201" s="78" t="s">
        <v>12</v>
      </c>
      <c r="E201" s="81" t="s">
        <v>9</v>
      </c>
      <c r="F201" s="77">
        <v>3</v>
      </c>
      <c r="G201" s="73"/>
      <c r="H201" s="220">
        <f t="shared" si="8"/>
        <v>9.518952793471339E-10</v>
      </c>
      <c r="I201" s="221">
        <f t="shared" si="9"/>
        <v>4.0778502299015559E-10</v>
      </c>
      <c r="J201" s="23"/>
    </row>
    <row r="202" spans="3:10" x14ac:dyDescent="0.35">
      <c r="C202" s="74" t="s">
        <v>3</v>
      </c>
      <c r="D202" s="78" t="s">
        <v>12</v>
      </c>
      <c r="E202" s="81" t="s">
        <v>9</v>
      </c>
      <c r="F202" s="77">
        <v>5</v>
      </c>
      <c r="G202" s="73"/>
      <c r="H202" s="220">
        <f t="shared" si="8"/>
        <v>1.0671434433315073E-10</v>
      </c>
      <c r="I202" s="221">
        <f t="shared" si="9"/>
        <v>5.9183010723218836E-11</v>
      </c>
      <c r="J202" s="23"/>
    </row>
    <row r="203" spans="3:10" x14ac:dyDescent="0.35">
      <c r="C203" s="74" t="s">
        <v>3</v>
      </c>
      <c r="D203" s="78" t="s">
        <v>12</v>
      </c>
      <c r="E203" s="81" t="s">
        <v>9</v>
      </c>
      <c r="F203" s="77">
        <v>10</v>
      </c>
      <c r="G203" s="73"/>
      <c r="H203" s="220">
        <f t="shared" si="8"/>
        <v>5.8171865755079985E-10</v>
      </c>
      <c r="I203" s="221">
        <f t="shared" si="9"/>
        <v>4.5797429463454739E-10</v>
      </c>
      <c r="J203" s="23"/>
    </row>
    <row r="204" spans="3:10" x14ac:dyDescent="0.35">
      <c r="C204" s="74" t="s">
        <v>3</v>
      </c>
      <c r="D204" s="78" t="s">
        <v>12</v>
      </c>
      <c r="E204" s="81" t="s">
        <v>9</v>
      </c>
      <c r="F204" s="77">
        <v>15</v>
      </c>
      <c r="G204" s="73"/>
      <c r="H204" s="220">
        <f t="shared" si="8"/>
        <v>8.9698449746222107E-11</v>
      </c>
      <c r="I204" s="221">
        <f t="shared" si="9"/>
        <v>8.6679689305132491E-11</v>
      </c>
      <c r="J204" s="23"/>
    </row>
    <row r="205" spans="3:10" x14ac:dyDescent="0.35">
      <c r="C205" s="74" t="s">
        <v>3</v>
      </c>
      <c r="D205" s="78" t="s">
        <v>12</v>
      </c>
      <c r="E205" s="81" t="s">
        <v>9</v>
      </c>
      <c r="F205" s="77">
        <v>20</v>
      </c>
      <c r="G205" s="73"/>
      <c r="H205" s="220">
        <f t="shared" si="8"/>
        <v>3.3270177983607505E-10</v>
      </c>
      <c r="I205" s="221">
        <f t="shared" si="9"/>
        <v>3.7182371732497254E-10</v>
      </c>
      <c r="J205" s="23"/>
    </row>
    <row r="206" spans="3:10" x14ac:dyDescent="0.35">
      <c r="C206" s="74" t="s">
        <v>3</v>
      </c>
      <c r="D206" s="78" t="s">
        <v>12</v>
      </c>
      <c r="E206" s="81" t="s">
        <v>9</v>
      </c>
      <c r="F206" s="77">
        <v>30</v>
      </c>
      <c r="G206" s="73"/>
      <c r="H206" s="220">
        <f t="shared" si="8"/>
        <v>1.609027294053573E-10</v>
      </c>
      <c r="I206" s="221">
        <f t="shared" si="9"/>
        <v>2.2072405945989535E-10</v>
      </c>
      <c r="J206" s="23"/>
    </row>
    <row r="207" spans="3:10" x14ac:dyDescent="0.35">
      <c r="C207" s="74" t="s">
        <v>3</v>
      </c>
      <c r="D207" s="78" t="s">
        <v>12</v>
      </c>
      <c r="E207" s="81" t="s">
        <v>9</v>
      </c>
      <c r="F207" s="77">
        <v>40</v>
      </c>
      <c r="G207" s="73"/>
      <c r="H207" s="220">
        <f t="shared" si="8"/>
        <v>1.165417818722951E-10</v>
      </c>
      <c r="I207" s="221">
        <f t="shared" si="9"/>
        <v>1.848917245279304E-10</v>
      </c>
      <c r="J207" s="23"/>
    </row>
    <row r="208" spans="3:10" x14ac:dyDescent="0.35">
      <c r="C208" s="74" t="s">
        <v>3</v>
      </c>
      <c r="D208" s="78" t="s">
        <v>12</v>
      </c>
      <c r="E208" s="81" t="s">
        <v>9</v>
      </c>
      <c r="F208" s="77">
        <v>50</v>
      </c>
      <c r="G208" s="73"/>
      <c r="H208" s="220">
        <f t="shared" si="8"/>
        <v>1.4658567684342602E-9</v>
      </c>
      <c r="I208" s="221">
        <f t="shared" si="9"/>
        <v>2.6032145117727111E-9</v>
      </c>
      <c r="J208" s="23"/>
    </row>
    <row r="209" spans="3:10" x14ac:dyDescent="0.35">
      <c r="C209" s="74" t="s">
        <v>3</v>
      </c>
      <c r="D209" s="78" t="s">
        <v>12</v>
      </c>
      <c r="E209" s="81" t="s">
        <v>9</v>
      </c>
      <c r="F209" s="77">
        <v>60</v>
      </c>
      <c r="G209" s="73"/>
      <c r="H209" s="220">
        <f t="shared" si="8"/>
        <v>4.9464498386422739E-10</v>
      </c>
      <c r="I209" s="221">
        <f t="shared" si="9"/>
        <v>9.6323826794186588E-10</v>
      </c>
      <c r="J209" s="23"/>
    </row>
    <row r="210" spans="3:10" x14ac:dyDescent="0.35">
      <c r="C210" s="74" t="s">
        <v>3</v>
      </c>
      <c r="D210" s="78" t="s">
        <v>12</v>
      </c>
      <c r="E210" s="81" t="s">
        <v>9</v>
      </c>
      <c r="F210" s="77">
        <v>70</v>
      </c>
      <c r="G210" s="73"/>
      <c r="H210" s="220">
        <f t="shared" si="8"/>
        <v>6.9195874475495265E-13</v>
      </c>
      <c r="I210" s="221">
        <f t="shared" si="9"/>
        <v>1.4566599683570702E-12</v>
      </c>
      <c r="J210" s="23"/>
    </row>
    <row r="211" spans="3:10" x14ac:dyDescent="0.35">
      <c r="C211" s="74" t="s">
        <v>3</v>
      </c>
      <c r="D211" s="78" t="s">
        <v>12</v>
      </c>
      <c r="E211" s="81" t="s">
        <v>9</v>
      </c>
      <c r="F211" s="77">
        <v>100</v>
      </c>
      <c r="G211" s="73"/>
      <c r="H211" s="220">
        <f t="shared" si="8"/>
        <v>4.8520106598126681E-10</v>
      </c>
      <c r="I211" s="221">
        <f t="shared" si="9"/>
        <v>1.2231902799039232E-9</v>
      </c>
      <c r="J211" s="23"/>
    </row>
    <row r="212" spans="3:10" x14ac:dyDescent="0.35">
      <c r="C212" s="74" t="s">
        <v>3</v>
      </c>
      <c r="D212" s="78" t="s">
        <v>12</v>
      </c>
      <c r="E212" s="81" t="s">
        <v>9</v>
      </c>
      <c r="F212" s="77">
        <v>120</v>
      </c>
      <c r="G212" s="73"/>
      <c r="H212" s="220">
        <f t="shared" si="8"/>
        <v>1.4001511257504907E-13</v>
      </c>
      <c r="I212" s="221">
        <f t="shared" si="9"/>
        <v>3.8705161839129692E-13</v>
      </c>
      <c r="J212" s="23"/>
    </row>
    <row r="213" spans="3:10" x14ac:dyDescent="0.35">
      <c r="C213" s="74" t="s">
        <v>3</v>
      </c>
      <c r="D213" s="78" t="s">
        <v>12</v>
      </c>
      <c r="E213" s="81" t="s">
        <v>9</v>
      </c>
      <c r="F213" s="77">
        <v>150</v>
      </c>
      <c r="G213" s="73"/>
      <c r="H213" s="220">
        <f t="shared" si="8"/>
        <v>2.4058248908547564E-11</v>
      </c>
      <c r="I213" s="221">
        <f t="shared" si="9"/>
        <v>7.4445866349364595E-11</v>
      </c>
      <c r="J213" s="23"/>
    </row>
    <row r="214" spans="3:10" x14ac:dyDescent="0.35">
      <c r="C214" s="74" t="s">
        <v>3</v>
      </c>
      <c r="D214" s="78" t="s">
        <v>12</v>
      </c>
      <c r="E214" s="81" t="s">
        <v>9</v>
      </c>
      <c r="F214" s="77">
        <v>200</v>
      </c>
      <c r="G214" s="73"/>
      <c r="H214" s="220">
        <f t="shared" si="8"/>
        <v>4.6555177121543576E-10</v>
      </c>
      <c r="I214" s="221">
        <f t="shared" si="9"/>
        <v>1.6660733333550218E-9</v>
      </c>
      <c r="J214" s="23"/>
    </row>
    <row r="215" spans="3:10" x14ac:dyDescent="0.35">
      <c r="C215" s="74" t="s">
        <v>3</v>
      </c>
      <c r="D215" s="78" t="s">
        <v>12</v>
      </c>
      <c r="E215" s="81" t="s">
        <v>9</v>
      </c>
      <c r="F215" s="77">
        <v>250</v>
      </c>
      <c r="G215" s="73"/>
      <c r="H215" s="220">
        <f t="shared" si="8"/>
        <v>4.6090844394949586E-11</v>
      </c>
      <c r="I215" s="221">
        <f t="shared" si="9"/>
        <v>1.8463898123895177E-10</v>
      </c>
      <c r="J215" s="23"/>
    </row>
    <row r="216" spans="3:10" x14ac:dyDescent="0.35">
      <c r="C216" s="74" t="s">
        <v>3</v>
      </c>
      <c r="D216" s="78" t="s">
        <v>12</v>
      </c>
      <c r="E216" s="81" t="s">
        <v>9</v>
      </c>
      <c r="F216" s="77">
        <v>300</v>
      </c>
      <c r="G216" s="73"/>
      <c r="H216" s="220">
        <f t="shared" si="8"/>
        <v>1.8215661765334372E-11</v>
      </c>
      <c r="I216" s="221">
        <f t="shared" si="9"/>
        <v>8.0015732083095207E-11</v>
      </c>
      <c r="J216" s="23"/>
    </row>
    <row r="217" spans="3:10" x14ac:dyDescent="0.35">
      <c r="C217" s="74" t="s">
        <v>3</v>
      </c>
      <c r="D217" s="78" t="s">
        <v>12</v>
      </c>
      <c r="E217" s="81" t="s">
        <v>9</v>
      </c>
      <c r="F217" s="77">
        <v>400</v>
      </c>
      <c r="G217" s="73"/>
      <c r="H217" s="220">
        <f t="shared" si="8"/>
        <v>3.8481834708307693E-11</v>
      </c>
      <c r="I217" s="221">
        <f t="shared" si="9"/>
        <v>1.9549504524480421E-10</v>
      </c>
      <c r="J217" s="23"/>
    </row>
    <row r="218" spans="3:10" x14ac:dyDescent="0.35">
      <c r="C218" s="74" t="s">
        <v>3</v>
      </c>
      <c r="D218" s="78" t="s">
        <v>12</v>
      </c>
      <c r="E218" s="81" t="s">
        <v>9</v>
      </c>
      <c r="F218" s="77">
        <v>500</v>
      </c>
      <c r="G218" s="73"/>
      <c r="H218" s="220">
        <f t="shared" si="8"/>
        <v>3.3439261451075853E-11</v>
      </c>
      <c r="I218" s="221">
        <f t="shared" si="9"/>
        <v>1.9016004110471221E-10</v>
      </c>
      <c r="J218" s="23"/>
    </row>
    <row r="219" spans="3:10" x14ac:dyDescent="0.35">
      <c r="C219" s="74" t="s">
        <v>3</v>
      </c>
      <c r="D219" s="78" t="s">
        <v>12</v>
      </c>
      <c r="E219" s="81" t="s">
        <v>9</v>
      </c>
      <c r="F219" s="77">
        <v>750</v>
      </c>
      <c r="G219" s="73"/>
      <c r="H219" s="220">
        <f t="shared" si="8"/>
        <v>1.5219033975548812E-15</v>
      </c>
      <c r="I219" s="221">
        <f t="shared" si="9"/>
        <v>1.0623166094409079E-14</v>
      </c>
      <c r="J219" s="23"/>
    </row>
    <row r="220" spans="3:10" x14ac:dyDescent="0.35">
      <c r="C220" s="74" t="s">
        <v>3</v>
      </c>
      <c r="D220" s="78" t="s">
        <v>12</v>
      </c>
      <c r="E220" s="81" t="s">
        <v>9</v>
      </c>
      <c r="F220" s="77">
        <v>1000</v>
      </c>
      <c r="G220" s="73"/>
      <c r="H220" s="220">
        <f t="shared" si="8"/>
        <v>4.4524298497733087E-11</v>
      </c>
      <c r="I220" s="221">
        <f t="shared" si="9"/>
        <v>3.5942934078081179E-10</v>
      </c>
      <c r="J220" s="23"/>
    </row>
    <row r="221" spans="3:10" x14ac:dyDescent="0.35">
      <c r="C221" s="74" t="s">
        <v>3</v>
      </c>
      <c r="D221" s="79" t="s">
        <v>13</v>
      </c>
      <c r="E221" s="81" t="s">
        <v>9</v>
      </c>
      <c r="F221" s="77">
        <v>3</v>
      </c>
      <c r="G221" s="73"/>
      <c r="H221" s="220">
        <f t="shared" si="8"/>
        <v>6.2885142452423417E-4</v>
      </c>
      <c r="I221" s="221">
        <f t="shared" si="9"/>
        <v>3.0885614354232032E-4</v>
      </c>
      <c r="J221" s="23"/>
    </row>
    <row r="222" spans="3:10" x14ac:dyDescent="0.35">
      <c r="C222" s="74" t="s">
        <v>3</v>
      </c>
      <c r="D222" s="79" t="s">
        <v>13</v>
      </c>
      <c r="E222" s="81" t="s">
        <v>9</v>
      </c>
      <c r="F222" s="77">
        <v>5</v>
      </c>
      <c r="G222" s="73"/>
      <c r="H222" s="220">
        <f t="shared" si="8"/>
        <v>7.0498792154004327E-5</v>
      </c>
      <c r="I222" s="221">
        <f t="shared" si="9"/>
        <v>4.482517852461304E-5</v>
      </c>
      <c r="J222" s="23"/>
    </row>
    <row r="223" spans="3:10" x14ac:dyDescent="0.35">
      <c r="C223" s="74" t="s">
        <v>3</v>
      </c>
      <c r="D223" s="79" t="s">
        <v>13</v>
      </c>
      <c r="E223" s="81" t="s">
        <v>9</v>
      </c>
      <c r="F223" s="77">
        <v>10</v>
      </c>
      <c r="G223" s="73"/>
      <c r="H223" s="220">
        <f t="shared" si="8"/>
        <v>3.8430131382103603E-4</v>
      </c>
      <c r="I223" s="221">
        <f t="shared" si="9"/>
        <v>3.4686946922460999E-4</v>
      </c>
      <c r="J223" s="23"/>
    </row>
    <row r="224" spans="3:10" x14ac:dyDescent="0.35">
      <c r="C224" s="74" t="s">
        <v>3</v>
      </c>
      <c r="D224" s="79" t="s">
        <v>13</v>
      </c>
      <c r="E224" s="81" t="s">
        <v>9</v>
      </c>
      <c r="F224" s="77">
        <v>15</v>
      </c>
      <c r="G224" s="73"/>
      <c r="H224" s="220">
        <f t="shared" si="8"/>
        <v>5.9257566587802038E-5</v>
      </c>
      <c r="I224" s="221">
        <f t="shared" si="9"/>
        <v>6.5651147180253416E-5</v>
      </c>
      <c r="J224" s="23"/>
    </row>
    <row r="225" spans="3:10" x14ac:dyDescent="0.35">
      <c r="C225" s="74" t="s">
        <v>3</v>
      </c>
      <c r="D225" s="79" t="s">
        <v>13</v>
      </c>
      <c r="E225" s="81" t="s">
        <v>9</v>
      </c>
      <c r="F225" s="77">
        <v>20</v>
      </c>
      <c r="G225" s="73"/>
      <c r="H225" s="220">
        <f t="shared" si="8"/>
        <v>2.1979307254802165E-4</v>
      </c>
      <c r="I225" s="221">
        <f t="shared" si="9"/>
        <v>2.8161907116763633E-4</v>
      </c>
      <c r="J225" s="23"/>
    </row>
    <row r="226" spans="3:10" x14ac:dyDescent="0.35">
      <c r="C226" s="74" t="s">
        <v>3</v>
      </c>
      <c r="D226" s="79" t="s">
        <v>13</v>
      </c>
      <c r="E226" s="81" t="s">
        <v>9</v>
      </c>
      <c r="F226" s="77">
        <v>30</v>
      </c>
      <c r="G226" s="73"/>
      <c r="H226" s="220">
        <f t="shared" si="8"/>
        <v>1.0629731315170955E-4</v>
      </c>
      <c r="I226" s="221">
        <f t="shared" si="9"/>
        <v>1.6717627658785993E-4</v>
      </c>
      <c r="J226" s="23"/>
    </row>
    <row r="227" spans="3:10" x14ac:dyDescent="0.35">
      <c r="C227" s="74" t="s">
        <v>3</v>
      </c>
      <c r="D227" s="79" t="s">
        <v>13</v>
      </c>
      <c r="E227" s="81" t="s">
        <v>9</v>
      </c>
      <c r="F227" s="77">
        <v>40</v>
      </c>
      <c r="G227" s="73"/>
      <c r="H227" s="220">
        <f t="shared" si="8"/>
        <v>7.6991100950989317E-5</v>
      </c>
      <c r="I227" s="221">
        <f t="shared" si="9"/>
        <v>1.4003688657286513E-4</v>
      </c>
      <c r="J227" s="23"/>
    </row>
    <row r="228" spans="3:10" x14ac:dyDescent="0.35">
      <c r="C228" s="74" t="s">
        <v>3</v>
      </c>
      <c r="D228" s="79" t="s">
        <v>13</v>
      </c>
      <c r="E228" s="81" t="s">
        <v>9</v>
      </c>
      <c r="F228" s="77">
        <v>50</v>
      </c>
      <c r="G228" s="73"/>
      <c r="H228" s="220">
        <f t="shared" si="8"/>
        <v>9.6839025991451945E-4</v>
      </c>
      <c r="I228" s="221">
        <f t="shared" si="9"/>
        <v>1.9716731846204506E-3</v>
      </c>
      <c r="J228" s="23"/>
    </row>
    <row r="229" spans="3:10" x14ac:dyDescent="0.35">
      <c r="C229" s="74" t="s">
        <v>3</v>
      </c>
      <c r="D229" s="79" t="s">
        <v>13</v>
      </c>
      <c r="E229" s="81" t="s">
        <v>9</v>
      </c>
      <c r="F229" s="77">
        <v>60</v>
      </c>
      <c r="G229" s="73"/>
      <c r="H229" s="220">
        <f t="shared" si="8"/>
        <v>3.2677775537465464E-4</v>
      </c>
      <c r="I229" s="221">
        <f t="shared" si="9"/>
        <v>7.2955611407065084E-4</v>
      </c>
      <c r="J229" s="23"/>
    </row>
    <row r="230" spans="3:10" x14ac:dyDescent="0.35">
      <c r="C230" s="74" t="s">
        <v>3</v>
      </c>
      <c r="D230" s="79" t="s">
        <v>13</v>
      </c>
      <c r="E230" s="81" t="s">
        <v>9</v>
      </c>
      <c r="F230" s="77">
        <v>70</v>
      </c>
      <c r="G230" s="73"/>
      <c r="H230" s="220">
        <f t="shared" ref="H230:H293" si="10">SUMIFS($D$67:$D$69,$C$67:$C$69,$C230)*SUMIFS($F$53:$F$56,$C$53:$C$56,$D230)*SUMIFS($F$61:$F$62,$C$61:$C$62,$E230)*SUMIFS($E$74:$E$93,$C$74:$C$93,$F230)</f>
        <v>4.5712932062190412E-7</v>
      </c>
      <c r="I230" s="221">
        <f t="shared" si="9"/>
        <v>1.1032734281908732E-6</v>
      </c>
      <c r="J230" s="23"/>
    </row>
    <row r="231" spans="3:10" x14ac:dyDescent="0.35">
      <c r="C231" s="74" t="s">
        <v>3</v>
      </c>
      <c r="D231" s="79" t="s">
        <v>13</v>
      </c>
      <c r="E231" s="81" t="s">
        <v>9</v>
      </c>
      <c r="F231" s="77">
        <v>100</v>
      </c>
      <c r="G231" s="73"/>
      <c r="H231" s="220">
        <f t="shared" si="10"/>
        <v>3.2053881150904072E-4</v>
      </c>
      <c r="I231" s="221">
        <f t="shared" si="9"/>
        <v>9.2644361948206546E-4</v>
      </c>
      <c r="J231" s="23"/>
    </row>
    <row r="232" spans="3:10" x14ac:dyDescent="0.35">
      <c r="C232" s="74" t="s">
        <v>3</v>
      </c>
      <c r="D232" s="79" t="s">
        <v>13</v>
      </c>
      <c r="E232" s="81" t="s">
        <v>9</v>
      </c>
      <c r="F232" s="77">
        <v>120</v>
      </c>
      <c r="G232" s="73"/>
      <c r="H232" s="220">
        <f t="shared" si="10"/>
        <v>9.2498308278332516E-8</v>
      </c>
      <c r="I232" s="221">
        <f t="shared" si="9"/>
        <v>2.9315267473919878E-7</v>
      </c>
      <c r="J232" s="23"/>
    </row>
    <row r="233" spans="3:10" x14ac:dyDescent="0.35">
      <c r="C233" s="74" t="s">
        <v>3</v>
      </c>
      <c r="D233" s="79" t="s">
        <v>13</v>
      </c>
      <c r="E233" s="81" t="s">
        <v>9</v>
      </c>
      <c r="F233" s="77">
        <v>150</v>
      </c>
      <c r="G233" s="73"/>
      <c r="H233" s="220">
        <f t="shared" si="10"/>
        <v>1.5893622361563918E-5</v>
      </c>
      <c r="I233" s="221">
        <f t="shared" si="9"/>
        <v>5.6385256659822996E-5</v>
      </c>
      <c r="J233" s="23"/>
    </row>
    <row r="234" spans="3:10" x14ac:dyDescent="0.35">
      <c r="C234" s="74" t="s">
        <v>3</v>
      </c>
      <c r="D234" s="79" t="s">
        <v>13</v>
      </c>
      <c r="E234" s="81" t="s">
        <v>9</v>
      </c>
      <c r="F234" s="77">
        <v>200</v>
      </c>
      <c r="G234" s="73"/>
      <c r="H234" s="220">
        <f t="shared" si="10"/>
        <v>3.0755788044184998E-4</v>
      </c>
      <c r="I234" s="221">
        <f t="shared" si="9"/>
        <v>1.2618829912523619E-3</v>
      </c>
      <c r="J234" s="23"/>
    </row>
    <row r="235" spans="3:10" x14ac:dyDescent="0.35">
      <c r="C235" s="74" t="s">
        <v>3</v>
      </c>
      <c r="D235" s="79" t="s">
        <v>13</v>
      </c>
      <c r="E235" s="81" t="s">
        <v>9</v>
      </c>
      <c r="F235" s="77">
        <v>250</v>
      </c>
      <c r="G235" s="73"/>
      <c r="H235" s="220">
        <f t="shared" si="10"/>
        <v>3.0449035502275005E-5</v>
      </c>
      <c r="I235" s="221">
        <f t="shared" si="9"/>
        <v>1.3984545895012472E-4</v>
      </c>
      <c r="J235" s="23"/>
    </row>
    <row r="236" spans="3:10" x14ac:dyDescent="0.35">
      <c r="C236" s="74" t="s">
        <v>3</v>
      </c>
      <c r="D236" s="79" t="s">
        <v>13</v>
      </c>
      <c r="E236" s="81" t="s">
        <v>9</v>
      </c>
      <c r="F236" s="77">
        <v>300</v>
      </c>
      <c r="G236" s="73"/>
      <c r="H236" s="220">
        <f t="shared" si="10"/>
        <v>1.2033828823732194E-5</v>
      </c>
      <c r="I236" s="221">
        <f t="shared" si="9"/>
        <v>6.0603869785813356E-5</v>
      </c>
      <c r="J236" s="23"/>
    </row>
    <row r="237" spans="3:10" x14ac:dyDescent="0.35">
      <c r="C237" s="74" t="s">
        <v>3</v>
      </c>
      <c r="D237" s="79" t="s">
        <v>13</v>
      </c>
      <c r="E237" s="81" t="s">
        <v>9</v>
      </c>
      <c r="F237" s="77">
        <v>400</v>
      </c>
      <c r="G237" s="73"/>
      <c r="H237" s="220">
        <f t="shared" si="10"/>
        <v>2.5422288669424608E-5</v>
      </c>
      <c r="I237" s="221">
        <f t="shared" si="9"/>
        <v>1.4806783562867459E-4</v>
      </c>
      <c r="J237" s="23"/>
    </row>
    <row r="238" spans="3:10" x14ac:dyDescent="0.35">
      <c r="C238" s="74" t="s">
        <v>3</v>
      </c>
      <c r="D238" s="79" t="s">
        <v>13</v>
      </c>
      <c r="E238" s="81" t="s">
        <v>9</v>
      </c>
      <c r="F238" s="77">
        <v>500</v>
      </c>
      <c r="G238" s="73"/>
      <c r="H238" s="220">
        <f t="shared" si="10"/>
        <v>2.2091009016212194E-5</v>
      </c>
      <c r="I238" s="221">
        <f t="shared" si="9"/>
        <v>1.4402710653958566E-4</v>
      </c>
      <c r="J238" s="23"/>
    </row>
    <row r="239" spans="3:10" x14ac:dyDescent="0.35">
      <c r="C239" s="74" t="s">
        <v>3</v>
      </c>
      <c r="D239" s="79" t="s">
        <v>13</v>
      </c>
      <c r="E239" s="81" t="s">
        <v>9</v>
      </c>
      <c r="F239" s="77">
        <v>750</v>
      </c>
      <c r="G239" s="73"/>
      <c r="H239" s="220">
        <f t="shared" si="10"/>
        <v>1.0054163943297012E-9</v>
      </c>
      <c r="I239" s="221">
        <f t="shared" si="9"/>
        <v>8.0459799334217545E-9</v>
      </c>
      <c r="J239" s="23"/>
    </row>
    <row r="240" spans="3:10" x14ac:dyDescent="0.35">
      <c r="C240" s="74" t="s">
        <v>3</v>
      </c>
      <c r="D240" s="79" t="s">
        <v>13</v>
      </c>
      <c r="E240" s="81" t="s">
        <v>9</v>
      </c>
      <c r="F240" s="77">
        <v>1000</v>
      </c>
      <c r="G240" s="73"/>
      <c r="H240" s="220">
        <f t="shared" si="10"/>
        <v>2.941412689371163E-5</v>
      </c>
      <c r="I240" s="221">
        <f t="shared" si="9"/>
        <v>2.7223157745104315E-4</v>
      </c>
      <c r="J240" s="23"/>
    </row>
    <row r="241" spans="3:10" x14ac:dyDescent="0.35">
      <c r="C241" s="74" t="s">
        <v>3</v>
      </c>
      <c r="D241" s="80" t="s">
        <v>14</v>
      </c>
      <c r="E241" s="81" t="s">
        <v>9</v>
      </c>
      <c r="F241" s="77">
        <v>3</v>
      </c>
      <c r="G241" s="73"/>
      <c r="H241" s="220">
        <f t="shared" si="10"/>
        <v>1.2691937057961782E-9</v>
      </c>
      <c r="I241" s="221">
        <f t="shared" ref="I241:I304" si="11">SUMIFS($D$67:$D$69,$C$67:$C$69,$C241)*SUMIFS($G$53:$G$56,$C$53:$C$56,$D241)*SUMIFS($G$61:$G$62,$C$61:$C$62,$E241)*SUMIFS($F$74:$F$93,$C$74:$C$93,$F241)</f>
        <v>6.9546723833955774E-10</v>
      </c>
      <c r="J241" s="23"/>
    </row>
    <row r="242" spans="3:10" x14ac:dyDescent="0.35">
      <c r="C242" s="74" t="s">
        <v>3</v>
      </c>
      <c r="D242" s="80" t="s">
        <v>14</v>
      </c>
      <c r="E242" s="81" t="s">
        <v>9</v>
      </c>
      <c r="F242" s="77">
        <v>5</v>
      </c>
      <c r="G242" s="73"/>
      <c r="H242" s="220">
        <f t="shared" si="10"/>
        <v>1.4228579244420093E-10</v>
      </c>
      <c r="I242" s="221">
        <f t="shared" si="11"/>
        <v>1.009351562803499E-10</v>
      </c>
      <c r="J242" s="23"/>
    </row>
    <row r="243" spans="3:10" x14ac:dyDescent="0.35">
      <c r="C243" s="74" t="s">
        <v>3</v>
      </c>
      <c r="D243" s="80" t="s">
        <v>14</v>
      </c>
      <c r="E243" s="81" t="s">
        <v>9</v>
      </c>
      <c r="F243" s="77">
        <v>10</v>
      </c>
      <c r="G243" s="73"/>
      <c r="H243" s="220">
        <f t="shared" si="10"/>
        <v>7.756248767343997E-10</v>
      </c>
      <c r="I243" s="221">
        <f t="shared" si="11"/>
        <v>7.8106379578262416E-10</v>
      </c>
      <c r="J243" s="23"/>
    </row>
    <row r="244" spans="3:10" x14ac:dyDescent="0.35">
      <c r="C244" s="74" t="s">
        <v>3</v>
      </c>
      <c r="D244" s="80" t="s">
        <v>14</v>
      </c>
      <c r="E244" s="81" t="s">
        <v>9</v>
      </c>
      <c r="F244" s="77">
        <v>15</v>
      </c>
      <c r="G244" s="73"/>
      <c r="H244" s="220">
        <f t="shared" si="10"/>
        <v>1.195979329949628E-10</v>
      </c>
      <c r="I244" s="221">
        <f t="shared" si="11"/>
        <v>1.4783005932669256E-10</v>
      </c>
      <c r="J244" s="23"/>
    </row>
    <row r="245" spans="3:10" x14ac:dyDescent="0.35">
      <c r="C245" s="74" t="s">
        <v>3</v>
      </c>
      <c r="D245" s="80" t="s">
        <v>14</v>
      </c>
      <c r="E245" s="81" t="s">
        <v>9</v>
      </c>
      <c r="F245" s="77">
        <v>20</v>
      </c>
      <c r="G245" s="73"/>
      <c r="H245" s="220">
        <f t="shared" si="10"/>
        <v>4.436023731147667E-10</v>
      </c>
      <c r="I245" s="221">
        <f t="shared" si="11"/>
        <v>6.341361238354987E-10</v>
      </c>
      <c r="J245" s="23"/>
    </row>
    <row r="246" spans="3:10" x14ac:dyDescent="0.35">
      <c r="C246" s="74" t="s">
        <v>3</v>
      </c>
      <c r="D246" s="80" t="s">
        <v>14</v>
      </c>
      <c r="E246" s="81" t="s">
        <v>9</v>
      </c>
      <c r="F246" s="77">
        <v>30</v>
      </c>
      <c r="G246" s="73"/>
      <c r="H246" s="220">
        <f t="shared" si="10"/>
        <v>2.1453697254047637E-10</v>
      </c>
      <c r="I246" s="221">
        <f t="shared" si="11"/>
        <v>3.7643940658255991E-10</v>
      </c>
      <c r="J246" s="23"/>
    </row>
    <row r="247" spans="3:10" x14ac:dyDescent="0.35">
      <c r="C247" s="74" t="s">
        <v>3</v>
      </c>
      <c r="D247" s="80" t="s">
        <v>14</v>
      </c>
      <c r="E247" s="81" t="s">
        <v>9</v>
      </c>
      <c r="F247" s="77">
        <v>40</v>
      </c>
      <c r="G247" s="73"/>
      <c r="H247" s="220">
        <f t="shared" si="10"/>
        <v>1.5538904249639346E-10</v>
      </c>
      <c r="I247" s="221">
        <f t="shared" si="11"/>
        <v>3.1532824846385358E-10</v>
      </c>
      <c r="J247" s="23"/>
    </row>
    <row r="248" spans="3:10" x14ac:dyDescent="0.35">
      <c r="C248" s="74" t="s">
        <v>3</v>
      </c>
      <c r="D248" s="80" t="s">
        <v>14</v>
      </c>
      <c r="E248" s="81" t="s">
        <v>9</v>
      </c>
      <c r="F248" s="77">
        <v>50</v>
      </c>
      <c r="G248" s="73"/>
      <c r="H248" s="220">
        <f t="shared" si="10"/>
        <v>1.9544756912456803E-9</v>
      </c>
      <c r="I248" s="221">
        <f t="shared" si="11"/>
        <v>4.43971775626427E-9</v>
      </c>
      <c r="J248" s="23"/>
    </row>
    <row r="249" spans="3:10" x14ac:dyDescent="0.35">
      <c r="C249" s="74" t="s">
        <v>3</v>
      </c>
      <c r="D249" s="80" t="s">
        <v>14</v>
      </c>
      <c r="E249" s="81" t="s">
        <v>9</v>
      </c>
      <c r="F249" s="77">
        <v>60</v>
      </c>
      <c r="G249" s="73"/>
      <c r="H249" s="220">
        <f t="shared" si="10"/>
        <v>6.5952664515230312E-10</v>
      </c>
      <c r="I249" s="221">
        <f t="shared" si="11"/>
        <v>1.6427789651428188E-9</v>
      </c>
      <c r="J249" s="23"/>
    </row>
    <row r="250" spans="3:10" x14ac:dyDescent="0.35">
      <c r="C250" s="74" t="s">
        <v>3</v>
      </c>
      <c r="D250" s="80" t="s">
        <v>14</v>
      </c>
      <c r="E250" s="81" t="s">
        <v>9</v>
      </c>
      <c r="F250" s="77">
        <v>70</v>
      </c>
      <c r="G250" s="73"/>
      <c r="H250" s="220">
        <f t="shared" si="10"/>
        <v>9.2261165967327019E-13</v>
      </c>
      <c r="I250" s="221">
        <f t="shared" si="11"/>
        <v>2.4842974319278407E-12</v>
      </c>
      <c r="J250" s="23"/>
    </row>
    <row r="251" spans="3:10" x14ac:dyDescent="0.35">
      <c r="C251" s="74" t="s">
        <v>3</v>
      </c>
      <c r="D251" s="80" t="s">
        <v>14</v>
      </c>
      <c r="E251" s="81" t="s">
        <v>9</v>
      </c>
      <c r="F251" s="77">
        <v>100</v>
      </c>
      <c r="G251" s="73"/>
      <c r="H251" s="220">
        <f t="shared" si="10"/>
        <v>6.4693475464168908E-10</v>
      </c>
      <c r="I251" s="221">
        <f t="shared" si="11"/>
        <v>2.086120671354594E-9</v>
      </c>
      <c r="J251" s="23"/>
    </row>
    <row r="252" spans="3:10" x14ac:dyDescent="0.35">
      <c r="C252" s="74" t="s">
        <v>3</v>
      </c>
      <c r="D252" s="80" t="s">
        <v>14</v>
      </c>
      <c r="E252" s="81" t="s">
        <v>9</v>
      </c>
      <c r="F252" s="77">
        <v>120</v>
      </c>
      <c r="G252" s="73"/>
      <c r="H252" s="220">
        <f t="shared" si="10"/>
        <v>1.8668681676673208E-13</v>
      </c>
      <c r="I252" s="221">
        <f t="shared" si="11"/>
        <v>6.6010693125419169E-13</v>
      </c>
      <c r="J252" s="23"/>
    </row>
    <row r="253" spans="3:10" x14ac:dyDescent="0.35">
      <c r="C253" s="74" t="s">
        <v>3</v>
      </c>
      <c r="D253" s="80" t="s">
        <v>14</v>
      </c>
      <c r="E253" s="81" t="s">
        <v>9</v>
      </c>
      <c r="F253" s="77">
        <v>150</v>
      </c>
      <c r="G253" s="73"/>
      <c r="H253" s="220">
        <f t="shared" si="10"/>
        <v>3.2077665211396749E-11</v>
      </c>
      <c r="I253" s="221">
        <f t="shared" si="11"/>
        <v>1.2696557783349071E-10</v>
      </c>
      <c r="J253" s="23"/>
    </row>
    <row r="254" spans="3:10" x14ac:dyDescent="0.35">
      <c r="C254" s="74" t="s">
        <v>3</v>
      </c>
      <c r="D254" s="80" t="s">
        <v>14</v>
      </c>
      <c r="E254" s="81" t="s">
        <v>9</v>
      </c>
      <c r="F254" s="77">
        <v>200</v>
      </c>
      <c r="G254" s="73"/>
      <c r="H254" s="220">
        <f t="shared" si="10"/>
        <v>6.2073569495391427E-10</v>
      </c>
      <c r="I254" s="221">
        <f t="shared" si="11"/>
        <v>2.841446729757828E-9</v>
      </c>
      <c r="J254" s="23"/>
    </row>
    <row r="255" spans="3:10" x14ac:dyDescent="0.35">
      <c r="C255" s="74" t="s">
        <v>3</v>
      </c>
      <c r="D255" s="80" t="s">
        <v>14</v>
      </c>
      <c r="E255" s="81" t="s">
        <v>9</v>
      </c>
      <c r="F255" s="77">
        <v>250</v>
      </c>
      <c r="G255" s="73"/>
      <c r="H255" s="220">
        <f t="shared" si="10"/>
        <v>6.1454459193266111E-11</v>
      </c>
      <c r="I255" s="221">
        <f t="shared" si="11"/>
        <v>3.1489720105581996E-10</v>
      </c>
      <c r="J255" s="23"/>
    </row>
    <row r="256" spans="3:10" x14ac:dyDescent="0.35">
      <c r="C256" s="74" t="s">
        <v>3</v>
      </c>
      <c r="D256" s="80" t="s">
        <v>14</v>
      </c>
      <c r="E256" s="81" t="s">
        <v>9</v>
      </c>
      <c r="F256" s="77">
        <v>300</v>
      </c>
      <c r="G256" s="73"/>
      <c r="H256" s="220">
        <f t="shared" si="10"/>
        <v>2.4287549020445828E-11</v>
      </c>
      <c r="I256" s="221">
        <f t="shared" si="11"/>
        <v>1.3646484563728467E-10</v>
      </c>
      <c r="J256" s="23"/>
    </row>
    <row r="257" spans="3:10" x14ac:dyDescent="0.35">
      <c r="C257" s="74" t="s">
        <v>3</v>
      </c>
      <c r="D257" s="80" t="s">
        <v>14</v>
      </c>
      <c r="E257" s="81" t="s">
        <v>9</v>
      </c>
      <c r="F257" s="77">
        <v>400</v>
      </c>
      <c r="G257" s="73"/>
      <c r="H257" s="220">
        <f t="shared" si="10"/>
        <v>5.1309112944410251E-11</v>
      </c>
      <c r="I257" s="221">
        <f t="shared" si="11"/>
        <v>3.3341194884627505E-10</v>
      </c>
      <c r="J257" s="23"/>
    </row>
    <row r="258" spans="3:10" x14ac:dyDescent="0.35">
      <c r="C258" s="74" t="s">
        <v>3</v>
      </c>
      <c r="D258" s="80" t="s">
        <v>14</v>
      </c>
      <c r="E258" s="81" t="s">
        <v>9</v>
      </c>
      <c r="F258" s="77">
        <v>500</v>
      </c>
      <c r="G258" s="73"/>
      <c r="H258" s="220">
        <f t="shared" si="10"/>
        <v>4.4585681934767794E-11</v>
      </c>
      <c r="I258" s="221">
        <f t="shared" si="11"/>
        <v>3.2431323166281083E-10</v>
      </c>
      <c r="J258" s="23"/>
    </row>
    <row r="259" spans="3:10" x14ac:dyDescent="0.35">
      <c r="C259" s="74" t="s">
        <v>3</v>
      </c>
      <c r="D259" s="80" t="s">
        <v>14</v>
      </c>
      <c r="E259" s="81" t="s">
        <v>9</v>
      </c>
      <c r="F259" s="77">
        <v>750</v>
      </c>
      <c r="G259" s="73"/>
      <c r="H259" s="220">
        <f t="shared" si="10"/>
        <v>2.0292045300731746E-15</v>
      </c>
      <c r="I259" s="221">
        <f t="shared" si="11"/>
        <v>1.8117546181384558E-14</v>
      </c>
      <c r="J259" s="23"/>
    </row>
    <row r="260" spans="3:10" x14ac:dyDescent="0.35">
      <c r="C260" s="74" t="s">
        <v>3</v>
      </c>
      <c r="D260" s="80" t="s">
        <v>14</v>
      </c>
      <c r="E260" s="81" t="s">
        <v>9</v>
      </c>
      <c r="F260" s="77">
        <v>1000</v>
      </c>
      <c r="G260" s="73"/>
      <c r="H260" s="220">
        <f t="shared" si="10"/>
        <v>5.9365731330310779E-11</v>
      </c>
      <c r="I260" s="221">
        <f t="shared" si="11"/>
        <v>6.1299782218110918E-10</v>
      </c>
      <c r="J260" s="23"/>
    </row>
    <row r="261" spans="3:10" x14ac:dyDescent="0.35">
      <c r="C261" s="82" t="s">
        <v>4</v>
      </c>
      <c r="D261" s="75" t="s">
        <v>11</v>
      </c>
      <c r="E261" s="76" t="s">
        <v>8</v>
      </c>
      <c r="F261" s="77">
        <v>3</v>
      </c>
      <c r="G261" s="73"/>
      <c r="H261" s="220">
        <f t="shared" si="10"/>
        <v>1.9380048378755208E-2</v>
      </c>
      <c r="I261" s="221">
        <f t="shared" si="11"/>
        <v>4.188440317647253E-3</v>
      </c>
      <c r="J261" s="23"/>
    </row>
    <row r="262" spans="3:10" x14ac:dyDescent="0.35">
      <c r="C262" s="82" t="s">
        <v>4</v>
      </c>
      <c r="D262" s="75" t="s">
        <v>11</v>
      </c>
      <c r="E262" s="76" t="s">
        <v>8</v>
      </c>
      <c r="F262" s="77">
        <v>5</v>
      </c>
      <c r="G262" s="73"/>
      <c r="H262" s="220">
        <f t="shared" si="10"/>
        <v>2.1726435677904068E-3</v>
      </c>
      <c r="I262" s="221">
        <f t="shared" si="11"/>
        <v>6.0788036405854881E-4</v>
      </c>
      <c r="J262" s="23"/>
    </row>
    <row r="263" spans="3:10" x14ac:dyDescent="0.35">
      <c r="C263" s="82" t="s">
        <v>4</v>
      </c>
      <c r="D263" s="75" t="s">
        <v>11</v>
      </c>
      <c r="E263" s="76" t="s">
        <v>8</v>
      </c>
      <c r="F263" s="77">
        <v>10</v>
      </c>
      <c r="G263" s="73"/>
      <c r="H263" s="220">
        <f t="shared" si="10"/>
        <v>1.1843462165177699E-2</v>
      </c>
      <c r="I263" s="221">
        <f t="shared" si="11"/>
        <v>4.7039442155768132E-3</v>
      </c>
      <c r="J263" s="23"/>
    </row>
    <row r="264" spans="3:10" x14ac:dyDescent="0.35">
      <c r="C264" s="82" t="s">
        <v>4</v>
      </c>
      <c r="D264" s="75" t="s">
        <v>11</v>
      </c>
      <c r="E264" s="76" t="s">
        <v>8</v>
      </c>
      <c r="F264" s="77">
        <v>15</v>
      </c>
      <c r="G264" s="73"/>
      <c r="H264" s="220">
        <f t="shared" si="10"/>
        <v>1.8262095981539039E-3</v>
      </c>
      <c r="I264" s="221">
        <f t="shared" si="11"/>
        <v>8.9030416748659953E-4</v>
      </c>
      <c r="J264" s="23"/>
    </row>
    <row r="265" spans="3:10" x14ac:dyDescent="0.35">
      <c r="C265" s="82" t="s">
        <v>4</v>
      </c>
      <c r="D265" s="75" t="s">
        <v>11</v>
      </c>
      <c r="E265" s="76" t="s">
        <v>8</v>
      </c>
      <c r="F265" s="77">
        <v>20</v>
      </c>
      <c r="G265" s="73"/>
      <c r="H265" s="220">
        <f t="shared" si="10"/>
        <v>6.7736196710034809E-3</v>
      </c>
      <c r="I265" s="221">
        <f t="shared" si="11"/>
        <v>3.8190746616483429E-3</v>
      </c>
      <c r="J265" s="23"/>
    </row>
    <row r="266" spans="3:10" x14ac:dyDescent="0.35">
      <c r="C266" s="82" t="s">
        <v>4</v>
      </c>
      <c r="D266" s="75" t="s">
        <v>11</v>
      </c>
      <c r="E266" s="76" t="s">
        <v>8</v>
      </c>
      <c r="F266" s="77">
        <v>30</v>
      </c>
      <c r="G266" s="73"/>
      <c r="H266" s="220">
        <f t="shared" si="10"/>
        <v>3.2758883753350471E-3</v>
      </c>
      <c r="I266" s="221">
        <f t="shared" si="11"/>
        <v>2.2671003043162608E-3</v>
      </c>
      <c r="J266" s="23"/>
    </row>
    <row r="267" spans="3:10" x14ac:dyDescent="0.35">
      <c r="C267" s="82" t="s">
        <v>4</v>
      </c>
      <c r="D267" s="75" t="s">
        <v>11</v>
      </c>
      <c r="E267" s="76" t="s">
        <v>8</v>
      </c>
      <c r="F267" s="77">
        <v>40</v>
      </c>
      <c r="G267" s="73"/>
      <c r="H267" s="220">
        <f t="shared" si="10"/>
        <v>2.3727246261589698E-3</v>
      </c>
      <c r="I267" s="221">
        <f t="shared" si="11"/>
        <v>1.8990593321295381E-3</v>
      </c>
      <c r="J267" s="23"/>
    </row>
    <row r="268" spans="3:10" x14ac:dyDescent="0.35">
      <c r="C268" s="82" t="s">
        <v>4</v>
      </c>
      <c r="D268" s="75" t="s">
        <v>11</v>
      </c>
      <c r="E268" s="76" t="s">
        <v>8</v>
      </c>
      <c r="F268" s="77">
        <v>50</v>
      </c>
      <c r="G268" s="73"/>
      <c r="H268" s="220">
        <f t="shared" si="10"/>
        <v>2.9844012996961055E-2</v>
      </c>
      <c r="I268" s="221">
        <f t="shared" si="11"/>
        <v>2.6738129165809147E-2</v>
      </c>
      <c r="J268" s="23"/>
    </row>
    <row r="269" spans="3:10" x14ac:dyDescent="0.35">
      <c r="C269" s="82" t="s">
        <v>4</v>
      </c>
      <c r="D269" s="75" t="s">
        <v>11</v>
      </c>
      <c r="E269" s="76" t="s">
        <v>8</v>
      </c>
      <c r="F269" s="77">
        <v>60</v>
      </c>
      <c r="G269" s="73"/>
      <c r="H269" s="220">
        <f t="shared" si="10"/>
        <v>1.0070691519945482E-2</v>
      </c>
      <c r="I269" s="221">
        <f t="shared" si="11"/>
        <v>9.893610038360371E-3</v>
      </c>
      <c r="J269" s="23"/>
    </row>
    <row r="270" spans="3:10" x14ac:dyDescent="0.35">
      <c r="C270" s="82" t="s">
        <v>4</v>
      </c>
      <c r="D270" s="75" t="s">
        <v>11</v>
      </c>
      <c r="E270" s="76" t="s">
        <v>8</v>
      </c>
      <c r="F270" s="77">
        <v>70</v>
      </c>
      <c r="G270" s="73"/>
      <c r="H270" s="220">
        <f t="shared" si="10"/>
        <v>1.4087887859525069E-5</v>
      </c>
      <c r="I270" s="221">
        <f t="shared" si="11"/>
        <v>1.4961641542967636E-5</v>
      </c>
      <c r="J270" s="23"/>
    </row>
    <row r="271" spans="3:10" x14ac:dyDescent="0.35">
      <c r="C271" s="82" t="s">
        <v>4</v>
      </c>
      <c r="D271" s="75" t="s">
        <v>11</v>
      </c>
      <c r="E271" s="76" t="s">
        <v>8</v>
      </c>
      <c r="F271" s="77">
        <v>100</v>
      </c>
      <c r="G271" s="73"/>
      <c r="H271" s="220">
        <f t="shared" si="10"/>
        <v>9.8784187044081515E-3</v>
      </c>
      <c r="I271" s="221">
        <f t="shared" si="11"/>
        <v>1.2563628371970644E-2</v>
      </c>
      <c r="J271" s="23"/>
    </row>
    <row r="272" spans="3:10" x14ac:dyDescent="0.35">
      <c r="C272" s="82" t="s">
        <v>4</v>
      </c>
      <c r="D272" s="75" t="s">
        <v>11</v>
      </c>
      <c r="E272" s="76" t="s">
        <v>8</v>
      </c>
      <c r="F272" s="77">
        <v>120</v>
      </c>
      <c r="G272" s="73"/>
      <c r="H272" s="220">
        <f t="shared" si="10"/>
        <v>2.8506283352118174E-6</v>
      </c>
      <c r="I272" s="221">
        <f t="shared" si="11"/>
        <v>3.9754834338775192E-6</v>
      </c>
      <c r="J272" s="23"/>
    </row>
    <row r="273" spans="3:10" x14ac:dyDescent="0.35">
      <c r="C273" s="82" t="s">
        <v>4</v>
      </c>
      <c r="D273" s="75" t="s">
        <v>11</v>
      </c>
      <c r="E273" s="76" t="s">
        <v>8</v>
      </c>
      <c r="F273" s="77">
        <v>150</v>
      </c>
      <c r="G273" s="73"/>
      <c r="H273" s="220">
        <f t="shared" si="10"/>
        <v>4.8981231220683054E-4</v>
      </c>
      <c r="I273" s="221">
        <f t="shared" si="11"/>
        <v>7.6464816145880145E-4</v>
      </c>
      <c r="J273" s="23"/>
    </row>
    <row r="274" spans="3:10" x14ac:dyDescent="0.35">
      <c r="C274" s="82" t="s">
        <v>4</v>
      </c>
      <c r="D274" s="75" t="s">
        <v>11</v>
      </c>
      <c r="E274" s="76" t="s">
        <v>8</v>
      </c>
      <c r="F274" s="77">
        <v>200</v>
      </c>
      <c r="G274" s="73"/>
      <c r="H274" s="220">
        <f t="shared" si="10"/>
        <v>9.4783701996698933E-3</v>
      </c>
      <c r="I274" s="221">
        <f t="shared" si="11"/>
        <v>1.7112567475901605E-2</v>
      </c>
      <c r="J274" s="23"/>
    </row>
    <row r="275" spans="3:10" x14ac:dyDescent="0.35">
      <c r="C275" s="82" t="s">
        <v>4</v>
      </c>
      <c r="D275" s="75" t="s">
        <v>11</v>
      </c>
      <c r="E275" s="76" t="s">
        <v>8</v>
      </c>
      <c r="F275" s="77">
        <v>250</v>
      </c>
      <c r="G275" s="73"/>
      <c r="H275" s="220">
        <f t="shared" si="10"/>
        <v>9.3838346882489025E-4</v>
      </c>
      <c r="I275" s="221">
        <f t="shared" si="11"/>
        <v>1.8964633560100363E-3</v>
      </c>
      <c r="J275" s="23"/>
    </row>
    <row r="276" spans="3:10" x14ac:dyDescent="0.35">
      <c r="C276" s="82" t="s">
        <v>4</v>
      </c>
      <c r="D276" s="75" t="s">
        <v>11</v>
      </c>
      <c r="E276" s="76" t="s">
        <v>8</v>
      </c>
      <c r="F276" s="77">
        <v>300</v>
      </c>
      <c r="G276" s="73"/>
      <c r="H276" s="220">
        <f t="shared" si="10"/>
        <v>3.7086054939293743E-4</v>
      </c>
      <c r="I276" s="221">
        <f t="shared" si="11"/>
        <v>8.2185734984923037E-4</v>
      </c>
      <c r="J276" s="23"/>
    </row>
    <row r="277" spans="3:10" x14ac:dyDescent="0.35">
      <c r="C277" s="82" t="s">
        <v>4</v>
      </c>
      <c r="D277" s="75" t="s">
        <v>11</v>
      </c>
      <c r="E277" s="76" t="s">
        <v>8</v>
      </c>
      <c r="F277" s="77">
        <v>400</v>
      </c>
      <c r="G277" s="73"/>
      <c r="H277" s="220">
        <f t="shared" si="10"/>
        <v>7.834683441877813E-4</v>
      </c>
      <c r="I277" s="221">
        <f t="shared" si="11"/>
        <v>2.0079681284012703E-3</v>
      </c>
      <c r="J277" s="23"/>
    </row>
    <row r="278" spans="3:10" x14ac:dyDescent="0.35">
      <c r="C278" s="82" t="s">
        <v>4</v>
      </c>
      <c r="D278" s="75" t="s">
        <v>11</v>
      </c>
      <c r="E278" s="76" t="s">
        <v>8</v>
      </c>
      <c r="F278" s="77">
        <v>500</v>
      </c>
      <c r="G278" s="73"/>
      <c r="H278" s="220">
        <f t="shared" si="10"/>
        <v>6.8080441066602226E-4</v>
      </c>
      <c r="I278" s="221">
        <f t="shared" si="11"/>
        <v>1.9531712497142481E-3</v>
      </c>
      <c r="J278" s="23"/>
    </row>
    <row r="279" spans="3:10" x14ac:dyDescent="0.35">
      <c r="C279" s="82" t="s">
        <v>4</v>
      </c>
      <c r="D279" s="75" t="s">
        <v>11</v>
      </c>
      <c r="E279" s="76" t="s">
        <v>8</v>
      </c>
      <c r="F279" s="77">
        <v>750</v>
      </c>
      <c r="G279" s="73"/>
      <c r="H279" s="220">
        <f t="shared" si="10"/>
        <v>3.0985090600128446E-8</v>
      </c>
      <c r="I279" s="221">
        <f t="shared" si="11"/>
        <v>1.0911263205456283E-7</v>
      </c>
      <c r="J279" s="23"/>
    </row>
    <row r="280" spans="3:10" x14ac:dyDescent="0.35">
      <c r="C280" s="82" t="s">
        <v>4</v>
      </c>
      <c r="D280" s="75" t="s">
        <v>11</v>
      </c>
      <c r="E280" s="76" t="s">
        <v>8</v>
      </c>
      <c r="F280" s="77">
        <v>1000</v>
      </c>
      <c r="G280" s="73"/>
      <c r="H280" s="220">
        <f t="shared" si="10"/>
        <v>9.0648948223382461E-4</v>
      </c>
      <c r="I280" s="221">
        <f t="shared" si="11"/>
        <v>3.6917695780800397E-3</v>
      </c>
      <c r="J280" s="23"/>
    </row>
    <row r="281" spans="3:10" x14ac:dyDescent="0.35">
      <c r="C281" s="82" t="s">
        <v>4</v>
      </c>
      <c r="D281" s="78" t="s">
        <v>12</v>
      </c>
      <c r="E281" s="76" t="s">
        <v>8</v>
      </c>
      <c r="F281" s="77">
        <v>3</v>
      </c>
      <c r="G281" s="73"/>
      <c r="H281" s="220">
        <f t="shared" si="10"/>
        <v>3.6251749588120481E-8</v>
      </c>
      <c r="I281" s="221">
        <f t="shared" si="11"/>
        <v>8.697774056688026E-9</v>
      </c>
      <c r="J281" s="23"/>
    </row>
    <row r="282" spans="3:10" x14ac:dyDescent="0.35">
      <c r="C282" s="82" t="s">
        <v>4</v>
      </c>
      <c r="D282" s="78" t="s">
        <v>12</v>
      </c>
      <c r="E282" s="76" t="s">
        <v>8</v>
      </c>
      <c r="F282" s="77">
        <v>5</v>
      </c>
      <c r="G282" s="73"/>
      <c r="H282" s="220">
        <f t="shared" si="10"/>
        <v>4.0640832790757684E-9</v>
      </c>
      <c r="I282" s="221">
        <f t="shared" si="11"/>
        <v>1.2623329113230548E-9</v>
      </c>
      <c r="J282" s="23"/>
    </row>
    <row r="283" spans="3:10" x14ac:dyDescent="0.35">
      <c r="C283" s="82" t="s">
        <v>4</v>
      </c>
      <c r="D283" s="78" t="s">
        <v>12</v>
      </c>
      <c r="E283" s="76" t="s">
        <v>8</v>
      </c>
      <c r="F283" s="77">
        <v>10</v>
      </c>
      <c r="G283" s="73"/>
      <c r="H283" s="220">
        <f t="shared" si="10"/>
        <v>2.2154032656546869E-8</v>
      </c>
      <c r="I283" s="221">
        <f t="shared" si="11"/>
        <v>9.7682766995553117E-9</v>
      </c>
      <c r="J283" s="23"/>
    </row>
    <row r="284" spans="3:10" x14ac:dyDescent="0.35">
      <c r="C284" s="82" t="s">
        <v>4</v>
      </c>
      <c r="D284" s="78" t="s">
        <v>12</v>
      </c>
      <c r="E284" s="76" t="s">
        <v>8</v>
      </c>
      <c r="F284" s="77">
        <v>15</v>
      </c>
      <c r="G284" s="73"/>
      <c r="H284" s="220">
        <f t="shared" si="10"/>
        <v>3.4160540651833874E-9</v>
      </c>
      <c r="I284" s="221">
        <f t="shared" si="11"/>
        <v>1.8488181526425516E-9</v>
      </c>
      <c r="J284" s="23"/>
    </row>
    <row r="285" spans="3:10" x14ac:dyDescent="0.35">
      <c r="C285" s="82" t="s">
        <v>4</v>
      </c>
      <c r="D285" s="78" t="s">
        <v>12</v>
      </c>
      <c r="E285" s="76" t="s">
        <v>8</v>
      </c>
      <c r="F285" s="77">
        <v>20</v>
      </c>
      <c r="G285" s="73"/>
      <c r="H285" s="220">
        <f t="shared" si="10"/>
        <v>1.267053411422688E-8</v>
      </c>
      <c r="I285" s="221">
        <f t="shared" si="11"/>
        <v>7.9307441418428977E-9</v>
      </c>
      <c r="J285" s="23"/>
    </row>
    <row r="286" spans="3:10" x14ac:dyDescent="0.35">
      <c r="C286" s="82" t="s">
        <v>4</v>
      </c>
      <c r="D286" s="78" t="s">
        <v>12</v>
      </c>
      <c r="E286" s="76" t="s">
        <v>8</v>
      </c>
      <c r="F286" s="77">
        <v>30</v>
      </c>
      <c r="G286" s="73"/>
      <c r="H286" s="220">
        <f t="shared" si="10"/>
        <v>6.1277806298700667E-9</v>
      </c>
      <c r="I286" s="221">
        <f t="shared" si="11"/>
        <v>4.707892369317078E-9</v>
      </c>
      <c r="J286" s="23"/>
    </row>
    <row r="287" spans="3:10" x14ac:dyDescent="0.35">
      <c r="C287" s="82" t="s">
        <v>4</v>
      </c>
      <c r="D287" s="78" t="s">
        <v>12</v>
      </c>
      <c r="E287" s="76" t="s">
        <v>8</v>
      </c>
      <c r="F287" s="77">
        <v>40</v>
      </c>
      <c r="G287" s="73"/>
      <c r="H287" s="220">
        <f t="shared" si="10"/>
        <v>4.4383490333993977E-9</v>
      </c>
      <c r="I287" s="221">
        <f t="shared" si="11"/>
        <v>3.9436133115025283E-9</v>
      </c>
      <c r="J287" s="23"/>
    </row>
    <row r="288" spans="3:10" x14ac:dyDescent="0.35">
      <c r="C288" s="82" t="s">
        <v>4</v>
      </c>
      <c r="D288" s="78" t="s">
        <v>12</v>
      </c>
      <c r="E288" s="76" t="s">
        <v>8</v>
      </c>
      <c r="F288" s="77">
        <v>50</v>
      </c>
      <c r="G288" s="73"/>
      <c r="H288" s="220">
        <f t="shared" si="10"/>
        <v>5.5825334629011702E-8</v>
      </c>
      <c r="I288" s="221">
        <f t="shared" si="11"/>
        <v>5.5524774986738733E-8</v>
      </c>
      <c r="J288" s="23"/>
    </row>
    <row r="289" spans="3:10" x14ac:dyDescent="0.35">
      <c r="C289" s="82" t="s">
        <v>4</v>
      </c>
      <c r="D289" s="78" t="s">
        <v>12</v>
      </c>
      <c r="E289" s="76" t="s">
        <v>8</v>
      </c>
      <c r="F289" s="77">
        <v>60</v>
      </c>
      <c r="G289" s="73"/>
      <c r="H289" s="220">
        <f t="shared" si="10"/>
        <v>1.8837939927976657E-8</v>
      </c>
      <c r="I289" s="221">
        <f t="shared" si="11"/>
        <v>2.0545209718298372E-8</v>
      </c>
      <c r="J289" s="23"/>
    </row>
    <row r="290" spans="3:10" x14ac:dyDescent="0.35">
      <c r="C290" s="82" t="s">
        <v>4</v>
      </c>
      <c r="D290" s="78" t="s">
        <v>12</v>
      </c>
      <c r="E290" s="76" t="s">
        <v>8</v>
      </c>
      <c r="F290" s="77">
        <v>70</v>
      </c>
      <c r="G290" s="73"/>
      <c r="H290" s="220">
        <f t="shared" si="10"/>
        <v>2.6352389474366659E-11</v>
      </c>
      <c r="I290" s="221">
        <f t="shared" si="11"/>
        <v>3.1069555201633744E-11</v>
      </c>
      <c r="J290" s="23"/>
    </row>
    <row r="291" spans="3:10" x14ac:dyDescent="0.35">
      <c r="C291" s="82" t="s">
        <v>4</v>
      </c>
      <c r="D291" s="78" t="s">
        <v>12</v>
      </c>
      <c r="E291" s="76" t="s">
        <v>8</v>
      </c>
      <c r="F291" s="77">
        <v>100</v>
      </c>
      <c r="G291" s="73"/>
      <c r="H291" s="220">
        <f t="shared" si="10"/>
        <v>1.8478280043478997E-8</v>
      </c>
      <c r="I291" s="221">
        <f t="shared" si="11"/>
        <v>2.6089807332620318E-8</v>
      </c>
      <c r="J291" s="23"/>
    </row>
    <row r="292" spans="3:10" x14ac:dyDescent="0.35">
      <c r="C292" s="82" t="s">
        <v>4</v>
      </c>
      <c r="D292" s="78" t="s">
        <v>12</v>
      </c>
      <c r="E292" s="76" t="s">
        <v>8</v>
      </c>
      <c r="F292" s="77">
        <v>120</v>
      </c>
      <c r="G292" s="73"/>
      <c r="H292" s="220">
        <f t="shared" si="10"/>
        <v>5.3323016824964794E-12</v>
      </c>
      <c r="I292" s="221">
        <f t="shared" si="11"/>
        <v>8.255544797495437E-12</v>
      </c>
      <c r="J292" s="23"/>
    </row>
    <row r="293" spans="3:10" x14ac:dyDescent="0.35">
      <c r="C293" s="82" t="s">
        <v>4</v>
      </c>
      <c r="D293" s="78" t="s">
        <v>12</v>
      </c>
      <c r="E293" s="76" t="s">
        <v>8</v>
      </c>
      <c r="F293" s="77">
        <v>150</v>
      </c>
      <c r="G293" s="73"/>
      <c r="H293" s="220">
        <f t="shared" si="10"/>
        <v>9.1622853257504728E-10</v>
      </c>
      <c r="I293" s="221">
        <f t="shared" si="11"/>
        <v>1.5878791236940527E-9</v>
      </c>
      <c r="J293" s="23"/>
    </row>
    <row r="294" spans="3:10" x14ac:dyDescent="0.35">
      <c r="C294" s="82" t="s">
        <v>4</v>
      </c>
      <c r="D294" s="78" t="s">
        <v>12</v>
      </c>
      <c r="E294" s="76" t="s">
        <v>8</v>
      </c>
      <c r="F294" s="77">
        <v>200</v>
      </c>
      <c r="G294" s="73"/>
      <c r="H294" s="220">
        <f t="shared" ref="H294:H357" si="12">SUMIFS($D$67:$D$69,$C$67:$C$69,$C294)*SUMIFS($F$53:$F$56,$C$53:$C$56,$D294)*SUMIFS($F$61:$F$62,$C$61:$C$62,$E294)*SUMIFS($E$74:$E$93,$C$74:$C$93,$F294)</f>
        <v>1.7729961054101693E-8</v>
      </c>
      <c r="I294" s="221">
        <f t="shared" si="11"/>
        <v>3.553619823782709E-8</v>
      </c>
      <c r="J294" s="23"/>
    </row>
    <row r="295" spans="3:10" x14ac:dyDescent="0.35">
      <c r="C295" s="82" t="s">
        <v>4</v>
      </c>
      <c r="D295" s="78" t="s">
        <v>12</v>
      </c>
      <c r="E295" s="76" t="s">
        <v>8</v>
      </c>
      <c r="F295" s="77">
        <v>250</v>
      </c>
      <c r="G295" s="73"/>
      <c r="H295" s="220">
        <f t="shared" si="12"/>
        <v>1.755312570156586E-9</v>
      </c>
      <c r="I295" s="221">
        <f t="shared" si="11"/>
        <v>3.9382224709911209E-9</v>
      </c>
      <c r="J295" s="23"/>
    </row>
    <row r="296" spans="3:10" x14ac:dyDescent="0.35">
      <c r="C296" s="82" t="s">
        <v>4</v>
      </c>
      <c r="D296" s="78" t="s">
        <v>12</v>
      </c>
      <c r="E296" s="76" t="s">
        <v>8</v>
      </c>
      <c r="F296" s="77">
        <v>300</v>
      </c>
      <c r="G296" s="73"/>
      <c r="H296" s="220">
        <f t="shared" si="12"/>
        <v>6.9372085693261263E-10</v>
      </c>
      <c r="I296" s="221">
        <f t="shared" si="11"/>
        <v>1.7066805287158532E-9</v>
      </c>
      <c r="J296" s="23"/>
    </row>
    <row r="297" spans="3:10" x14ac:dyDescent="0.35">
      <c r="C297" s="82" t="s">
        <v>4</v>
      </c>
      <c r="D297" s="78" t="s">
        <v>12</v>
      </c>
      <c r="E297" s="76" t="s">
        <v>8</v>
      </c>
      <c r="F297" s="77">
        <v>400</v>
      </c>
      <c r="G297" s="73"/>
      <c r="H297" s="220">
        <f t="shared" si="12"/>
        <v>1.4655328856067137E-9</v>
      </c>
      <c r="I297" s="221">
        <f t="shared" si="11"/>
        <v>4.1697748491914538E-9</v>
      </c>
      <c r="J297" s="23"/>
    </row>
    <row r="298" spans="3:10" x14ac:dyDescent="0.35">
      <c r="C298" s="82" t="s">
        <v>4</v>
      </c>
      <c r="D298" s="78" t="s">
        <v>12</v>
      </c>
      <c r="E298" s="76" t="s">
        <v>8</v>
      </c>
      <c r="F298" s="77">
        <v>500</v>
      </c>
      <c r="G298" s="73"/>
      <c r="H298" s="220">
        <f t="shared" si="12"/>
        <v>1.2734927453023114E-9</v>
      </c>
      <c r="I298" s="221">
        <f t="shared" si="11"/>
        <v>4.0559828804188899E-9</v>
      </c>
      <c r="J298" s="23"/>
    </row>
    <row r="299" spans="3:10" x14ac:dyDescent="0.35">
      <c r="C299" s="82" t="s">
        <v>4</v>
      </c>
      <c r="D299" s="78" t="s">
        <v>12</v>
      </c>
      <c r="E299" s="76" t="s">
        <v>8</v>
      </c>
      <c r="F299" s="77">
        <v>750</v>
      </c>
      <c r="G299" s="73"/>
      <c r="H299" s="220">
        <f t="shared" si="12"/>
        <v>5.7959800896700865E-14</v>
      </c>
      <c r="I299" s="221">
        <f t="shared" si="11"/>
        <v>2.2658482594165734E-13</v>
      </c>
      <c r="J299" s="23"/>
    </row>
    <row r="300" spans="3:10" x14ac:dyDescent="0.35">
      <c r="C300" s="82" t="s">
        <v>4</v>
      </c>
      <c r="D300" s="78" t="s">
        <v>12</v>
      </c>
      <c r="E300" s="76" t="s">
        <v>8</v>
      </c>
      <c r="F300" s="77">
        <v>1000</v>
      </c>
      <c r="G300" s="73"/>
      <c r="H300" s="220">
        <f t="shared" si="12"/>
        <v>1.6956526151002483E-9</v>
      </c>
      <c r="I300" s="221">
        <f t="shared" si="11"/>
        <v>7.6663806152863419E-9</v>
      </c>
      <c r="J300" s="23"/>
    </row>
    <row r="301" spans="3:10" x14ac:dyDescent="0.35">
      <c r="C301" s="82" t="s">
        <v>4</v>
      </c>
      <c r="D301" s="79" t="s">
        <v>13</v>
      </c>
      <c r="E301" s="76" t="s">
        <v>8</v>
      </c>
      <c r="F301" s="77">
        <v>3</v>
      </c>
      <c r="G301" s="73"/>
      <c r="H301" s="220">
        <f t="shared" si="12"/>
        <v>2.3949025554177446E-2</v>
      </c>
      <c r="I301" s="221">
        <f t="shared" si="11"/>
        <v>6.5876891035695495E-3</v>
      </c>
      <c r="J301" s="23"/>
    </row>
    <row r="302" spans="3:10" x14ac:dyDescent="0.35">
      <c r="C302" s="82" t="s">
        <v>4</v>
      </c>
      <c r="D302" s="79" t="s">
        <v>13</v>
      </c>
      <c r="E302" s="76" t="s">
        <v>8</v>
      </c>
      <c r="F302" s="77">
        <v>5</v>
      </c>
      <c r="G302" s="73"/>
      <c r="H302" s="220">
        <f t="shared" si="12"/>
        <v>2.6848589491742952E-3</v>
      </c>
      <c r="I302" s="221">
        <f t="shared" si="11"/>
        <v>9.5609022616605685E-4</v>
      </c>
      <c r="J302" s="23"/>
    </row>
    <row r="303" spans="3:10" x14ac:dyDescent="0.35">
      <c r="C303" s="82" t="s">
        <v>4</v>
      </c>
      <c r="D303" s="79" t="s">
        <v>13</v>
      </c>
      <c r="E303" s="76" t="s">
        <v>8</v>
      </c>
      <c r="F303" s="77">
        <v>10</v>
      </c>
      <c r="G303" s="73"/>
      <c r="H303" s="220">
        <f t="shared" si="12"/>
        <v>1.4635638286368031E-2</v>
      </c>
      <c r="I303" s="221">
        <f t="shared" si="11"/>
        <v>7.3984871939541336E-3</v>
      </c>
      <c r="J303" s="23"/>
    </row>
    <row r="304" spans="3:10" x14ac:dyDescent="0.35">
      <c r="C304" s="82" t="s">
        <v>4</v>
      </c>
      <c r="D304" s="79" t="s">
        <v>13</v>
      </c>
      <c r="E304" s="76" t="s">
        <v>8</v>
      </c>
      <c r="F304" s="77">
        <v>15</v>
      </c>
      <c r="G304" s="73"/>
      <c r="H304" s="220">
        <f t="shared" si="12"/>
        <v>2.2567508335746039E-3</v>
      </c>
      <c r="I304" s="221">
        <f t="shared" si="11"/>
        <v>1.400293813022163E-3</v>
      </c>
      <c r="J304" s="23"/>
    </row>
    <row r="305" spans="3:10" x14ac:dyDescent="0.35">
      <c r="C305" s="82" t="s">
        <v>4</v>
      </c>
      <c r="D305" s="79" t="s">
        <v>13</v>
      </c>
      <c r="E305" s="76" t="s">
        <v>8</v>
      </c>
      <c r="F305" s="77">
        <v>20</v>
      </c>
      <c r="G305" s="73"/>
      <c r="H305" s="220">
        <f t="shared" si="12"/>
        <v>8.3705462145786946E-3</v>
      </c>
      <c r="I305" s="221">
        <f t="shared" ref="I305:I368" si="13">SUMIFS($D$67:$D$69,$C$67:$C$69,$C305)*SUMIFS($G$53:$G$56,$C$53:$C$56,$D305)*SUMIFS($G$61:$G$62,$C$61:$C$62,$E305)*SUMIFS($F$74:$F$93,$C$74:$C$93,$F305)</f>
        <v>6.0067410840872852E-3</v>
      </c>
      <c r="J305" s="23"/>
    </row>
    <row r="306" spans="3:10" x14ac:dyDescent="0.35">
      <c r="C306" s="82" t="s">
        <v>4</v>
      </c>
      <c r="D306" s="79" t="s">
        <v>13</v>
      </c>
      <c r="E306" s="76" t="s">
        <v>8</v>
      </c>
      <c r="F306" s="77">
        <v>30</v>
      </c>
      <c r="G306" s="73"/>
      <c r="H306" s="220">
        <f t="shared" si="12"/>
        <v>4.048201164427178E-3</v>
      </c>
      <c r="I306" s="221">
        <f t="shared" si="13"/>
        <v>3.5657549920235609E-3</v>
      </c>
      <c r="J306" s="23"/>
    </row>
    <row r="307" spans="3:10" x14ac:dyDescent="0.35">
      <c r="C307" s="82" t="s">
        <v>4</v>
      </c>
      <c r="D307" s="79" t="s">
        <v>13</v>
      </c>
      <c r="E307" s="76" t="s">
        <v>8</v>
      </c>
      <c r="F307" s="77">
        <v>40</v>
      </c>
      <c r="G307" s="73"/>
      <c r="H307" s="220">
        <f t="shared" si="12"/>
        <v>2.9321104671337851E-3</v>
      </c>
      <c r="I307" s="221">
        <f t="shared" si="13"/>
        <v>2.9868904700853472E-3</v>
      </c>
      <c r="J307" s="23"/>
    </row>
    <row r="308" spans="3:10" x14ac:dyDescent="0.35">
      <c r="C308" s="82" t="s">
        <v>4</v>
      </c>
      <c r="D308" s="79" t="s">
        <v>13</v>
      </c>
      <c r="E308" s="76" t="s">
        <v>8</v>
      </c>
      <c r="F308" s="77">
        <v>50</v>
      </c>
      <c r="G308" s="73"/>
      <c r="H308" s="220">
        <f t="shared" si="12"/>
        <v>3.6879940438483673E-2</v>
      </c>
      <c r="I308" s="221">
        <f t="shared" si="13"/>
        <v>4.2054432866881472E-2</v>
      </c>
      <c r="J308" s="23"/>
    </row>
    <row r="309" spans="3:10" x14ac:dyDescent="0.35">
      <c r="C309" s="82" t="s">
        <v>4</v>
      </c>
      <c r="D309" s="79" t="s">
        <v>13</v>
      </c>
      <c r="E309" s="76" t="s">
        <v>8</v>
      </c>
      <c r="F309" s="77">
        <v>60</v>
      </c>
      <c r="G309" s="73"/>
      <c r="H309" s="220">
        <f t="shared" si="12"/>
        <v>1.2444924999454711E-2</v>
      </c>
      <c r="I309" s="221">
        <f t="shared" si="13"/>
        <v>1.5560930108056039E-2</v>
      </c>
      <c r="J309" s="23"/>
    </row>
    <row r="310" spans="3:10" x14ac:dyDescent="0.35">
      <c r="C310" s="82" t="s">
        <v>4</v>
      </c>
      <c r="D310" s="79" t="s">
        <v>13</v>
      </c>
      <c r="E310" s="76" t="s">
        <v>8</v>
      </c>
      <c r="F310" s="77">
        <v>70</v>
      </c>
      <c r="G310" s="73"/>
      <c r="H310" s="220">
        <f t="shared" si="12"/>
        <v>1.7409202482797048E-5</v>
      </c>
      <c r="I310" s="221">
        <f t="shared" si="13"/>
        <v>2.3532063367083239E-5</v>
      </c>
      <c r="J310" s="23"/>
    </row>
    <row r="311" spans="3:10" x14ac:dyDescent="0.35">
      <c r="C311" s="82" t="s">
        <v>4</v>
      </c>
      <c r="D311" s="79" t="s">
        <v>13</v>
      </c>
      <c r="E311" s="76" t="s">
        <v>8</v>
      </c>
      <c r="F311" s="77">
        <v>100</v>
      </c>
      <c r="G311" s="73"/>
      <c r="H311" s="220">
        <f t="shared" si="12"/>
        <v>1.2207322570261348E-2</v>
      </c>
      <c r="I311" s="221">
        <f t="shared" si="13"/>
        <v>1.9760405174835936E-2</v>
      </c>
      <c r="J311" s="23"/>
    </row>
    <row r="312" spans="3:10" x14ac:dyDescent="0.35">
      <c r="C312" s="82" t="s">
        <v>4</v>
      </c>
      <c r="D312" s="79" t="s">
        <v>13</v>
      </c>
      <c r="E312" s="76" t="s">
        <v>8</v>
      </c>
      <c r="F312" s="77">
        <v>120</v>
      </c>
      <c r="G312" s="73"/>
      <c r="H312" s="220">
        <f t="shared" si="12"/>
        <v>3.5226832003313676E-6</v>
      </c>
      <c r="I312" s="221">
        <f t="shared" si="13"/>
        <v>6.2527449151972916E-6</v>
      </c>
      <c r="J312" s="23"/>
    </row>
    <row r="313" spans="3:10" x14ac:dyDescent="0.35">
      <c r="C313" s="82" t="s">
        <v>4</v>
      </c>
      <c r="D313" s="79" t="s">
        <v>13</v>
      </c>
      <c r="E313" s="76" t="s">
        <v>8</v>
      </c>
      <c r="F313" s="77">
        <v>150</v>
      </c>
      <c r="G313" s="73"/>
      <c r="H313" s="220">
        <f t="shared" si="12"/>
        <v>6.0528886990041586E-4</v>
      </c>
      <c r="I313" s="221">
        <f t="shared" si="13"/>
        <v>1.2026587415088651E-3</v>
      </c>
      <c r="J313" s="23"/>
    </row>
    <row r="314" spans="3:10" x14ac:dyDescent="0.35">
      <c r="C314" s="82" t="s">
        <v>4</v>
      </c>
      <c r="D314" s="79" t="s">
        <v>13</v>
      </c>
      <c r="E314" s="76" t="s">
        <v>8</v>
      </c>
      <c r="F314" s="77">
        <v>200</v>
      </c>
      <c r="G314" s="73"/>
      <c r="H314" s="220">
        <f t="shared" si="12"/>
        <v>1.1712959931136583E-2</v>
      </c>
      <c r="I314" s="221">
        <f t="shared" si="13"/>
        <v>2.6915096251967151E-2</v>
      </c>
      <c r="J314" s="23"/>
    </row>
    <row r="315" spans="3:10" x14ac:dyDescent="0.35">
      <c r="C315" s="82" t="s">
        <v>4</v>
      </c>
      <c r="D315" s="79" t="s">
        <v>13</v>
      </c>
      <c r="E315" s="76" t="s">
        <v>8</v>
      </c>
      <c r="F315" s="77">
        <v>250</v>
      </c>
      <c r="G315" s="73"/>
      <c r="H315" s="220">
        <f t="shared" si="12"/>
        <v>1.1596137035003856E-3</v>
      </c>
      <c r="I315" s="221">
        <f t="shared" si="13"/>
        <v>2.9828074505605104E-3</v>
      </c>
      <c r="J315" s="23"/>
    </row>
    <row r="316" spans="3:10" x14ac:dyDescent="0.35">
      <c r="C316" s="82" t="s">
        <v>4</v>
      </c>
      <c r="D316" s="79" t="s">
        <v>13</v>
      </c>
      <c r="E316" s="76" t="s">
        <v>8</v>
      </c>
      <c r="F316" s="77">
        <v>300</v>
      </c>
      <c r="G316" s="73"/>
      <c r="H316" s="220">
        <f t="shared" si="12"/>
        <v>4.5829342635615364E-4</v>
      </c>
      <c r="I316" s="221">
        <f t="shared" si="13"/>
        <v>1.2926388578294401E-3</v>
      </c>
      <c r="J316" s="23"/>
    </row>
    <row r="317" spans="3:10" x14ac:dyDescent="0.35">
      <c r="C317" s="82" t="s">
        <v>4</v>
      </c>
      <c r="D317" s="79" t="s">
        <v>13</v>
      </c>
      <c r="E317" s="76" t="s">
        <v>8</v>
      </c>
      <c r="F317" s="77">
        <v>400</v>
      </c>
      <c r="G317" s="73"/>
      <c r="H317" s="220">
        <f t="shared" si="12"/>
        <v>9.681762929142617E-4</v>
      </c>
      <c r="I317" s="221">
        <f t="shared" si="13"/>
        <v>3.1581850895787389E-3</v>
      </c>
      <c r="J317" s="23"/>
    </row>
    <row r="318" spans="3:10" x14ac:dyDescent="0.35">
      <c r="C318" s="82" t="s">
        <v>4</v>
      </c>
      <c r="D318" s="79" t="s">
        <v>13</v>
      </c>
      <c r="E318" s="76" t="s">
        <v>8</v>
      </c>
      <c r="F318" s="77">
        <v>500</v>
      </c>
      <c r="G318" s="73"/>
      <c r="H318" s="220">
        <f t="shared" si="12"/>
        <v>8.4130864432261743E-4</v>
      </c>
      <c r="I318" s="221">
        <f t="shared" si="13"/>
        <v>3.0719991174126384E-3</v>
      </c>
      <c r="J318" s="23"/>
    </row>
    <row r="319" spans="3:10" x14ac:dyDescent="0.35">
      <c r="C319" s="82" t="s">
        <v>4</v>
      </c>
      <c r="D319" s="79" t="s">
        <v>13</v>
      </c>
      <c r="E319" s="76" t="s">
        <v>8</v>
      </c>
      <c r="F319" s="77">
        <v>750</v>
      </c>
      <c r="G319" s="73"/>
      <c r="H319" s="220">
        <f t="shared" si="12"/>
        <v>3.8290034786210514E-8</v>
      </c>
      <c r="I319" s="221">
        <f t="shared" si="13"/>
        <v>1.7161521777428699E-7</v>
      </c>
      <c r="J319" s="23"/>
    </row>
    <row r="320" spans="3:10" x14ac:dyDescent="0.35">
      <c r="C320" s="82" t="s">
        <v>4</v>
      </c>
      <c r="D320" s="79" t="s">
        <v>13</v>
      </c>
      <c r="E320" s="76" t="s">
        <v>8</v>
      </c>
      <c r="F320" s="77">
        <v>1000</v>
      </c>
      <c r="G320" s="73"/>
      <c r="H320" s="220">
        <f t="shared" si="12"/>
        <v>1.120200494360446E-3</v>
      </c>
      <c r="I320" s="221">
        <f t="shared" si="13"/>
        <v>5.8065123000412442E-3</v>
      </c>
      <c r="J320" s="23"/>
    </row>
    <row r="321" spans="3:10" x14ac:dyDescent="0.35">
      <c r="C321" s="82" t="s">
        <v>4</v>
      </c>
      <c r="D321" s="80" t="s">
        <v>14</v>
      </c>
      <c r="E321" s="76" t="s">
        <v>8</v>
      </c>
      <c r="F321" s="77">
        <v>3</v>
      </c>
      <c r="G321" s="73"/>
      <c r="H321" s="226">
        <f t="shared" si="12"/>
        <v>4.8335666117493961E-8</v>
      </c>
      <c r="I321" s="227">
        <f t="shared" si="13"/>
        <v>1.4833837835805711E-8</v>
      </c>
      <c r="J321" s="23"/>
    </row>
    <row r="322" spans="3:10" x14ac:dyDescent="0.35">
      <c r="C322" s="82" t="s">
        <v>4</v>
      </c>
      <c r="D322" s="80" t="s">
        <v>14</v>
      </c>
      <c r="E322" s="76" t="s">
        <v>8</v>
      </c>
      <c r="F322" s="77">
        <v>5</v>
      </c>
      <c r="G322" s="73"/>
      <c r="H322" s="228">
        <f t="shared" si="12"/>
        <v>5.4187777054343565E-9</v>
      </c>
      <c r="I322" s="229">
        <f t="shared" si="13"/>
        <v>2.1528774579937735E-9</v>
      </c>
      <c r="J322" s="23"/>
    </row>
    <row r="323" spans="3:10" x14ac:dyDescent="0.35">
      <c r="C323" s="82" t="s">
        <v>4</v>
      </c>
      <c r="D323" s="80" t="s">
        <v>14</v>
      </c>
      <c r="E323" s="76" t="s">
        <v>8</v>
      </c>
      <c r="F323" s="77">
        <v>10</v>
      </c>
      <c r="G323" s="73"/>
      <c r="H323" s="228">
        <f t="shared" si="12"/>
        <v>2.9538710208729152E-8</v>
      </c>
      <c r="I323" s="229">
        <f t="shared" si="13"/>
        <v>1.66595535308328E-8</v>
      </c>
      <c r="J323" s="23"/>
    </row>
    <row r="324" spans="3:10" x14ac:dyDescent="0.35">
      <c r="C324" s="82" t="s">
        <v>4</v>
      </c>
      <c r="D324" s="80" t="s">
        <v>14</v>
      </c>
      <c r="E324" s="76" t="s">
        <v>8</v>
      </c>
      <c r="F324" s="77">
        <v>15</v>
      </c>
      <c r="G324" s="73"/>
      <c r="H324" s="228">
        <f t="shared" si="12"/>
        <v>4.5547387535778493E-9</v>
      </c>
      <c r="I324" s="229">
        <f t="shared" si="13"/>
        <v>3.1531134846053395E-9</v>
      </c>
      <c r="J324" s="23"/>
    </row>
    <row r="325" spans="3:10" x14ac:dyDescent="0.35">
      <c r="C325" s="82" t="s">
        <v>4</v>
      </c>
      <c r="D325" s="80" t="s">
        <v>14</v>
      </c>
      <c r="E325" s="76" t="s">
        <v>8</v>
      </c>
      <c r="F325" s="77">
        <v>20</v>
      </c>
      <c r="G325" s="73"/>
      <c r="H325" s="228">
        <f t="shared" si="12"/>
        <v>1.6894045485635835E-8</v>
      </c>
      <c r="I325" s="229">
        <f t="shared" si="13"/>
        <v>1.3525687348351333E-8</v>
      </c>
      <c r="J325" s="23"/>
    </row>
    <row r="326" spans="3:10" x14ac:dyDescent="0.35">
      <c r="C326" s="82" t="s">
        <v>4</v>
      </c>
      <c r="D326" s="80" t="s">
        <v>14</v>
      </c>
      <c r="E326" s="76" t="s">
        <v>8</v>
      </c>
      <c r="F326" s="77">
        <v>30</v>
      </c>
      <c r="G326" s="73"/>
      <c r="H326" s="228">
        <f t="shared" si="12"/>
        <v>8.1703741731600867E-9</v>
      </c>
      <c r="I326" s="229">
        <f t="shared" si="13"/>
        <v>8.0291936189325603E-9</v>
      </c>
      <c r="J326" s="23"/>
    </row>
    <row r="327" spans="3:10" x14ac:dyDescent="0.35">
      <c r="C327" s="82" t="s">
        <v>4</v>
      </c>
      <c r="D327" s="80" t="s">
        <v>14</v>
      </c>
      <c r="E327" s="76" t="s">
        <v>8</v>
      </c>
      <c r="F327" s="77">
        <v>40</v>
      </c>
      <c r="G327" s="73"/>
      <c r="H327" s="228">
        <f t="shared" si="12"/>
        <v>5.9177987111991958E-9</v>
      </c>
      <c r="I327" s="229">
        <f t="shared" si="13"/>
        <v>6.7257346498868152E-9</v>
      </c>
      <c r="J327" s="23"/>
    </row>
    <row r="328" spans="3:10" x14ac:dyDescent="0.35">
      <c r="C328" s="82" t="s">
        <v>4</v>
      </c>
      <c r="D328" s="80" t="s">
        <v>14</v>
      </c>
      <c r="E328" s="76" t="s">
        <v>8</v>
      </c>
      <c r="F328" s="77">
        <v>50</v>
      </c>
      <c r="G328" s="73"/>
      <c r="H328" s="228">
        <f t="shared" si="12"/>
        <v>7.4433779505348918E-8</v>
      </c>
      <c r="I328" s="229">
        <f t="shared" si="13"/>
        <v>9.4696126003589802E-8</v>
      </c>
      <c r="J328" s="23"/>
    </row>
    <row r="329" spans="3:10" x14ac:dyDescent="0.35">
      <c r="C329" s="82" t="s">
        <v>4</v>
      </c>
      <c r="D329" s="80" t="s">
        <v>14</v>
      </c>
      <c r="E329" s="76" t="s">
        <v>8</v>
      </c>
      <c r="F329" s="77">
        <v>60</v>
      </c>
      <c r="G329" s="73"/>
      <c r="H329" s="228">
        <f t="shared" si="12"/>
        <v>2.5117253237302203E-8</v>
      </c>
      <c r="I329" s="229">
        <f t="shared" si="13"/>
        <v>3.5039345386250122E-8</v>
      </c>
      <c r="J329" s="23"/>
    </row>
    <row r="330" spans="3:10" x14ac:dyDescent="0.35">
      <c r="C330" s="82" t="s">
        <v>4</v>
      </c>
      <c r="D330" s="80" t="s">
        <v>14</v>
      </c>
      <c r="E330" s="76" t="s">
        <v>8</v>
      </c>
      <c r="F330" s="77">
        <v>70</v>
      </c>
      <c r="G330" s="73"/>
      <c r="H330" s="220">
        <f t="shared" si="12"/>
        <v>3.5136519299155537E-11</v>
      </c>
      <c r="I330" s="221">
        <f t="shared" si="13"/>
        <v>5.298835546748439E-11</v>
      </c>
      <c r="J330" s="23"/>
    </row>
    <row r="331" spans="3:10" x14ac:dyDescent="0.35">
      <c r="C331" s="82" t="s">
        <v>4</v>
      </c>
      <c r="D331" s="80" t="s">
        <v>14</v>
      </c>
      <c r="E331" s="76" t="s">
        <v>8</v>
      </c>
      <c r="F331" s="77">
        <v>100</v>
      </c>
      <c r="G331" s="73"/>
      <c r="H331" s="220">
        <f t="shared" si="12"/>
        <v>2.4637706724638656E-8</v>
      </c>
      <c r="I331" s="221">
        <f t="shared" si="13"/>
        <v>4.4495519039370468E-8</v>
      </c>
      <c r="J331" s="23"/>
    </row>
    <row r="332" spans="3:10" x14ac:dyDescent="0.35">
      <c r="C332" s="82" t="s">
        <v>4</v>
      </c>
      <c r="D332" s="80" t="s">
        <v>14</v>
      </c>
      <c r="E332" s="76" t="s">
        <v>8</v>
      </c>
      <c r="F332" s="77">
        <v>120</v>
      </c>
      <c r="G332" s="73"/>
      <c r="H332" s="220">
        <f t="shared" si="12"/>
        <v>7.1097355766619709E-12</v>
      </c>
      <c r="I332" s="221">
        <f t="shared" si="13"/>
        <v>1.4079626807287767E-11</v>
      </c>
      <c r="J332" s="23"/>
    </row>
    <row r="333" spans="3:10" x14ac:dyDescent="0.35">
      <c r="C333" s="82" t="s">
        <v>4</v>
      </c>
      <c r="D333" s="80" t="s">
        <v>14</v>
      </c>
      <c r="E333" s="76" t="s">
        <v>8</v>
      </c>
      <c r="F333" s="77">
        <v>150</v>
      </c>
      <c r="G333" s="73"/>
      <c r="H333" s="220">
        <f t="shared" si="12"/>
        <v>1.221638043433396E-9</v>
      </c>
      <c r="I333" s="221">
        <f t="shared" si="13"/>
        <v>2.7080884454140414E-9</v>
      </c>
      <c r="J333" s="23"/>
    </row>
    <row r="334" spans="3:10" x14ac:dyDescent="0.35">
      <c r="C334" s="82" t="s">
        <v>4</v>
      </c>
      <c r="D334" s="80" t="s">
        <v>14</v>
      </c>
      <c r="E334" s="76" t="s">
        <v>8</v>
      </c>
      <c r="F334" s="77">
        <v>200</v>
      </c>
      <c r="G334" s="73"/>
      <c r="H334" s="220">
        <f t="shared" si="12"/>
        <v>2.3639948072135584E-8</v>
      </c>
      <c r="I334" s="221">
        <f t="shared" si="13"/>
        <v>6.0606104334894355E-8</v>
      </c>
      <c r="J334" s="23"/>
    </row>
    <row r="335" spans="3:10" x14ac:dyDescent="0.35">
      <c r="C335" s="82" t="s">
        <v>4</v>
      </c>
      <c r="D335" s="80" t="s">
        <v>14</v>
      </c>
      <c r="E335" s="76" t="s">
        <v>8</v>
      </c>
      <c r="F335" s="77">
        <v>250</v>
      </c>
      <c r="G335" s="73"/>
      <c r="H335" s="220">
        <f t="shared" si="12"/>
        <v>2.3404167602087805E-9</v>
      </c>
      <c r="I335" s="221">
        <f t="shared" si="13"/>
        <v>6.7165407051575405E-9</v>
      </c>
      <c r="J335" s="23"/>
    </row>
    <row r="336" spans="3:10" x14ac:dyDescent="0.35">
      <c r="C336" s="82" t="s">
        <v>4</v>
      </c>
      <c r="D336" s="80" t="s">
        <v>14</v>
      </c>
      <c r="E336" s="76" t="s">
        <v>8</v>
      </c>
      <c r="F336" s="77">
        <v>300</v>
      </c>
      <c r="G336" s="73"/>
      <c r="H336" s="220">
        <f t="shared" si="12"/>
        <v>9.2496114257681659E-10</v>
      </c>
      <c r="I336" s="221">
        <f t="shared" si="13"/>
        <v>2.9107012938593497E-9</v>
      </c>
      <c r="J336" s="23"/>
    </row>
    <row r="337" spans="3:10" x14ac:dyDescent="0.35">
      <c r="C337" s="82" t="s">
        <v>4</v>
      </c>
      <c r="D337" s="80" t="s">
        <v>14</v>
      </c>
      <c r="E337" s="76" t="s">
        <v>8</v>
      </c>
      <c r="F337" s="77">
        <v>400</v>
      </c>
      <c r="G337" s="73"/>
      <c r="H337" s="220">
        <f t="shared" si="12"/>
        <v>1.9540438474756176E-9</v>
      </c>
      <c r="I337" s="221">
        <f t="shared" si="13"/>
        <v>7.1114475406688339E-9</v>
      </c>
      <c r="J337" s="23"/>
    </row>
    <row r="338" spans="3:10" x14ac:dyDescent="0.35">
      <c r="C338" s="82" t="s">
        <v>4</v>
      </c>
      <c r="D338" s="80" t="s">
        <v>14</v>
      </c>
      <c r="E338" s="76" t="s">
        <v>8</v>
      </c>
      <c r="F338" s="77">
        <v>500</v>
      </c>
      <c r="G338" s="73"/>
      <c r="H338" s="220">
        <f t="shared" si="12"/>
        <v>1.6979903270697481E-9</v>
      </c>
      <c r="I338" s="221">
        <f t="shared" si="13"/>
        <v>6.9173781614474515E-9</v>
      </c>
      <c r="J338" s="23"/>
    </row>
    <row r="339" spans="3:10" x14ac:dyDescent="0.35">
      <c r="C339" s="82" t="s">
        <v>4</v>
      </c>
      <c r="D339" s="80" t="s">
        <v>14</v>
      </c>
      <c r="E339" s="76" t="s">
        <v>8</v>
      </c>
      <c r="F339" s="77">
        <v>750</v>
      </c>
      <c r="G339" s="73"/>
      <c r="H339" s="220">
        <f t="shared" si="12"/>
        <v>7.7279734528934465E-14</v>
      </c>
      <c r="I339" s="221">
        <f t="shared" si="13"/>
        <v>3.8643479839400087E-13</v>
      </c>
      <c r="J339" s="23"/>
    </row>
    <row r="340" spans="3:10" x14ac:dyDescent="0.35">
      <c r="C340" s="82" t="s">
        <v>4</v>
      </c>
      <c r="D340" s="80" t="s">
        <v>14</v>
      </c>
      <c r="E340" s="76" t="s">
        <v>8</v>
      </c>
      <c r="F340" s="77">
        <v>1000</v>
      </c>
      <c r="G340" s="73"/>
      <c r="H340" s="220">
        <f t="shared" si="12"/>
        <v>2.2608701534669972E-9</v>
      </c>
      <c r="I340" s="221">
        <f t="shared" si="13"/>
        <v>1.3074821913461555E-8</v>
      </c>
      <c r="J340" s="23"/>
    </row>
    <row r="341" spans="3:10" x14ac:dyDescent="0.35">
      <c r="C341" s="82" t="s">
        <v>4</v>
      </c>
      <c r="D341" s="75" t="s">
        <v>11</v>
      </c>
      <c r="E341" s="81" t="s">
        <v>9</v>
      </c>
      <c r="F341" s="77">
        <v>3</v>
      </c>
      <c r="G341" s="73"/>
      <c r="H341" s="220">
        <f t="shared" si="12"/>
        <v>1.841096729990085E-4</v>
      </c>
      <c r="I341" s="221">
        <f t="shared" si="13"/>
        <v>7.1045574245050052E-5</v>
      </c>
      <c r="J341" s="23"/>
    </row>
    <row r="342" spans="3:10" x14ac:dyDescent="0.35">
      <c r="C342" s="82" t="s">
        <v>4</v>
      </c>
      <c r="D342" s="75" t="s">
        <v>11</v>
      </c>
      <c r="E342" s="81" t="s">
        <v>9</v>
      </c>
      <c r="F342" s="77">
        <v>5</v>
      </c>
      <c r="G342" s="73"/>
      <c r="H342" s="220">
        <f t="shared" si="12"/>
        <v>2.0640025710554158E-5</v>
      </c>
      <c r="I342" s="221">
        <f t="shared" si="13"/>
        <v>1.0311048089874412E-5</v>
      </c>
      <c r="J342" s="23"/>
    </row>
    <row r="343" spans="3:10" x14ac:dyDescent="0.35">
      <c r="C343" s="82" t="s">
        <v>4</v>
      </c>
      <c r="D343" s="75" t="s">
        <v>11</v>
      </c>
      <c r="E343" s="81" t="s">
        <v>9</v>
      </c>
      <c r="F343" s="77">
        <v>10</v>
      </c>
      <c r="G343" s="73"/>
      <c r="H343" s="220">
        <f t="shared" si="12"/>
        <v>1.1251240986566874E-4</v>
      </c>
      <c r="I343" s="221">
        <f t="shared" si="13"/>
        <v>7.9789705156897451E-5</v>
      </c>
      <c r="J343" s="23"/>
    </row>
    <row r="344" spans="3:10" x14ac:dyDescent="0.35">
      <c r="C344" s="82" t="s">
        <v>4</v>
      </c>
      <c r="D344" s="75" t="s">
        <v>11</v>
      </c>
      <c r="E344" s="81" t="s">
        <v>9</v>
      </c>
      <c r="F344" s="77">
        <v>15</v>
      </c>
      <c r="G344" s="73"/>
      <c r="H344" s="220">
        <f t="shared" si="12"/>
        <v>1.7348917060100842E-5</v>
      </c>
      <c r="I344" s="221">
        <f t="shared" si="13"/>
        <v>1.5101604901792401E-5</v>
      </c>
      <c r="J344" s="23"/>
    </row>
    <row r="345" spans="3:10" x14ac:dyDescent="0.35">
      <c r="C345" s="82" t="s">
        <v>4</v>
      </c>
      <c r="D345" s="75" t="s">
        <v>11</v>
      </c>
      <c r="E345" s="81" t="s">
        <v>9</v>
      </c>
      <c r="F345" s="77">
        <v>20</v>
      </c>
      <c r="G345" s="73"/>
      <c r="H345" s="220">
        <f t="shared" si="12"/>
        <v>6.4349111946241871E-5</v>
      </c>
      <c r="I345" s="221">
        <f t="shared" si="13"/>
        <v>6.4780283791637827E-5</v>
      </c>
      <c r="J345" s="23"/>
    </row>
    <row r="346" spans="3:10" x14ac:dyDescent="0.35">
      <c r="C346" s="82" t="s">
        <v>4</v>
      </c>
      <c r="D346" s="75" t="s">
        <v>11</v>
      </c>
      <c r="E346" s="81" t="s">
        <v>9</v>
      </c>
      <c r="F346" s="77">
        <v>30</v>
      </c>
      <c r="G346" s="73"/>
      <c r="H346" s="220">
        <f t="shared" si="12"/>
        <v>3.112080660362766E-5</v>
      </c>
      <c r="I346" s="221">
        <f t="shared" si="13"/>
        <v>3.8455231727344246E-5</v>
      </c>
      <c r="J346" s="23"/>
    </row>
    <row r="347" spans="3:10" x14ac:dyDescent="0.35">
      <c r="C347" s="82" t="s">
        <v>4</v>
      </c>
      <c r="D347" s="75" t="s">
        <v>11</v>
      </c>
      <c r="E347" s="81" t="s">
        <v>9</v>
      </c>
      <c r="F347" s="77">
        <v>40</v>
      </c>
      <c r="G347" s="73"/>
      <c r="H347" s="220">
        <f t="shared" si="12"/>
        <v>2.2540787644147313E-5</v>
      </c>
      <c r="I347" s="221">
        <f t="shared" si="13"/>
        <v>3.2212410955959837E-5</v>
      </c>
      <c r="J347" s="23"/>
    </row>
    <row r="348" spans="3:10" x14ac:dyDescent="0.35">
      <c r="C348" s="82" t="s">
        <v>4</v>
      </c>
      <c r="D348" s="75" t="s">
        <v>11</v>
      </c>
      <c r="E348" s="81" t="s">
        <v>9</v>
      </c>
      <c r="F348" s="77">
        <v>50</v>
      </c>
      <c r="G348" s="73"/>
      <c r="H348" s="220">
        <f t="shared" si="12"/>
        <v>2.8351691215961654E-4</v>
      </c>
      <c r="I348" s="221">
        <f t="shared" si="13"/>
        <v>4.5354012395007627E-4</v>
      </c>
      <c r="J348" s="23"/>
    </row>
    <row r="349" spans="3:10" x14ac:dyDescent="0.35">
      <c r="C349" s="82" t="s">
        <v>4</v>
      </c>
      <c r="D349" s="75" t="s">
        <v>11</v>
      </c>
      <c r="E349" s="81" t="s">
        <v>9</v>
      </c>
      <c r="F349" s="77">
        <v>60</v>
      </c>
      <c r="G349" s="73"/>
      <c r="H349" s="220">
        <f t="shared" si="12"/>
        <v>9.5671160689338855E-5</v>
      </c>
      <c r="I349" s="221">
        <f t="shared" si="13"/>
        <v>1.678183651251687E-4</v>
      </c>
      <c r="J349" s="23"/>
    </row>
    <row r="350" spans="3:10" x14ac:dyDescent="0.35">
      <c r="C350" s="82" t="s">
        <v>4</v>
      </c>
      <c r="D350" s="75" t="s">
        <v>11</v>
      </c>
      <c r="E350" s="81" t="s">
        <v>9</v>
      </c>
      <c r="F350" s="77">
        <v>70</v>
      </c>
      <c r="G350" s="73"/>
      <c r="H350" s="220">
        <f t="shared" si="12"/>
        <v>1.3383436286501458E-7</v>
      </c>
      <c r="I350" s="221">
        <f t="shared" si="13"/>
        <v>2.5378382750021409E-7</v>
      </c>
      <c r="J350" s="23"/>
    </row>
    <row r="351" spans="3:10" x14ac:dyDescent="0.35">
      <c r="C351" s="82" t="s">
        <v>4</v>
      </c>
      <c r="D351" s="75" t="s">
        <v>11</v>
      </c>
      <c r="E351" s="81" t="s">
        <v>9</v>
      </c>
      <c r="F351" s="77">
        <v>100</v>
      </c>
      <c r="G351" s="73"/>
      <c r="H351" s="220">
        <f t="shared" si="12"/>
        <v>9.3844576745720739E-5</v>
      </c>
      <c r="I351" s="221">
        <f t="shared" si="13"/>
        <v>2.1310801267175435E-4</v>
      </c>
      <c r="J351" s="23"/>
    </row>
    <row r="352" spans="3:10" x14ac:dyDescent="0.35">
      <c r="C352" s="82" t="s">
        <v>4</v>
      </c>
      <c r="D352" s="75" t="s">
        <v>11</v>
      </c>
      <c r="E352" s="81" t="s">
        <v>9</v>
      </c>
      <c r="F352" s="77">
        <v>120</v>
      </c>
      <c r="G352" s="73"/>
      <c r="H352" s="220">
        <f t="shared" si="12"/>
        <v>2.7080853482950164E-8</v>
      </c>
      <c r="I352" s="221">
        <f t="shared" si="13"/>
        <v>6.7433336049101302E-8</v>
      </c>
      <c r="J352" s="23"/>
    </row>
    <row r="353" spans="3:10" x14ac:dyDescent="0.35">
      <c r="C353" s="82" t="s">
        <v>4</v>
      </c>
      <c r="D353" s="75" t="s">
        <v>11</v>
      </c>
      <c r="E353" s="81" t="s">
        <v>9</v>
      </c>
      <c r="F353" s="77">
        <v>150</v>
      </c>
      <c r="G353" s="73"/>
      <c r="H353" s="220">
        <f t="shared" si="12"/>
        <v>4.6531970854182192E-6</v>
      </c>
      <c r="I353" s="221">
        <f t="shared" si="13"/>
        <v>1.2970190239401065E-5</v>
      </c>
      <c r="J353" s="23"/>
    </row>
    <row r="354" spans="3:10" x14ac:dyDescent="0.35">
      <c r="C354" s="82" t="s">
        <v>4</v>
      </c>
      <c r="D354" s="75" t="s">
        <v>11</v>
      </c>
      <c r="E354" s="81" t="s">
        <v>9</v>
      </c>
      <c r="F354" s="77">
        <v>200</v>
      </c>
      <c r="G354" s="73"/>
      <c r="H354" s="220">
        <f t="shared" si="12"/>
        <v>9.0044132187912384E-5</v>
      </c>
      <c r="I354" s="221">
        <f t="shared" si="13"/>
        <v>2.9026847488077006E-4</v>
      </c>
      <c r="J354" s="23"/>
    </row>
    <row r="355" spans="3:10" x14ac:dyDescent="0.35">
      <c r="C355" s="82" t="s">
        <v>4</v>
      </c>
      <c r="D355" s="75" t="s">
        <v>11</v>
      </c>
      <c r="E355" s="81" t="s">
        <v>9</v>
      </c>
      <c r="F355" s="77">
        <v>250</v>
      </c>
      <c r="G355" s="73"/>
      <c r="H355" s="220">
        <f t="shared" si="12"/>
        <v>8.9146048666428885E-6</v>
      </c>
      <c r="I355" s="221">
        <f t="shared" si="13"/>
        <v>3.2168377234538672E-5</v>
      </c>
      <c r="J355" s="23"/>
    </row>
    <row r="356" spans="3:10" x14ac:dyDescent="0.35">
      <c r="C356" s="82" t="s">
        <v>4</v>
      </c>
      <c r="D356" s="75" t="s">
        <v>11</v>
      </c>
      <c r="E356" s="81" t="s">
        <v>9</v>
      </c>
      <c r="F356" s="77">
        <v>300</v>
      </c>
      <c r="G356" s="73"/>
      <c r="H356" s="220">
        <f t="shared" si="12"/>
        <v>3.5231601667112012E-6</v>
      </c>
      <c r="I356" s="221">
        <f t="shared" si="13"/>
        <v>1.3940589560639185E-5</v>
      </c>
      <c r="J356" s="23"/>
    </row>
    <row r="357" spans="3:10" x14ac:dyDescent="0.35">
      <c r="C357" s="82" t="s">
        <v>4</v>
      </c>
      <c r="D357" s="75" t="s">
        <v>11</v>
      </c>
      <c r="E357" s="81" t="s">
        <v>9</v>
      </c>
      <c r="F357" s="77">
        <v>400</v>
      </c>
      <c r="G357" s="73"/>
      <c r="H357" s="220">
        <f t="shared" si="12"/>
        <v>7.4429174702995214E-6</v>
      </c>
      <c r="I357" s="221">
        <f t="shared" si="13"/>
        <v>3.405975445011489E-5</v>
      </c>
      <c r="J357" s="23"/>
    </row>
    <row r="358" spans="3:10" x14ac:dyDescent="0.35">
      <c r="C358" s="82" t="s">
        <v>4</v>
      </c>
      <c r="D358" s="75" t="s">
        <v>11</v>
      </c>
      <c r="E358" s="81" t="s">
        <v>9</v>
      </c>
      <c r="F358" s="77">
        <v>500</v>
      </c>
      <c r="G358" s="73"/>
      <c r="H358" s="220">
        <f t="shared" ref="H358:H421" si="14">SUMIFS($D$67:$D$69,$C$67:$C$69,$C358)*SUMIFS($F$53:$F$56,$C$53:$C$56,$D358)*SUMIFS($F$61:$F$62,$C$61:$C$62,$E358)*SUMIFS($E$74:$E$93,$C$74:$C$93,$F358)</f>
        <v>6.4676142687758807E-6</v>
      </c>
      <c r="I358" s="221">
        <f t="shared" si="13"/>
        <v>3.3130273445753179E-5</v>
      </c>
      <c r="J358" s="23"/>
    </row>
    <row r="359" spans="3:10" x14ac:dyDescent="0.35">
      <c r="C359" s="82" t="s">
        <v>4</v>
      </c>
      <c r="D359" s="75" t="s">
        <v>11</v>
      </c>
      <c r="E359" s="81" t="s">
        <v>9</v>
      </c>
      <c r="F359" s="77">
        <v>750</v>
      </c>
      <c r="G359" s="73"/>
      <c r="H359" s="220">
        <f t="shared" si="14"/>
        <v>2.9435710307554526E-10</v>
      </c>
      <c r="I359" s="221">
        <f t="shared" si="13"/>
        <v>1.850801017515689E-9</v>
      </c>
      <c r="J359" s="23"/>
    </row>
    <row r="360" spans="3:10" x14ac:dyDescent="0.35">
      <c r="C360" s="82" t="s">
        <v>4</v>
      </c>
      <c r="D360" s="75" t="s">
        <v>11</v>
      </c>
      <c r="E360" s="81" t="s">
        <v>9</v>
      </c>
      <c r="F360" s="77">
        <v>1000</v>
      </c>
      <c r="G360" s="73"/>
      <c r="H360" s="220">
        <f t="shared" si="14"/>
        <v>8.6116132885437941E-6</v>
      </c>
      <c r="I360" s="221">
        <f t="shared" si="13"/>
        <v>6.2620896984019498E-5</v>
      </c>
      <c r="J360" s="23"/>
    </row>
    <row r="361" spans="3:10" x14ac:dyDescent="0.35">
      <c r="C361" s="82" t="s">
        <v>4</v>
      </c>
      <c r="D361" s="78" t="s">
        <v>12</v>
      </c>
      <c r="E361" s="81" t="s">
        <v>9</v>
      </c>
      <c r="F361" s="77">
        <v>3</v>
      </c>
      <c r="G361" s="73"/>
      <c r="H361" s="220">
        <f t="shared" si="14"/>
        <v>3.4439014969783566E-10</v>
      </c>
      <c r="I361" s="221">
        <f t="shared" si="13"/>
        <v>1.4753423843895428E-10</v>
      </c>
      <c r="J361" s="23"/>
    </row>
    <row r="362" spans="3:10" x14ac:dyDescent="0.35">
      <c r="C362" s="82" t="s">
        <v>4</v>
      </c>
      <c r="D362" s="78" t="s">
        <v>12</v>
      </c>
      <c r="E362" s="81" t="s">
        <v>9</v>
      </c>
      <c r="F362" s="77">
        <v>5</v>
      </c>
      <c r="G362" s="73"/>
      <c r="H362" s="220">
        <f t="shared" si="14"/>
        <v>3.8608626197838091E-11</v>
      </c>
      <c r="I362" s="221">
        <f t="shared" si="13"/>
        <v>2.1412067445609312E-11</v>
      </c>
      <c r="J362" s="23"/>
    </row>
    <row r="363" spans="3:10" x14ac:dyDescent="0.35">
      <c r="C363" s="82" t="s">
        <v>4</v>
      </c>
      <c r="D363" s="78" t="s">
        <v>12</v>
      </c>
      <c r="E363" s="81" t="s">
        <v>9</v>
      </c>
      <c r="F363" s="77">
        <v>10</v>
      </c>
      <c r="G363" s="73"/>
      <c r="H363" s="220">
        <f t="shared" si="14"/>
        <v>2.1046241104730317E-10</v>
      </c>
      <c r="I363" s="221">
        <f t="shared" si="13"/>
        <v>1.6569242364047381E-10</v>
      </c>
      <c r="J363" s="23"/>
    </row>
    <row r="364" spans="3:10" x14ac:dyDescent="0.35">
      <c r="C364" s="82" t="s">
        <v>4</v>
      </c>
      <c r="D364" s="78" t="s">
        <v>12</v>
      </c>
      <c r="E364" s="81" t="s">
        <v>9</v>
      </c>
      <c r="F364" s="77">
        <v>15</v>
      </c>
      <c r="G364" s="73"/>
      <c r="H364" s="220">
        <f t="shared" si="14"/>
        <v>3.2452374968129141E-11</v>
      </c>
      <c r="I364" s="221">
        <f t="shared" si="13"/>
        <v>3.1360205080574071E-11</v>
      </c>
      <c r="J364" s="23"/>
    </row>
    <row r="365" spans="3:10" x14ac:dyDescent="0.35">
      <c r="C365" s="82" t="s">
        <v>4</v>
      </c>
      <c r="D365" s="78" t="s">
        <v>12</v>
      </c>
      <c r="E365" s="81" t="s">
        <v>9</v>
      </c>
      <c r="F365" s="77">
        <v>20</v>
      </c>
      <c r="G365" s="73"/>
      <c r="H365" s="220">
        <f t="shared" si="14"/>
        <v>1.2036955981236452E-10</v>
      </c>
      <c r="I365" s="221">
        <f t="shared" si="13"/>
        <v>1.3452364818804328E-10</v>
      </c>
      <c r="J365" s="23"/>
    </row>
    <row r="366" spans="3:10" x14ac:dyDescent="0.35">
      <c r="C366" s="82" t="s">
        <v>4</v>
      </c>
      <c r="D366" s="78" t="s">
        <v>12</v>
      </c>
      <c r="E366" s="81" t="s">
        <v>9</v>
      </c>
      <c r="F366" s="77">
        <v>30</v>
      </c>
      <c r="G366" s="73"/>
      <c r="H366" s="220">
        <f t="shared" si="14"/>
        <v>5.821366726884819E-11</v>
      </c>
      <c r="I366" s="221">
        <f t="shared" si="13"/>
        <v>7.9856674918529956E-11</v>
      </c>
      <c r="J366" s="23"/>
    </row>
    <row r="367" spans="3:10" x14ac:dyDescent="0.35">
      <c r="C367" s="82" t="s">
        <v>4</v>
      </c>
      <c r="D367" s="78" t="s">
        <v>12</v>
      </c>
      <c r="E367" s="81" t="s">
        <v>9</v>
      </c>
      <c r="F367" s="77">
        <v>40</v>
      </c>
      <c r="G367" s="73"/>
      <c r="H367" s="220">
        <f t="shared" si="14"/>
        <v>4.2164135673180103E-11</v>
      </c>
      <c r="I367" s="221">
        <f t="shared" si="13"/>
        <v>6.6892745525260881E-11</v>
      </c>
      <c r="J367" s="23"/>
    </row>
    <row r="368" spans="3:10" x14ac:dyDescent="0.35">
      <c r="C368" s="82" t="s">
        <v>4</v>
      </c>
      <c r="D368" s="78" t="s">
        <v>12</v>
      </c>
      <c r="E368" s="81" t="s">
        <v>9</v>
      </c>
      <c r="F368" s="77">
        <v>50</v>
      </c>
      <c r="G368" s="73"/>
      <c r="H368" s="220">
        <f t="shared" si="14"/>
        <v>5.3033841313185262E-10</v>
      </c>
      <c r="I368" s="221">
        <f t="shared" si="13"/>
        <v>9.4182779855770448E-10</v>
      </c>
      <c r="J368" s="23"/>
    </row>
    <row r="369" spans="3:10" x14ac:dyDescent="0.35">
      <c r="C369" s="82" t="s">
        <v>4</v>
      </c>
      <c r="D369" s="78" t="s">
        <v>12</v>
      </c>
      <c r="E369" s="81" t="s">
        <v>9</v>
      </c>
      <c r="F369" s="77">
        <v>60</v>
      </c>
      <c r="G369" s="73"/>
      <c r="H369" s="220">
        <f t="shared" si="14"/>
        <v>1.789596647197594E-10</v>
      </c>
      <c r="I369" s="221">
        <f t="shared" ref="I369:I432" si="15">SUMIFS($D$67:$D$69,$C$67:$C$69,$C369)*SUMIFS($G$53:$G$56,$C$53:$C$56,$D369)*SUMIFS($G$61:$G$62,$C$61:$C$62,$E369)*SUMIFS($F$74:$F$93,$C$74:$C$93,$F369)</f>
        <v>3.4849397668901459E-10</v>
      </c>
      <c r="J369" s="23"/>
    </row>
    <row r="370" spans="3:10" x14ac:dyDescent="0.35">
      <c r="C370" s="82" t="s">
        <v>4</v>
      </c>
      <c r="D370" s="78" t="s">
        <v>12</v>
      </c>
      <c r="E370" s="81" t="s">
        <v>9</v>
      </c>
      <c r="F370" s="77">
        <v>70</v>
      </c>
      <c r="G370" s="73"/>
      <c r="H370" s="220">
        <f t="shared" si="14"/>
        <v>2.5034663041330289E-13</v>
      </c>
      <c r="I370" s="221">
        <f t="shared" si="15"/>
        <v>5.2701106460513558E-13</v>
      </c>
      <c r="J370" s="23"/>
    </row>
    <row r="371" spans="3:10" x14ac:dyDescent="0.35">
      <c r="C371" s="82" t="s">
        <v>4</v>
      </c>
      <c r="D371" s="78" t="s">
        <v>12</v>
      </c>
      <c r="E371" s="81" t="s">
        <v>9</v>
      </c>
      <c r="F371" s="77">
        <v>100</v>
      </c>
      <c r="G371" s="73"/>
      <c r="H371" s="220">
        <f t="shared" si="14"/>
        <v>1.7554291041493973E-10</v>
      </c>
      <c r="I371" s="221">
        <f t="shared" si="15"/>
        <v>4.4254309559552702E-10</v>
      </c>
      <c r="J371" s="23"/>
    </row>
    <row r="372" spans="3:10" x14ac:dyDescent="0.35">
      <c r="C372" s="82" t="s">
        <v>4</v>
      </c>
      <c r="D372" s="78" t="s">
        <v>12</v>
      </c>
      <c r="E372" s="81" t="s">
        <v>9</v>
      </c>
      <c r="F372" s="77">
        <v>120</v>
      </c>
      <c r="G372" s="73"/>
      <c r="H372" s="220">
        <f t="shared" si="14"/>
        <v>5.0656649555770967E-14</v>
      </c>
      <c r="I372" s="221">
        <f t="shared" si="15"/>
        <v>1.400330138100812E-13</v>
      </c>
      <c r="J372" s="23"/>
    </row>
    <row r="373" spans="3:10" x14ac:dyDescent="0.35">
      <c r="C373" s="82" t="s">
        <v>4</v>
      </c>
      <c r="D373" s="78" t="s">
        <v>12</v>
      </c>
      <c r="E373" s="81" t="s">
        <v>9</v>
      </c>
      <c r="F373" s="77">
        <v>150</v>
      </c>
      <c r="G373" s="73"/>
      <c r="H373" s="220">
        <f t="shared" si="14"/>
        <v>8.7041338714959504E-12</v>
      </c>
      <c r="I373" s="221">
        <f t="shared" si="15"/>
        <v>2.6934079423134743E-11</v>
      </c>
      <c r="J373" s="23"/>
    </row>
    <row r="374" spans="3:10" x14ac:dyDescent="0.35">
      <c r="C374" s="82" t="s">
        <v>4</v>
      </c>
      <c r="D374" s="78" t="s">
        <v>12</v>
      </c>
      <c r="E374" s="81" t="s">
        <v>9</v>
      </c>
      <c r="F374" s="77">
        <v>200</v>
      </c>
      <c r="G374" s="73"/>
      <c r="H374" s="220">
        <f t="shared" si="14"/>
        <v>1.6843391038869452E-10</v>
      </c>
      <c r="I374" s="221">
        <f t="shared" si="15"/>
        <v>6.0277559636101959E-10</v>
      </c>
      <c r="J374" s="23"/>
    </row>
    <row r="375" spans="3:10" x14ac:dyDescent="0.35">
      <c r="C375" s="82" t="s">
        <v>4</v>
      </c>
      <c r="D375" s="78" t="s">
        <v>12</v>
      </c>
      <c r="E375" s="81" t="s">
        <v>9</v>
      </c>
      <c r="F375" s="77">
        <v>250</v>
      </c>
      <c r="G375" s="73"/>
      <c r="H375" s="220">
        <f t="shared" si="14"/>
        <v>1.6675398171701347E-11</v>
      </c>
      <c r="I375" s="221">
        <f t="shared" si="15"/>
        <v>6.6801304480205818E-11</v>
      </c>
      <c r="J375" s="23"/>
    </row>
    <row r="376" spans="3:10" x14ac:dyDescent="0.35">
      <c r="C376" s="82" t="s">
        <v>4</v>
      </c>
      <c r="D376" s="78" t="s">
        <v>12</v>
      </c>
      <c r="E376" s="81" t="s">
        <v>9</v>
      </c>
      <c r="F376" s="77">
        <v>300</v>
      </c>
      <c r="G376" s="73"/>
      <c r="H376" s="220">
        <f t="shared" si="14"/>
        <v>6.5903199840545942E-12</v>
      </c>
      <c r="I376" s="221">
        <f t="shared" si="15"/>
        <v>2.8949224298264232E-11</v>
      </c>
      <c r="J376" s="23"/>
    </row>
    <row r="377" spans="3:10" x14ac:dyDescent="0.35">
      <c r="C377" s="82" t="s">
        <v>4</v>
      </c>
      <c r="D377" s="78" t="s">
        <v>12</v>
      </c>
      <c r="E377" s="81" t="s">
        <v>9</v>
      </c>
      <c r="F377" s="77">
        <v>400</v>
      </c>
      <c r="G377" s="73"/>
      <c r="H377" s="220">
        <f t="shared" si="14"/>
        <v>1.3922502930081749E-11</v>
      </c>
      <c r="I377" s="221">
        <f t="shared" si="15"/>
        <v>7.0728965000456579E-11</v>
      </c>
      <c r="J377" s="23"/>
    </row>
    <row r="378" spans="3:10" x14ac:dyDescent="0.35">
      <c r="C378" s="82" t="s">
        <v>4</v>
      </c>
      <c r="D378" s="78" t="s">
        <v>12</v>
      </c>
      <c r="E378" s="81" t="s">
        <v>9</v>
      </c>
      <c r="F378" s="77">
        <v>500</v>
      </c>
      <c r="G378" s="73"/>
      <c r="H378" s="220">
        <f t="shared" si="14"/>
        <v>1.2098129391732604E-11</v>
      </c>
      <c r="I378" s="221">
        <f t="shared" si="15"/>
        <v>6.879879167749926E-11</v>
      </c>
      <c r="J378" s="23"/>
    </row>
    <row r="379" spans="3:10" x14ac:dyDescent="0.35">
      <c r="C379" s="82" t="s">
        <v>4</v>
      </c>
      <c r="D379" s="78" t="s">
        <v>12</v>
      </c>
      <c r="E379" s="81" t="s">
        <v>9</v>
      </c>
      <c r="F379" s="77">
        <v>750</v>
      </c>
      <c r="G379" s="73"/>
      <c r="H379" s="220">
        <f t="shared" si="14"/>
        <v>5.5061575604098868E-16</v>
      </c>
      <c r="I379" s="221">
        <f t="shared" si="15"/>
        <v>3.8433994168221324E-15</v>
      </c>
      <c r="J379" s="23"/>
    </row>
    <row r="380" spans="3:10" x14ac:dyDescent="0.35">
      <c r="C380" s="82" t="s">
        <v>4</v>
      </c>
      <c r="D380" s="78" t="s">
        <v>12</v>
      </c>
      <c r="E380" s="81" t="s">
        <v>9</v>
      </c>
      <c r="F380" s="77">
        <v>1000</v>
      </c>
      <c r="G380" s="73"/>
      <c r="H380" s="220">
        <f t="shared" si="14"/>
        <v>1.610863102014982E-11</v>
      </c>
      <c r="I380" s="221">
        <f t="shared" si="15"/>
        <v>1.3003943518051324E-10</v>
      </c>
      <c r="J380" s="23"/>
    </row>
    <row r="381" spans="3:10" x14ac:dyDescent="0.35">
      <c r="C381" s="82" t="s">
        <v>4</v>
      </c>
      <c r="D381" s="79" t="s">
        <v>13</v>
      </c>
      <c r="E381" s="81" t="s">
        <v>9</v>
      </c>
      <c r="F381" s="77">
        <v>3</v>
      </c>
      <c r="G381" s="73"/>
      <c r="H381" s="220">
        <f t="shared" si="14"/>
        <v>2.2751477071945869E-4</v>
      </c>
      <c r="I381" s="221">
        <f t="shared" si="15"/>
        <v>1.1174234794250552E-4</v>
      </c>
      <c r="J381" s="23"/>
    </row>
    <row r="382" spans="3:10" x14ac:dyDescent="0.35">
      <c r="C382" s="82" t="s">
        <v>4</v>
      </c>
      <c r="D382" s="79" t="s">
        <v>13</v>
      </c>
      <c r="E382" s="81" t="s">
        <v>9</v>
      </c>
      <c r="F382" s="77">
        <v>5</v>
      </c>
      <c r="G382" s="73"/>
      <c r="H382" s="220">
        <f t="shared" si="14"/>
        <v>2.5506051043856621E-5</v>
      </c>
      <c r="I382" s="221">
        <f t="shared" si="15"/>
        <v>1.6217487655692067E-5</v>
      </c>
      <c r="J382" s="23"/>
    </row>
    <row r="383" spans="3:10" x14ac:dyDescent="0.35">
      <c r="C383" s="82" t="s">
        <v>4</v>
      </c>
      <c r="D383" s="79" t="s">
        <v>13</v>
      </c>
      <c r="E383" s="81" t="s">
        <v>9</v>
      </c>
      <c r="F383" s="77">
        <v>10</v>
      </c>
      <c r="G383" s="73"/>
      <c r="H383" s="220">
        <f t="shared" si="14"/>
        <v>1.3903796968787861E-4</v>
      </c>
      <c r="I383" s="221">
        <f t="shared" si="15"/>
        <v>1.2549534704469161E-4</v>
      </c>
      <c r="J383" s="23"/>
    </row>
    <row r="384" spans="3:10" x14ac:dyDescent="0.35">
      <c r="C384" s="82" t="s">
        <v>4</v>
      </c>
      <c r="D384" s="79" t="s">
        <v>13</v>
      </c>
      <c r="E384" s="81" t="s">
        <v>9</v>
      </c>
      <c r="F384" s="77">
        <v>15</v>
      </c>
      <c r="G384" s="73"/>
      <c r="H384" s="220">
        <f t="shared" si="14"/>
        <v>2.1439041321750681E-5</v>
      </c>
      <c r="I384" s="221">
        <f t="shared" si="15"/>
        <v>2.3752201419413618E-5</v>
      </c>
      <c r="J384" s="23"/>
    </row>
    <row r="385" spans="3:10" x14ac:dyDescent="0.35">
      <c r="C385" s="82" t="s">
        <v>4</v>
      </c>
      <c r="D385" s="79" t="s">
        <v>13</v>
      </c>
      <c r="E385" s="81" t="s">
        <v>9</v>
      </c>
      <c r="F385" s="77">
        <v>20</v>
      </c>
      <c r="G385" s="73"/>
      <c r="H385" s="220">
        <f t="shared" si="14"/>
        <v>7.9519849294006645E-5</v>
      </c>
      <c r="I385" s="221">
        <f t="shared" si="15"/>
        <v>1.0188813431631578E-4</v>
      </c>
      <c r="J385" s="23"/>
    </row>
    <row r="386" spans="3:10" x14ac:dyDescent="0.35">
      <c r="C386" s="82" t="s">
        <v>4</v>
      </c>
      <c r="D386" s="79" t="s">
        <v>13</v>
      </c>
      <c r="E386" s="81" t="s">
        <v>9</v>
      </c>
      <c r="F386" s="77">
        <v>30</v>
      </c>
      <c r="G386" s="73"/>
      <c r="H386" s="220">
        <f t="shared" si="14"/>
        <v>3.8457746753301198E-5</v>
      </c>
      <c r="I386" s="221">
        <f t="shared" si="15"/>
        <v>6.048339998020311E-5</v>
      </c>
      <c r="J386" s="23"/>
    </row>
    <row r="387" spans="3:10" x14ac:dyDescent="0.35">
      <c r="C387" s="82" t="s">
        <v>4</v>
      </c>
      <c r="D387" s="79" t="s">
        <v>13</v>
      </c>
      <c r="E387" s="81" t="s">
        <v>9</v>
      </c>
      <c r="F387" s="77">
        <v>40</v>
      </c>
      <c r="G387" s="73"/>
      <c r="H387" s="220">
        <f t="shared" si="14"/>
        <v>2.7854930429004683E-5</v>
      </c>
      <c r="I387" s="221">
        <f t="shared" si="15"/>
        <v>5.0664527260945145E-5</v>
      </c>
      <c r="J387" s="23"/>
    </row>
    <row r="388" spans="3:10" x14ac:dyDescent="0.35">
      <c r="C388" s="82" t="s">
        <v>4</v>
      </c>
      <c r="D388" s="79" t="s">
        <v>13</v>
      </c>
      <c r="E388" s="81" t="s">
        <v>9</v>
      </c>
      <c r="F388" s="77">
        <v>50</v>
      </c>
      <c r="G388" s="73"/>
      <c r="H388" s="220">
        <f t="shared" si="14"/>
        <v>3.5035793727921863E-4</v>
      </c>
      <c r="I388" s="221">
        <f t="shared" si="15"/>
        <v>7.1333983678578683E-4</v>
      </c>
      <c r="J388" s="23"/>
    </row>
    <row r="389" spans="3:10" x14ac:dyDescent="0.35">
      <c r="C389" s="82" t="s">
        <v>4</v>
      </c>
      <c r="D389" s="79" t="s">
        <v>13</v>
      </c>
      <c r="E389" s="81" t="s">
        <v>9</v>
      </c>
      <c r="F389" s="77">
        <v>60</v>
      </c>
      <c r="G389" s="73"/>
      <c r="H389" s="220">
        <f t="shared" si="14"/>
        <v>1.1822628237907218E-4</v>
      </c>
      <c r="I389" s="221">
        <f t="shared" si="15"/>
        <v>2.6394913893268402E-4</v>
      </c>
      <c r="J389" s="23"/>
    </row>
    <row r="390" spans="3:10" x14ac:dyDescent="0.35">
      <c r="C390" s="82" t="s">
        <v>4</v>
      </c>
      <c r="D390" s="79" t="s">
        <v>13</v>
      </c>
      <c r="E390" s="81" t="s">
        <v>9</v>
      </c>
      <c r="F390" s="77">
        <v>70</v>
      </c>
      <c r="G390" s="73"/>
      <c r="H390" s="220">
        <f t="shared" si="14"/>
        <v>1.6538671698027843E-7</v>
      </c>
      <c r="I390" s="221">
        <f t="shared" si="15"/>
        <v>3.9915787937607576E-7</v>
      </c>
      <c r="J390" s="23"/>
    </row>
    <row r="391" spans="3:10" x14ac:dyDescent="0.35">
      <c r="C391" s="82" t="s">
        <v>4</v>
      </c>
      <c r="D391" s="79" t="s">
        <v>13</v>
      </c>
      <c r="E391" s="81" t="s">
        <v>9</v>
      </c>
      <c r="F391" s="77">
        <v>100</v>
      </c>
      <c r="G391" s="73"/>
      <c r="H391" s="220">
        <f t="shared" si="14"/>
        <v>1.1596906894556422E-4</v>
      </c>
      <c r="I391" s="221">
        <f t="shared" si="15"/>
        <v>3.3518188788462334E-4</v>
      </c>
      <c r="J391" s="23"/>
    </row>
    <row r="392" spans="3:10" x14ac:dyDescent="0.35">
      <c r="C392" s="82" t="s">
        <v>4</v>
      </c>
      <c r="D392" s="79" t="s">
        <v>13</v>
      </c>
      <c r="E392" s="81" t="s">
        <v>9</v>
      </c>
      <c r="F392" s="77">
        <v>120</v>
      </c>
      <c r="G392" s="73"/>
      <c r="H392" s="220">
        <f t="shared" si="14"/>
        <v>3.346534742416191E-8</v>
      </c>
      <c r="I392" s="221">
        <f t="shared" si="15"/>
        <v>1.0606092469225941E-7</v>
      </c>
      <c r="J392" s="23"/>
    </row>
    <row r="393" spans="3:10" x14ac:dyDescent="0.35">
      <c r="C393" s="82" t="s">
        <v>4</v>
      </c>
      <c r="D393" s="79" t="s">
        <v>13</v>
      </c>
      <c r="E393" s="81" t="s">
        <v>9</v>
      </c>
      <c r="F393" s="77">
        <v>150</v>
      </c>
      <c r="G393" s="73"/>
      <c r="H393" s="220">
        <f t="shared" si="14"/>
        <v>5.7502196965342558E-6</v>
      </c>
      <c r="I393" s="221">
        <f t="shared" si="15"/>
        <v>2.0399856374060077E-5</v>
      </c>
      <c r="J393" s="23"/>
    </row>
    <row r="394" spans="3:10" x14ac:dyDescent="0.35">
      <c r="C394" s="82" t="s">
        <v>4</v>
      </c>
      <c r="D394" s="79" t="s">
        <v>13</v>
      </c>
      <c r="E394" s="81" t="s">
        <v>9</v>
      </c>
      <c r="F394" s="77">
        <v>200</v>
      </c>
      <c r="G394" s="73"/>
      <c r="H394" s="220">
        <f t="shared" si="14"/>
        <v>1.1127264393911472E-4</v>
      </c>
      <c r="I394" s="221">
        <f t="shared" si="15"/>
        <v>4.5654189246175725E-4</v>
      </c>
      <c r="J394" s="23"/>
    </row>
    <row r="395" spans="3:10" x14ac:dyDescent="0.35">
      <c r="C395" s="82" t="s">
        <v>4</v>
      </c>
      <c r="D395" s="79" t="s">
        <v>13</v>
      </c>
      <c r="E395" s="81" t="s">
        <v>9</v>
      </c>
      <c r="F395" s="77">
        <v>250</v>
      </c>
      <c r="G395" s="73"/>
      <c r="H395" s="220">
        <f t="shared" si="14"/>
        <v>1.1016283116747214E-5</v>
      </c>
      <c r="I395" s="221">
        <f t="shared" si="15"/>
        <v>5.0595269865638929E-5</v>
      </c>
      <c r="J395" s="23"/>
    </row>
    <row r="396" spans="3:10" x14ac:dyDescent="0.35">
      <c r="C396" s="82" t="s">
        <v>4</v>
      </c>
      <c r="D396" s="79" t="s">
        <v>13</v>
      </c>
      <c r="E396" s="81" t="s">
        <v>9</v>
      </c>
      <c r="F396" s="77">
        <v>300</v>
      </c>
      <c r="G396" s="73"/>
      <c r="H396" s="220">
        <f t="shared" si="14"/>
        <v>4.3537689491281947E-6</v>
      </c>
      <c r="I396" s="221">
        <f t="shared" si="15"/>
        <v>2.1926125951711019E-5</v>
      </c>
      <c r="J396" s="23"/>
    </row>
    <row r="397" spans="3:10" x14ac:dyDescent="0.35">
      <c r="C397" s="82" t="s">
        <v>4</v>
      </c>
      <c r="D397" s="79" t="s">
        <v>13</v>
      </c>
      <c r="E397" s="81" t="s">
        <v>9</v>
      </c>
      <c r="F397" s="77">
        <v>400</v>
      </c>
      <c r="G397" s="73"/>
      <c r="H397" s="220">
        <f t="shared" si="14"/>
        <v>9.1976354862580664E-6</v>
      </c>
      <c r="I397" s="221">
        <f t="shared" si="15"/>
        <v>5.3570077700740214E-5</v>
      </c>
      <c r="J397" s="23"/>
    </row>
    <row r="398" spans="3:10" x14ac:dyDescent="0.35">
      <c r="C398" s="82" t="s">
        <v>4</v>
      </c>
      <c r="D398" s="79" t="s">
        <v>13</v>
      </c>
      <c r="E398" s="81" t="s">
        <v>9</v>
      </c>
      <c r="F398" s="77">
        <v>500</v>
      </c>
      <c r="G398" s="73"/>
      <c r="H398" s="220">
        <f t="shared" si="14"/>
        <v>7.9923979739531027E-6</v>
      </c>
      <c r="I398" s="221">
        <f t="shared" si="15"/>
        <v>5.210816552818046E-5</v>
      </c>
      <c r="J398" s="23"/>
    </row>
    <row r="399" spans="3:10" x14ac:dyDescent="0.35">
      <c r="C399" s="82" t="s">
        <v>4</v>
      </c>
      <c r="D399" s="79" t="s">
        <v>13</v>
      </c>
      <c r="E399" s="81" t="s">
        <v>9</v>
      </c>
      <c r="F399" s="77">
        <v>750</v>
      </c>
      <c r="G399" s="73"/>
      <c r="H399" s="220">
        <f t="shared" si="14"/>
        <v>3.6375377634958598E-10</v>
      </c>
      <c r="I399" s="221">
        <f t="shared" si="15"/>
        <v>2.9109885234827361E-9</v>
      </c>
      <c r="J399" s="23"/>
    </row>
    <row r="400" spans="3:10" x14ac:dyDescent="0.35">
      <c r="C400" s="82" t="s">
        <v>4</v>
      </c>
      <c r="D400" s="79" t="s">
        <v>13</v>
      </c>
      <c r="E400" s="81" t="s">
        <v>9</v>
      </c>
      <c r="F400" s="77">
        <v>1000</v>
      </c>
      <c r="G400" s="73"/>
      <c r="H400" s="220">
        <f t="shared" si="14"/>
        <v>1.0641859229624705E-5</v>
      </c>
      <c r="I400" s="221">
        <f t="shared" si="15"/>
        <v>9.8491793945175001E-5</v>
      </c>
      <c r="J400" s="23"/>
    </row>
    <row r="401" spans="3:10" x14ac:dyDescent="0.35">
      <c r="C401" s="82" t="s">
        <v>4</v>
      </c>
      <c r="D401" s="80" t="s">
        <v>14</v>
      </c>
      <c r="E401" s="81" t="s">
        <v>9</v>
      </c>
      <c r="F401" s="77">
        <v>3</v>
      </c>
      <c r="G401" s="73"/>
      <c r="H401" s="220">
        <f t="shared" si="14"/>
        <v>4.591868662637808E-10</v>
      </c>
      <c r="I401" s="221">
        <f t="shared" si="15"/>
        <v>2.5161598289044165E-10</v>
      </c>
      <c r="J401" s="23"/>
    </row>
    <row r="402" spans="3:10" x14ac:dyDescent="0.35">
      <c r="C402" s="82" t="s">
        <v>4</v>
      </c>
      <c r="D402" s="80" t="s">
        <v>14</v>
      </c>
      <c r="E402" s="81" t="s">
        <v>9</v>
      </c>
      <c r="F402" s="77">
        <v>5</v>
      </c>
      <c r="G402" s="73"/>
      <c r="H402" s="220">
        <f t="shared" si="14"/>
        <v>5.1478168263784106E-11</v>
      </c>
      <c r="I402" s="221">
        <f t="shared" si="15"/>
        <v>3.6517749730837342E-11</v>
      </c>
      <c r="J402" s="23"/>
    </row>
    <row r="403" spans="3:10" x14ac:dyDescent="0.35">
      <c r="C403" s="82" t="s">
        <v>4</v>
      </c>
      <c r="D403" s="80" t="s">
        <v>14</v>
      </c>
      <c r="E403" s="81" t="s">
        <v>9</v>
      </c>
      <c r="F403" s="77">
        <v>10</v>
      </c>
      <c r="G403" s="73"/>
      <c r="H403" s="220">
        <f t="shared" si="14"/>
        <v>2.8061654806307082E-10</v>
      </c>
      <c r="I403" s="221">
        <f t="shared" si="15"/>
        <v>2.8258431719256697E-10</v>
      </c>
      <c r="J403" s="23"/>
    </row>
    <row r="404" spans="3:10" x14ac:dyDescent="0.35">
      <c r="C404" s="82" t="s">
        <v>4</v>
      </c>
      <c r="D404" s="80" t="s">
        <v>14</v>
      </c>
      <c r="E404" s="81" t="s">
        <v>9</v>
      </c>
      <c r="F404" s="77">
        <v>15</v>
      </c>
      <c r="G404" s="73"/>
      <c r="H404" s="220">
        <f t="shared" si="14"/>
        <v>4.3269833290838839E-11</v>
      </c>
      <c r="I404" s="221">
        <f t="shared" si="15"/>
        <v>5.34840516241214E-11</v>
      </c>
      <c r="J404" s="23"/>
    </row>
    <row r="405" spans="3:10" x14ac:dyDescent="0.35">
      <c r="C405" s="82" t="s">
        <v>4</v>
      </c>
      <c r="D405" s="80" t="s">
        <v>14</v>
      </c>
      <c r="E405" s="81" t="s">
        <v>9</v>
      </c>
      <c r="F405" s="77">
        <v>20</v>
      </c>
      <c r="G405" s="73"/>
      <c r="H405" s="220">
        <f t="shared" si="14"/>
        <v>1.6049274641648598E-10</v>
      </c>
      <c r="I405" s="221">
        <f t="shared" si="15"/>
        <v>2.2942674404930088E-10</v>
      </c>
      <c r="J405" s="23"/>
    </row>
    <row r="406" spans="3:10" x14ac:dyDescent="0.35">
      <c r="C406" s="82" t="s">
        <v>4</v>
      </c>
      <c r="D406" s="80" t="s">
        <v>14</v>
      </c>
      <c r="E406" s="81" t="s">
        <v>9</v>
      </c>
      <c r="F406" s="77">
        <v>30</v>
      </c>
      <c r="G406" s="73"/>
      <c r="H406" s="220">
        <f t="shared" si="14"/>
        <v>7.7618223025130898E-11</v>
      </c>
      <c r="I406" s="221">
        <f t="shared" si="15"/>
        <v>1.3619357758980422E-10</v>
      </c>
      <c r="J406" s="23"/>
    </row>
    <row r="407" spans="3:10" x14ac:dyDescent="0.35">
      <c r="C407" s="82" t="s">
        <v>4</v>
      </c>
      <c r="D407" s="80" t="s">
        <v>14</v>
      </c>
      <c r="E407" s="81" t="s">
        <v>9</v>
      </c>
      <c r="F407" s="77">
        <v>40</v>
      </c>
      <c r="G407" s="73"/>
      <c r="H407" s="220">
        <f t="shared" si="14"/>
        <v>5.6218847564240124E-11</v>
      </c>
      <c r="I407" s="221">
        <f t="shared" si="15"/>
        <v>1.1408391768357583E-10</v>
      </c>
      <c r="J407" s="23"/>
    </row>
    <row r="408" spans="3:10" x14ac:dyDescent="0.35">
      <c r="C408" s="82" t="s">
        <v>4</v>
      </c>
      <c r="D408" s="80" t="s">
        <v>14</v>
      </c>
      <c r="E408" s="81" t="s">
        <v>9</v>
      </c>
      <c r="F408" s="77">
        <v>50</v>
      </c>
      <c r="G408" s="73"/>
      <c r="H408" s="220">
        <f t="shared" si="14"/>
        <v>7.0711788417580336E-10</v>
      </c>
      <c r="I408" s="221">
        <f t="shared" si="15"/>
        <v>1.606263940866128E-9</v>
      </c>
      <c r="J408" s="23"/>
    </row>
    <row r="409" spans="3:10" x14ac:dyDescent="0.35">
      <c r="C409" s="82" t="s">
        <v>4</v>
      </c>
      <c r="D409" s="80" t="s">
        <v>14</v>
      </c>
      <c r="E409" s="81" t="s">
        <v>9</v>
      </c>
      <c r="F409" s="77">
        <v>60</v>
      </c>
      <c r="G409" s="73"/>
      <c r="H409" s="220">
        <f t="shared" si="14"/>
        <v>2.3861288629301244E-10</v>
      </c>
      <c r="I409" s="221">
        <f t="shared" si="15"/>
        <v>5.9434783006174838E-10</v>
      </c>
      <c r="J409" s="23"/>
    </row>
    <row r="410" spans="3:10" x14ac:dyDescent="0.35">
      <c r="C410" s="82" t="s">
        <v>4</v>
      </c>
      <c r="D410" s="80" t="s">
        <v>14</v>
      </c>
      <c r="E410" s="81" t="s">
        <v>9</v>
      </c>
      <c r="F410" s="77">
        <v>70</v>
      </c>
      <c r="G410" s="73"/>
      <c r="H410" s="220">
        <f t="shared" si="14"/>
        <v>3.3379550721773708E-13</v>
      </c>
      <c r="I410" s="221">
        <f t="shared" si="15"/>
        <v>8.9880429395802514E-13</v>
      </c>
      <c r="J410" s="23"/>
    </row>
    <row r="411" spans="3:10" x14ac:dyDescent="0.35">
      <c r="C411" s="82" t="s">
        <v>4</v>
      </c>
      <c r="D411" s="80" t="s">
        <v>14</v>
      </c>
      <c r="E411" s="81" t="s">
        <v>9</v>
      </c>
      <c r="F411" s="77">
        <v>100</v>
      </c>
      <c r="G411" s="73"/>
      <c r="H411" s="220">
        <f t="shared" si="14"/>
        <v>2.3405721388658622E-10</v>
      </c>
      <c r="I411" s="221">
        <f t="shared" si="15"/>
        <v>7.5474626871593097E-10</v>
      </c>
      <c r="J411" s="23"/>
    </row>
    <row r="412" spans="3:10" x14ac:dyDescent="0.35">
      <c r="C412" s="82" t="s">
        <v>4</v>
      </c>
      <c r="D412" s="80" t="s">
        <v>14</v>
      </c>
      <c r="E412" s="81" t="s">
        <v>9</v>
      </c>
      <c r="F412" s="77">
        <v>120</v>
      </c>
      <c r="G412" s="73"/>
      <c r="H412" s="220">
        <f t="shared" si="14"/>
        <v>6.7542199407694609E-14</v>
      </c>
      <c r="I412" s="221">
        <f t="shared" si="15"/>
        <v>2.3882283041379225E-13</v>
      </c>
      <c r="J412" s="23"/>
    </row>
    <row r="413" spans="3:10" x14ac:dyDescent="0.35">
      <c r="C413" s="82" t="s">
        <v>4</v>
      </c>
      <c r="D413" s="80" t="s">
        <v>14</v>
      </c>
      <c r="E413" s="81" t="s">
        <v>9</v>
      </c>
      <c r="F413" s="77">
        <v>150</v>
      </c>
      <c r="G413" s="73"/>
      <c r="H413" s="220">
        <f t="shared" si="14"/>
        <v>1.1605511828661263E-11</v>
      </c>
      <c r="I413" s="221">
        <f t="shared" si="15"/>
        <v>4.593540414081866E-11</v>
      </c>
      <c r="J413" s="23"/>
    </row>
    <row r="414" spans="3:10" x14ac:dyDescent="0.35">
      <c r="C414" s="82" t="s">
        <v>4</v>
      </c>
      <c r="D414" s="80" t="s">
        <v>14</v>
      </c>
      <c r="E414" s="81" t="s">
        <v>9</v>
      </c>
      <c r="F414" s="77">
        <v>200</v>
      </c>
      <c r="G414" s="73"/>
      <c r="H414" s="220">
        <f t="shared" si="14"/>
        <v>2.2457854718492595E-10</v>
      </c>
      <c r="I414" s="221">
        <f t="shared" si="15"/>
        <v>1.0280188229222887E-9</v>
      </c>
      <c r="J414" s="23"/>
    </row>
    <row r="415" spans="3:10" x14ac:dyDescent="0.35">
      <c r="C415" s="82" t="s">
        <v>4</v>
      </c>
      <c r="D415" s="80" t="s">
        <v>14</v>
      </c>
      <c r="E415" s="81" t="s">
        <v>9</v>
      </c>
      <c r="F415" s="77">
        <v>250</v>
      </c>
      <c r="G415" s="73"/>
      <c r="H415" s="220">
        <f t="shared" si="14"/>
        <v>2.2233864228935122E-11</v>
      </c>
      <c r="I415" s="221">
        <f t="shared" si="15"/>
        <v>1.1392796725016117E-10</v>
      </c>
      <c r="J415" s="23"/>
    </row>
    <row r="416" spans="3:10" x14ac:dyDescent="0.35">
      <c r="C416" s="82" t="s">
        <v>4</v>
      </c>
      <c r="D416" s="80" t="s">
        <v>14</v>
      </c>
      <c r="E416" s="81" t="s">
        <v>9</v>
      </c>
      <c r="F416" s="77">
        <v>300</v>
      </c>
      <c r="G416" s="73"/>
      <c r="H416" s="220">
        <f t="shared" si="14"/>
        <v>8.7870933120727901E-12</v>
      </c>
      <c r="I416" s="221">
        <f t="shared" si="15"/>
        <v>4.9372183723560356E-11</v>
      </c>
      <c r="J416" s="23"/>
    </row>
    <row r="417" spans="3:10" x14ac:dyDescent="0.35">
      <c r="C417" s="82" t="s">
        <v>4</v>
      </c>
      <c r="D417" s="80" t="s">
        <v>14</v>
      </c>
      <c r="E417" s="81" t="s">
        <v>9</v>
      </c>
      <c r="F417" s="77">
        <v>400</v>
      </c>
      <c r="G417" s="73"/>
      <c r="H417" s="220">
        <f t="shared" si="14"/>
        <v>1.8563337240108992E-11</v>
      </c>
      <c r="I417" s="221">
        <f t="shared" si="15"/>
        <v>1.206264948104047E-10</v>
      </c>
      <c r="J417" s="23"/>
    </row>
    <row r="418" spans="3:10" x14ac:dyDescent="0.35">
      <c r="C418" s="82" t="s">
        <v>4</v>
      </c>
      <c r="D418" s="80" t="s">
        <v>14</v>
      </c>
      <c r="E418" s="81" t="s">
        <v>9</v>
      </c>
      <c r="F418" s="77">
        <v>500</v>
      </c>
      <c r="G418" s="73"/>
      <c r="H418" s="220">
        <f t="shared" si="14"/>
        <v>1.61308391889768E-11</v>
      </c>
      <c r="I418" s="221">
        <f t="shared" si="15"/>
        <v>1.1733463210149344E-10</v>
      </c>
      <c r="J418" s="23"/>
    </row>
    <row r="419" spans="3:10" x14ac:dyDescent="0.35">
      <c r="C419" s="82" t="s">
        <v>4</v>
      </c>
      <c r="D419" s="80" t="s">
        <v>14</v>
      </c>
      <c r="E419" s="81" t="s">
        <v>9</v>
      </c>
      <c r="F419" s="77">
        <v>750</v>
      </c>
      <c r="G419" s="73"/>
      <c r="H419" s="220">
        <f t="shared" si="14"/>
        <v>7.341543413879848E-16</v>
      </c>
      <c r="I419" s="221">
        <f t="shared" si="15"/>
        <v>6.5548223391168614E-15</v>
      </c>
      <c r="J419" s="23"/>
    </row>
    <row r="420" spans="3:10" x14ac:dyDescent="0.35">
      <c r="C420" s="82" t="s">
        <v>4</v>
      </c>
      <c r="D420" s="80" t="s">
        <v>14</v>
      </c>
      <c r="E420" s="81" t="s">
        <v>9</v>
      </c>
      <c r="F420" s="77">
        <v>1000</v>
      </c>
      <c r="G420" s="73"/>
      <c r="H420" s="220">
        <f t="shared" si="14"/>
        <v>2.1478174693533088E-11</v>
      </c>
      <c r="I420" s="221">
        <f t="shared" si="15"/>
        <v>2.2177903003173988E-10</v>
      </c>
      <c r="J420" s="23"/>
    </row>
    <row r="421" spans="3:10" x14ac:dyDescent="0.35">
      <c r="C421" s="83" t="s">
        <v>5</v>
      </c>
      <c r="D421" s="75" t="s">
        <v>11</v>
      </c>
      <c r="E421" s="76" t="s">
        <v>8</v>
      </c>
      <c r="F421" s="77">
        <v>3</v>
      </c>
      <c r="G421" s="73"/>
      <c r="H421" s="220">
        <f t="shared" si="14"/>
        <v>4.3389155473005777E-3</v>
      </c>
      <c r="I421" s="221">
        <f t="shared" si="15"/>
        <v>9.3773186000413477E-4</v>
      </c>
      <c r="J421" s="23"/>
    </row>
    <row r="422" spans="3:10" x14ac:dyDescent="0.35">
      <c r="C422" s="83" t="s">
        <v>5</v>
      </c>
      <c r="D422" s="75" t="s">
        <v>11</v>
      </c>
      <c r="E422" s="76" t="s">
        <v>8</v>
      </c>
      <c r="F422" s="77">
        <v>5</v>
      </c>
      <c r="G422" s="73"/>
      <c r="H422" s="220">
        <f t="shared" ref="H422:H485" si="16">SUMIFS($D$67:$D$69,$C$67:$C$69,$C422)*SUMIFS($F$53:$F$56,$C$53:$C$56,$D422)*SUMIFS($F$61:$F$62,$C$61:$C$62,$E422)*SUMIFS($E$74:$E$93,$C$74:$C$93,$F422)</f>
        <v>4.864238092079463E-4</v>
      </c>
      <c r="I422" s="221">
        <f t="shared" si="15"/>
        <v>1.360957161182166E-4</v>
      </c>
      <c r="J422" s="23"/>
    </row>
    <row r="423" spans="3:10" x14ac:dyDescent="0.35">
      <c r="C423" s="83" t="s">
        <v>5</v>
      </c>
      <c r="D423" s="75" t="s">
        <v>11</v>
      </c>
      <c r="E423" s="76" t="s">
        <v>8</v>
      </c>
      <c r="F423" s="77">
        <v>10</v>
      </c>
      <c r="G423" s="73"/>
      <c r="H423" s="220">
        <f t="shared" si="16"/>
        <v>2.6515817256002297E-3</v>
      </c>
      <c r="I423" s="221">
        <f t="shared" si="15"/>
        <v>1.0531458070545748E-3</v>
      </c>
      <c r="J423" s="23"/>
    </row>
    <row r="424" spans="3:10" x14ac:dyDescent="0.35">
      <c r="C424" s="83" t="s">
        <v>5</v>
      </c>
      <c r="D424" s="75" t="s">
        <v>11</v>
      </c>
      <c r="E424" s="76" t="s">
        <v>8</v>
      </c>
      <c r="F424" s="77">
        <v>15</v>
      </c>
      <c r="G424" s="73"/>
      <c r="H424" s="220">
        <f t="shared" si="16"/>
        <v>4.0886220009366464E-4</v>
      </c>
      <c r="I424" s="221">
        <f t="shared" si="15"/>
        <v>1.9932636485927205E-4</v>
      </c>
      <c r="J424" s="23"/>
    </row>
    <row r="425" spans="3:10" x14ac:dyDescent="0.35">
      <c r="C425" s="83" t="s">
        <v>5</v>
      </c>
      <c r="D425" s="75" t="s">
        <v>11</v>
      </c>
      <c r="E425" s="76" t="s">
        <v>8</v>
      </c>
      <c r="F425" s="77">
        <v>20</v>
      </c>
      <c r="G425" s="73"/>
      <c r="H425" s="220">
        <f t="shared" si="16"/>
        <v>1.516516529145309E-3</v>
      </c>
      <c r="I425" s="221">
        <f t="shared" si="15"/>
        <v>8.5503617441392741E-4</v>
      </c>
      <c r="J425" s="23"/>
    </row>
    <row r="426" spans="3:10" x14ac:dyDescent="0.35">
      <c r="C426" s="83" t="s">
        <v>5</v>
      </c>
      <c r="D426" s="75" t="s">
        <v>11</v>
      </c>
      <c r="E426" s="76" t="s">
        <v>8</v>
      </c>
      <c r="F426" s="77">
        <v>30</v>
      </c>
      <c r="G426" s="73"/>
      <c r="H426" s="220">
        <f t="shared" si="16"/>
        <v>7.3342453667679772E-4</v>
      </c>
      <c r="I426" s="221">
        <f t="shared" si="15"/>
        <v>5.0757132105361214E-4</v>
      </c>
      <c r="J426" s="23"/>
    </row>
    <row r="427" spans="3:10" x14ac:dyDescent="0.35">
      <c r="C427" s="83" t="s">
        <v>5</v>
      </c>
      <c r="D427" s="75" t="s">
        <v>11</v>
      </c>
      <c r="E427" s="76" t="s">
        <v>8</v>
      </c>
      <c r="F427" s="77">
        <v>40</v>
      </c>
      <c r="G427" s="73"/>
      <c r="H427" s="220">
        <f t="shared" si="16"/>
        <v>5.3121909546880917E-4</v>
      </c>
      <c r="I427" s="221">
        <f t="shared" si="15"/>
        <v>4.2517221321572137E-4</v>
      </c>
      <c r="J427" s="23"/>
    </row>
    <row r="428" spans="3:10" x14ac:dyDescent="0.35">
      <c r="C428" s="83" t="s">
        <v>5</v>
      </c>
      <c r="D428" s="75" t="s">
        <v>11</v>
      </c>
      <c r="E428" s="76" t="s">
        <v>8</v>
      </c>
      <c r="F428" s="77">
        <v>50</v>
      </c>
      <c r="G428" s="73"/>
      <c r="H428" s="220">
        <f t="shared" si="16"/>
        <v>6.681647509626706E-3</v>
      </c>
      <c r="I428" s="221">
        <f t="shared" si="15"/>
        <v>5.9862845580116149E-3</v>
      </c>
      <c r="J428" s="23"/>
    </row>
    <row r="429" spans="3:10" x14ac:dyDescent="0.35">
      <c r="C429" s="83" t="s">
        <v>5</v>
      </c>
      <c r="D429" s="75" t="s">
        <v>11</v>
      </c>
      <c r="E429" s="76" t="s">
        <v>8</v>
      </c>
      <c r="F429" s="77">
        <v>60</v>
      </c>
      <c r="G429" s="73"/>
      <c r="H429" s="220">
        <f t="shared" si="16"/>
        <v>2.254683742475061E-3</v>
      </c>
      <c r="I429" s="221">
        <f t="shared" si="15"/>
        <v>2.215037732384038E-3</v>
      </c>
      <c r="J429" s="23"/>
    </row>
    <row r="430" spans="3:10" x14ac:dyDescent="0.35">
      <c r="C430" s="83" t="s">
        <v>5</v>
      </c>
      <c r="D430" s="75" t="s">
        <v>11</v>
      </c>
      <c r="E430" s="76" t="s">
        <v>8</v>
      </c>
      <c r="F430" s="77">
        <v>70</v>
      </c>
      <c r="G430" s="73"/>
      <c r="H430" s="220">
        <f t="shared" si="16"/>
        <v>3.1540765259042423E-6</v>
      </c>
      <c r="I430" s="221">
        <f t="shared" si="15"/>
        <v>3.3496974741860866E-6</v>
      </c>
      <c r="J430" s="23"/>
    </row>
    <row r="431" spans="3:10" x14ac:dyDescent="0.35">
      <c r="C431" s="83" t="s">
        <v>5</v>
      </c>
      <c r="D431" s="75" t="s">
        <v>11</v>
      </c>
      <c r="E431" s="76" t="s">
        <v>8</v>
      </c>
      <c r="F431" s="77">
        <v>100</v>
      </c>
      <c r="G431" s="73"/>
      <c r="H431" s="220">
        <f t="shared" si="16"/>
        <v>2.2116366100657994E-3</v>
      </c>
      <c r="I431" s="221">
        <f t="shared" si="15"/>
        <v>2.8128166353499806E-3</v>
      </c>
      <c r="J431" s="23"/>
    </row>
    <row r="432" spans="3:10" x14ac:dyDescent="0.35">
      <c r="C432" s="83" t="s">
        <v>5</v>
      </c>
      <c r="D432" s="75" t="s">
        <v>11</v>
      </c>
      <c r="E432" s="76" t="s">
        <v>8</v>
      </c>
      <c r="F432" s="77">
        <v>120</v>
      </c>
      <c r="G432" s="73"/>
      <c r="H432" s="220">
        <f t="shared" si="16"/>
        <v>6.3821489820349768E-7</v>
      </c>
      <c r="I432" s="221">
        <f t="shared" si="15"/>
        <v>8.9005386065991795E-7</v>
      </c>
      <c r="J432" s="23"/>
    </row>
    <row r="433" spans="3:10" x14ac:dyDescent="0.35">
      <c r="C433" s="83" t="s">
        <v>5</v>
      </c>
      <c r="D433" s="75" t="s">
        <v>11</v>
      </c>
      <c r="E433" s="76" t="s">
        <v>8</v>
      </c>
      <c r="F433" s="77">
        <v>150</v>
      </c>
      <c r="G433" s="73"/>
      <c r="H433" s="220">
        <f t="shared" si="16"/>
        <v>1.0966196859566187E-4</v>
      </c>
      <c r="I433" s="221">
        <f t="shared" ref="I433:I496" si="17">SUMIFS($D$67:$D$69,$C$67:$C$69,$C433)*SUMIFS($G$53:$G$56,$C$53:$C$56,$D433)*SUMIFS($G$61:$G$62,$C$61:$C$62,$E433)*SUMIFS($F$74:$F$93,$C$74:$C$93,$F433)</f>
        <v>1.711937829631722E-4</v>
      </c>
      <c r="J433" s="23"/>
    </row>
    <row r="434" spans="3:10" x14ac:dyDescent="0.35">
      <c r="C434" s="83" t="s">
        <v>5</v>
      </c>
      <c r="D434" s="75" t="s">
        <v>11</v>
      </c>
      <c r="E434" s="76" t="s">
        <v>8</v>
      </c>
      <c r="F434" s="77">
        <v>200</v>
      </c>
      <c r="G434" s="73"/>
      <c r="H434" s="220">
        <f t="shared" si="16"/>
        <v>2.122071473645089E-3</v>
      </c>
      <c r="I434" s="221">
        <f t="shared" si="17"/>
        <v>3.83125901567996E-3</v>
      </c>
      <c r="J434" s="23"/>
    </row>
    <row r="435" spans="3:10" x14ac:dyDescent="0.35">
      <c r="C435" s="83" t="s">
        <v>5</v>
      </c>
      <c r="D435" s="75" t="s">
        <v>11</v>
      </c>
      <c r="E435" s="76" t="s">
        <v>8</v>
      </c>
      <c r="F435" s="77">
        <v>250</v>
      </c>
      <c r="G435" s="73"/>
      <c r="H435" s="220">
        <f t="shared" si="16"/>
        <v>2.1009063252274925E-4</v>
      </c>
      <c r="I435" s="221">
        <f t="shared" si="17"/>
        <v>4.2459101130511753E-4</v>
      </c>
      <c r="J435" s="23"/>
    </row>
    <row r="436" spans="3:10" x14ac:dyDescent="0.35">
      <c r="C436" s="83" t="s">
        <v>5</v>
      </c>
      <c r="D436" s="75" t="s">
        <v>11</v>
      </c>
      <c r="E436" s="76" t="s">
        <v>8</v>
      </c>
      <c r="F436" s="77">
        <v>300</v>
      </c>
      <c r="G436" s="73"/>
      <c r="H436" s="220">
        <f t="shared" si="16"/>
        <v>8.3030370832583306E-5</v>
      </c>
      <c r="I436" s="221">
        <f t="shared" si="17"/>
        <v>1.8400210170956859E-4</v>
      </c>
      <c r="J436" s="23"/>
    </row>
    <row r="437" spans="3:10" x14ac:dyDescent="0.35">
      <c r="C437" s="83" t="s">
        <v>5</v>
      </c>
      <c r="D437" s="75" t="s">
        <v>11</v>
      </c>
      <c r="E437" s="76" t="s">
        <v>8</v>
      </c>
      <c r="F437" s="77">
        <v>400</v>
      </c>
      <c r="G437" s="73"/>
      <c r="H437" s="220">
        <f t="shared" si="16"/>
        <v>1.7540735260190046E-4</v>
      </c>
      <c r="I437" s="221">
        <f t="shared" si="17"/>
        <v>4.4955533446216909E-4</v>
      </c>
      <c r="J437" s="23"/>
    </row>
    <row r="438" spans="3:10" x14ac:dyDescent="0.35">
      <c r="C438" s="83" t="s">
        <v>5</v>
      </c>
      <c r="D438" s="75" t="s">
        <v>11</v>
      </c>
      <c r="E438" s="76" t="s">
        <v>8</v>
      </c>
      <c r="F438" s="77">
        <v>500</v>
      </c>
      <c r="G438" s="73"/>
      <c r="H438" s="220">
        <f t="shared" si="16"/>
        <v>1.5242236677529621E-4</v>
      </c>
      <c r="I438" s="221">
        <f t="shared" si="17"/>
        <v>4.3728709734366418E-4</v>
      </c>
      <c r="J438" s="23"/>
    </row>
    <row r="439" spans="3:10" x14ac:dyDescent="0.35">
      <c r="C439" s="83" t="s">
        <v>5</v>
      </c>
      <c r="D439" s="75" t="s">
        <v>11</v>
      </c>
      <c r="E439" s="76" t="s">
        <v>8</v>
      </c>
      <c r="F439" s="77">
        <v>750</v>
      </c>
      <c r="G439" s="73"/>
      <c r="H439" s="220">
        <f t="shared" si="16"/>
        <v>6.9371184587336707E-9</v>
      </c>
      <c r="I439" s="221">
        <f t="shared" si="17"/>
        <v>2.4428757161793979E-8</v>
      </c>
      <c r="J439" s="23"/>
    </row>
    <row r="440" spans="3:10" x14ac:dyDescent="0.35">
      <c r="C440" s="83" t="s">
        <v>5</v>
      </c>
      <c r="D440" s="75" t="s">
        <v>11</v>
      </c>
      <c r="E440" s="76" t="s">
        <v>8</v>
      </c>
      <c r="F440" s="77">
        <v>1000</v>
      </c>
      <c r="G440" s="73"/>
      <c r="H440" s="220">
        <f t="shared" si="16"/>
        <v>2.029500252558927E-4</v>
      </c>
      <c r="I440" s="221">
        <f t="shared" si="17"/>
        <v>8.2653438765108189E-4</v>
      </c>
      <c r="J440" s="23"/>
    </row>
    <row r="441" spans="3:10" x14ac:dyDescent="0.35">
      <c r="C441" s="83" t="s">
        <v>5</v>
      </c>
      <c r="D441" s="78" t="s">
        <v>12</v>
      </c>
      <c r="E441" s="76" t="s">
        <v>8</v>
      </c>
      <c r="F441" s="77">
        <v>3</v>
      </c>
      <c r="G441" s="73"/>
      <c r="H441" s="220">
        <f t="shared" si="16"/>
        <v>8.1162480521550853E-9</v>
      </c>
      <c r="I441" s="221">
        <f t="shared" si="17"/>
        <v>1.9473071657984833E-9</v>
      </c>
      <c r="J441" s="23"/>
    </row>
    <row r="442" spans="3:10" x14ac:dyDescent="0.35">
      <c r="C442" s="83" t="s">
        <v>5</v>
      </c>
      <c r="D442" s="78" t="s">
        <v>12</v>
      </c>
      <c r="E442" s="76" t="s">
        <v>8</v>
      </c>
      <c r="F442" s="77">
        <v>5</v>
      </c>
      <c r="G442" s="73"/>
      <c r="H442" s="220">
        <f t="shared" si="16"/>
        <v>9.0989009833621417E-10</v>
      </c>
      <c r="I442" s="221">
        <f t="shared" si="17"/>
        <v>2.8261827771353614E-10</v>
      </c>
      <c r="J442" s="23"/>
    </row>
    <row r="443" spans="3:10" x14ac:dyDescent="0.35">
      <c r="C443" s="83" t="s">
        <v>5</v>
      </c>
      <c r="D443" s="78" t="s">
        <v>12</v>
      </c>
      <c r="E443" s="76" t="s">
        <v>8</v>
      </c>
      <c r="F443" s="77">
        <v>10</v>
      </c>
      <c r="G443" s="73"/>
      <c r="H443" s="220">
        <f t="shared" si="16"/>
        <v>4.959970937650986E-9</v>
      </c>
      <c r="I443" s="221">
        <f t="shared" si="17"/>
        <v>2.1869773910624701E-9</v>
      </c>
      <c r="J443" s="23"/>
    </row>
    <row r="444" spans="3:10" x14ac:dyDescent="0.35">
      <c r="C444" s="83" t="s">
        <v>5</v>
      </c>
      <c r="D444" s="78" t="s">
        <v>12</v>
      </c>
      <c r="E444" s="76" t="s">
        <v>8</v>
      </c>
      <c r="F444" s="77">
        <v>15</v>
      </c>
      <c r="G444" s="73"/>
      <c r="H444" s="220">
        <f t="shared" si="16"/>
        <v>7.6480562917952662E-10</v>
      </c>
      <c r="I444" s="221">
        <f t="shared" si="17"/>
        <v>4.1392393196634267E-10</v>
      </c>
      <c r="J444" s="23"/>
    </row>
    <row r="445" spans="3:10" x14ac:dyDescent="0.35">
      <c r="C445" s="83" t="s">
        <v>5</v>
      </c>
      <c r="D445" s="78" t="s">
        <v>12</v>
      </c>
      <c r="E445" s="76" t="s">
        <v>8</v>
      </c>
      <c r="F445" s="77">
        <v>20</v>
      </c>
      <c r="G445" s="73"/>
      <c r="H445" s="220">
        <f t="shared" si="16"/>
        <v>2.8367513014615361E-9</v>
      </c>
      <c r="I445" s="221">
        <f t="shared" si="17"/>
        <v>1.7755801423296218E-9</v>
      </c>
      <c r="J445" s="23"/>
    </row>
    <row r="446" spans="3:10" x14ac:dyDescent="0.35">
      <c r="C446" s="83" t="s">
        <v>5</v>
      </c>
      <c r="D446" s="78" t="s">
        <v>12</v>
      </c>
      <c r="E446" s="76" t="s">
        <v>8</v>
      </c>
      <c r="F446" s="77">
        <v>30</v>
      </c>
      <c r="G446" s="73"/>
      <c r="H446" s="220">
        <f t="shared" si="16"/>
        <v>1.3719224083329309E-9</v>
      </c>
      <c r="I446" s="221">
        <f t="shared" si="17"/>
        <v>1.0540297421878609E-9</v>
      </c>
      <c r="J446" s="23"/>
    </row>
    <row r="447" spans="3:10" x14ac:dyDescent="0.35">
      <c r="C447" s="83" t="s">
        <v>5</v>
      </c>
      <c r="D447" s="78" t="s">
        <v>12</v>
      </c>
      <c r="E447" s="76" t="s">
        <v>8</v>
      </c>
      <c r="F447" s="77">
        <v>40</v>
      </c>
      <c r="G447" s="73"/>
      <c r="H447" s="220">
        <f t="shared" si="16"/>
        <v>9.9368284583199106E-10</v>
      </c>
      <c r="I447" s="221">
        <f t="shared" si="17"/>
        <v>8.8291859624959759E-10</v>
      </c>
      <c r="J447" s="23"/>
    </row>
    <row r="448" spans="3:10" x14ac:dyDescent="0.35">
      <c r="C448" s="83" t="s">
        <v>5</v>
      </c>
      <c r="D448" s="78" t="s">
        <v>12</v>
      </c>
      <c r="E448" s="76" t="s">
        <v>8</v>
      </c>
      <c r="F448" s="77">
        <v>50</v>
      </c>
      <c r="G448" s="73"/>
      <c r="H448" s="220">
        <f t="shared" si="16"/>
        <v>1.2498493689035581E-8</v>
      </c>
      <c r="I448" s="221">
        <f t="shared" si="17"/>
        <v>1.2431202685460025E-8</v>
      </c>
      <c r="J448" s="23"/>
    </row>
    <row r="449" spans="3:10" x14ac:dyDescent="0.35">
      <c r="C449" s="83" t="s">
        <v>5</v>
      </c>
      <c r="D449" s="78" t="s">
        <v>12</v>
      </c>
      <c r="E449" s="76" t="s">
        <v>8</v>
      </c>
      <c r="F449" s="77">
        <v>60</v>
      </c>
      <c r="G449" s="73"/>
      <c r="H449" s="220">
        <f t="shared" si="16"/>
        <v>4.2175452215182871E-9</v>
      </c>
      <c r="I449" s="221">
        <f t="shared" si="17"/>
        <v>4.5997785003982274E-9</v>
      </c>
      <c r="J449" s="23"/>
    </row>
    <row r="450" spans="3:10" x14ac:dyDescent="0.35">
      <c r="C450" s="83" t="s">
        <v>5</v>
      </c>
      <c r="D450" s="78" t="s">
        <v>12</v>
      </c>
      <c r="E450" s="76" t="s">
        <v>8</v>
      </c>
      <c r="F450" s="77">
        <v>70</v>
      </c>
      <c r="G450" s="73"/>
      <c r="H450" s="220">
        <f t="shared" si="16"/>
        <v>5.8999229601610409E-12</v>
      </c>
      <c r="I450" s="221">
        <f t="shared" si="17"/>
        <v>6.9560288745131092E-12</v>
      </c>
      <c r="J450" s="23"/>
    </row>
    <row r="451" spans="3:10" x14ac:dyDescent="0.35">
      <c r="C451" s="83" t="s">
        <v>5</v>
      </c>
      <c r="D451" s="78" t="s">
        <v>12</v>
      </c>
      <c r="E451" s="76" t="s">
        <v>8</v>
      </c>
      <c r="F451" s="77">
        <v>100</v>
      </c>
      <c r="G451" s="73"/>
      <c r="H451" s="220">
        <f t="shared" si="16"/>
        <v>4.1370225192995496E-9</v>
      </c>
      <c r="I451" s="221">
        <f t="shared" si="17"/>
        <v>5.8411345755811741E-9</v>
      </c>
      <c r="J451" s="23"/>
    </row>
    <row r="452" spans="3:10" x14ac:dyDescent="0.35">
      <c r="C452" s="83" t="s">
        <v>5</v>
      </c>
      <c r="D452" s="78" t="s">
        <v>12</v>
      </c>
      <c r="E452" s="76" t="s">
        <v>8</v>
      </c>
      <c r="F452" s="77">
        <v>120</v>
      </c>
      <c r="G452" s="73"/>
      <c r="H452" s="220">
        <f t="shared" si="16"/>
        <v>1.1938260535223222E-12</v>
      </c>
      <c r="I452" s="221">
        <f t="shared" si="17"/>
        <v>1.8482983619667363E-12</v>
      </c>
      <c r="J452" s="23"/>
    </row>
    <row r="453" spans="3:10" x14ac:dyDescent="0.35">
      <c r="C453" s="83" t="s">
        <v>5</v>
      </c>
      <c r="D453" s="78" t="s">
        <v>12</v>
      </c>
      <c r="E453" s="76" t="s">
        <v>8</v>
      </c>
      <c r="F453" s="77">
        <v>150</v>
      </c>
      <c r="G453" s="73"/>
      <c r="H453" s="220">
        <f t="shared" si="16"/>
        <v>2.051304592834877E-10</v>
      </c>
      <c r="I453" s="221">
        <f t="shared" si="17"/>
        <v>3.5550341683268133E-10</v>
      </c>
      <c r="J453" s="23"/>
    </row>
    <row r="454" spans="3:10" x14ac:dyDescent="0.35">
      <c r="C454" s="83" t="s">
        <v>5</v>
      </c>
      <c r="D454" s="78" t="s">
        <v>12</v>
      </c>
      <c r="E454" s="76" t="s">
        <v>8</v>
      </c>
      <c r="F454" s="77">
        <v>200</v>
      </c>
      <c r="G454" s="73"/>
      <c r="H454" s="220">
        <f t="shared" si="16"/>
        <v>3.9694846043318684E-9</v>
      </c>
      <c r="I454" s="221">
        <f t="shared" si="17"/>
        <v>7.956046342747417E-9</v>
      </c>
      <c r="J454" s="23"/>
    </row>
    <row r="455" spans="3:10" x14ac:dyDescent="0.35">
      <c r="C455" s="83" t="s">
        <v>5</v>
      </c>
      <c r="D455" s="78" t="s">
        <v>12</v>
      </c>
      <c r="E455" s="76" t="s">
        <v>8</v>
      </c>
      <c r="F455" s="77">
        <v>250</v>
      </c>
      <c r="G455" s="73"/>
      <c r="H455" s="220">
        <f t="shared" si="16"/>
        <v>3.9298936990134268E-10</v>
      </c>
      <c r="I455" s="221">
        <f t="shared" si="17"/>
        <v>8.8171166418984051E-10</v>
      </c>
      <c r="J455" s="23"/>
    </row>
    <row r="456" spans="3:10" x14ac:dyDescent="0.35">
      <c r="C456" s="83" t="s">
        <v>5</v>
      </c>
      <c r="D456" s="78" t="s">
        <v>12</v>
      </c>
      <c r="E456" s="76" t="s">
        <v>8</v>
      </c>
      <c r="F456" s="77">
        <v>300</v>
      </c>
      <c r="G456" s="73"/>
      <c r="H456" s="220">
        <f t="shared" si="16"/>
        <v>1.5531417428922471E-10</v>
      </c>
      <c r="I456" s="221">
        <f t="shared" si="17"/>
        <v>3.8210135163739065E-10</v>
      </c>
      <c r="J456" s="23"/>
    </row>
    <row r="457" spans="3:10" x14ac:dyDescent="0.35">
      <c r="C457" s="83" t="s">
        <v>5</v>
      </c>
      <c r="D457" s="78" t="s">
        <v>12</v>
      </c>
      <c r="E457" s="76" t="s">
        <v>8</v>
      </c>
      <c r="F457" s="77">
        <v>400</v>
      </c>
      <c r="G457" s="73"/>
      <c r="H457" s="220">
        <f t="shared" si="16"/>
        <v>3.2811184462314951E-10</v>
      </c>
      <c r="I457" s="221">
        <f t="shared" si="17"/>
        <v>9.3355292867756006E-10</v>
      </c>
      <c r="J457" s="23"/>
    </row>
    <row r="458" spans="3:10" x14ac:dyDescent="0.35">
      <c r="C458" s="83" t="s">
        <v>5</v>
      </c>
      <c r="D458" s="78" t="s">
        <v>12</v>
      </c>
      <c r="E458" s="76" t="s">
        <v>8</v>
      </c>
      <c r="F458" s="77">
        <v>500</v>
      </c>
      <c r="G458" s="73"/>
      <c r="H458" s="220">
        <f t="shared" si="16"/>
        <v>2.8511680486948323E-10</v>
      </c>
      <c r="I458" s="221">
        <f t="shared" si="17"/>
        <v>9.0807653497534082E-10</v>
      </c>
      <c r="J458" s="23"/>
    </row>
    <row r="459" spans="3:10" x14ac:dyDescent="0.35">
      <c r="C459" s="83" t="s">
        <v>5</v>
      </c>
      <c r="D459" s="78" t="s">
        <v>12</v>
      </c>
      <c r="E459" s="76" t="s">
        <v>8</v>
      </c>
      <c r="F459" s="77">
        <v>750</v>
      </c>
      <c r="G459" s="73"/>
      <c r="H459" s="220">
        <f t="shared" si="16"/>
        <v>1.297637014698176E-14</v>
      </c>
      <c r="I459" s="221">
        <f t="shared" si="17"/>
        <v>5.0729100611450568E-14</v>
      </c>
      <c r="J459" s="23"/>
    </row>
    <row r="460" spans="3:10" x14ac:dyDescent="0.35">
      <c r="C460" s="83" t="s">
        <v>5</v>
      </c>
      <c r="D460" s="78" t="s">
        <v>12</v>
      </c>
      <c r="E460" s="76" t="s">
        <v>8</v>
      </c>
      <c r="F460" s="77">
        <v>1000</v>
      </c>
      <c r="G460" s="73"/>
      <c r="H460" s="220">
        <f t="shared" si="16"/>
        <v>3.7963235956338277E-10</v>
      </c>
      <c r="I460" s="221">
        <f t="shared" si="17"/>
        <v>1.7163929311783396E-9</v>
      </c>
      <c r="J460" s="23"/>
    </row>
    <row r="461" spans="3:10" x14ac:dyDescent="0.35">
      <c r="C461" s="83" t="s">
        <v>5</v>
      </c>
      <c r="D461" s="79" t="s">
        <v>13</v>
      </c>
      <c r="E461" s="76" t="s">
        <v>8</v>
      </c>
      <c r="F461" s="77">
        <v>3</v>
      </c>
      <c r="G461" s="73"/>
      <c r="H461" s="220">
        <f t="shared" si="16"/>
        <v>5.3618441651379278E-3</v>
      </c>
      <c r="I461" s="221">
        <f t="shared" si="17"/>
        <v>1.4748893353431587E-3</v>
      </c>
      <c r="J461" s="23"/>
    </row>
    <row r="462" spans="3:10" x14ac:dyDescent="0.35">
      <c r="C462" s="83" t="s">
        <v>5</v>
      </c>
      <c r="D462" s="79" t="s">
        <v>13</v>
      </c>
      <c r="E462" s="76" t="s">
        <v>8</v>
      </c>
      <c r="F462" s="77">
        <v>5</v>
      </c>
      <c r="G462" s="73"/>
      <c r="H462" s="220">
        <f t="shared" si="16"/>
        <v>6.0110150445505167E-4</v>
      </c>
      <c r="I462" s="221">
        <f t="shared" si="17"/>
        <v>2.1405492214774768E-4</v>
      </c>
      <c r="J462" s="23"/>
    </row>
    <row r="463" spans="3:10" x14ac:dyDescent="0.35">
      <c r="C463" s="83" t="s">
        <v>5</v>
      </c>
      <c r="D463" s="79" t="s">
        <v>13</v>
      </c>
      <c r="E463" s="76" t="s">
        <v>8</v>
      </c>
      <c r="F463" s="77">
        <v>10</v>
      </c>
      <c r="G463" s="73"/>
      <c r="H463" s="220">
        <f t="shared" si="16"/>
        <v>3.2767100094034268E-3</v>
      </c>
      <c r="I463" s="221">
        <f t="shared" si="17"/>
        <v>1.6564154270916071E-3</v>
      </c>
      <c r="J463" s="23"/>
    </row>
    <row r="464" spans="3:10" x14ac:dyDescent="0.35">
      <c r="C464" s="83" t="s">
        <v>5</v>
      </c>
      <c r="D464" s="79" t="s">
        <v>13</v>
      </c>
      <c r="E464" s="76" t="s">
        <v>8</v>
      </c>
      <c r="F464" s="77">
        <v>15</v>
      </c>
      <c r="G464" s="73"/>
      <c r="H464" s="220">
        <f t="shared" si="16"/>
        <v>5.0525422263209669E-4</v>
      </c>
      <c r="I464" s="221">
        <f t="shared" si="17"/>
        <v>3.1350574969518836E-4</v>
      </c>
      <c r="J464" s="23"/>
    </row>
    <row r="465" spans="3:10" x14ac:dyDescent="0.35">
      <c r="C465" s="83" t="s">
        <v>5</v>
      </c>
      <c r="D465" s="79" t="s">
        <v>13</v>
      </c>
      <c r="E465" s="76" t="s">
        <v>8</v>
      </c>
      <c r="F465" s="77">
        <v>20</v>
      </c>
      <c r="G465" s="73"/>
      <c r="H465" s="220">
        <f t="shared" si="16"/>
        <v>1.874045533841247E-3</v>
      </c>
      <c r="I465" s="221">
        <f t="shared" si="17"/>
        <v>1.3448233858345754E-3</v>
      </c>
      <c r="J465" s="23"/>
    </row>
    <row r="466" spans="3:10" x14ac:dyDescent="0.35">
      <c r="C466" s="83" t="s">
        <v>5</v>
      </c>
      <c r="D466" s="79" t="s">
        <v>13</v>
      </c>
      <c r="E466" s="76" t="s">
        <v>8</v>
      </c>
      <c r="F466" s="77">
        <v>30</v>
      </c>
      <c r="G466" s="73"/>
      <c r="H466" s="220">
        <f t="shared" si="16"/>
        <v>9.0633432010356948E-4</v>
      </c>
      <c r="I466" s="221">
        <f t="shared" si="17"/>
        <v>7.9832152481703049E-4</v>
      </c>
      <c r="J466" s="23"/>
    </row>
    <row r="467" spans="3:10" x14ac:dyDescent="0.35">
      <c r="C467" s="83" t="s">
        <v>5</v>
      </c>
      <c r="D467" s="79" t="s">
        <v>13</v>
      </c>
      <c r="E467" s="76" t="s">
        <v>8</v>
      </c>
      <c r="F467" s="77">
        <v>40</v>
      </c>
      <c r="G467" s="73"/>
      <c r="H467" s="220">
        <f t="shared" si="16"/>
        <v>6.5645758171562906E-4</v>
      </c>
      <c r="I467" s="221">
        <f t="shared" si="17"/>
        <v>6.6872204059841803E-4</v>
      </c>
      <c r="J467" s="23"/>
    </row>
    <row r="468" spans="3:10" x14ac:dyDescent="0.35">
      <c r="C468" s="83" t="s">
        <v>5</v>
      </c>
      <c r="D468" s="79" t="s">
        <v>13</v>
      </c>
      <c r="E468" s="76" t="s">
        <v>8</v>
      </c>
      <c r="F468" s="77">
        <v>50</v>
      </c>
      <c r="G468" s="73"/>
      <c r="H468" s="220">
        <f t="shared" si="16"/>
        <v>8.2568909955597434E-3</v>
      </c>
      <c r="I468" s="221">
        <f t="shared" si="17"/>
        <v>9.4153858149832251E-3</v>
      </c>
      <c r="J468" s="23"/>
    </row>
    <row r="469" spans="3:10" x14ac:dyDescent="0.35">
      <c r="C469" s="83" t="s">
        <v>5</v>
      </c>
      <c r="D469" s="79" t="s">
        <v>13</v>
      </c>
      <c r="E469" s="76" t="s">
        <v>8</v>
      </c>
      <c r="F469" s="77">
        <v>60</v>
      </c>
      <c r="G469" s="73"/>
      <c r="H469" s="220">
        <f t="shared" si="16"/>
        <v>2.786240648620712E-3</v>
      </c>
      <c r="I469" s="221">
        <f t="shared" si="17"/>
        <v>3.4838696094441172E-3</v>
      </c>
      <c r="J469" s="23"/>
    </row>
    <row r="470" spans="3:10" x14ac:dyDescent="0.35">
      <c r="C470" s="83" t="s">
        <v>5</v>
      </c>
      <c r="D470" s="79" t="s">
        <v>13</v>
      </c>
      <c r="E470" s="76" t="s">
        <v>8</v>
      </c>
      <c r="F470" s="77">
        <v>70</v>
      </c>
      <c r="G470" s="73"/>
      <c r="H470" s="220">
        <f t="shared" si="16"/>
        <v>3.8976713495471529E-6</v>
      </c>
      <c r="I470" s="221">
        <f t="shared" si="17"/>
        <v>5.2684922972342977E-6</v>
      </c>
      <c r="J470" s="23"/>
    </row>
    <row r="471" spans="3:10" x14ac:dyDescent="0.35">
      <c r="C471" s="83" t="s">
        <v>5</v>
      </c>
      <c r="D471" s="79" t="s">
        <v>13</v>
      </c>
      <c r="E471" s="76" t="s">
        <v>8</v>
      </c>
      <c r="F471" s="77">
        <v>100</v>
      </c>
      <c r="G471" s="73"/>
      <c r="H471" s="220">
        <f t="shared" si="16"/>
        <v>2.7330448642782119E-3</v>
      </c>
      <c r="I471" s="221">
        <f t="shared" si="17"/>
        <v>4.4240719918967244E-3</v>
      </c>
      <c r="J471" s="23"/>
    </row>
    <row r="472" spans="3:10" x14ac:dyDescent="0.35">
      <c r="C472" s="83" t="s">
        <v>5</v>
      </c>
      <c r="D472" s="79" t="s">
        <v>13</v>
      </c>
      <c r="E472" s="76" t="s">
        <v>8</v>
      </c>
      <c r="F472" s="77">
        <v>120</v>
      </c>
      <c r="G472" s="73"/>
      <c r="H472" s="220">
        <f t="shared" si="16"/>
        <v>7.8867836691716595E-7</v>
      </c>
      <c r="I472" s="221">
        <f t="shared" si="17"/>
        <v>1.3999001238611329E-6</v>
      </c>
      <c r="J472" s="23"/>
    </row>
    <row r="473" spans="3:10" x14ac:dyDescent="0.35">
      <c r="C473" s="83" t="s">
        <v>5</v>
      </c>
      <c r="D473" s="79" t="s">
        <v>13</v>
      </c>
      <c r="E473" s="76" t="s">
        <v>8</v>
      </c>
      <c r="F473" s="77">
        <v>150</v>
      </c>
      <c r="G473" s="73"/>
      <c r="H473" s="220">
        <f t="shared" si="16"/>
        <v>1.355155176546365E-4</v>
      </c>
      <c r="I473" s="221">
        <f t="shared" si="17"/>
        <v>2.6925808489467411E-4</v>
      </c>
      <c r="J473" s="23"/>
    </row>
    <row r="474" spans="3:10" x14ac:dyDescent="0.35">
      <c r="C474" s="83" t="s">
        <v>5</v>
      </c>
      <c r="D474" s="79" t="s">
        <v>13</v>
      </c>
      <c r="E474" s="76" t="s">
        <v>8</v>
      </c>
      <c r="F474" s="77">
        <v>200</v>
      </c>
      <c r="G474" s="73"/>
      <c r="H474" s="220">
        <f t="shared" si="16"/>
        <v>2.6223641425905217E-3</v>
      </c>
      <c r="I474" s="221">
        <f t="shared" si="17"/>
        <v>6.0259049566032492E-3</v>
      </c>
      <c r="J474" s="23"/>
    </row>
    <row r="475" spans="3:10" x14ac:dyDescent="0.35">
      <c r="C475" s="83" t="s">
        <v>5</v>
      </c>
      <c r="D475" s="79" t="s">
        <v>13</v>
      </c>
      <c r="E475" s="76" t="s">
        <v>8</v>
      </c>
      <c r="F475" s="77">
        <v>250</v>
      </c>
      <c r="G475" s="73"/>
      <c r="H475" s="220">
        <f t="shared" si="16"/>
        <v>2.5962091676180841E-4</v>
      </c>
      <c r="I475" s="221">
        <f t="shared" si="17"/>
        <v>6.6780791094559074E-4</v>
      </c>
      <c r="J475" s="23"/>
    </row>
    <row r="476" spans="3:10" x14ac:dyDescent="0.35">
      <c r="C476" s="83" t="s">
        <v>5</v>
      </c>
      <c r="D476" s="79" t="s">
        <v>13</v>
      </c>
      <c r="E476" s="76" t="s">
        <v>8</v>
      </c>
      <c r="F476" s="77">
        <v>300</v>
      </c>
      <c r="G476" s="73"/>
      <c r="H476" s="220">
        <f t="shared" si="16"/>
        <v>1.0260534101773433E-4</v>
      </c>
      <c r="I476" s="221">
        <f t="shared" si="17"/>
        <v>2.8940334552669811E-4</v>
      </c>
      <c r="J476" s="23"/>
    </row>
    <row r="477" spans="3:10" x14ac:dyDescent="0.35">
      <c r="C477" s="83" t="s">
        <v>5</v>
      </c>
      <c r="D477" s="79" t="s">
        <v>13</v>
      </c>
      <c r="E477" s="76" t="s">
        <v>8</v>
      </c>
      <c r="F477" s="77">
        <v>400</v>
      </c>
      <c r="G477" s="73"/>
      <c r="H477" s="220">
        <f t="shared" si="16"/>
        <v>2.1676081956836427E-4</v>
      </c>
      <c r="I477" s="221">
        <f t="shared" si="17"/>
        <v>7.0707245506402693E-4</v>
      </c>
      <c r="J477" s="23"/>
    </row>
    <row r="478" spans="3:10" x14ac:dyDescent="0.35">
      <c r="C478" s="83" t="s">
        <v>5</v>
      </c>
      <c r="D478" s="79" t="s">
        <v>13</v>
      </c>
      <c r="E478" s="76" t="s">
        <v>8</v>
      </c>
      <c r="F478" s="77">
        <v>500</v>
      </c>
      <c r="G478" s="73"/>
      <c r="H478" s="220">
        <f t="shared" si="16"/>
        <v>1.8835696823808661E-4</v>
      </c>
      <c r="I478" s="221">
        <f t="shared" si="17"/>
        <v>6.8777664902255973E-4</v>
      </c>
      <c r="J478" s="23"/>
    </row>
    <row r="479" spans="3:10" x14ac:dyDescent="0.35">
      <c r="C479" s="83" t="s">
        <v>5</v>
      </c>
      <c r="D479" s="79" t="s">
        <v>13</v>
      </c>
      <c r="E479" s="76" t="s">
        <v>8</v>
      </c>
      <c r="F479" s="77">
        <v>750</v>
      </c>
      <c r="G479" s="73"/>
      <c r="H479" s="220">
        <f t="shared" si="16"/>
        <v>8.5725909447518033E-9</v>
      </c>
      <c r="I479" s="221">
        <f t="shared" si="17"/>
        <v>3.8422191833664348E-8</v>
      </c>
      <c r="J479" s="23"/>
    </row>
    <row r="480" spans="3:10" x14ac:dyDescent="0.35">
      <c r="C480" s="83" t="s">
        <v>5</v>
      </c>
      <c r="D480" s="79" t="s">
        <v>13</v>
      </c>
      <c r="E480" s="76" t="s">
        <v>8</v>
      </c>
      <c r="F480" s="77">
        <v>1000</v>
      </c>
      <c r="G480" s="73"/>
      <c r="H480" s="220">
        <f t="shared" si="16"/>
        <v>2.5079686314934384E-4</v>
      </c>
      <c r="I480" s="221">
        <f t="shared" si="17"/>
        <v>1.2999950259081456E-3</v>
      </c>
      <c r="J480" s="23"/>
    </row>
    <row r="481" spans="3:10" x14ac:dyDescent="0.35">
      <c r="C481" s="83" t="s">
        <v>5</v>
      </c>
      <c r="D481" s="80" t="s">
        <v>14</v>
      </c>
      <c r="E481" s="76" t="s">
        <v>8</v>
      </c>
      <c r="F481" s="77">
        <v>3</v>
      </c>
      <c r="G481" s="73"/>
      <c r="H481" s="220">
        <f t="shared" si="16"/>
        <v>1.0821664069540113E-8</v>
      </c>
      <c r="I481" s="221">
        <f t="shared" si="17"/>
        <v>3.3210840527348067E-9</v>
      </c>
      <c r="J481" s="23"/>
    </row>
    <row r="482" spans="3:10" x14ac:dyDescent="0.35">
      <c r="C482" s="83" t="s">
        <v>5</v>
      </c>
      <c r="D482" s="80" t="s">
        <v>14</v>
      </c>
      <c r="E482" s="76" t="s">
        <v>8</v>
      </c>
      <c r="F482" s="77">
        <v>5</v>
      </c>
      <c r="G482" s="73"/>
      <c r="H482" s="220">
        <f t="shared" si="16"/>
        <v>1.2131867977816187E-9</v>
      </c>
      <c r="I482" s="221">
        <f t="shared" si="17"/>
        <v>4.8199846003284947E-10</v>
      </c>
      <c r="J482" s="23"/>
    </row>
    <row r="483" spans="3:10" x14ac:dyDescent="0.35">
      <c r="C483" s="83" t="s">
        <v>5</v>
      </c>
      <c r="D483" s="80" t="s">
        <v>14</v>
      </c>
      <c r="E483" s="76" t="s">
        <v>8</v>
      </c>
      <c r="F483" s="77">
        <v>10</v>
      </c>
      <c r="G483" s="73"/>
      <c r="H483" s="220">
        <f t="shared" si="16"/>
        <v>6.6132945835346463E-9</v>
      </c>
      <c r="I483" s="221">
        <f t="shared" si="17"/>
        <v>3.7298356749850151E-9</v>
      </c>
      <c r="J483" s="23"/>
    </row>
    <row r="484" spans="3:10" x14ac:dyDescent="0.35">
      <c r="C484" s="83" t="s">
        <v>5</v>
      </c>
      <c r="D484" s="80" t="s">
        <v>14</v>
      </c>
      <c r="E484" s="76" t="s">
        <v>8</v>
      </c>
      <c r="F484" s="77">
        <v>15</v>
      </c>
      <c r="G484" s="73"/>
      <c r="H484" s="220">
        <f t="shared" si="16"/>
        <v>1.0197408389060353E-9</v>
      </c>
      <c r="I484" s="221">
        <f t="shared" si="17"/>
        <v>7.0593699527369059E-10</v>
      </c>
      <c r="J484" s="23"/>
    </row>
    <row r="485" spans="3:10" x14ac:dyDescent="0.35">
      <c r="C485" s="83" t="s">
        <v>5</v>
      </c>
      <c r="D485" s="80" t="s">
        <v>14</v>
      </c>
      <c r="E485" s="76" t="s">
        <v>8</v>
      </c>
      <c r="F485" s="77">
        <v>20</v>
      </c>
      <c r="G485" s="73"/>
      <c r="H485" s="220">
        <f t="shared" si="16"/>
        <v>3.7823350686153809E-9</v>
      </c>
      <c r="I485" s="221">
        <f t="shared" si="17"/>
        <v>3.0282078752714558E-9</v>
      </c>
      <c r="J485" s="23"/>
    </row>
    <row r="486" spans="3:10" x14ac:dyDescent="0.35">
      <c r="C486" s="83" t="s">
        <v>5</v>
      </c>
      <c r="D486" s="80" t="s">
        <v>14</v>
      </c>
      <c r="E486" s="76" t="s">
        <v>8</v>
      </c>
      <c r="F486" s="77">
        <v>30</v>
      </c>
      <c r="G486" s="73"/>
      <c r="H486" s="220">
        <f t="shared" ref="H486:H549" si="18">SUMIFS($D$67:$D$69,$C$67:$C$69,$C486)*SUMIFS($F$53:$F$56,$C$53:$C$56,$D486)*SUMIFS($F$61:$F$62,$C$61:$C$62,$E486)*SUMIFS($E$74:$E$93,$C$74:$C$93,$F486)</f>
        <v>1.829229877777241E-9</v>
      </c>
      <c r="I486" s="221">
        <f t="shared" si="17"/>
        <v>1.7976215716604288E-9</v>
      </c>
      <c r="J486" s="23"/>
    </row>
    <row r="487" spans="3:10" x14ac:dyDescent="0.35">
      <c r="C487" s="83" t="s">
        <v>5</v>
      </c>
      <c r="D487" s="80" t="s">
        <v>14</v>
      </c>
      <c r="E487" s="76" t="s">
        <v>8</v>
      </c>
      <c r="F487" s="77">
        <v>40</v>
      </c>
      <c r="G487" s="73"/>
      <c r="H487" s="220">
        <f t="shared" si="18"/>
        <v>1.3249104611093213E-9</v>
      </c>
      <c r="I487" s="221">
        <f t="shared" si="17"/>
        <v>1.5057957580437431E-9</v>
      </c>
      <c r="J487" s="23"/>
    </row>
    <row r="488" spans="3:10" x14ac:dyDescent="0.35">
      <c r="C488" s="83" t="s">
        <v>5</v>
      </c>
      <c r="D488" s="80" t="s">
        <v>14</v>
      </c>
      <c r="E488" s="76" t="s">
        <v>8</v>
      </c>
      <c r="F488" s="77">
        <v>50</v>
      </c>
      <c r="G488" s="73"/>
      <c r="H488" s="220">
        <f t="shared" si="18"/>
        <v>1.6664658252047439E-8</v>
      </c>
      <c r="I488" s="221">
        <f t="shared" si="17"/>
        <v>2.1201107724608337E-8</v>
      </c>
      <c r="J488" s="23"/>
    </row>
    <row r="489" spans="3:10" x14ac:dyDescent="0.35">
      <c r="C489" s="83" t="s">
        <v>5</v>
      </c>
      <c r="D489" s="80" t="s">
        <v>14</v>
      </c>
      <c r="E489" s="76" t="s">
        <v>8</v>
      </c>
      <c r="F489" s="77">
        <v>60</v>
      </c>
      <c r="G489" s="73"/>
      <c r="H489" s="220">
        <f t="shared" si="18"/>
        <v>5.6233936286910481E-9</v>
      </c>
      <c r="I489" s="221">
        <f t="shared" si="17"/>
        <v>7.8448080981209916E-9</v>
      </c>
      <c r="J489" s="23"/>
    </row>
    <row r="490" spans="3:10" x14ac:dyDescent="0.35">
      <c r="C490" s="83" t="s">
        <v>5</v>
      </c>
      <c r="D490" s="80" t="s">
        <v>14</v>
      </c>
      <c r="E490" s="76" t="s">
        <v>8</v>
      </c>
      <c r="F490" s="77">
        <v>70</v>
      </c>
      <c r="G490" s="73"/>
      <c r="H490" s="220">
        <f t="shared" si="18"/>
        <v>7.8665639468813867E-12</v>
      </c>
      <c r="I490" s="221">
        <f t="shared" si="17"/>
        <v>1.1863334645531209E-11</v>
      </c>
      <c r="J490" s="23"/>
    </row>
    <row r="491" spans="3:10" x14ac:dyDescent="0.35">
      <c r="C491" s="83" t="s">
        <v>5</v>
      </c>
      <c r="D491" s="80" t="s">
        <v>14</v>
      </c>
      <c r="E491" s="76" t="s">
        <v>8</v>
      </c>
      <c r="F491" s="77">
        <v>100</v>
      </c>
      <c r="G491" s="73"/>
      <c r="H491" s="220">
        <f t="shared" si="18"/>
        <v>5.5160300257327319E-9</v>
      </c>
      <c r="I491" s="221">
        <f t="shared" si="17"/>
        <v>9.9619100825760637E-9</v>
      </c>
      <c r="J491" s="23"/>
    </row>
    <row r="492" spans="3:10" x14ac:dyDescent="0.35">
      <c r="C492" s="83" t="s">
        <v>5</v>
      </c>
      <c r="D492" s="80" t="s">
        <v>14</v>
      </c>
      <c r="E492" s="76" t="s">
        <v>8</v>
      </c>
      <c r="F492" s="77">
        <v>120</v>
      </c>
      <c r="G492" s="73"/>
      <c r="H492" s="220">
        <f t="shared" si="18"/>
        <v>1.5917680713630958E-12</v>
      </c>
      <c r="I492" s="221">
        <f t="shared" si="17"/>
        <v>3.152226994505303E-12</v>
      </c>
      <c r="J492" s="23"/>
    </row>
    <row r="493" spans="3:10" x14ac:dyDescent="0.35">
      <c r="C493" s="83" t="s">
        <v>5</v>
      </c>
      <c r="D493" s="80" t="s">
        <v>14</v>
      </c>
      <c r="E493" s="76" t="s">
        <v>8</v>
      </c>
      <c r="F493" s="77">
        <v>150</v>
      </c>
      <c r="G493" s="73"/>
      <c r="H493" s="220">
        <f t="shared" si="18"/>
        <v>2.7350727904465018E-10</v>
      </c>
      <c r="I493" s="221">
        <f t="shared" si="17"/>
        <v>6.0630225630152731E-10</v>
      </c>
      <c r="J493" s="23"/>
    </row>
    <row r="494" spans="3:10" x14ac:dyDescent="0.35">
      <c r="C494" s="83" t="s">
        <v>5</v>
      </c>
      <c r="D494" s="80" t="s">
        <v>14</v>
      </c>
      <c r="E494" s="76" t="s">
        <v>8</v>
      </c>
      <c r="F494" s="77">
        <v>200</v>
      </c>
      <c r="G494" s="73"/>
      <c r="H494" s="220">
        <f t="shared" si="18"/>
        <v>5.2926461391091568E-9</v>
      </c>
      <c r="I494" s="221">
        <f t="shared" si="17"/>
        <v>1.3568839624170456E-8</v>
      </c>
      <c r="J494" s="23"/>
    </row>
    <row r="495" spans="3:10" x14ac:dyDescent="0.35">
      <c r="C495" s="83" t="s">
        <v>5</v>
      </c>
      <c r="D495" s="80" t="s">
        <v>14</v>
      </c>
      <c r="E495" s="76" t="s">
        <v>8</v>
      </c>
      <c r="F495" s="77">
        <v>250</v>
      </c>
      <c r="G495" s="73"/>
      <c r="H495" s="220">
        <f t="shared" si="18"/>
        <v>5.2398582653512343E-10</v>
      </c>
      <c r="I495" s="221">
        <f t="shared" si="17"/>
        <v>1.5037373653634338E-9</v>
      </c>
      <c r="J495" s="23"/>
    </row>
    <row r="496" spans="3:10" x14ac:dyDescent="0.35">
      <c r="C496" s="83" t="s">
        <v>5</v>
      </c>
      <c r="D496" s="80" t="s">
        <v>14</v>
      </c>
      <c r="E496" s="76" t="s">
        <v>8</v>
      </c>
      <c r="F496" s="77">
        <v>300</v>
      </c>
      <c r="G496" s="73"/>
      <c r="H496" s="220">
        <f t="shared" si="18"/>
        <v>2.0708556571896623E-10</v>
      </c>
      <c r="I496" s="221">
        <f t="shared" si="17"/>
        <v>6.516643741363781E-10</v>
      </c>
      <c r="J496" s="23"/>
    </row>
    <row r="497" spans="3:10" x14ac:dyDescent="0.35">
      <c r="C497" s="83" t="s">
        <v>5</v>
      </c>
      <c r="D497" s="80" t="s">
        <v>14</v>
      </c>
      <c r="E497" s="76" t="s">
        <v>8</v>
      </c>
      <c r="F497" s="77">
        <v>400</v>
      </c>
      <c r="G497" s="73"/>
      <c r="H497" s="220">
        <f t="shared" si="18"/>
        <v>4.3748245949753262E-10</v>
      </c>
      <c r="I497" s="221">
        <f t="shared" ref="I497:I560" si="19">SUMIFS($D$67:$D$69,$C$67:$C$69,$C497)*SUMIFS($G$53:$G$56,$C$53:$C$56,$D497)*SUMIFS($G$61:$G$62,$C$61:$C$62,$E497)*SUMIFS($F$74:$F$93,$C$74:$C$93,$F497)</f>
        <v>1.5921513556098956E-9</v>
      </c>
      <c r="J497" s="23"/>
    </row>
    <row r="498" spans="3:10" x14ac:dyDescent="0.35">
      <c r="C498" s="83" t="s">
        <v>5</v>
      </c>
      <c r="D498" s="80" t="s">
        <v>14</v>
      </c>
      <c r="E498" s="76" t="s">
        <v>8</v>
      </c>
      <c r="F498" s="77">
        <v>500</v>
      </c>
      <c r="G498" s="73"/>
      <c r="H498" s="220">
        <f t="shared" si="18"/>
        <v>3.8015573982597759E-10</v>
      </c>
      <c r="I498" s="221">
        <f t="shared" si="19"/>
        <v>1.5487019982965413E-9</v>
      </c>
      <c r="J498" s="23"/>
    </row>
    <row r="499" spans="3:10" x14ac:dyDescent="0.35">
      <c r="C499" s="83" t="s">
        <v>5</v>
      </c>
      <c r="D499" s="80" t="s">
        <v>14</v>
      </c>
      <c r="E499" s="76" t="s">
        <v>8</v>
      </c>
      <c r="F499" s="77">
        <v>750</v>
      </c>
      <c r="G499" s="73"/>
      <c r="H499" s="220">
        <f t="shared" si="18"/>
        <v>1.7301826862642345E-14</v>
      </c>
      <c r="I499" s="221">
        <f t="shared" si="19"/>
        <v>8.6517222351608535E-14</v>
      </c>
      <c r="J499" s="23"/>
    </row>
    <row r="500" spans="3:10" x14ac:dyDescent="0.35">
      <c r="C500" s="83" t="s">
        <v>5</v>
      </c>
      <c r="D500" s="80" t="s">
        <v>14</v>
      </c>
      <c r="E500" s="76" t="s">
        <v>8</v>
      </c>
      <c r="F500" s="77">
        <v>1000</v>
      </c>
      <c r="G500" s="73"/>
      <c r="H500" s="220">
        <f t="shared" si="18"/>
        <v>5.0617647941784356E-10</v>
      </c>
      <c r="I500" s="221">
        <f t="shared" si="19"/>
        <v>2.9272655552652687E-9</v>
      </c>
      <c r="J500" s="23"/>
    </row>
    <row r="501" spans="3:10" x14ac:dyDescent="0.35">
      <c r="C501" s="83" t="s">
        <v>5</v>
      </c>
      <c r="D501" s="75" t="s">
        <v>11</v>
      </c>
      <c r="E501" s="81" t="s">
        <v>9</v>
      </c>
      <c r="F501" s="77">
        <v>3</v>
      </c>
      <c r="G501" s="73"/>
      <c r="H501" s="220">
        <f t="shared" si="18"/>
        <v>4.1219521591056682E-5</v>
      </c>
      <c r="I501" s="221">
        <f t="shared" si="19"/>
        <v>1.5906087571828081E-5</v>
      </c>
      <c r="J501" s="23"/>
    </row>
    <row r="502" spans="3:10" x14ac:dyDescent="0.35">
      <c r="C502" s="83" t="s">
        <v>5</v>
      </c>
      <c r="D502" s="75" t="s">
        <v>11</v>
      </c>
      <c r="E502" s="81" t="s">
        <v>9</v>
      </c>
      <c r="F502" s="77">
        <v>5</v>
      </c>
      <c r="G502" s="73"/>
      <c r="H502" s="220">
        <f t="shared" si="18"/>
        <v>4.6210064444616876E-6</v>
      </c>
      <c r="I502" s="221">
        <f t="shared" si="19"/>
        <v>2.3084961395227232E-6</v>
      </c>
      <c r="J502" s="23"/>
    </row>
    <row r="503" spans="3:10" x14ac:dyDescent="0.35">
      <c r="C503" s="83" t="s">
        <v>5</v>
      </c>
      <c r="D503" s="75" t="s">
        <v>11</v>
      </c>
      <c r="E503" s="81" t="s">
        <v>9</v>
      </c>
      <c r="F503" s="77">
        <v>10</v>
      </c>
      <c r="G503" s="73"/>
      <c r="H503" s="220">
        <f t="shared" si="18"/>
        <v>2.5189918770561976E-5</v>
      </c>
      <c r="I503" s="221">
        <f t="shared" si="19"/>
        <v>1.7863773374234893E-5</v>
      </c>
      <c r="J503" s="23"/>
    </row>
    <row r="504" spans="3:10" x14ac:dyDescent="0.35">
      <c r="C504" s="83" t="s">
        <v>5</v>
      </c>
      <c r="D504" s="75" t="s">
        <v>11</v>
      </c>
      <c r="E504" s="81" t="s">
        <v>9</v>
      </c>
      <c r="F504" s="77">
        <v>15</v>
      </c>
      <c r="G504" s="73"/>
      <c r="H504" s="220">
        <f t="shared" si="18"/>
        <v>3.8841743059536561E-6</v>
      </c>
      <c r="I504" s="221">
        <f t="shared" si="19"/>
        <v>3.3810332676675369E-6</v>
      </c>
      <c r="J504" s="23"/>
    </row>
    <row r="505" spans="3:10" x14ac:dyDescent="0.35">
      <c r="C505" s="83" t="s">
        <v>5</v>
      </c>
      <c r="D505" s="75" t="s">
        <v>11</v>
      </c>
      <c r="E505" s="81" t="s">
        <v>9</v>
      </c>
      <c r="F505" s="77">
        <v>20</v>
      </c>
      <c r="G505" s="73"/>
      <c r="H505" s="220">
        <f t="shared" si="18"/>
        <v>1.4406845474369644E-5</v>
      </c>
      <c r="I505" s="221">
        <f t="shared" si="19"/>
        <v>1.4503378681458932E-5</v>
      </c>
      <c r="J505" s="23"/>
    </row>
    <row r="506" spans="3:10" x14ac:dyDescent="0.35">
      <c r="C506" s="83" t="s">
        <v>5</v>
      </c>
      <c r="D506" s="75" t="s">
        <v>11</v>
      </c>
      <c r="E506" s="81" t="s">
        <v>9</v>
      </c>
      <c r="F506" s="77">
        <v>30</v>
      </c>
      <c r="G506" s="73"/>
      <c r="H506" s="220">
        <f t="shared" si="18"/>
        <v>6.9675033301277883E-6</v>
      </c>
      <c r="I506" s="221">
        <f t="shared" si="19"/>
        <v>8.6095761762766847E-6</v>
      </c>
      <c r="J506" s="23"/>
    </row>
    <row r="507" spans="3:10" x14ac:dyDescent="0.35">
      <c r="C507" s="83" t="s">
        <v>5</v>
      </c>
      <c r="D507" s="75" t="s">
        <v>11</v>
      </c>
      <c r="E507" s="81" t="s">
        <v>9</v>
      </c>
      <c r="F507" s="77">
        <v>40</v>
      </c>
      <c r="G507" s="73"/>
      <c r="H507" s="220">
        <f t="shared" si="18"/>
        <v>5.0465598457847328E-6</v>
      </c>
      <c r="I507" s="221">
        <f t="shared" si="19"/>
        <v>7.2118979262231803E-6</v>
      </c>
      <c r="J507" s="23"/>
    </row>
    <row r="508" spans="3:10" x14ac:dyDescent="0.35">
      <c r="C508" s="83" t="s">
        <v>5</v>
      </c>
      <c r="D508" s="75" t="s">
        <v>11</v>
      </c>
      <c r="E508" s="81" t="s">
        <v>9</v>
      </c>
      <c r="F508" s="77">
        <v>50</v>
      </c>
      <c r="G508" s="73"/>
      <c r="H508" s="220">
        <f t="shared" si="18"/>
        <v>6.3475380146136979E-5</v>
      </c>
      <c r="I508" s="221">
        <f t="shared" si="19"/>
        <v>1.0154114461803086E-4</v>
      </c>
      <c r="J508" s="23"/>
    </row>
    <row r="509" spans="3:10" x14ac:dyDescent="0.35">
      <c r="C509" s="83" t="s">
        <v>5</v>
      </c>
      <c r="D509" s="75" t="s">
        <v>11</v>
      </c>
      <c r="E509" s="81" t="s">
        <v>9</v>
      </c>
      <c r="F509" s="77">
        <v>60</v>
      </c>
      <c r="G509" s="73"/>
      <c r="H509" s="220">
        <f t="shared" si="18"/>
        <v>2.1419404040204305E-5</v>
      </c>
      <c r="I509" s="221">
        <f t="shared" si="19"/>
        <v>3.7572130849909106E-5</v>
      </c>
      <c r="J509" s="23"/>
    </row>
    <row r="510" spans="3:10" x14ac:dyDescent="0.35">
      <c r="C510" s="83" t="s">
        <v>5</v>
      </c>
      <c r="D510" s="75" t="s">
        <v>11</v>
      </c>
      <c r="E510" s="81" t="s">
        <v>9</v>
      </c>
      <c r="F510" s="77">
        <v>70</v>
      </c>
      <c r="G510" s="73"/>
      <c r="H510" s="220">
        <f t="shared" si="18"/>
        <v>2.9963598978145442E-8</v>
      </c>
      <c r="I510" s="221">
        <f t="shared" si="19"/>
        <v>5.6818567904155776E-8</v>
      </c>
      <c r="J510" s="23"/>
    </row>
    <row r="511" spans="3:10" x14ac:dyDescent="0.35">
      <c r="C511" s="83" t="s">
        <v>5</v>
      </c>
      <c r="D511" s="75" t="s">
        <v>11</v>
      </c>
      <c r="E511" s="81" t="s">
        <v>9</v>
      </c>
      <c r="F511" s="77">
        <v>100</v>
      </c>
      <c r="G511" s="73"/>
      <c r="H511" s="220">
        <f t="shared" si="18"/>
        <v>2.1010458029517241E-5</v>
      </c>
      <c r="I511" s="221">
        <f t="shared" si="19"/>
        <v>4.7711834943066066E-5</v>
      </c>
      <c r="J511" s="23"/>
    </row>
    <row r="512" spans="3:10" x14ac:dyDescent="0.35">
      <c r="C512" s="83" t="s">
        <v>5</v>
      </c>
      <c r="D512" s="75" t="s">
        <v>11</v>
      </c>
      <c r="E512" s="81" t="s">
        <v>9</v>
      </c>
      <c r="F512" s="77">
        <v>120</v>
      </c>
      <c r="G512" s="73"/>
      <c r="H512" s="220">
        <f t="shared" si="18"/>
        <v>6.0630156290089026E-9</v>
      </c>
      <c r="I512" s="221">
        <f t="shared" si="19"/>
        <v>1.5097359122721821E-8</v>
      </c>
      <c r="J512" s="23"/>
    </row>
    <row r="513" spans="3:10" x14ac:dyDescent="0.35">
      <c r="C513" s="83" t="s">
        <v>5</v>
      </c>
      <c r="D513" s="75" t="s">
        <v>11</v>
      </c>
      <c r="E513" s="81" t="s">
        <v>9</v>
      </c>
      <c r="F513" s="77">
        <v>150</v>
      </c>
      <c r="G513" s="73"/>
      <c r="H513" s="220">
        <f t="shared" si="18"/>
        <v>1.041784250688834E-6</v>
      </c>
      <c r="I513" s="221">
        <f t="shared" si="19"/>
        <v>2.9038400204859635E-6</v>
      </c>
      <c r="J513" s="23"/>
    </row>
    <row r="514" spans="3:10" x14ac:dyDescent="0.35">
      <c r="C514" s="83" t="s">
        <v>5</v>
      </c>
      <c r="D514" s="75" t="s">
        <v>11</v>
      </c>
      <c r="E514" s="81" t="s">
        <v>9</v>
      </c>
      <c r="F514" s="77">
        <v>200</v>
      </c>
      <c r="G514" s="73"/>
      <c r="H514" s="220">
        <f t="shared" si="18"/>
        <v>2.0159592868798395E-5</v>
      </c>
      <c r="I514" s="221">
        <f t="shared" si="19"/>
        <v>6.4986958439795998E-5</v>
      </c>
      <c r="J514" s="23"/>
    </row>
    <row r="515" spans="3:10" x14ac:dyDescent="0.35">
      <c r="C515" s="83" t="s">
        <v>5</v>
      </c>
      <c r="D515" s="75" t="s">
        <v>11</v>
      </c>
      <c r="E515" s="81" t="s">
        <v>9</v>
      </c>
      <c r="F515" s="77">
        <v>250</v>
      </c>
      <c r="G515" s="73"/>
      <c r="H515" s="220">
        <f t="shared" si="18"/>
        <v>1.9958524817884197E-6</v>
      </c>
      <c r="I515" s="221">
        <f t="shared" si="19"/>
        <v>7.2020394060200415E-6</v>
      </c>
      <c r="J515" s="23"/>
    </row>
    <row r="516" spans="3:10" x14ac:dyDescent="0.35">
      <c r="C516" s="83" t="s">
        <v>5</v>
      </c>
      <c r="D516" s="75" t="s">
        <v>11</v>
      </c>
      <c r="E516" s="81" t="s">
        <v>9</v>
      </c>
      <c r="F516" s="77">
        <v>300</v>
      </c>
      <c r="G516" s="73"/>
      <c r="H516" s="220">
        <f t="shared" si="18"/>
        <v>7.8878515286529943E-7</v>
      </c>
      <c r="I516" s="221">
        <f t="shared" si="19"/>
        <v>3.1210985442895272E-6</v>
      </c>
      <c r="J516" s="23"/>
    </row>
    <row r="517" spans="3:10" x14ac:dyDescent="0.35">
      <c r="C517" s="83" t="s">
        <v>5</v>
      </c>
      <c r="D517" s="75" t="s">
        <v>11</v>
      </c>
      <c r="E517" s="81" t="s">
        <v>9</v>
      </c>
      <c r="F517" s="77">
        <v>400</v>
      </c>
      <c r="G517" s="73"/>
      <c r="H517" s="220">
        <f t="shared" si="18"/>
        <v>1.6663627302684759E-6</v>
      </c>
      <c r="I517" s="221">
        <f t="shared" si="19"/>
        <v>7.6254917032532037E-6</v>
      </c>
      <c r="J517" s="23"/>
    </row>
    <row r="518" spans="3:10" x14ac:dyDescent="0.35">
      <c r="C518" s="83" t="s">
        <v>5</v>
      </c>
      <c r="D518" s="75" t="s">
        <v>11</v>
      </c>
      <c r="E518" s="81" t="s">
        <v>9</v>
      </c>
      <c r="F518" s="77">
        <v>500</v>
      </c>
      <c r="G518" s="73"/>
      <c r="H518" s="220">
        <f t="shared" si="18"/>
        <v>1.4480062978324303E-6</v>
      </c>
      <c r="I518" s="221">
        <f t="shared" si="19"/>
        <v>7.4173942051496084E-6</v>
      </c>
      <c r="J518" s="23"/>
    </row>
    <row r="519" spans="3:10" x14ac:dyDescent="0.35">
      <c r="C519" s="83" t="s">
        <v>5</v>
      </c>
      <c r="D519" s="75" t="s">
        <v>11</v>
      </c>
      <c r="E519" s="81" t="s">
        <v>9</v>
      </c>
      <c r="F519" s="77">
        <v>750</v>
      </c>
      <c r="G519" s="73"/>
      <c r="H519" s="220">
        <f t="shared" si="18"/>
        <v>6.5902343793575019E-11</v>
      </c>
      <c r="I519" s="221">
        <f t="shared" si="19"/>
        <v>4.1436786704112212E-10</v>
      </c>
      <c r="J519" s="23"/>
    </row>
    <row r="520" spans="3:10" x14ac:dyDescent="0.35">
      <c r="C520" s="83" t="s">
        <v>5</v>
      </c>
      <c r="D520" s="75" t="s">
        <v>11</v>
      </c>
      <c r="E520" s="81" t="s">
        <v>9</v>
      </c>
      <c r="F520" s="77">
        <v>1000</v>
      </c>
      <c r="G520" s="73"/>
      <c r="H520" s="220">
        <f t="shared" si="18"/>
        <v>1.9280170025768998E-6</v>
      </c>
      <c r="I520" s="221">
        <f t="shared" si="19"/>
        <v>1.4019922871179229E-5</v>
      </c>
      <c r="J520" s="23"/>
    </row>
    <row r="521" spans="3:10" x14ac:dyDescent="0.35">
      <c r="C521" s="83" t="s">
        <v>5</v>
      </c>
      <c r="D521" s="78" t="s">
        <v>12</v>
      </c>
      <c r="E521" s="81" t="s">
        <v>9</v>
      </c>
      <c r="F521" s="77">
        <v>3</v>
      </c>
      <c r="G521" s="73"/>
      <c r="H521" s="220">
        <f t="shared" si="18"/>
        <v>7.7104027072459305E-11</v>
      </c>
      <c r="I521" s="221">
        <f t="shared" si="19"/>
        <v>3.3030805104886212E-11</v>
      </c>
      <c r="J521" s="23"/>
    </row>
    <row r="522" spans="3:10" x14ac:dyDescent="0.35">
      <c r="C522" s="83" t="s">
        <v>5</v>
      </c>
      <c r="D522" s="78" t="s">
        <v>12</v>
      </c>
      <c r="E522" s="81" t="s">
        <v>9</v>
      </c>
      <c r="F522" s="77">
        <v>5</v>
      </c>
      <c r="G522" s="73"/>
      <c r="H522" s="220">
        <f t="shared" si="18"/>
        <v>8.6439190034919793E-12</v>
      </c>
      <c r="I522" s="221">
        <f t="shared" si="19"/>
        <v>4.7938555427677513E-12</v>
      </c>
      <c r="J522" s="23"/>
    </row>
    <row r="523" spans="3:10" x14ac:dyDescent="0.35">
      <c r="C523" s="83" t="s">
        <v>5</v>
      </c>
      <c r="D523" s="78" t="s">
        <v>12</v>
      </c>
      <c r="E523" s="81" t="s">
        <v>9</v>
      </c>
      <c r="F523" s="77">
        <v>10</v>
      </c>
      <c r="G523" s="73"/>
      <c r="H523" s="220">
        <f t="shared" si="18"/>
        <v>4.7119522591932899E-11</v>
      </c>
      <c r="I523" s="221">
        <f t="shared" si="19"/>
        <v>3.7096162968904964E-11</v>
      </c>
      <c r="J523" s="23"/>
    </row>
    <row r="524" spans="3:10" x14ac:dyDescent="0.35">
      <c r="C524" s="83" t="s">
        <v>5</v>
      </c>
      <c r="D524" s="78" t="s">
        <v>12</v>
      </c>
      <c r="E524" s="81" t="s">
        <v>9</v>
      </c>
      <c r="F524" s="77">
        <v>15</v>
      </c>
      <c r="G524" s="73"/>
      <c r="H524" s="220">
        <f t="shared" si="18"/>
        <v>7.2656224352050767E-12</v>
      </c>
      <c r="I524" s="221">
        <f t="shared" si="19"/>
        <v>7.0211012238648097E-12</v>
      </c>
      <c r="J524" s="23"/>
    </row>
    <row r="525" spans="3:10" x14ac:dyDescent="0.35">
      <c r="C525" s="83" t="s">
        <v>5</v>
      </c>
      <c r="D525" s="78" t="s">
        <v>12</v>
      </c>
      <c r="E525" s="81" t="s">
        <v>9</v>
      </c>
      <c r="F525" s="77">
        <v>20</v>
      </c>
      <c r="G525" s="73"/>
      <c r="H525" s="220">
        <f t="shared" si="18"/>
        <v>2.6949022225564801E-11</v>
      </c>
      <c r="I525" s="221">
        <f t="shared" si="19"/>
        <v>3.0117920099856057E-11</v>
      </c>
      <c r="J525" s="23"/>
    </row>
    <row r="526" spans="3:10" x14ac:dyDescent="0.35">
      <c r="C526" s="83" t="s">
        <v>5</v>
      </c>
      <c r="D526" s="78" t="s">
        <v>12</v>
      </c>
      <c r="E526" s="81" t="s">
        <v>9</v>
      </c>
      <c r="F526" s="77">
        <v>30</v>
      </c>
      <c r="G526" s="73"/>
      <c r="H526" s="220">
        <f t="shared" si="18"/>
        <v>1.3033207195451377E-11</v>
      </c>
      <c r="I526" s="221">
        <f t="shared" si="19"/>
        <v>1.7878766945678445E-11</v>
      </c>
      <c r="J526" s="23"/>
    </row>
    <row r="527" spans="3:10" x14ac:dyDescent="0.35">
      <c r="C527" s="83" t="s">
        <v>5</v>
      </c>
      <c r="D527" s="78" t="s">
        <v>12</v>
      </c>
      <c r="E527" s="81" t="s">
        <v>9</v>
      </c>
      <c r="F527" s="77">
        <v>40</v>
      </c>
      <c r="G527" s="73"/>
      <c r="H527" s="220">
        <f t="shared" si="18"/>
        <v>9.4399467037142058E-12</v>
      </c>
      <c r="I527" s="221">
        <f t="shared" si="19"/>
        <v>1.4976328639062871E-11</v>
      </c>
      <c r="J527" s="23"/>
    </row>
    <row r="528" spans="3:10" x14ac:dyDescent="0.35">
      <c r="C528" s="83" t="s">
        <v>5</v>
      </c>
      <c r="D528" s="78" t="s">
        <v>12</v>
      </c>
      <c r="E528" s="81" t="s">
        <v>9</v>
      </c>
      <c r="F528" s="77">
        <v>50</v>
      </c>
      <c r="G528" s="73"/>
      <c r="H528" s="220">
        <f t="shared" si="18"/>
        <v>1.1873518275583959E-10</v>
      </c>
      <c r="I528" s="221">
        <f t="shared" si="19"/>
        <v>2.1086176866935044E-10</v>
      </c>
      <c r="J528" s="23"/>
    </row>
    <row r="529" spans="3:10" x14ac:dyDescent="0.35">
      <c r="C529" s="83" t="s">
        <v>5</v>
      </c>
      <c r="D529" s="78" t="s">
        <v>12</v>
      </c>
      <c r="E529" s="81" t="s">
        <v>9</v>
      </c>
      <c r="F529" s="77">
        <v>60</v>
      </c>
      <c r="G529" s="73"/>
      <c r="H529" s="220">
        <f t="shared" si="18"/>
        <v>4.0066508422314739E-11</v>
      </c>
      <c r="I529" s="221">
        <f t="shared" si="19"/>
        <v>7.8022815219292698E-11</v>
      </c>
      <c r="J529" s="23"/>
    </row>
    <row r="530" spans="3:10" x14ac:dyDescent="0.35">
      <c r="C530" s="83" t="s">
        <v>5</v>
      </c>
      <c r="D530" s="78" t="s">
        <v>12</v>
      </c>
      <c r="E530" s="81" t="s">
        <v>9</v>
      </c>
      <c r="F530" s="77">
        <v>70</v>
      </c>
      <c r="G530" s="73"/>
      <c r="H530" s="220">
        <f t="shared" si="18"/>
        <v>5.6049028654920253E-14</v>
      </c>
      <c r="I530" s="221">
        <f t="shared" si="19"/>
        <v>1.1799023702754686E-13</v>
      </c>
      <c r="J530" s="23"/>
    </row>
    <row r="531" spans="3:10" x14ac:dyDescent="0.35">
      <c r="C531" s="83" t="s">
        <v>5</v>
      </c>
      <c r="D531" s="78" t="s">
        <v>12</v>
      </c>
      <c r="E531" s="81" t="s">
        <v>9</v>
      </c>
      <c r="F531" s="77">
        <v>100</v>
      </c>
      <c r="G531" s="73"/>
      <c r="H531" s="220">
        <f t="shared" si="18"/>
        <v>3.93015460194995E-11</v>
      </c>
      <c r="I531" s="221">
        <f t="shared" si="19"/>
        <v>9.907906731207505E-11</v>
      </c>
      <c r="J531" s="23"/>
    </row>
    <row r="532" spans="3:10" x14ac:dyDescent="0.35">
      <c r="C532" s="83" t="s">
        <v>5</v>
      </c>
      <c r="D532" s="78" t="s">
        <v>12</v>
      </c>
      <c r="E532" s="81" t="s">
        <v>9</v>
      </c>
      <c r="F532" s="77">
        <v>120</v>
      </c>
      <c r="G532" s="73"/>
      <c r="H532" s="220">
        <f t="shared" si="18"/>
        <v>1.1341299053341635E-14</v>
      </c>
      <c r="I532" s="221">
        <f t="shared" si="19"/>
        <v>3.1351388236056809E-14</v>
      </c>
      <c r="J532" s="23"/>
    </row>
    <row r="533" spans="3:10" x14ac:dyDescent="0.35">
      <c r="C533" s="83" t="s">
        <v>5</v>
      </c>
      <c r="D533" s="78" t="s">
        <v>12</v>
      </c>
      <c r="E533" s="81" t="s">
        <v>9</v>
      </c>
      <c r="F533" s="77">
        <v>150</v>
      </c>
      <c r="G533" s="73"/>
      <c r="H533" s="220">
        <f t="shared" si="18"/>
        <v>1.9487310373393974E-12</v>
      </c>
      <c r="I533" s="221">
        <f t="shared" si="19"/>
        <v>6.0301550170213872E-12</v>
      </c>
      <c r="J533" s="23"/>
    </row>
    <row r="534" spans="3:10" x14ac:dyDescent="0.35">
      <c r="C534" s="83" t="s">
        <v>5</v>
      </c>
      <c r="D534" s="78" t="s">
        <v>12</v>
      </c>
      <c r="E534" s="81" t="s">
        <v>9</v>
      </c>
      <c r="F534" s="77">
        <v>200</v>
      </c>
      <c r="G534" s="73"/>
      <c r="H534" s="220">
        <f t="shared" si="18"/>
        <v>3.7709942627350653E-11</v>
      </c>
      <c r="I534" s="221">
        <f t="shared" si="19"/>
        <v>1.3495283166843126E-10</v>
      </c>
      <c r="J534" s="23"/>
    </row>
    <row r="535" spans="3:10" x14ac:dyDescent="0.35">
      <c r="C535" s="83" t="s">
        <v>5</v>
      </c>
      <c r="D535" s="78" t="s">
        <v>12</v>
      </c>
      <c r="E535" s="81" t="s">
        <v>9</v>
      </c>
      <c r="F535" s="77">
        <v>250</v>
      </c>
      <c r="H535" s="220">
        <f t="shared" si="18"/>
        <v>3.7333830633744726E-12</v>
      </c>
      <c r="I535" s="221">
        <f t="shared" si="19"/>
        <v>1.4955856297389788E-11</v>
      </c>
      <c r="J535" s="23"/>
    </row>
    <row r="536" spans="3:10" x14ac:dyDescent="0.35">
      <c r="C536" s="83" t="s">
        <v>5</v>
      </c>
      <c r="D536" s="78" t="s">
        <v>12</v>
      </c>
      <c r="E536" s="81" t="s">
        <v>9</v>
      </c>
      <c r="F536" s="77">
        <v>300</v>
      </c>
      <c r="H536" s="220">
        <f t="shared" si="18"/>
        <v>1.4754783518418046E-12</v>
      </c>
      <c r="I536" s="221">
        <f t="shared" si="19"/>
        <v>6.4813171223929748E-12</v>
      </c>
      <c r="J536" s="23"/>
    </row>
    <row r="537" spans="3:10" x14ac:dyDescent="0.35">
      <c r="C537" s="83" t="s">
        <v>5</v>
      </c>
      <c r="D537" s="78" t="s">
        <v>12</v>
      </c>
      <c r="E537" s="81" t="s">
        <v>9</v>
      </c>
      <c r="F537" s="77">
        <v>400</v>
      </c>
      <c r="H537" s="220">
        <f t="shared" si="18"/>
        <v>3.1170492064865333E-12</v>
      </c>
      <c r="I537" s="221">
        <f t="shared" si="19"/>
        <v>1.5835203291926511E-11</v>
      </c>
      <c r="J537" s="23"/>
    </row>
    <row r="538" spans="3:10" x14ac:dyDescent="0.35">
      <c r="C538" s="83" t="s">
        <v>5</v>
      </c>
      <c r="D538" s="78" t="s">
        <v>12</v>
      </c>
      <c r="E538" s="81" t="s">
        <v>9</v>
      </c>
      <c r="F538" s="77">
        <v>500</v>
      </c>
      <c r="H538" s="220">
        <f t="shared" si="18"/>
        <v>2.7085980739132871E-12</v>
      </c>
      <c r="I538" s="221">
        <f t="shared" si="19"/>
        <v>1.5403065101335352E-11</v>
      </c>
      <c r="J538" s="23"/>
    </row>
    <row r="539" spans="3:10" x14ac:dyDescent="0.35">
      <c r="C539" s="83" t="s">
        <v>5</v>
      </c>
      <c r="D539" s="78" t="s">
        <v>12</v>
      </c>
      <c r="E539" s="81" t="s">
        <v>9</v>
      </c>
      <c r="F539" s="77">
        <v>750</v>
      </c>
      <c r="H539" s="220">
        <f t="shared" si="18"/>
        <v>1.2327498971023516E-16</v>
      </c>
      <c r="I539" s="221">
        <f t="shared" si="19"/>
        <v>8.6048213906505452E-16</v>
      </c>
      <c r="J539" s="23"/>
    </row>
    <row r="540" spans="3:10" x14ac:dyDescent="0.35">
      <c r="C540" s="83" t="s">
        <v>5</v>
      </c>
      <c r="D540" s="78" t="s">
        <v>12</v>
      </c>
      <c r="E540" s="81" t="s">
        <v>9</v>
      </c>
      <c r="F540" s="77">
        <v>1000</v>
      </c>
      <c r="H540" s="220">
        <f t="shared" si="18"/>
        <v>3.6064920072994035E-12</v>
      </c>
      <c r="I540" s="221">
        <f t="shared" si="19"/>
        <v>2.9113968966426051E-11</v>
      </c>
      <c r="J540" s="23"/>
    </row>
    <row r="541" spans="3:10" x14ac:dyDescent="0.35">
      <c r="C541" s="83" t="s">
        <v>5</v>
      </c>
      <c r="D541" s="79" t="s">
        <v>13</v>
      </c>
      <c r="E541" s="81" t="s">
        <v>9</v>
      </c>
      <c r="F541" s="77">
        <v>3</v>
      </c>
      <c r="H541" s="220">
        <f t="shared" si="18"/>
        <v>5.0937301941791743E-5</v>
      </c>
      <c r="I541" s="221">
        <f t="shared" si="19"/>
        <v>2.5017512923811881E-5</v>
      </c>
      <c r="J541" s="23"/>
    </row>
    <row r="542" spans="3:10" x14ac:dyDescent="0.35">
      <c r="C542" s="83" t="s">
        <v>5</v>
      </c>
      <c r="D542" s="79" t="s">
        <v>13</v>
      </c>
      <c r="E542" s="81" t="s">
        <v>9</v>
      </c>
      <c r="F542" s="77">
        <v>5</v>
      </c>
      <c r="H542" s="220">
        <f t="shared" si="18"/>
        <v>5.7104398947604658E-6</v>
      </c>
      <c r="I542" s="221">
        <f t="shared" si="19"/>
        <v>3.6308634505048215E-6</v>
      </c>
      <c r="J542" s="23"/>
    </row>
    <row r="543" spans="3:10" x14ac:dyDescent="0.35">
      <c r="C543" s="83" t="s">
        <v>5</v>
      </c>
      <c r="D543" s="79" t="s">
        <v>13</v>
      </c>
      <c r="E543" s="81" t="s">
        <v>9</v>
      </c>
      <c r="F543" s="77">
        <v>10</v>
      </c>
      <c r="H543" s="220">
        <f t="shared" si="18"/>
        <v>3.1128612093928715E-5</v>
      </c>
      <c r="I543" s="221">
        <f t="shared" si="19"/>
        <v>2.809661264844936E-5</v>
      </c>
      <c r="J543" s="23"/>
    </row>
    <row r="544" spans="3:10" x14ac:dyDescent="0.35">
      <c r="C544" s="83" t="s">
        <v>5</v>
      </c>
      <c r="D544" s="79" t="s">
        <v>13</v>
      </c>
      <c r="E544" s="81" t="s">
        <v>9</v>
      </c>
      <c r="F544" s="77">
        <v>15</v>
      </c>
      <c r="H544" s="220">
        <f t="shared" si="18"/>
        <v>4.7998946077005835E-6</v>
      </c>
      <c r="I544" s="221">
        <f t="shared" si="19"/>
        <v>5.3177780574729464E-6</v>
      </c>
      <c r="J544" s="23"/>
    </row>
    <row r="545" spans="3:10" x14ac:dyDescent="0.35">
      <c r="C545" s="83" t="s">
        <v>5</v>
      </c>
      <c r="D545" s="79" t="s">
        <v>13</v>
      </c>
      <c r="E545" s="81" t="s">
        <v>9</v>
      </c>
      <c r="F545" s="77">
        <v>20</v>
      </c>
      <c r="H545" s="220">
        <f t="shared" si="18"/>
        <v>1.7803356507561298E-5</v>
      </c>
      <c r="I545" s="221">
        <f t="shared" si="19"/>
        <v>2.2811295484439209E-5</v>
      </c>
      <c r="J545" s="23"/>
    </row>
    <row r="546" spans="3:10" x14ac:dyDescent="0.35">
      <c r="C546" s="83" t="s">
        <v>5</v>
      </c>
      <c r="D546" s="79" t="s">
        <v>13</v>
      </c>
      <c r="E546" s="81" t="s">
        <v>9</v>
      </c>
      <c r="F546" s="77">
        <v>30</v>
      </c>
      <c r="H546" s="220">
        <f t="shared" si="18"/>
        <v>8.610139254604105E-6</v>
      </c>
      <c r="I546" s="221">
        <f t="shared" si="19"/>
        <v>1.3541367874777147E-5</v>
      </c>
      <c r="J546" s="23"/>
    </row>
    <row r="547" spans="3:10" x14ac:dyDescent="0.35">
      <c r="C547" s="83" t="s">
        <v>5</v>
      </c>
      <c r="D547" s="79" t="s">
        <v>13</v>
      </c>
      <c r="E547" s="81" t="s">
        <v>9</v>
      </c>
      <c r="F547" s="77">
        <v>40</v>
      </c>
      <c r="H547" s="220">
        <f t="shared" si="18"/>
        <v>6.2363203819384524E-6</v>
      </c>
      <c r="I547" s="221">
        <f t="shared" si="19"/>
        <v>1.1343062758817973E-5</v>
      </c>
      <c r="J547" s="23"/>
    </row>
    <row r="548" spans="3:10" x14ac:dyDescent="0.35">
      <c r="C548" s="83" t="s">
        <v>5</v>
      </c>
      <c r="D548" s="79" t="s">
        <v>13</v>
      </c>
      <c r="E548" s="81" t="s">
        <v>9</v>
      </c>
      <c r="F548" s="77">
        <v>50</v>
      </c>
      <c r="H548" s="220">
        <f t="shared" si="18"/>
        <v>7.8440129326374982E-5</v>
      </c>
      <c r="I548" s="221">
        <f t="shared" si="19"/>
        <v>1.5970658317507815E-4</v>
      </c>
      <c r="J548" s="23"/>
    </row>
    <row r="549" spans="3:10" x14ac:dyDescent="0.35">
      <c r="C549" s="83" t="s">
        <v>5</v>
      </c>
      <c r="D549" s="79" t="s">
        <v>13</v>
      </c>
      <c r="E549" s="81" t="s">
        <v>9</v>
      </c>
      <c r="F549" s="77">
        <v>60</v>
      </c>
      <c r="H549" s="220">
        <f t="shared" si="18"/>
        <v>2.6469173073707943E-5</v>
      </c>
      <c r="I549" s="221">
        <f t="shared" si="19"/>
        <v>5.9094435691247905E-5</v>
      </c>
      <c r="J549" s="23"/>
    </row>
    <row r="550" spans="3:10" x14ac:dyDescent="0.35">
      <c r="C550" s="83" t="s">
        <v>5</v>
      </c>
      <c r="D550" s="79" t="s">
        <v>13</v>
      </c>
      <c r="E550" s="81" t="s">
        <v>9</v>
      </c>
      <c r="F550" s="77">
        <v>70</v>
      </c>
      <c r="H550" s="220">
        <f t="shared" ref="H550:H580" si="20">SUMIFS($D$67:$D$69,$C$67:$C$69,$C550)*SUMIFS($F$53:$F$56,$C$53:$C$56,$D550)*SUMIFS($F$61:$F$62,$C$61:$C$62,$E550)*SUMIFS($E$74:$E$93,$C$74:$C$93,$F550)</f>
        <v>3.7027719621658774E-8</v>
      </c>
      <c r="I550" s="221">
        <f t="shared" si="19"/>
        <v>8.936573814495428E-8</v>
      </c>
      <c r="J550" s="23"/>
    </row>
    <row r="551" spans="3:10" x14ac:dyDescent="0.35">
      <c r="C551" s="83" t="s">
        <v>5</v>
      </c>
      <c r="D551" s="79" t="s">
        <v>13</v>
      </c>
      <c r="E551" s="81" t="s">
        <v>9</v>
      </c>
      <c r="F551" s="77">
        <v>100</v>
      </c>
      <c r="H551" s="220">
        <f t="shared" si="20"/>
        <v>2.5963815281569528E-5</v>
      </c>
      <c r="I551" s="221">
        <f t="shared" si="19"/>
        <v>7.5042429001901363E-5</v>
      </c>
      <c r="J551" s="23"/>
    </row>
    <row r="552" spans="3:10" x14ac:dyDescent="0.35">
      <c r="C552" s="83" t="s">
        <v>5</v>
      </c>
      <c r="D552" s="79" t="s">
        <v>13</v>
      </c>
      <c r="E552" s="81" t="s">
        <v>9</v>
      </c>
      <c r="F552" s="77">
        <v>120</v>
      </c>
      <c r="H552" s="220">
        <f t="shared" si="20"/>
        <v>7.4924124747637991E-9</v>
      </c>
      <c r="I552" s="221">
        <f t="shared" si="19"/>
        <v>2.3745523546411203E-8</v>
      </c>
      <c r="J552" s="23"/>
    </row>
    <row r="553" spans="3:10" x14ac:dyDescent="0.35">
      <c r="C553" s="83" t="s">
        <v>5</v>
      </c>
      <c r="D553" s="79" t="s">
        <v>13</v>
      </c>
      <c r="E553" s="81" t="s">
        <v>9</v>
      </c>
      <c r="F553" s="77">
        <v>150</v>
      </c>
      <c r="H553" s="220">
        <f t="shared" si="20"/>
        <v>1.2873919174028929E-6</v>
      </c>
      <c r="I553" s="221">
        <f t="shared" si="19"/>
        <v>4.5672359663012001E-6</v>
      </c>
      <c r="J553" s="23"/>
    </row>
    <row r="554" spans="3:10" x14ac:dyDescent="0.35">
      <c r="C554" s="83" t="s">
        <v>5</v>
      </c>
      <c r="D554" s="79" t="s">
        <v>13</v>
      </c>
      <c r="E554" s="81" t="s">
        <v>9</v>
      </c>
      <c r="F554" s="77">
        <v>200</v>
      </c>
      <c r="H554" s="220">
        <f t="shared" si="20"/>
        <v>2.4912352917855667E-5</v>
      </c>
      <c r="I554" s="221">
        <f t="shared" si="19"/>
        <v>1.0221319763927137E-4</v>
      </c>
      <c r="J554" s="23"/>
    </row>
    <row r="555" spans="3:10" x14ac:dyDescent="0.35">
      <c r="C555" s="83" t="s">
        <v>5</v>
      </c>
      <c r="D555" s="79" t="s">
        <v>13</v>
      </c>
      <c r="E555" s="81" t="s">
        <v>9</v>
      </c>
      <c r="F555" s="77">
        <v>250</v>
      </c>
      <c r="H555" s="220">
        <f t="shared" si="20"/>
        <v>2.4663881717198007E-6</v>
      </c>
      <c r="I555" s="221">
        <f t="shared" si="19"/>
        <v>1.1327557018925749E-5</v>
      </c>
      <c r="J555" s="23"/>
    </row>
    <row r="556" spans="3:10" x14ac:dyDescent="0.35">
      <c r="C556" s="83" t="s">
        <v>5</v>
      </c>
      <c r="D556" s="79" t="s">
        <v>13</v>
      </c>
      <c r="E556" s="81" t="s">
        <v>9</v>
      </c>
      <c r="F556" s="77">
        <v>300</v>
      </c>
      <c r="H556" s="220">
        <f t="shared" si="20"/>
        <v>9.7474657511356428E-7</v>
      </c>
      <c r="I556" s="221">
        <f t="shared" si="19"/>
        <v>4.9089458872682255E-6</v>
      </c>
      <c r="J556" s="23"/>
    </row>
    <row r="557" spans="3:10" x14ac:dyDescent="0.35">
      <c r="C557" s="83" t="s">
        <v>5</v>
      </c>
      <c r="D557" s="79" t="s">
        <v>13</v>
      </c>
      <c r="E557" s="81" t="s">
        <v>9</v>
      </c>
      <c r="F557" s="77">
        <v>400</v>
      </c>
      <c r="H557" s="220">
        <f t="shared" si="20"/>
        <v>2.0592189879916042E-6</v>
      </c>
      <c r="I557" s="221">
        <f t="shared" si="19"/>
        <v>1.1993573930426442E-5</v>
      </c>
      <c r="J557" s="23"/>
    </row>
    <row r="558" spans="3:10" x14ac:dyDescent="0.35">
      <c r="C558" s="83" t="s">
        <v>5</v>
      </c>
      <c r="D558" s="79" t="s">
        <v>13</v>
      </c>
      <c r="E558" s="81" t="s">
        <v>9</v>
      </c>
      <c r="F558" s="77">
        <v>500</v>
      </c>
      <c r="H558" s="220">
        <f t="shared" si="20"/>
        <v>1.7893835532120673E-6</v>
      </c>
      <c r="I558" s="221">
        <f t="shared" si="19"/>
        <v>1.1666272711650284E-5</v>
      </c>
      <c r="J558" s="23"/>
    </row>
    <row r="559" spans="3:10" x14ac:dyDescent="0.35">
      <c r="C559" s="83" t="s">
        <v>5</v>
      </c>
      <c r="D559" s="79" t="s">
        <v>13</v>
      </c>
      <c r="E559" s="81" t="s">
        <v>9</v>
      </c>
      <c r="F559" s="77">
        <v>750</v>
      </c>
      <c r="H559" s="220">
        <f t="shared" si="20"/>
        <v>8.1439266030041295E-11</v>
      </c>
      <c r="I559" s="221">
        <f t="shared" si="19"/>
        <v>6.5172868073944735E-10</v>
      </c>
      <c r="J559" s="23"/>
    </row>
    <row r="560" spans="3:10" x14ac:dyDescent="0.35">
      <c r="C560" s="83" t="s">
        <v>5</v>
      </c>
      <c r="D560" s="79" t="s">
        <v>13</v>
      </c>
      <c r="E560" s="81" t="s">
        <v>9</v>
      </c>
      <c r="F560" s="77">
        <v>1000</v>
      </c>
      <c r="H560" s="220">
        <f t="shared" si="20"/>
        <v>2.382560020552878E-6</v>
      </c>
      <c r="I560" s="221">
        <f t="shared" si="19"/>
        <v>2.2050903469297402E-5</v>
      </c>
      <c r="J560" s="23"/>
    </row>
    <row r="561" spans="3:10" x14ac:dyDescent="0.35">
      <c r="C561" s="83" t="s">
        <v>5</v>
      </c>
      <c r="D561" s="80" t="s">
        <v>14</v>
      </c>
      <c r="E561" s="81" t="s">
        <v>9</v>
      </c>
      <c r="F561" s="77">
        <v>3</v>
      </c>
      <c r="H561" s="220">
        <f t="shared" si="20"/>
        <v>1.0280536942994571E-10</v>
      </c>
      <c r="I561" s="221">
        <f t="shared" ref="I561:I580" si="21">SUMIFS($D$67:$D$69,$C$67:$C$69,$C561)*SUMIFS($G$53:$G$56,$C$53:$C$56,$D561)*SUMIFS($G$61:$G$62,$C$61:$C$62,$E561)*SUMIFS($F$74:$F$93,$C$74:$C$93,$F561)</f>
        <v>5.6333218512985812E-11</v>
      </c>
      <c r="J561" s="23"/>
    </row>
    <row r="562" spans="3:10" x14ac:dyDescent="0.35">
      <c r="C562" s="83" t="s">
        <v>5</v>
      </c>
      <c r="D562" s="80" t="s">
        <v>14</v>
      </c>
      <c r="E562" s="81" t="s">
        <v>9</v>
      </c>
      <c r="F562" s="77">
        <v>5</v>
      </c>
      <c r="H562" s="220">
        <f t="shared" si="20"/>
        <v>1.1525225337989305E-11</v>
      </c>
      <c r="I562" s="221">
        <f t="shared" si="21"/>
        <v>8.175801678248382E-12</v>
      </c>
      <c r="J562" s="23"/>
    </row>
    <row r="563" spans="3:10" x14ac:dyDescent="0.35">
      <c r="C563" s="83" t="s">
        <v>5</v>
      </c>
      <c r="D563" s="80" t="s">
        <v>14</v>
      </c>
      <c r="E563" s="81" t="s">
        <v>9</v>
      </c>
      <c r="F563" s="77">
        <v>10</v>
      </c>
      <c r="H563" s="220">
        <f t="shared" si="20"/>
        <v>6.2826030122577194E-11</v>
      </c>
      <c r="I563" s="221">
        <f t="shared" si="21"/>
        <v>6.3266585476341344E-11</v>
      </c>
      <c r="J563" s="23"/>
    </row>
    <row r="564" spans="3:10" x14ac:dyDescent="0.35">
      <c r="C564" s="83" t="s">
        <v>5</v>
      </c>
      <c r="D564" s="80" t="s">
        <v>14</v>
      </c>
      <c r="E564" s="81" t="s">
        <v>9</v>
      </c>
      <c r="F564" s="77">
        <v>15</v>
      </c>
      <c r="H564" s="220">
        <f t="shared" si="20"/>
        <v>9.687496580273434E-12</v>
      </c>
      <c r="I564" s="221">
        <f t="shared" si="21"/>
        <v>1.197431392271027E-11</v>
      </c>
      <c r="J564" s="23"/>
    </row>
    <row r="565" spans="3:10" x14ac:dyDescent="0.35">
      <c r="C565" s="83" t="s">
        <v>5</v>
      </c>
      <c r="D565" s="80" t="s">
        <v>14</v>
      </c>
      <c r="E565" s="81" t="s">
        <v>9</v>
      </c>
      <c r="F565" s="77">
        <v>20</v>
      </c>
      <c r="H565" s="220">
        <f t="shared" si="20"/>
        <v>3.5932029634086395E-11</v>
      </c>
      <c r="I565" s="221">
        <f t="shared" si="21"/>
        <v>5.1365365414325197E-11</v>
      </c>
      <c r="J565" s="23"/>
    </row>
    <row r="566" spans="3:10" x14ac:dyDescent="0.35">
      <c r="C566" s="83" t="s">
        <v>5</v>
      </c>
      <c r="D566" s="80" t="s">
        <v>14</v>
      </c>
      <c r="E566" s="81" t="s">
        <v>9</v>
      </c>
      <c r="F566" s="77">
        <v>30</v>
      </c>
      <c r="H566" s="220">
        <f t="shared" si="20"/>
        <v>1.7377609593935166E-11</v>
      </c>
      <c r="I566" s="221">
        <f t="shared" si="21"/>
        <v>3.0491793399993826E-11</v>
      </c>
      <c r="J566" s="23"/>
    </row>
    <row r="567" spans="3:10" x14ac:dyDescent="0.35">
      <c r="C567" s="83" t="s">
        <v>5</v>
      </c>
      <c r="D567" s="80" t="s">
        <v>14</v>
      </c>
      <c r="E567" s="81" t="s">
        <v>9</v>
      </c>
      <c r="F567" s="77">
        <v>40</v>
      </c>
      <c r="H567" s="220">
        <f t="shared" si="20"/>
        <v>1.2586595604952272E-11</v>
      </c>
      <c r="I567" s="221">
        <f t="shared" si="21"/>
        <v>2.5541756886265354E-11</v>
      </c>
      <c r="J567" s="23"/>
    </row>
    <row r="568" spans="3:10" x14ac:dyDescent="0.35">
      <c r="C568" s="83" t="s">
        <v>5</v>
      </c>
      <c r="D568" s="80" t="s">
        <v>14</v>
      </c>
      <c r="E568" s="81" t="s">
        <v>9</v>
      </c>
      <c r="F568" s="77">
        <v>50</v>
      </c>
      <c r="H568" s="220">
        <f t="shared" si="20"/>
        <v>1.5831357700778608E-10</v>
      </c>
      <c r="I568" s="221">
        <f t="shared" si="21"/>
        <v>3.5961951435231609E-10</v>
      </c>
      <c r="J568" s="23"/>
    </row>
    <row r="569" spans="3:10" x14ac:dyDescent="0.35">
      <c r="C569" s="83" t="s">
        <v>5</v>
      </c>
      <c r="D569" s="80" t="s">
        <v>14</v>
      </c>
      <c r="E569" s="81" t="s">
        <v>9</v>
      </c>
      <c r="F569" s="77">
        <v>60</v>
      </c>
      <c r="H569" s="220">
        <f t="shared" si="20"/>
        <v>5.3422011229752981E-11</v>
      </c>
      <c r="I569" s="221">
        <f t="shared" si="21"/>
        <v>1.3306597537631749E-10</v>
      </c>
      <c r="J569" s="23"/>
    </row>
    <row r="570" spans="3:10" x14ac:dyDescent="0.35">
      <c r="C570" s="83" t="s">
        <v>5</v>
      </c>
      <c r="D570" s="80" t="s">
        <v>14</v>
      </c>
      <c r="E570" s="81" t="s">
        <v>9</v>
      </c>
      <c r="F570" s="77">
        <v>70</v>
      </c>
      <c r="H570" s="220">
        <f t="shared" si="20"/>
        <v>7.4732038206560325E-14</v>
      </c>
      <c r="I570" s="221">
        <f t="shared" si="21"/>
        <v>2.0122942155862064E-13</v>
      </c>
      <c r="J570" s="23"/>
    </row>
    <row r="571" spans="3:10" x14ac:dyDescent="0.35">
      <c r="C571" s="83" t="s">
        <v>5</v>
      </c>
      <c r="D571" s="80" t="s">
        <v>14</v>
      </c>
      <c r="E571" s="81" t="s">
        <v>9</v>
      </c>
      <c r="F571" s="77">
        <v>100</v>
      </c>
      <c r="H571" s="220">
        <f t="shared" si="20"/>
        <v>5.2402061359332656E-11</v>
      </c>
      <c r="I571" s="221">
        <f t="shared" si="21"/>
        <v>1.6897689085175511E-10</v>
      </c>
      <c r="J571" s="23"/>
    </row>
    <row r="572" spans="3:10" x14ac:dyDescent="0.35">
      <c r="C572" s="83" t="s">
        <v>5</v>
      </c>
      <c r="D572" s="80" t="s">
        <v>14</v>
      </c>
      <c r="E572" s="81" t="s">
        <v>9</v>
      </c>
      <c r="F572" s="77">
        <v>120</v>
      </c>
      <c r="H572" s="220">
        <f t="shared" si="20"/>
        <v>1.5121732071122178E-14</v>
      </c>
      <c r="I572" s="221">
        <f t="shared" si="21"/>
        <v>5.3469014714569582E-14</v>
      </c>
      <c r="J572" s="23"/>
    </row>
    <row r="573" spans="3:10" x14ac:dyDescent="0.35">
      <c r="C573" s="83" t="s">
        <v>5</v>
      </c>
      <c r="D573" s="80" t="s">
        <v>14</v>
      </c>
      <c r="E573" s="81" t="s">
        <v>9</v>
      </c>
      <c r="F573" s="77">
        <v>150</v>
      </c>
      <c r="H573" s="220">
        <f t="shared" si="20"/>
        <v>2.598308049785863E-12</v>
      </c>
      <c r="I573" s="221">
        <f t="shared" si="21"/>
        <v>1.028427975528796E-11</v>
      </c>
      <c r="J573" s="23"/>
    </row>
    <row r="574" spans="3:10" x14ac:dyDescent="0.35">
      <c r="C574" s="83" t="s">
        <v>5</v>
      </c>
      <c r="D574" s="80" t="s">
        <v>14</v>
      </c>
      <c r="E574" s="81" t="s">
        <v>9</v>
      </c>
      <c r="F574" s="77">
        <v>200</v>
      </c>
      <c r="H574" s="220">
        <f t="shared" si="20"/>
        <v>5.0279923503134191E-11</v>
      </c>
      <c r="I574" s="221">
        <f t="shared" si="21"/>
        <v>2.3015870582577247E-10</v>
      </c>
      <c r="J574" s="23"/>
    </row>
    <row r="575" spans="3:10" x14ac:dyDescent="0.35">
      <c r="C575" s="83" t="s">
        <v>5</v>
      </c>
      <c r="D575" s="80" t="s">
        <v>14</v>
      </c>
      <c r="E575" s="81" t="s">
        <v>9</v>
      </c>
      <c r="F575" s="77">
        <v>250</v>
      </c>
      <c r="H575" s="220">
        <f t="shared" si="20"/>
        <v>4.9778440844992958E-12</v>
      </c>
      <c r="I575" s="221">
        <f t="shared" si="21"/>
        <v>2.5506841815522138E-11</v>
      </c>
      <c r="J575" s="23"/>
    </row>
    <row r="576" spans="3:10" x14ac:dyDescent="0.35">
      <c r="C576" s="83" t="s">
        <v>5</v>
      </c>
      <c r="D576" s="80" t="s">
        <v>14</v>
      </c>
      <c r="E576" s="81" t="s">
        <v>9</v>
      </c>
      <c r="F576" s="77">
        <v>300</v>
      </c>
      <c r="H576" s="220">
        <f t="shared" si="20"/>
        <v>1.967304469122406E-12</v>
      </c>
      <c r="I576" s="221">
        <f t="shared" si="21"/>
        <v>1.1053725531313465E-11</v>
      </c>
      <c r="J576" s="23"/>
    </row>
    <row r="577" spans="3:10" x14ac:dyDescent="0.35">
      <c r="C577" s="83" t="s">
        <v>5</v>
      </c>
      <c r="D577" s="80" t="s">
        <v>14</v>
      </c>
      <c r="E577" s="81" t="s">
        <v>9</v>
      </c>
      <c r="F577" s="77">
        <v>400</v>
      </c>
      <c r="H577" s="220">
        <f t="shared" si="20"/>
        <v>4.15606560864871E-12</v>
      </c>
      <c r="I577" s="221">
        <f t="shared" si="21"/>
        <v>2.7006546295466729E-11</v>
      </c>
      <c r="J577" s="23"/>
    </row>
    <row r="578" spans="3:10" x14ac:dyDescent="0.35">
      <c r="C578" s="83" t="s">
        <v>5</v>
      </c>
      <c r="D578" s="80" t="s">
        <v>14</v>
      </c>
      <c r="E578" s="81" t="s">
        <v>9</v>
      </c>
      <c r="F578" s="77">
        <v>500</v>
      </c>
      <c r="H578" s="220">
        <f t="shared" si="20"/>
        <v>3.611464098551049E-12</v>
      </c>
      <c r="I578" s="221">
        <f t="shared" si="21"/>
        <v>2.6269545334058835E-11</v>
      </c>
      <c r="J578" s="23"/>
    </row>
    <row r="579" spans="3:10" x14ac:dyDescent="0.35">
      <c r="C579" s="83" t="s">
        <v>5</v>
      </c>
      <c r="D579" s="80" t="s">
        <v>14</v>
      </c>
      <c r="E579" s="81" t="s">
        <v>9</v>
      </c>
      <c r="F579" s="77">
        <v>750</v>
      </c>
      <c r="H579" s="220">
        <f t="shared" si="20"/>
        <v>1.6436665294698018E-16</v>
      </c>
      <c r="I579" s="221">
        <f t="shared" si="21"/>
        <v>1.4675309370313378E-15</v>
      </c>
      <c r="J579" s="23"/>
    </row>
    <row r="580" spans="3:10" x14ac:dyDescent="0.35">
      <c r="C580" s="83" t="s">
        <v>5</v>
      </c>
      <c r="D580" s="80" t="s">
        <v>14</v>
      </c>
      <c r="E580" s="81" t="s">
        <v>9</v>
      </c>
      <c r="F580" s="215">
        <v>1000</v>
      </c>
      <c r="H580" s="222">
        <f t="shared" si="20"/>
        <v>4.8086560097325372E-12</v>
      </c>
      <c r="I580" s="223">
        <f t="shared" si="21"/>
        <v>4.9653151667300728E-11</v>
      </c>
      <c r="J580" s="23"/>
    </row>
  </sheetData>
  <mergeCells count="24">
    <mergeCell ref="G74:G93"/>
    <mergeCell ref="O74:O89"/>
    <mergeCell ref="S79:V79"/>
    <mergeCell ref="X13:AA13"/>
    <mergeCell ref="F65:I65"/>
    <mergeCell ref="I67:I69"/>
    <mergeCell ref="H72:L72"/>
    <mergeCell ref="M72:O72"/>
    <mergeCell ref="S73:V73"/>
    <mergeCell ref="B19:B40"/>
    <mergeCell ref="I51:K51"/>
    <mergeCell ref="I59:K59"/>
    <mergeCell ref="H61:H62"/>
    <mergeCell ref="K61:K62"/>
    <mergeCell ref="D11:AC11"/>
    <mergeCell ref="D12:K12"/>
    <mergeCell ref="L12:S12"/>
    <mergeCell ref="T12:AA12"/>
    <mergeCell ref="AC12:AC14"/>
    <mergeCell ref="D13:G13"/>
    <mergeCell ref="H13:K13"/>
    <mergeCell ref="L13:O13"/>
    <mergeCell ref="P13:S13"/>
    <mergeCell ref="T13:W13"/>
  </mergeCells>
  <conditionalFormatting sqref="F45">
    <cfRule type="cellIs" dxfId="2" priority="7" operator="equal">
      <formula>"OK"</formula>
    </cfRule>
  </conditionalFormatting>
  <conditionalFormatting sqref="AC19:AC40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{BDD59563-51B0-43DB-B6D1-3A5AA8A80CB1}</x14:id>
        </ext>
      </extLst>
    </cfRule>
  </conditionalFormatting>
  <conditionalFormatting sqref="D42:AA4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{40D793BD-C3AE-4ACA-AA29-4209540BEF4F}</x14:id>
        </ext>
      </extLst>
    </cfRule>
  </conditionalFormatting>
  <pageMargins left="0.7" right="0.7" top="0.75" bottom="0.75" header="0.3" footer="0.3"/>
  <pageSetup orientation="portrait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DD59563-51B0-43DB-B6D1-3A5AA8A80CB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AC19:AC40</xm:sqref>
        </x14:conditionalFormatting>
        <x14:conditionalFormatting xmlns:xm="http://schemas.microsoft.com/office/excel/2006/main">
          <x14:cfRule type="dataBar" id="{40D793BD-C3AE-4ACA-AA29-4209540BEF4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D42:AA42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BF776-AAAA-4013-A816-F9EFD0552AA3}">
  <sheetPr codeName="Hoja5"/>
  <dimension ref="A2:AN89"/>
  <sheetViews>
    <sheetView tabSelected="1" zoomScale="85" zoomScaleNormal="85" workbookViewId="0">
      <selection sqref="A1:XFD1048576"/>
    </sheetView>
  </sheetViews>
  <sheetFormatPr baseColWidth="10" defaultColWidth="10.8984375" defaultRowHeight="14" x14ac:dyDescent="0.3"/>
  <cols>
    <col min="1" max="1" width="8.3984375" style="129" customWidth="1"/>
    <col min="2" max="2" width="38.59765625" style="129" customWidth="1"/>
    <col min="3" max="7" width="11.296875" style="131" customWidth="1"/>
    <col min="8" max="8" width="15.69921875" style="131" bestFit="1" customWidth="1"/>
    <col min="9" max="15" width="10.8984375" style="131"/>
    <col min="16" max="16" width="15.8984375" style="131" bestFit="1" customWidth="1"/>
    <col min="17" max="20" width="10.8984375" style="131"/>
    <col min="21" max="16384" width="10.8984375" style="129"/>
  </cols>
  <sheetData>
    <row r="2" spans="2:40" ht="20" x14ac:dyDescent="0.4">
      <c r="B2" s="130" t="s">
        <v>174</v>
      </c>
      <c r="J2" s="261" t="s">
        <v>208</v>
      </c>
      <c r="K2" s="261"/>
      <c r="L2" s="261"/>
      <c r="M2" s="261"/>
    </row>
    <row r="3" spans="2:40" ht="23" x14ac:dyDescent="0.35">
      <c r="B3" s="132" t="s">
        <v>175</v>
      </c>
      <c r="J3" s="204" t="s">
        <v>205</v>
      </c>
      <c r="K3" s="205">
        <v>100.12283024436441</v>
      </c>
      <c r="L3" s="131" t="s">
        <v>209</v>
      </c>
    </row>
    <row r="4" spans="2:40" ht="23" x14ac:dyDescent="0.3">
      <c r="B4" s="129" t="s">
        <v>176</v>
      </c>
      <c r="J4" s="204" t="s">
        <v>206</v>
      </c>
      <c r="K4" s="205">
        <v>85.1694362432915</v>
      </c>
      <c r="L4" s="131" t="s">
        <v>210</v>
      </c>
      <c r="M4" s="138"/>
    </row>
    <row r="5" spans="2:40" ht="23" x14ac:dyDescent="0.3">
      <c r="J5" s="204" t="s">
        <v>207</v>
      </c>
      <c r="K5" s="205">
        <f>AVERAGE(K3:K4)</f>
        <v>92.646133243827961</v>
      </c>
      <c r="L5" s="131" t="s">
        <v>211</v>
      </c>
    </row>
    <row r="6" spans="2:40" s="133" customFormat="1" ht="13" customHeight="1" x14ac:dyDescent="0.3">
      <c r="B6" s="134" t="s">
        <v>192</v>
      </c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</row>
    <row r="7" spans="2:40" ht="13" customHeight="1" x14ac:dyDescent="0.3">
      <c r="B7" s="136"/>
    </row>
    <row r="8" spans="2:40" ht="13" customHeight="1" x14ac:dyDescent="0.3">
      <c r="B8" s="136" t="s">
        <v>177</v>
      </c>
    </row>
    <row r="9" spans="2:40" x14ac:dyDescent="0.3">
      <c r="B9" s="168" t="s">
        <v>178</v>
      </c>
      <c r="L9" s="138"/>
    </row>
    <row r="10" spans="2:40" x14ac:dyDescent="0.3">
      <c r="B10" s="167" t="s">
        <v>179</v>
      </c>
      <c r="H10" s="138"/>
      <c r="I10" s="138"/>
      <c r="K10" s="138"/>
      <c r="L10" s="138"/>
    </row>
    <row r="11" spans="2:40" x14ac:dyDescent="0.3">
      <c r="B11" s="137"/>
      <c r="H11" s="138"/>
      <c r="I11" s="138"/>
      <c r="K11" s="138"/>
      <c r="L11" s="138"/>
    </row>
    <row r="12" spans="2:40" x14ac:dyDescent="0.3">
      <c r="B12" s="139" t="s">
        <v>193</v>
      </c>
      <c r="C12" s="140"/>
      <c r="D12" s="140"/>
      <c r="E12" s="140"/>
      <c r="F12" s="140"/>
      <c r="G12" s="141"/>
      <c r="H12" s="141"/>
      <c r="I12" s="141"/>
      <c r="J12" s="141"/>
      <c r="K12" s="141"/>
      <c r="L12" s="141"/>
    </row>
    <row r="13" spans="2:40" x14ac:dyDescent="0.3">
      <c r="B13" s="260" t="s">
        <v>180</v>
      </c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</row>
    <row r="14" spans="2:40" x14ac:dyDescent="0.3">
      <c r="B14" s="142"/>
      <c r="C14" s="143"/>
      <c r="D14" s="143"/>
      <c r="E14" s="143"/>
      <c r="F14" s="143"/>
      <c r="G14" s="143"/>
      <c r="H14" s="143"/>
      <c r="I14" s="143"/>
      <c r="J14" s="143"/>
      <c r="K14" s="143"/>
      <c r="L14" s="143"/>
    </row>
    <row r="15" spans="2:40" s="178" customFormat="1" ht="14.5" thickBot="1" x14ac:dyDescent="0.35">
      <c r="B15" s="175" t="s">
        <v>11</v>
      </c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7"/>
      <c r="N15" s="177"/>
      <c r="O15" s="177"/>
      <c r="P15" s="177"/>
      <c r="Q15" s="177"/>
      <c r="R15" s="177"/>
      <c r="S15" s="177"/>
      <c r="T15" s="177"/>
    </row>
    <row r="16" spans="2:40" ht="14.5" thickBot="1" x14ac:dyDescent="0.35">
      <c r="B16" s="272" t="s">
        <v>220</v>
      </c>
      <c r="C16" s="275"/>
      <c r="D16" s="275"/>
      <c r="E16" s="275"/>
      <c r="F16" s="275"/>
      <c r="G16" s="275"/>
      <c r="H16" s="275"/>
      <c r="I16" s="275"/>
      <c r="J16" s="275"/>
      <c r="K16" s="275"/>
      <c r="L16" s="275"/>
      <c r="M16" s="275"/>
      <c r="N16" s="275"/>
      <c r="O16" s="275"/>
      <c r="P16" s="275"/>
      <c r="Q16" s="275"/>
      <c r="R16" s="275"/>
      <c r="S16" s="275"/>
      <c r="T16" s="276"/>
      <c r="V16" s="266" t="s">
        <v>219</v>
      </c>
      <c r="W16" s="270"/>
      <c r="X16" s="270"/>
      <c r="Y16" s="270"/>
      <c r="Z16" s="270"/>
      <c r="AA16" s="270"/>
      <c r="AB16" s="270"/>
      <c r="AC16" s="270"/>
      <c r="AD16" s="270"/>
      <c r="AE16" s="270"/>
      <c r="AF16" s="270"/>
      <c r="AG16" s="270"/>
      <c r="AH16" s="270"/>
      <c r="AI16" s="270"/>
      <c r="AJ16" s="270"/>
      <c r="AK16" s="270"/>
      <c r="AL16" s="270"/>
      <c r="AM16" s="270"/>
      <c r="AN16" s="277"/>
    </row>
    <row r="17" spans="1:40" ht="30" customHeight="1" x14ac:dyDescent="0.3">
      <c r="B17" s="264"/>
      <c r="C17" s="273" t="s">
        <v>188</v>
      </c>
      <c r="D17" s="265"/>
      <c r="E17" s="265"/>
      <c r="F17" s="265"/>
      <c r="G17" s="265"/>
      <c r="H17" s="265"/>
      <c r="I17" s="265" t="s">
        <v>189</v>
      </c>
      <c r="J17" s="265"/>
      <c r="K17" s="265"/>
      <c r="L17" s="265"/>
      <c r="M17" s="265"/>
      <c r="N17" s="265"/>
      <c r="O17" s="265" t="s">
        <v>181</v>
      </c>
      <c r="P17" s="265"/>
      <c r="Q17" s="265"/>
      <c r="R17" s="265"/>
      <c r="S17" s="265"/>
      <c r="T17" s="274"/>
      <c r="U17" s="165"/>
      <c r="V17" s="264"/>
      <c r="W17" s="273" t="s">
        <v>188</v>
      </c>
      <c r="X17" s="265"/>
      <c r="Y17" s="265"/>
      <c r="Z17" s="265"/>
      <c r="AA17" s="265"/>
      <c r="AB17" s="265"/>
      <c r="AC17" s="265" t="s">
        <v>189</v>
      </c>
      <c r="AD17" s="265"/>
      <c r="AE17" s="265"/>
      <c r="AF17" s="265"/>
      <c r="AG17" s="265"/>
      <c r="AH17" s="265"/>
      <c r="AI17" s="265" t="s">
        <v>181</v>
      </c>
      <c r="AJ17" s="265"/>
      <c r="AK17" s="265"/>
      <c r="AL17" s="265"/>
      <c r="AM17" s="265"/>
      <c r="AN17" s="274"/>
    </row>
    <row r="18" spans="1:40" ht="21.5" customHeight="1" x14ac:dyDescent="0.3">
      <c r="B18" s="127" t="s">
        <v>191</v>
      </c>
      <c r="C18" s="259" t="s">
        <v>182</v>
      </c>
      <c r="D18" s="257"/>
      <c r="E18" s="257"/>
      <c r="F18" s="257" t="s">
        <v>183</v>
      </c>
      <c r="G18" s="257"/>
      <c r="H18" s="257"/>
      <c r="I18" s="257" t="s">
        <v>182</v>
      </c>
      <c r="J18" s="257"/>
      <c r="K18" s="257"/>
      <c r="L18" s="257" t="s">
        <v>183</v>
      </c>
      <c r="M18" s="257"/>
      <c r="N18" s="257"/>
      <c r="O18" s="257" t="s">
        <v>182</v>
      </c>
      <c r="P18" s="257"/>
      <c r="Q18" s="257"/>
      <c r="R18" s="257" t="s">
        <v>183</v>
      </c>
      <c r="S18" s="257"/>
      <c r="T18" s="258"/>
      <c r="U18" s="165"/>
      <c r="V18" s="283" t="s">
        <v>191</v>
      </c>
      <c r="W18" s="259" t="s">
        <v>182</v>
      </c>
      <c r="X18" s="257"/>
      <c r="Y18" s="257"/>
      <c r="Z18" s="257" t="s">
        <v>183</v>
      </c>
      <c r="AA18" s="257"/>
      <c r="AB18" s="257"/>
      <c r="AC18" s="257" t="s">
        <v>182</v>
      </c>
      <c r="AD18" s="257"/>
      <c r="AE18" s="257"/>
      <c r="AF18" s="257" t="s">
        <v>183</v>
      </c>
      <c r="AG18" s="257"/>
      <c r="AH18" s="257"/>
      <c r="AI18" s="257" t="s">
        <v>182</v>
      </c>
      <c r="AJ18" s="257"/>
      <c r="AK18" s="257"/>
      <c r="AL18" s="257" t="s">
        <v>183</v>
      </c>
      <c r="AM18" s="257"/>
      <c r="AN18" s="258"/>
    </row>
    <row r="19" spans="1:40" ht="35" thickBot="1" x14ac:dyDescent="0.35">
      <c r="B19" s="128" t="s">
        <v>15</v>
      </c>
      <c r="C19" s="146" t="s">
        <v>5</v>
      </c>
      <c r="D19" s="147" t="s">
        <v>4</v>
      </c>
      <c r="E19" s="147" t="s">
        <v>3</v>
      </c>
      <c r="F19" s="147" t="s">
        <v>5</v>
      </c>
      <c r="G19" s="147" t="s">
        <v>4</v>
      </c>
      <c r="H19" s="147" t="s">
        <v>3</v>
      </c>
      <c r="I19" s="147" t="s">
        <v>5</v>
      </c>
      <c r="J19" s="147" t="s">
        <v>4</v>
      </c>
      <c r="K19" s="147" t="s">
        <v>3</v>
      </c>
      <c r="L19" s="147" t="s">
        <v>5</v>
      </c>
      <c r="M19" s="147" t="s">
        <v>4</v>
      </c>
      <c r="N19" s="147" t="s">
        <v>3</v>
      </c>
      <c r="O19" s="147" t="s">
        <v>5</v>
      </c>
      <c r="P19" s="147" t="s">
        <v>4</v>
      </c>
      <c r="Q19" s="147" t="s">
        <v>3</v>
      </c>
      <c r="R19" s="147" t="s">
        <v>5</v>
      </c>
      <c r="S19" s="147" t="s">
        <v>4</v>
      </c>
      <c r="T19" s="161" t="s">
        <v>3</v>
      </c>
      <c r="U19" s="165"/>
      <c r="V19" s="284" t="s">
        <v>15</v>
      </c>
      <c r="W19" s="286" t="s">
        <v>5</v>
      </c>
      <c r="X19" s="287" t="s">
        <v>4</v>
      </c>
      <c r="Y19" s="287" t="s">
        <v>3</v>
      </c>
      <c r="Z19" s="287" t="s">
        <v>5</v>
      </c>
      <c r="AA19" s="287" t="s">
        <v>4</v>
      </c>
      <c r="AB19" s="287" t="s">
        <v>3</v>
      </c>
      <c r="AC19" s="287" t="s">
        <v>5</v>
      </c>
      <c r="AD19" s="287" t="s">
        <v>4</v>
      </c>
      <c r="AE19" s="287" t="s">
        <v>3</v>
      </c>
      <c r="AF19" s="287" t="s">
        <v>5</v>
      </c>
      <c r="AG19" s="287" t="s">
        <v>4</v>
      </c>
      <c r="AH19" s="287" t="s">
        <v>3</v>
      </c>
      <c r="AI19" s="287" t="s">
        <v>5</v>
      </c>
      <c r="AJ19" s="287" t="s">
        <v>4</v>
      </c>
      <c r="AK19" s="287" t="s">
        <v>3</v>
      </c>
      <c r="AL19" s="287" t="s">
        <v>5</v>
      </c>
      <c r="AM19" s="287" t="s">
        <v>4</v>
      </c>
      <c r="AN19" s="289" t="s">
        <v>3</v>
      </c>
    </row>
    <row r="20" spans="1:40" x14ac:dyDescent="0.3">
      <c r="A20" s="148"/>
      <c r="B20" s="149">
        <v>3</v>
      </c>
      <c r="C20" s="181">
        <f>'SCyD - LRAIC+'!G356</f>
        <v>36.842810744030878</v>
      </c>
      <c r="D20" s="182">
        <f>'SCyD - LRAIC+'!G196</f>
        <v>25.719362311938276</v>
      </c>
      <c r="E20" s="182">
        <f>'SCyD - LRAIC+'!G36</f>
        <v>17.249195410997768</v>
      </c>
      <c r="F20" s="182"/>
      <c r="G20" s="182"/>
      <c r="H20" s="182"/>
      <c r="I20" s="182">
        <f t="shared" ref="I20:K21" si="0">average.local.loop</f>
        <v>92.646133243827961</v>
      </c>
      <c r="J20" s="182">
        <f t="shared" si="0"/>
        <v>92.646133243827961</v>
      </c>
      <c r="K20" s="182">
        <f t="shared" si="0"/>
        <v>92.646133243827961</v>
      </c>
      <c r="L20" s="182"/>
      <c r="M20" s="182"/>
      <c r="N20" s="182"/>
      <c r="O20" s="182">
        <f>C20+I20</f>
        <v>129.48894398785885</v>
      </c>
      <c r="P20" s="182">
        <f t="shared" ref="P20:T36" si="1">D20+J20</f>
        <v>118.36549555576624</v>
      </c>
      <c r="Q20" s="182">
        <f t="shared" si="1"/>
        <v>109.89532865482573</v>
      </c>
      <c r="R20" s="182"/>
      <c r="S20" s="182"/>
      <c r="T20" s="183"/>
      <c r="U20" s="150"/>
      <c r="V20" s="149">
        <v>3</v>
      </c>
      <c r="W20" s="291">
        <v>37.818543214247008</v>
      </c>
      <c r="X20" s="292">
        <v>26.400505156748974</v>
      </c>
      <c r="Y20" s="292">
        <v>17.706017236144223</v>
      </c>
      <c r="Z20" s="292"/>
      <c r="AA20" s="292"/>
      <c r="AB20" s="292"/>
      <c r="AC20" s="292">
        <v>92.646133243827961</v>
      </c>
      <c r="AD20" s="292">
        <v>92.646133243827961</v>
      </c>
      <c r="AE20" s="292">
        <v>92.646133243827961</v>
      </c>
      <c r="AF20" s="292"/>
      <c r="AG20" s="292"/>
      <c r="AH20" s="292"/>
      <c r="AI20" s="292">
        <v>130.46467645807496</v>
      </c>
      <c r="AJ20" s="292">
        <v>119.04663840057694</v>
      </c>
      <c r="AK20" s="292">
        <v>110.35215047997218</v>
      </c>
      <c r="AL20" s="292"/>
      <c r="AM20" s="292"/>
      <c r="AN20" s="293"/>
    </row>
    <row r="21" spans="1:40" x14ac:dyDescent="0.3">
      <c r="A21" s="148"/>
      <c r="B21" s="151">
        <v>5</v>
      </c>
      <c r="C21" s="184">
        <f>'SCyD - LRAIC+'!G357</f>
        <v>47.696324275069884</v>
      </c>
      <c r="D21" s="166">
        <f>'SCyD - LRAIC+'!G197</f>
        <v>33.296022214509442</v>
      </c>
      <c r="E21" s="166">
        <f>'SCyD - LRAIC+'!G37</f>
        <v>22.330631165003911</v>
      </c>
      <c r="F21" s="166"/>
      <c r="G21" s="166"/>
      <c r="H21" s="166"/>
      <c r="I21" s="166">
        <f t="shared" si="0"/>
        <v>92.646133243827961</v>
      </c>
      <c r="J21" s="166">
        <f t="shared" si="0"/>
        <v>92.646133243827961</v>
      </c>
      <c r="K21" s="166">
        <f t="shared" si="0"/>
        <v>92.646133243827961</v>
      </c>
      <c r="L21" s="166"/>
      <c r="M21" s="166"/>
      <c r="N21" s="166"/>
      <c r="O21" s="166">
        <f t="shared" ref="O21:O39" si="2">C21+I21</f>
        <v>140.34245751889785</v>
      </c>
      <c r="P21" s="166">
        <f t="shared" si="1"/>
        <v>125.9421554583374</v>
      </c>
      <c r="Q21" s="166">
        <f t="shared" si="1"/>
        <v>114.97676440883187</v>
      </c>
      <c r="R21" s="166"/>
      <c r="S21" s="166"/>
      <c r="T21" s="185"/>
      <c r="U21" s="150"/>
      <c r="V21" s="151">
        <v>5</v>
      </c>
      <c r="W21" s="294">
        <v>48.959497506571601</v>
      </c>
      <c r="X21" s="290">
        <v>34.177822743504045</v>
      </c>
      <c r="Y21" s="290">
        <v>22.922028006561252</v>
      </c>
      <c r="Z21" s="290"/>
      <c r="AA21" s="290"/>
      <c r="AB21" s="290"/>
      <c r="AC21" s="290">
        <v>92.646133243827961</v>
      </c>
      <c r="AD21" s="290">
        <v>92.646133243827961</v>
      </c>
      <c r="AE21" s="290">
        <v>92.646133243827961</v>
      </c>
      <c r="AF21" s="290"/>
      <c r="AG21" s="290"/>
      <c r="AH21" s="290"/>
      <c r="AI21" s="290">
        <v>141.60563075039957</v>
      </c>
      <c r="AJ21" s="290">
        <v>126.823955987332</v>
      </c>
      <c r="AK21" s="290">
        <v>115.56816125038921</v>
      </c>
      <c r="AL21" s="290"/>
      <c r="AM21" s="290"/>
      <c r="AN21" s="295"/>
    </row>
    <row r="22" spans="1:40" x14ac:dyDescent="0.3">
      <c r="A22" s="148"/>
      <c r="B22" s="151">
        <v>10</v>
      </c>
      <c r="C22" s="184">
        <f>'SCyD - LRAIC+'!G358</f>
        <v>67.707809929503597</v>
      </c>
      <c r="D22" s="166">
        <f>'SCyD - LRAIC+'!G198</f>
        <v>47.265712353580128</v>
      </c>
      <c r="E22" s="166">
        <f>'SCyD - LRAIC+'!G38</f>
        <v>31.699678193361553</v>
      </c>
      <c r="F22" s="166">
        <f>'SCyD - LRAIC+'!G438</f>
        <v>120.89315565890725</v>
      </c>
      <c r="G22" s="166">
        <f>'SCyD - LRAIC+'!G278</f>
        <v>84.393530478093155</v>
      </c>
      <c r="H22" s="166">
        <f>'SCyD - LRAIC+'!G118</f>
        <v>56.600178534166673</v>
      </c>
      <c r="I22" s="166">
        <f t="shared" ref="I22:K39" si="3">local.loop.fiber</f>
        <v>85.1694362432915</v>
      </c>
      <c r="J22" s="166">
        <f t="shared" si="3"/>
        <v>85.1694362432915</v>
      </c>
      <c r="K22" s="166">
        <f t="shared" si="3"/>
        <v>85.1694362432915</v>
      </c>
      <c r="L22" s="166">
        <f t="shared" ref="L22:N25" si="4">local.loop.fiber</f>
        <v>85.1694362432915</v>
      </c>
      <c r="M22" s="166">
        <f t="shared" si="4"/>
        <v>85.1694362432915</v>
      </c>
      <c r="N22" s="166">
        <f t="shared" si="4"/>
        <v>85.1694362432915</v>
      </c>
      <c r="O22" s="166">
        <f t="shared" si="2"/>
        <v>152.87724617279508</v>
      </c>
      <c r="P22" s="166">
        <f t="shared" si="1"/>
        <v>132.43514859687161</v>
      </c>
      <c r="Q22" s="166">
        <f t="shared" si="1"/>
        <v>116.86911443665305</v>
      </c>
      <c r="R22" s="166">
        <f t="shared" si="1"/>
        <v>206.06259190219873</v>
      </c>
      <c r="S22" s="166">
        <f t="shared" si="1"/>
        <v>169.56296672138467</v>
      </c>
      <c r="T22" s="185">
        <f t="shared" si="1"/>
        <v>141.76961477745817</v>
      </c>
      <c r="U22" s="150"/>
      <c r="V22" s="151">
        <v>10</v>
      </c>
      <c r="W22" s="294">
        <v>69.500960541557319</v>
      </c>
      <c r="X22" s="290">
        <v>48.51748140539592</v>
      </c>
      <c r="Y22" s="290">
        <v>32.53920169018587</v>
      </c>
      <c r="Z22" s="290">
        <v>124.09484887994901</v>
      </c>
      <c r="AA22" s="290">
        <v>86.628580038664225</v>
      </c>
      <c r="AB22" s="290">
        <v>58.099158413837337</v>
      </c>
      <c r="AC22" s="290">
        <v>85.1694362432915</v>
      </c>
      <c r="AD22" s="290">
        <v>85.1694362432915</v>
      </c>
      <c r="AE22" s="290">
        <v>85.1694362432915</v>
      </c>
      <c r="AF22" s="290">
        <v>85.1694362432915</v>
      </c>
      <c r="AG22" s="290">
        <v>85.1694362432915</v>
      </c>
      <c r="AH22" s="290">
        <v>85.1694362432915</v>
      </c>
      <c r="AI22" s="290">
        <v>154.67039678484883</v>
      </c>
      <c r="AJ22" s="290">
        <v>133.68691764868743</v>
      </c>
      <c r="AK22" s="290">
        <v>117.70863793347738</v>
      </c>
      <c r="AL22" s="290">
        <v>209.26428512324051</v>
      </c>
      <c r="AM22" s="290">
        <v>171.79801628195571</v>
      </c>
      <c r="AN22" s="295">
        <v>143.26859465712883</v>
      </c>
    </row>
    <row r="23" spans="1:40" x14ac:dyDescent="0.3">
      <c r="A23" s="148"/>
      <c r="B23" s="151">
        <v>15</v>
      </c>
      <c r="C23" s="184">
        <f>'SCyD - LRAIC+'!G359</f>
        <v>83.108044931119622</v>
      </c>
      <c r="D23" s="166">
        <f>'SCyD - LRAIC+'!G199</f>
        <v>58.016363992169566</v>
      </c>
      <c r="E23" s="166">
        <f>'SCyD - LRAIC+'!G39</f>
        <v>38.909813835936021</v>
      </c>
      <c r="F23" s="166"/>
      <c r="G23" s="166"/>
      <c r="H23" s="166"/>
      <c r="I23" s="166">
        <f t="shared" si="3"/>
        <v>85.1694362432915</v>
      </c>
      <c r="J23" s="166">
        <f t="shared" si="3"/>
        <v>85.1694362432915</v>
      </c>
      <c r="K23" s="166">
        <f t="shared" si="3"/>
        <v>85.1694362432915</v>
      </c>
      <c r="L23" s="166"/>
      <c r="M23" s="166"/>
      <c r="N23" s="166"/>
      <c r="O23" s="166">
        <f t="shared" si="2"/>
        <v>168.27748117441112</v>
      </c>
      <c r="P23" s="166">
        <f t="shared" si="1"/>
        <v>143.18580023546107</v>
      </c>
      <c r="Q23" s="166">
        <f t="shared" si="1"/>
        <v>124.07925007922752</v>
      </c>
      <c r="R23" s="166"/>
      <c r="S23" s="166"/>
      <c r="T23" s="185"/>
      <c r="U23" s="150"/>
      <c r="V23" s="151">
        <v>15</v>
      </c>
      <c r="W23" s="294">
        <v>85.309050129633476</v>
      </c>
      <c r="X23" s="290">
        <v>59.552849645892657</v>
      </c>
      <c r="Y23" s="290">
        <v>39.940288113090311</v>
      </c>
      <c r="Z23" s="290"/>
      <c r="AA23" s="290"/>
      <c r="AB23" s="290"/>
      <c r="AC23" s="290">
        <v>85.1694362432915</v>
      </c>
      <c r="AD23" s="290">
        <v>85.1694362432915</v>
      </c>
      <c r="AE23" s="290">
        <v>85.1694362432915</v>
      </c>
      <c r="AF23" s="290"/>
      <c r="AG23" s="290"/>
      <c r="AH23" s="290"/>
      <c r="AI23" s="290">
        <v>170.47848637292498</v>
      </c>
      <c r="AJ23" s="290">
        <v>144.72228588918415</v>
      </c>
      <c r="AK23" s="290">
        <v>125.1097243563818</v>
      </c>
      <c r="AL23" s="290"/>
      <c r="AM23" s="290"/>
      <c r="AN23" s="295"/>
    </row>
    <row r="24" spans="1:40" x14ac:dyDescent="0.3">
      <c r="A24" s="148"/>
      <c r="B24" s="151">
        <v>20</v>
      </c>
      <c r="C24" s="184">
        <f>'SCyD - LRAIC+'!G360</f>
        <v>96.115321151612278</v>
      </c>
      <c r="D24" s="166">
        <f>'SCyD - LRAIC+'!G200</f>
        <v>67.096530327212548</v>
      </c>
      <c r="E24" s="166">
        <f>'SCyD - LRAIC+'!G40</f>
        <v>44.999605704718796</v>
      </c>
      <c r="F24" s="166">
        <f>'SCyD - LRAIC+'!G440</f>
        <v>171.6151281999222</v>
      </c>
      <c r="G24" s="166">
        <f>'SCyD - LRAIC+'!G280</f>
        <v>119.80170815546822</v>
      </c>
      <c r="H24" s="166">
        <f>'SCyD - LRAIC+'!G120</f>
        <v>80.347368238822398</v>
      </c>
      <c r="I24" s="166">
        <f t="shared" si="3"/>
        <v>85.1694362432915</v>
      </c>
      <c r="J24" s="166">
        <f t="shared" si="3"/>
        <v>85.1694362432915</v>
      </c>
      <c r="K24" s="166">
        <f t="shared" si="3"/>
        <v>85.1694362432915</v>
      </c>
      <c r="L24" s="166">
        <f t="shared" si="4"/>
        <v>85.1694362432915</v>
      </c>
      <c r="M24" s="166">
        <f t="shared" si="4"/>
        <v>85.1694362432915</v>
      </c>
      <c r="N24" s="166">
        <f t="shared" si="4"/>
        <v>85.1694362432915</v>
      </c>
      <c r="O24" s="166">
        <f t="shared" si="2"/>
        <v>181.28475739490378</v>
      </c>
      <c r="P24" s="166">
        <f t="shared" si="1"/>
        <v>152.26596657050405</v>
      </c>
      <c r="Q24" s="166">
        <f t="shared" si="1"/>
        <v>130.16904194801029</v>
      </c>
      <c r="R24" s="166">
        <f t="shared" si="1"/>
        <v>256.7845644432137</v>
      </c>
      <c r="S24" s="166">
        <f t="shared" si="1"/>
        <v>204.97114439875972</v>
      </c>
      <c r="T24" s="185">
        <f t="shared" si="1"/>
        <v>165.51680448211391</v>
      </c>
      <c r="U24" s="150"/>
      <c r="V24" s="151">
        <v>20</v>
      </c>
      <c r="W24" s="294">
        <v>98.660806630026102</v>
      </c>
      <c r="X24" s="290">
        <v>68.873492018163631</v>
      </c>
      <c r="Y24" s="290">
        <v>46.19135995870527</v>
      </c>
      <c r="Z24" s="290">
        <v>176.16012489217638</v>
      </c>
      <c r="AA24" s="290">
        <v>122.97449585200913</v>
      </c>
      <c r="AB24" s="290">
        <v>82.475260614670333</v>
      </c>
      <c r="AC24" s="290">
        <v>85.1694362432915</v>
      </c>
      <c r="AD24" s="290">
        <v>85.1694362432915</v>
      </c>
      <c r="AE24" s="290">
        <v>85.1694362432915</v>
      </c>
      <c r="AF24" s="290">
        <v>85.1694362432915</v>
      </c>
      <c r="AG24" s="290">
        <v>85.1694362432915</v>
      </c>
      <c r="AH24" s="290">
        <v>85.1694362432915</v>
      </c>
      <c r="AI24" s="290">
        <v>183.83024287331762</v>
      </c>
      <c r="AJ24" s="290">
        <v>154.04292826145513</v>
      </c>
      <c r="AK24" s="290">
        <v>131.36079620199678</v>
      </c>
      <c r="AL24" s="290">
        <v>261.32956113546788</v>
      </c>
      <c r="AM24" s="290">
        <v>208.14393209530061</v>
      </c>
      <c r="AN24" s="295">
        <v>167.64469685796183</v>
      </c>
    </row>
    <row r="25" spans="1:40" x14ac:dyDescent="0.3">
      <c r="A25" s="148"/>
      <c r="B25" s="151">
        <v>30</v>
      </c>
      <c r="C25" s="184">
        <f>'SCyD - LRAIC+'!G361</f>
        <v>117.97688386545263</v>
      </c>
      <c r="D25" s="166">
        <f>'SCyD - LRAIC+'!G201</f>
        <v>82.35772893794875</v>
      </c>
      <c r="E25" s="166">
        <f>'SCyD - LRAIC+'!G41</f>
        <v>55.234828252225185</v>
      </c>
      <c r="F25" s="166">
        <f>'SCyD - LRAIC+'!G441</f>
        <v>210.64922643560629</v>
      </c>
      <c r="G25" s="166">
        <f>'SCyD - LRAIC+'!G281</f>
        <v>147.05077234924724</v>
      </c>
      <c r="H25" s="166">
        <f>'SCyD - LRAIC+'!G121</f>
        <v>98.622488257141939</v>
      </c>
      <c r="I25" s="166">
        <f t="shared" si="3"/>
        <v>85.1694362432915</v>
      </c>
      <c r="J25" s="166">
        <f t="shared" si="3"/>
        <v>85.1694362432915</v>
      </c>
      <c r="K25" s="166">
        <f t="shared" si="3"/>
        <v>85.1694362432915</v>
      </c>
      <c r="L25" s="166">
        <f t="shared" si="4"/>
        <v>85.1694362432915</v>
      </c>
      <c r="M25" s="166">
        <f t="shared" si="4"/>
        <v>85.1694362432915</v>
      </c>
      <c r="N25" s="166">
        <f t="shared" si="4"/>
        <v>85.1694362432915</v>
      </c>
      <c r="O25" s="166">
        <f t="shared" si="2"/>
        <v>203.14632010874413</v>
      </c>
      <c r="P25" s="166">
        <f t="shared" si="1"/>
        <v>167.52716518124026</v>
      </c>
      <c r="Q25" s="166">
        <f t="shared" si="1"/>
        <v>140.40426449551668</v>
      </c>
      <c r="R25" s="166">
        <f t="shared" si="1"/>
        <v>295.81866267889779</v>
      </c>
      <c r="S25" s="166">
        <f t="shared" si="1"/>
        <v>232.22020859253874</v>
      </c>
      <c r="T25" s="185">
        <f t="shared" si="1"/>
        <v>183.79192450043342</v>
      </c>
      <c r="U25" s="150"/>
      <c r="V25" s="151">
        <v>30</v>
      </c>
      <c r="W25" s="294">
        <v>121.1013435360843</v>
      </c>
      <c r="X25" s="290">
        <v>84.538863022867488</v>
      </c>
      <c r="Y25" s="290">
        <v>56.69764865935818</v>
      </c>
      <c r="Z25" s="290">
        <v>216.22798891079091</v>
      </c>
      <c r="AA25" s="290">
        <v>150.94521499501542</v>
      </c>
      <c r="AB25" s="290">
        <v>101.23437269653948</v>
      </c>
      <c r="AC25" s="290">
        <v>85.1694362432915</v>
      </c>
      <c r="AD25" s="290">
        <v>85.1694362432915</v>
      </c>
      <c r="AE25" s="290">
        <v>85.1694362432915</v>
      </c>
      <c r="AF25" s="290">
        <v>85.1694362432915</v>
      </c>
      <c r="AG25" s="290">
        <v>85.1694362432915</v>
      </c>
      <c r="AH25" s="290">
        <v>85.1694362432915</v>
      </c>
      <c r="AI25" s="290">
        <v>206.2707797793758</v>
      </c>
      <c r="AJ25" s="290">
        <v>169.70829926615897</v>
      </c>
      <c r="AK25" s="290">
        <v>141.86708490264968</v>
      </c>
      <c r="AL25" s="290">
        <v>301.39742515408238</v>
      </c>
      <c r="AM25" s="290">
        <v>236.11465123830692</v>
      </c>
      <c r="AN25" s="295">
        <v>186.40380893983098</v>
      </c>
    </row>
    <row r="26" spans="1:40" x14ac:dyDescent="0.3">
      <c r="A26" s="148"/>
      <c r="B26" s="151">
        <v>40</v>
      </c>
      <c r="C26" s="184">
        <f>'SCyD - LRAIC+'!G362</f>
        <v>136.44149721717778</v>
      </c>
      <c r="D26" s="166">
        <f>'SCyD - LRAIC+'!G202</f>
        <v>95.247572876357111</v>
      </c>
      <c r="E26" s="166">
        <f>'SCyD - LRAIC+'!G42</f>
        <v>63.879655220103245</v>
      </c>
      <c r="F26" s="166"/>
      <c r="G26" s="166"/>
      <c r="H26" s="166"/>
      <c r="I26" s="166">
        <f t="shared" si="3"/>
        <v>85.1694362432915</v>
      </c>
      <c r="J26" s="166">
        <f t="shared" si="3"/>
        <v>85.1694362432915</v>
      </c>
      <c r="K26" s="166">
        <f t="shared" si="3"/>
        <v>85.1694362432915</v>
      </c>
      <c r="L26" s="166"/>
      <c r="M26" s="166"/>
      <c r="N26" s="166"/>
      <c r="O26" s="166">
        <f>C26+I26</f>
        <v>221.61093346046928</v>
      </c>
      <c r="P26" s="166">
        <f t="shared" si="1"/>
        <v>180.41700911964861</v>
      </c>
      <c r="Q26" s="166">
        <f t="shared" si="1"/>
        <v>149.04909146339475</v>
      </c>
      <c r="R26" s="166"/>
      <c r="S26" s="166"/>
      <c r="T26" s="185"/>
      <c r="U26" s="150"/>
      <c r="V26" s="151">
        <v>40</v>
      </c>
      <c r="W26" s="294">
        <v>140.05496742835794</v>
      </c>
      <c r="X26" s="290">
        <v>97.770077204553544</v>
      </c>
      <c r="Y26" s="290">
        <v>65.571422284714743</v>
      </c>
      <c r="Z26" s="290"/>
      <c r="AA26" s="290"/>
      <c r="AB26" s="290"/>
      <c r="AC26" s="290">
        <v>85.1694362432915</v>
      </c>
      <c r="AD26" s="290">
        <v>85.1694362432915</v>
      </c>
      <c r="AE26" s="290">
        <v>85.1694362432915</v>
      </c>
      <c r="AF26" s="290"/>
      <c r="AG26" s="290"/>
      <c r="AH26" s="290"/>
      <c r="AI26" s="290">
        <v>225.22440367164944</v>
      </c>
      <c r="AJ26" s="290">
        <v>182.93951344784506</v>
      </c>
      <c r="AK26" s="290">
        <v>150.74085852800624</v>
      </c>
      <c r="AL26" s="290"/>
      <c r="AM26" s="290"/>
      <c r="AN26" s="295"/>
    </row>
    <row r="27" spans="1:40" x14ac:dyDescent="0.3">
      <c r="A27" s="148"/>
      <c r="B27" s="151">
        <v>50</v>
      </c>
      <c r="C27" s="184">
        <f>'SCyD - LRAIC+'!G363</f>
        <v>152.73166178616171</v>
      </c>
      <c r="D27" s="166">
        <f>'SCyD - LRAIC+'!G203</f>
        <v>106.61946975962296</v>
      </c>
      <c r="E27" s="166">
        <f>'SCyD - LRAIC+'!G43</f>
        <v>71.50644118602581</v>
      </c>
      <c r="F27" s="166">
        <f>'SCyD - LRAIC+'!G443</f>
        <v>272.70432438418408</v>
      </c>
      <c r="G27" s="166">
        <f>'SCyD - LRAIC+'!G283</f>
        <v>190.37041911916344</v>
      </c>
      <c r="H27" s="166">
        <f>'SCyD - LRAIC+'!G123</f>
        <v>127.67566007403562</v>
      </c>
      <c r="I27" s="166">
        <f t="shared" si="3"/>
        <v>85.1694362432915</v>
      </c>
      <c r="J27" s="166">
        <f t="shared" si="3"/>
        <v>85.1694362432915</v>
      </c>
      <c r="K27" s="166">
        <f t="shared" si="3"/>
        <v>85.1694362432915</v>
      </c>
      <c r="L27" s="166">
        <f t="shared" ref="L27:N34" si="5">local.loop.fiber</f>
        <v>85.1694362432915</v>
      </c>
      <c r="M27" s="166">
        <f t="shared" si="5"/>
        <v>85.1694362432915</v>
      </c>
      <c r="N27" s="166">
        <f t="shared" si="5"/>
        <v>85.1694362432915</v>
      </c>
      <c r="O27" s="166">
        <f t="shared" si="2"/>
        <v>237.90109802945321</v>
      </c>
      <c r="P27" s="166">
        <f t="shared" si="1"/>
        <v>191.78890600291447</v>
      </c>
      <c r="Q27" s="166">
        <f t="shared" si="1"/>
        <v>156.67587742931732</v>
      </c>
      <c r="R27" s="166">
        <f t="shared" si="1"/>
        <v>357.87376062747558</v>
      </c>
      <c r="S27" s="166">
        <f t="shared" si="1"/>
        <v>275.53985536245494</v>
      </c>
      <c r="T27" s="185">
        <f t="shared" si="1"/>
        <v>212.84509631732712</v>
      </c>
      <c r="U27" s="150"/>
      <c r="V27" s="151">
        <v>50</v>
      </c>
      <c r="W27" s="294">
        <v>156.7765551758163</v>
      </c>
      <c r="X27" s="290">
        <v>109.44314353751315</v>
      </c>
      <c r="Y27" s="290">
        <v>73.400193456436114</v>
      </c>
      <c r="Z27" s="290">
        <v>279.92653296969792</v>
      </c>
      <c r="AA27" s="290">
        <v>195.41212455781036</v>
      </c>
      <c r="AB27" s="290">
        <v>131.05697883540884</v>
      </c>
      <c r="AC27" s="290">
        <v>85.1694362432915</v>
      </c>
      <c r="AD27" s="290">
        <v>85.1694362432915</v>
      </c>
      <c r="AE27" s="290">
        <v>85.1694362432915</v>
      </c>
      <c r="AF27" s="290">
        <v>85.1694362432915</v>
      </c>
      <c r="AG27" s="290">
        <v>85.1694362432915</v>
      </c>
      <c r="AH27" s="290">
        <v>85.1694362432915</v>
      </c>
      <c r="AI27" s="290">
        <v>241.9459914191078</v>
      </c>
      <c r="AJ27" s="290">
        <v>194.61257978080465</v>
      </c>
      <c r="AK27" s="290">
        <v>158.56962969972761</v>
      </c>
      <c r="AL27" s="290">
        <v>365.09596921298942</v>
      </c>
      <c r="AM27" s="290">
        <v>280.58156080110189</v>
      </c>
      <c r="AN27" s="295">
        <v>216.22641507870034</v>
      </c>
    </row>
    <row r="28" spans="1:40" x14ac:dyDescent="0.3">
      <c r="A28" s="148"/>
      <c r="B28" s="151">
        <v>60</v>
      </c>
      <c r="C28" s="184">
        <f>'SCyD - LRAIC+'!G364</f>
        <v>167.47530444421182</v>
      </c>
      <c r="D28" s="166">
        <f>'SCyD - LRAIC+'!G204</f>
        <v>116.91176504498128</v>
      </c>
      <c r="E28" s="166">
        <f>'SCyD - LRAIC+'!G44</f>
        <v>78.409171139109844</v>
      </c>
      <c r="F28" s="166">
        <f>'SCyD - LRAIC+'!G444</f>
        <v>299.02928584276276</v>
      </c>
      <c r="G28" s="166">
        <f>'SCyD - LRAIC+'!G284</f>
        <v>208.74744323670285</v>
      </c>
      <c r="H28" s="166">
        <f>'SCyD - LRAIC+'!G124</f>
        <v>140.00057218621959</v>
      </c>
      <c r="I28" s="166">
        <f t="shared" si="3"/>
        <v>85.1694362432915</v>
      </c>
      <c r="J28" s="166">
        <f t="shared" si="3"/>
        <v>85.1694362432915</v>
      </c>
      <c r="K28" s="166">
        <f t="shared" si="3"/>
        <v>85.1694362432915</v>
      </c>
      <c r="L28" s="166">
        <f t="shared" si="5"/>
        <v>85.1694362432915</v>
      </c>
      <c r="M28" s="166">
        <f t="shared" si="5"/>
        <v>85.1694362432915</v>
      </c>
      <c r="N28" s="166">
        <f t="shared" si="5"/>
        <v>85.1694362432915</v>
      </c>
      <c r="O28" s="166">
        <f t="shared" si="2"/>
        <v>252.64474068750332</v>
      </c>
      <c r="P28" s="166">
        <f t="shared" si="1"/>
        <v>202.08120128827278</v>
      </c>
      <c r="Q28" s="166">
        <f t="shared" si="1"/>
        <v>163.57860738240134</v>
      </c>
      <c r="R28" s="166">
        <f t="shared" si="1"/>
        <v>384.19872208605426</v>
      </c>
      <c r="S28" s="166">
        <f t="shared" si="1"/>
        <v>293.91687947999435</v>
      </c>
      <c r="T28" s="185">
        <f t="shared" si="1"/>
        <v>225.17000842951109</v>
      </c>
      <c r="U28" s="150"/>
      <c r="V28" s="151">
        <v>60</v>
      </c>
      <c r="W28" s="294">
        <v>171.91066345199391</v>
      </c>
      <c r="X28" s="290">
        <v>120.00801647099796</v>
      </c>
      <c r="Y28" s="290">
        <v>80.485732962112408</v>
      </c>
      <c r="Z28" s="290">
        <v>306.9486757549343</v>
      </c>
      <c r="AA28" s="290">
        <v>214.27583953240753</v>
      </c>
      <c r="AB28" s="290">
        <v>143.7082997285072</v>
      </c>
      <c r="AC28" s="290">
        <v>85.1694362432915</v>
      </c>
      <c r="AD28" s="290">
        <v>85.1694362432915</v>
      </c>
      <c r="AE28" s="290">
        <v>85.1694362432915</v>
      </c>
      <c r="AF28" s="290">
        <v>85.1694362432915</v>
      </c>
      <c r="AG28" s="290">
        <v>85.1694362432915</v>
      </c>
      <c r="AH28" s="290">
        <v>85.1694362432915</v>
      </c>
      <c r="AI28" s="290">
        <v>257.08009969528541</v>
      </c>
      <c r="AJ28" s="290">
        <v>205.17745271428947</v>
      </c>
      <c r="AK28" s="290">
        <v>165.65516920540392</v>
      </c>
      <c r="AL28" s="290">
        <v>392.1181119982258</v>
      </c>
      <c r="AM28" s="290">
        <v>299.44527577569903</v>
      </c>
      <c r="AN28" s="295">
        <v>228.8777359717987</v>
      </c>
    </row>
    <row r="29" spans="1:40" x14ac:dyDescent="0.3">
      <c r="A29" s="148"/>
      <c r="B29" s="151">
        <v>70</v>
      </c>
      <c r="C29" s="184">
        <f>'SCyD - LRAIC+'!G365</f>
        <v>181.04587750095493</v>
      </c>
      <c r="D29" s="166">
        <f>'SCyD - LRAIC+'!G205</f>
        <v>126.38515966874928</v>
      </c>
      <c r="E29" s="166">
        <f>'SCyD - LRAIC+'!G45</f>
        <v>84.762689281937966</v>
      </c>
      <c r="F29" s="166">
        <f>'SCyD - LRAIC+'!G445</f>
        <v>323.2597166104627</v>
      </c>
      <c r="G29" s="166">
        <f>'SCyD - LRAIC+'!G285</f>
        <v>225.66230980913934</v>
      </c>
      <c r="H29" s="166">
        <f>'SCyD - LRAIC+'!G125</f>
        <v>151.34485962694981</v>
      </c>
      <c r="I29" s="166">
        <f t="shared" si="3"/>
        <v>85.1694362432915</v>
      </c>
      <c r="J29" s="166">
        <f t="shared" si="3"/>
        <v>85.1694362432915</v>
      </c>
      <c r="K29" s="166">
        <f t="shared" si="3"/>
        <v>85.1694362432915</v>
      </c>
      <c r="L29" s="166">
        <f t="shared" si="5"/>
        <v>85.1694362432915</v>
      </c>
      <c r="M29" s="166">
        <f t="shared" si="5"/>
        <v>85.1694362432915</v>
      </c>
      <c r="N29" s="166">
        <f t="shared" si="5"/>
        <v>85.1694362432915</v>
      </c>
      <c r="O29" s="166">
        <f t="shared" si="2"/>
        <v>266.21531374424643</v>
      </c>
      <c r="P29" s="166">
        <f t="shared" si="1"/>
        <v>211.55459591204078</v>
      </c>
      <c r="Q29" s="166">
        <f t="shared" si="1"/>
        <v>169.93212552522948</v>
      </c>
      <c r="R29" s="166">
        <f t="shared" si="1"/>
        <v>408.4291528537542</v>
      </c>
      <c r="S29" s="166">
        <f t="shared" si="1"/>
        <v>310.83174605243084</v>
      </c>
      <c r="T29" s="185">
        <f t="shared" si="1"/>
        <v>236.51429587024131</v>
      </c>
      <c r="U29" s="150"/>
      <c r="V29" s="151">
        <v>70</v>
      </c>
      <c r="W29" s="294">
        <v>185.8406349504819</v>
      </c>
      <c r="X29" s="290">
        <v>129.73230125626318</v>
      </c>
      <c r="Y29" s="290">
        <v>87.007515518726322</v>
      </c>
      <c r="Z29" s="290">
        <v>331.82081701078414</v>
      </c>
      <c r="AA29" s="290">
        <v>231.63867367872879</v>
      </c>
      <c r="AB29" s="290">
        <v>155.35302541984447</v>
      </c>
      <c r="AC29" s="290">
        <v>85.1694362432915</v>
      </c>
      <c r="AD29" s="290">
        <v>85.1694362432915</v>
      </c>
      <c r="AE29" s="290">
        <v>85.1694362432915</v>
      </c>
      <c r="AF29" s="290">
        <v>85.1694362432915</v>
      </c>
      <c r="AG29" s="290">
        <v>85.1694362432915</v>
      </c>
      <c r="AH29" s="290">
        <v>85.1694362432915</v>
      </c>
      <c r="AI29" s="290">
        <v>271.0100711937734</v>
      </c>
      <c r="AJ29" s="290">
        <v>214.90173749955468</v>
      </c>
      <c r="AK29" s="290">
        <v>172.17695176201784</v>
      </c>
      <c r="AL29" s="290">
        <v>416.99025325407564</v>
      </c>
      <c r="AM29" s="290">
        <v>316.80810992202032</v>
      </c>
      <c r="AN29" s="295">
        <v>240.52246166313597</v>
      </c>
    </row>
    <row r="30" spans="1:40" x14ac:dyDescent="0.3">
      <c r="A30" s="148"/>
      <c r="B30" s="151">
        <v>100</v>
      </c>
      <c r="C30" s="184">
        <f>'SCyD - LRAIC+'!G366</f>
        <v>216.81180853258766</v>
      </c>
      <c r="D30" s="166">
        <f>'SCyD - LRAIC+'!G206</f>
        <v>151.3527699039536</v>
      </c>
      <c r="E30" s="166">
        <f>'SCyD - LRAIC+'!G46</f>
        <v>101.50770739977673</v>
      </c>
      <c r="F30" s="166">
        <f>'SCyD - LRAIC+'!G446</f>
        <v>387.12024129727297</v>
      </c>
      <c r="G30" s="166">
        <f>'SCyD - LRAIC+'!G286</f>
        <v>270.24229539334601</v>
      </c>
      <c r="H30" s="166">
        <f>'SCyD - LRAIC+'!G126</f>
        <v>181.2433024201643</v>
      </c>
      <c r="I30" s="166">
        <f t="shared" si="3"/>
        <v>85.1694362432915</v>
      </c>
      <c r="J30" s="166">
        <f t="shared" si="3"/>
        <v>85.1694362432915</v>
      </c>
      <c r="K30" s="166">
        <f t="shared" si="3"/>
        <v>85.1694362432915</v>
      </c>
      <c r="L30" s="166">
        <f t="shared" si="5"/>
        <v>85.1694362432915</v>
      </c>
      <c r="M30" s="166">
        <f t="shared" si="5"/>
        <v>85.1694362432915</v>
      </c>
      <c r="N30" s="166">
        <f t="shared" si="5"/>
        <v>85.1694362432915</v>
      </c>
      <c r="O30" s="166">
        <f t="shared" si="2"/>
        <v>301.98124477587919</v>
      </c>
      <c r="P30" s="166">
        <f t="shared" si="1"/>
        <v>236.5222061472451</v>
      </c>
      <c r="Q30" s="166">
        <f t="shared" si="1"/>
        <v>186.67714364306823</v>
      </c>
      <c r="R30" s="166">
        <f t="shared" si="1"/>
        <v>472.28967754056447</v>
      </c>
      <c r="S30" s="166">
        <f t="shared" si="1"/>
        <v>355.41173163663751</v>
      </c>
      <c r="T30" s="185">
        <f t="shared" si="1"/>
        <v>266.4127386634558</v>
      </c>
      <c r="U30" s="150"/>
      <c r="V30" s="151">
        <v>100</v>
      </c>
      <c r="W30" s="294">
        <v>222.55377873625358</v>
      </c>
      <c r="X30" s="290">
        <v>155.36114518993429</v>
      </c>
      <c r="Y30" s="290">
        <v>104.19600300174049</v>
      </c>
      <c r="Z30" s="290">
        <v>397.37260211566809</v>
      </c>
      <c r="AA30" s="290">
        <v>277.39930044035492</v>
      </c>
      <c r="AB30" s="290">
        <v>186.04328840411119</v>
      </c>
      <c r="AC30" s="290">
        <v>85.1694362432915</v>
      </c>
      <c r="AD30" s="290">
        <v>85.1694362432915</v>
      </c>
      <c r="AE30" s="290">
        <v>85.1694362432915</v>
      </c>
      <c r="AF30" s="290">
        <v>85.1694362432915</v>
      </c>
      <c r="AG30" s="290">
        <v>85.1694362432915</v>
      </c>
      <c r="AH30" s="290">
        <v>85.1694362432915</v>
      </c>
      <c r="AI30" s="290">
        <v>307.72321497954511</v>
      </c>
      <c r="AJ30" s="290">
        <v>240.53058143322579</v>
      </c>
      <c r="AK30" s="290">
        <v>189.36543924503201</v>
      </c>
      <c r="AL30" s="290">
        <v>482.54203835895959</v>
      </c>
      <c r="AM30" s="290">
        <v>362.56873668364642</v>
      </c>
      <c r="AN30" s="295">
        <v>271.21272464740269</v>
      </c>
    </row>
    <row r="31" spans="1:40" x14ac:dyDescent="0.3">
      <c r="A31" s="148"/>
      <c r="B31" s="151">
        <v>120</v>
      </c>
      <c r="C31" s="184">
        <f>'SCyD - LRAIC+'!G367</f>
        <v>237.74129880111863</v>
      </c>
      <c r="D31" s="166">
        <f>'SCyD - LRAIC+'!G207</f>
        <v>165.9633040176611</v>
      </c>
      <c r="E31" s="166">
        <f>'SCyD - LRAIC+'!G47</f>
        <v>111.30654902461008</v>
      </c>
      <c r="F31" s="166">
        <f>'SCyD - LRAIC+'!G447</f>
        <v>424.49011232883544</v>
      </c>
      <c r="G31" s="166">
        <f>'SCyD - LRAIC+'!G287</f>
        <v>296.3295898532802</v>
      </c>
      <c r="H31" s="166">
        <f>'SCyD - LRAIC+'!G127</f>
        <v>198.73925875166219</v>
      </c>
      <c r="I31" s="166">
        <f t="shared" si="3"/>
        <v>85.1694362432915</v>
      </c>
      <c r="J31" s="166">
        <f t="shared" si="3"/>
        <v>85.1694362432915</v>
      </c>
      <c r="K31" s="166">
        <f t="shared" si="3"/>
        <v>85.1694362432915</v>
      </c>
      <c r="L31" s="166">
        <f t="shared" si="5"/>
        <v>85.1694362432915</v>
      </c>
      <c r="M31" s="166">
        <f t="shared" si="5"/>
        <v>85.1694362432915</v>
      </c>
      <c r="N31" s="166">
        <f t="shared" si="5"/>
        <v>85.1694362432915</v>
      </c>
      <c r="O31" s="166">
        <f t="shared" si="2"/>
        <v>322.9107350444101</v>
      </c>
      <c r="P31" s="166">
        <f t="shared" si="1"/>
        <v>251.1327402609526</v>
      </c>
      <c r="Q31" s="166">
        <f t="shared" si="1"/>
        <v>196.47598526790159</v>
      </c>
      <c r="R31" s="166">
        <f t="shared" si="1"/>
        <v>509.65954857212694</v>
      </c>
      <c r="S31" s="166">
        <f t="shared" si="1"/>
        <v>381.4990260965717</v>
      </c>
      <c r="T31" s="185">
        <f t="shared" si="1"/>
        <v>283.90869499495369</v>
      </c>
      <c r="U31" s="150"/>
      <c r="V31" s="151">
        <v>120</v>
      </c>
      <c r="W31" s="294">
        <v>244.03755850734072</v>
      </c>
      <c r="X31" s="290">
        <v>170.3586197203486</v>
      </c>
      <c r="Y31" s="290">
        <v>114.25435381576901</v>
      </c>
      <c r="Z31" s="290">
        <v>435.73216410285863</v>
      </c>
      <c r="AA31" s="290">
        <v>304.17748193498085</v>
      </c>
      <c r="AB31" s="290">
        <v>204.00260169305545</v>
      </c>
      <c r="AC31" s="290">
        <v>85.1694362432915</v>
      </c>
      <c r="AD31" s="290">
        <v>85.1694362432915</v>
      </c>
      <c r="AE31" s="290">
        <v>85.1694362432915</v>
      </c>
      <c r="AF31" s="290">
        <v>85.1694362432915</v>
      </c>
      <c r="AG31" s="290">
        <v>85.1694362432915</v>
      </c>
      <c r="AH31" s="290">
        <v>85.1694362432915</v>
      </c>
      <c r="AI31" s="290">
        <v>329.20699475063225</v>
      </c>
      <c r="AJ31" s="290">
        <v>255.5280559636401</v>
      </c>
      <c r="AK31" s="290">
        <v>199.42379005906051</v>
      </c>
      <c r="AL31" s="290">
        <v>520.90160034615019</v>
      </c>
      <c r="AM31" s="290">
        <v>389.34691817827235</v>
      </c>
      <c r="AN31" s="295">
        <v>289.17203793634695</v>
      </c>
    </row>
    <row r="32" spans="1:40" x14ac:dyDescent="0.3">
      <c r="A32" s="148"/>
      <c r="B32" s="151">
        <v>150</v>
      </c>
      <c r="C32" s="184">
        <f>'SCyD - LRAIC+'!G368</f>
        <v>266.12595421243901</v>
      </c>
      <c r="D32" s="166">
        <f>'SCyD - LRAIC+'!G208</f>
        <v>185.77816672439815</v>
      </c>
      <c r="E32" s="166">
        <f>'SCyD - LRAIC+'!G48</f>
        <v>124.59577582289461</v>
      </c>
      <c r="F32" s="166">
        <f>'SCyD - LRAIC+'!G448</f>
        <v>475.17127552903406</v>
      </c>
      <c r="G32" s="166">
        <f>'SCyD - LRAIC+'!G288</f>
        <v>331.70927919871298</v>
      </c>
      <c r="H32" s="166">
        <f>'SCyD - LRAIC+'!G128</f>
        <v>222.46734219704732</v>
      </c>
      <c r="I32" s="166">
        <f t="shared" si="3"/>
        <v>85.1694362432915</v>
      </c>
      <c r="J32" s="166">
        <f t="shared" si="3"/>
        <v>85.1694362432915</v>
      </c>
      <c r="K32" s="166">
        <f t="shared" si="3"/>
        <v>85.1694362432915</v>
      </c>
      <c r="L32" s="166">
        <f t="shared" si="5"/>
        <v>85.1694362432915</v>
      </c>
      <c r="M32" s="166">
        <f t="shared" si="5"/>
        <v>85.1694362432915</v>
      </c>
      <c r="N32" s="166">
        <f t="shared" si="5"/>
        <v>85.1694362432915</v>
      </c>
      <c r="O32" s="166">
        <f t="shared" si="2"/>
        <v>351.29539045573051</v>
      </c>
      <c r="P32" s="166">
        <f t="shared" si="1"/>
        <v>270.94760296768965</v>
      </c>
      <c r="Q32" s="166">
        <f t="shared" si="1"/>
        <v>209.76521206618611</v>
      </c>
      <c r="R32" s="166">
        <f t="shared" si="1"/>
        <v>560.34071177232556</v>
      </c>
      <c r="S32" s="166">
        <f t="shared" si="1"/>
        <v>416.87871544200448</v>
      </c>
      <c r="T32" s="185">
        <f t="shared" si="1"/>
        <v>307.63677844033884</v>
      </c>
      <c r="U32" s="150"/>
      <c r="V32" s="151">
        <v>150</v>
      </c>
      <c r="W32" s="294">
        <v>273.17394347950102</v>
      </c>
      <c r="X32" s="290">
        <v>190.69825251235855</v>
      </c>
      <c r="Y32" s="290">
        <v>127.89552797716981</v>
      </c>
      <c r="Z32" s="290">
        <v>487.75554999356609</v>
      </c>
      <c r="AA32" s="290">
        <v>340.49415494108854</v>
      </c>
      <c r="AB32" s="290">
        <v>228.3590916309449</v>
      </c>
      <c r="AC32" s="290">
        <v>85.1694362432915</v>
      </c>
      <c r="AD32" s="290">
        <v>85.1694362432915</v>
      </c>
      <c r="AE32" s="290">
        <v>85.1694362432915</v>
      </c>
      <c r="AF32" s="290">
        <v>85.1694362432915</v>
      </c>
      <c r="AG32" s="290">
        <v>85.1694362432915</v>
      </c>
      <c r="AH32" s="290">
        <v>85.1694362432915</v>
      </c>
      <c r="AI32" s="290">
        <v>358.34337972279252</v>
      </c>
      <c r="AJ32" s="290">
        <v>275.86768875565008</v>
      </c>
      <c r="AK32" s="290">
        <v>213.06496422046132</v>
      </c>
      <c r="AL32" s="290">
        <v>572.92498623685765</v>
      </c>
      <c r="AM32" s="290">
        <v>425.66359118438004</v>
      </c>
      <c r="AN32" s="295">
        <v>313.52852787423637</v>
      </c>
    </row>
    <row r="33" spans="1:40" x14ac:dyDescent="0.3">
      <c r="A33" s="148"/>
      <c r="B33" s="151">
        <v>200</v>
      </c>
      <c r="C33" s="184">
        <f>'SCyD - LRAIC+'!G369</f>
        <v>307.77744293115865</v>
      </c>
      <c r="D33" s="166">
        <f>'SCyD - LRAIC+'!G209</f>
        <v>214.85438831430272</v>
      </c>
      <c r="E33" s="166">
        <f>'SCyD - LRAIC+'!G49</f>
        <v>144.0963148306185</v>
      </c>
      <c r="F33" s="166">
        <f>'SCyD - LRAIC+'!G449</f>
        <v>549.54053831186752</v>
      </c>
      <c r="G33" s="166">
        <f>'SCyD - LRAIC+'!G289</f>
        <v>383.6252426053141</v>
      </c>
      <c r="H33" s="166">
        <f>'SCyD - LRAIC+'!G129</f>
        <v>257.28580258068598</v>
      </c>
      <c r="I33" s="166">
        <f t="shared" si="3"/>
        <v>85.1694362432915</v>
      </c>
      <c r="J33" s="166">
        <f t="shared" si="3"/>
        <v>85.1694362432915</v>
      </c>
      <c r="K33" s="166">
        <f t="shared" si="3"/>
        <v>85.1694362432915</v>
      </c>
      <c r="L33" s="166">
        <f t="shared" si="5"/>
        <v>85.1694362432915</v>
      </c>
      <c r="M33" s="166">
        <f t="shared" si="5"/>
        <v>85.1694362432915</v>
      </c>
      <c r="N33" s="166">
        <f t="shared" si="5"/>
        <v>85.1694362432915</v>
      </c>
      <c r="O33" s="166">
        <f t="shared" si="2"/>
        <v>392.94687917445015</v>
      </c>
      <c r="P33" s="166">
        <f t="shared" si="1"/>
        <v>300.02382455759425</v>
      </c>
      <c r="Q33" s="166">
        <f t="shared" si="1"/>
        <v>229.26575107391</v>
      </c>
      <c r="R33" s="166">
        <f t="shared" si="1"/>
        <v>634.70997455515908</v>
      </c>
      <c r="S33" s="166">
        <f t="shared" si="1"/>
        <v>468.7946788486056</v>
      </c>
      <c r="T33" s="185">
        <f t="shared" si="1"/>
        <v>342.45523882397748</v>
      </c>
      <c r="U33" s="150"/>
      <c r="V33" s="151">
        <v>200</v>
      </c>
      <c r="W33" s="294">
        <v>315.92851606057985</v>
      </c>
      <c r="X33" s="290">
        <v>220.54451886658848</v>
      </c>
      <c r="Y33" s="290">
        <v>147.91251262821737</v>
      </c>
      <c r="Z33" s="290">
        <v>564.09438304038929</v>
      </c>
      <c r="AA33" s="290">
        <v>393.78504306693299</v>
      </c>
      <c r="AB33" s="290">
        <v>264.09967227829765</v>
      </c>
      <c r="AC33" s="290">
        <v>85.1694362432915</v>
      </c>
      <c r="AD33" s="290">
        <v>85.1694362432915</v>
      </c>
      <c r="AE33" s="290">
        <v>85.1694362432915</v>
      </c>
      <c r="AF33" s="290">
        <v>85.1694362432915</v>
      </c>
      <c r="AG33" s="290">
        <v>85.1694362432915</v>
      </c>
      <c r="AH33" s="290">
        <v>85.1694362432915</v>
      </c>
      <c r="AI33" s="290">
        <v>401.09795230387135</v>
      </c>
      <c r="AJ33" s="290">
        <v>305.71395510987998</v>
      </c>
      <c r="AK33" s="290">
        <v>233.08194887150887</v>
      </c>
      <c r="AL33" s="290">
        <v>649.26381928368073</v>
      </c>
      <c r="AM33" s="290">
        <v>478.95447931022449</v>
      </c>
      <c r="AN33" s="295">
        <v>349.26910852158915</v>
      </c>
    </row>
    <row r="34" spans="1:40" x14ac:dyDescent="0.3">
      <c r="A34" s="148"/>
      <c r="B34" s="151">
        <v>250</v>
      </c>
      <c r="C34" s="184">
        <f>'SCyD - LRAIC+'!G370</f>
        <v>344.52392620954942</v>
      </c>
      <c r="D34" s="166">
        <f>'SCyD - LRAIC+'!G210</f>
        <v>240.50650600132354</v>
      </c>
      <c r="E34" s="166">
        <f>'SCyD - LRAIC+'!G50</f>
        <v>161.30041131336634</v>
      </c>
      <c r="F34" s="166">
        <f>'SCyD - LRAIC+'!G450</f>
        <v>615.15185150479613</v>
      </c>
      <c r="G34" s="166">
        <f>'SCyD - LRAIC+'!G290</f>
        <v>429.42742494951494</v>
      </c>
      <c r="H34" s="166">
        <f>'SCyD - LRAIC+'!G130</f>
        <v>288.00393563247439</v>
      </c>
      <c r="I34" s="166">
        <f t="shared" si="3"/>
        <v>85.1694362432915</v>
      </c>
      <c r="J34" s="166">
        <f t="shared" si="3"/>
        <v>85.1694362432915</v>
      </c>
      <c r="K34" s="166">
        <f t="shared" si="3"/>
        <v>85.1694362432915</v>
      </c>
      <c r="L34" s="166">
        <f t="shared" si="5"/>
        <v>85.1694362432915</v>
      </c>
      <c r="M34" s="166">
        <f t="shared" si="5"/>
        <v>85.1694362432915</v>
      </c>
      <c r="N34" s="166">
        <f t="shared" si="5"/>
        <v>85.1694362432915</v>
      </c>
      <c r="O34" s="166">
        <f t="shared" si="2"/>
        <v>429.69336245284092</v>
      </c>
      <c r="P34" s="166">
        <f t="shared" si="1"/>
        <v>325.67594224461504</v>
      </c>
      <c r="Q34" s="166">
        <f t="shared" si="1"/>
        <v>246.46984755665784</v>
      </c>
      <c r="R34" s="166">
        <f t="shared" si="1"/>
        <v>700.32128774808757</v>
      </c>
      <c r="S34" s="166">
        <f t="shared" si="1"/>
        <v>514.5968611928065</v>
      </c>
      <c r="T34" s="185">
        <f t="shared" si="1"/>
        <v>373.17337187576589</v>
      </c>
      <c r="U34" s="150"/>
      <c r="V34" s="151">
        <v>250</v>
      </c>
      <c r="W34" s="294">
        <v>353.64818070534602</v>
      </c>
      <c r="X34" s="290">
        <v>246.87599851464236</v>
      </c>
      <c r="Y34" s="290">
        <v>165.57223655143312</v>
      </c>
      <c r="Z34" s="290">
        <v>631.44332393877812</v>
      </c>
      <c r="AA34" s="290">
        <v>440.80023483189967</v>
      </c>
      <c r="AB34" s="290">
        <v>295.63133391918558</v>
      </c>
      <c r="AC34" s="290">
        <v>85.1694362432915</v>
      </c>
      <c r="AD34" s="290">
        <v>85.1694362432915</v>
      </c>
      <c r="AE34" s="290">
        <v>85.1694362432915</v>
      </c>
      <c r="AF34" s="290">
        <v>85.1694362432915</v>
      </c>
      <c r="AG34" s="290">
        <v>85.1694362432915</v>
      </c>
      <c r="AH34" s="290">
        <v>85.1694362432915</v>
      </c>
      <c r="AI34" s="290">
        <v>438.81761694863752</v>
      </c>
      <c r="AJ34" s="290">
        <v>332.04543475793389</v>
      </c>
      <c r="AK34" s="290">
        <v>250.74167279472462</v>
      </c>
      <c r="AL34" s="290">
        <v>716.61276018206968</v>
      </c>
      <c r="AM34" s="290">
        <v>525.96967107519117</v>
      </c>
      <c r="AN34" s="295">
        <v>380.80077016247708</v>
      </c>
    </row>
    <row r="35" spans="1:40" x14ac:dyDescent="0.3">
      <c r="A35" s="148"/>
      <c r="B35" s="151">
        <v>300</v>
      </c>
      <c r="C35" s="184">
        <f>'SCyD - LRAIC+'!G371</f>
        <v>377.78184795136781</v>
      </c>
      <c r="D35" s="166">
        <f>'SCyD - LRAIC+'!G211</f>
        <v>263.7233160585883</v>
      </c>
      <c r="E35" s="166">
        <f>'SCyD - LRAIC+'!G51</f>
        <v>176.87122090967927</v>
      </c>
      <c r="F35" s="166"/>
      <c r="G35" s="166"/>
      <c r="H35" s="166"/>
      <c r="I35" s="166">
        <f t="shared" si="3"/>
        <v>85.1694362432915</v>
      </c>
      <c r="J35" s="166">
        <f t="shared" si="3"/>
        <v>85.1694362432915</v>
      </c>
      <c r="K35" s="166">
        <f t="shared" si="3"/>
        <v>85.1694362432915</v>
      </c>
      <c r="L35" s="166"/>
      <c r="M35" s="166"/>
      <c r="N35" s="166"/>
      <c r="O35" s="166">
        <f t="shared" si="2"/>
        <v>462.95128419465931</v>
      </c>
      <c r="P35" s="166">
        <f t="shared" si="1"/>
        <v>348.8927523018798</v>
      </c>
      <c r="Q35" s="166">
        <f t="shared" si="1"/>
        <v>262.04065715297077</v>
      </c>
      <c r="R35" s="166"/>
      <c r="S35" s="166"/>
      <c r="T35" s="185"/>
      <c r="U35" s="150"/>
      <c r="V35" s="151">
        <v>300</v>
      </c>
      <c r="W35" s="294">
        <v>387.78689393619743</v>
      </c>
      <c r="X35" s="290">
        <v>270.70767467387464</v>
      </c>
      <c r="Y35" s="290">
        <v>181.555418173763</v>
      </c>
      <c r="Z35" s="290"/>
      <c r="AA35" s="290"/>
      <c r="AB35" s="290"/>
      <c r="AC35" s="290">
        <v>85.1694362432915</v>
      </c>
      <c r="AD35" s="290">
        <v>85.1694362432915</v>
      </c>
      <c r="AE35" s="290">
        <v>85.1694362432915</v>
      </c>
      <c r="AF35" s="290"/>
      <c r="AG35" s="290"/>
      <c r="AH35" s="290"/>
      <c r="AI35" s="290">
        <v>472.95633017948893</v>
      </c>
      <c r="AJ35" s="290">
        <v>355.87711091716614</v>
      </c>
      <c r="AK35" s="290">
        <v>266.72485441705453</v>
      </c>
      <c r="AL35" s="290"/>
      <c r="AM35" s="290"/>
      <c r="AN35" s="295"/>
    </row>
    <row r="36" spans="1:40" x14ac:dyDescent="0.3">
      <c r="A36" s="148"/>
      <c r="B36" s="151">
        <v>400</v>
      </c>
      <c r="C36" s="184">
        <f>'SCyD - LRAIC+'!G372</f>
        <v>436.90864911080172</v>
      </c>
      <c r="D36" s="166">
        <f>'SCyD - LRAIC+'!G212</f>
        <v>304.99876683596381</v>
      </c>
      <c r="E36" s="166">
        <f>'SCyD - LRAIC+'!G52</f>
        <v>204.55341254028176</v>
      </c>
      <c r="F36" s="166">
        <f>'SCyD - LRAIC+'!G452</f>
        <v>780.10594908725761</v>
      </c>
      <c r="G36" s="166">
        <f>'SCyD - LRAIC+'!G292</f>
        <v>544.57917680790172</v>
      </c>
      <c r="H36" s="166">
        <f>'SCyD - LRAIC+'!G132</f>
        <v>365.23271936487902</v>
      </c>
      <c r="I36" s="166">
        <f t="shared" si="3"/>
        <v>85.1694362432915</v>
      </c>
      <c r="J36" s="166">
        <f t="shared" si="3"/>
        <v>85.1694362432915</v>
      </c>
      <c r="K36" s="166">
        <f t="shared" si="3"/>
        <v>85.1694362432915</v>
      </c>
      <c r="L36" s="166">
        <f t="shared" ref="L36:N39" si="6">local.loop.fiber</f>
        <v>85.1694362432915</v>
      </c>
      <c r="M36" s="166">
        <f t="shared" si="6"/>
        <v>85.1694362432915</v>
      </c>
      <c r="N36" s="166">
        <f t="shared" si="6"/>
        <v>85.1694362432915</v>
      </c>
      <c r="O36" s="166">
        <f t="shared" si="2"/>
        <v>522.07808535409322</v>
      </c>
      <c r="P36" s="166">
        <f t="shared" si="1"/>
        <v>390.16820307925531</v>
      </c>
      <c r="Q36" s="166">
        <f t="shared" si="1"/>
        <v>289.72284878357323</v>
      </c>
      <c r="R36" s="166">
        <f t="shared" si="1"/>
        <v>865.27538533054917</v>
      </c>
      <c r="S36" s="166">
        <f t="shared" si="1"/>
        <v>629.74861305119316</v>
      </c>
      <c r="T36" s="185">
        <f t="shared" si="1"/>
        <v>450.40215560817052</v>
      </c>
      <c r="U36" s="150"/>
      <c r="V36" s="151">
        <v>400</v>
      </c>
      <c r="W36" s="294">
        <v>448.47958918965401</v>
      </c>
      <c r="X36" s="290">
        <v>313.07625045265422</v>
      </c>
      <c r="Y36" s="290">
        <v>209.97073555333137</v>
      </c>
      <c r="Z36" s="290">
        <v>800.76600974390908</v>
      </c>
      <c r="AA36" s="290">
        <v>559.00162652561608</v>
      </c>
      <c r="AB36" s="290">
        <v>374.90541849594058</v>
      </c>
      <c r="AC36" s="290">
        <v>85.1694362432915</v>
      </c>
      <c r="AD36" s="290">
        <v>85.1694362432915</v>
      </c>
      <c r="AE36" s="290">
        <v>85.1694362432915</v>
      </c>
      <c r="AF36" s="290">
        <v>85.1694362432915</v>
      </c>
      <c r="AG36" s="290">
        <v>85.1694362432915</v>
      </c>
      <c r="AH36" s="290">
        <v>85.1694362432915</v>
      </c>
      <c r="AI36" s="290">
        <v>533.64902543294556</v>
      </c>
      <c r="AJ36" s="290">
        <v>398.24568669594572</v>
      </c>
      <c r="AK36" s="290">
        <v>295.14017179662289</v>
      </c>
      <c r="AL36" s="290">
        <v>885.93544598720064</v>
      </c>
      <c r="AM36" s="290">
        <v>644.17106276890763</v>
      </c>
      <c r="AN36" s="295">
        <v>460.07485473923208</v>
      </c>
    </row>
    <row r="37" spans="1:40" x14ac:dyDescent="0.3">
      <c r="B37" s="151">
        <v>500</v>
      </c>
      <c r="C37" s="184">
        <f>'SCyD - LRAIC+'!G373</f>
        <v>489.07249911824169</v>
      </c>
      <c r="D37" s="166">
        <f>'SCyD - LRAIC+'!G213</f>
        <v>341.41349553969934</v>
      </c>
      <c r="E37" s="166">
        <f>'SCyD - LRAIC+'!G53</f>
        <v>228.97566545740182</v>
      </c>
      <c r="F37" s="166">
        <f>'SCyD - LRAIC+'!G453</f>
        <v>873.24516663517886</v>
      </c>
      <c r="G37" s="166">
        <f>'SCyD - LRAIC+'!G293</f>
        <v>609.59813798891139</v>
      </c>
      <c r="H37" s="166">
        <f>'SCyD - LRAIC+'!G133</f>
        <v>408.83896252242135</v>
      </c>
      <c r="I37" s="166">
        <f t="shared" si="3"/>
        <v>85.1694362432915</v>
      </c>
      <c r="J37" s="166">
        <f t="shared" si="3"/>
        <v>85.1694362432915</v>
      </c>
      <c r="K37" s="166">
        <f t="shared" si="3"/>
        <v>85.1694362432915</v>
      </c>
      <c r="L37" s="166">
        <f t="shared" si="6"/>
        <v>85.1694362432915</v>
      </c>
      <c r="M37" s="166">
        <f t="shared" si="6"/>
        <v>85.1694362432915</v>
      </c>
      <c r="N37" s="166">
        <f t="shared" si="6"/>
        <v>85.1694362432915</v>
      </c>
      <c r="O37" s="166">
        <f t="shared" si="2"/>
        <v>574.24193536153325</v>
      </c>
      <c r="P37" s="166">
        <f t="shared" ref="P37:T39" si="7">D37+J37</f>
        <v>426.58293178299084</v>
      </c>
      <c r="Q37" s="166">
        <f t="shared" si="7"/>
        <v>314.14510170069332</v>
      </c>
      <c r="R37" s="166">
        <f t="shared" si="7"/>
        <v>958.4146028784703</v>
      </c>
      <c r="S37" s="166">
        <f t="shared" si="7"/>
        <v>694.76757423220283</v>
      </c>
      <c r="T37" s="185">
        <f t="shared" si="7"/>
        <v>494.00839876571285</v>
      </c>
      <c r="U37" s="150"/>
      <c r="V37" s="151">
        <v>500</v>
      </c>
      <c r="W37" s="294">
        <v>502.02492886077243</v>
      </c>
      <c r="X37" s="290">
        <v>350.45537444743292</v>
      </c>
      <c r="Y37" s="290">
        <v>235.03977911117158</v>
      </c>
      <c r="Z37" s="290">
        <v>896.37189465451911</v>
      </c>
      <c r="AA37" s="290">
        <v>625.74252776284959</v>
      </c>
      <c r="AB37" s="290">
        <v>419.6665145676256</v>
      </c>
      <c r="AC37" s="290">
        <v>85.1694362432915</v>
      </c>
      <c r="AD37" s="290">
        <v>85.1694362432915</v>
      </c>
      <c r="AE37" s="290">
        <v>85.1694362432915</v>
      </c>
      <c r="AF37" s="290">
        <v>85.1694362432915</v>
      </c>
      <c r="AG37" s="290">
        <v>85.1694362432915</v>
      </c>
      <c r="AH37" s="290">
        <v>85.1694362432915</v>
      </c>
      <c r="AI37" s="290">
        <v>587.19436510406399</v>
      </c>
      <c r="AJ37" s="290">
        <v>435.62481069072442</v>
      </c>
      <c r="AK37" s="290">
        <v>320.20921535446308</v>
      </c>
      <c r="AL37" s="290">
        <v>981.54133089781067</v>
      </c>
      <c r="AM37" s="290">
        <v>710.91196400614103</v>
      </c>
      <c r="AN37" s="295">
        <v>504.8359508109171</v>
      </c>
    </row>
    <row r="38" spans="1:40" x14ac:dyDescent="0.3">
      <c r="B38" s="151">
        <v>750</v>
      </c>
      <c r="C38" s="184">
        <f>'SCyD - LRAIC+'!G374</f>
        <v>600.31271538118995</v>
      </c>
      <c r="D38" s="166">
        <f>'SCyD - LRAIC+'!G214</f>
        <v>419.0684672410282</v>
      </c>
      <c r="E38" s="166">
        <f>'SCyD - LRAIC+'!G54</f>
        <v>281.05649721620358</v>
      </c>
      <c r="F38" s="166">
        <f>'SCyD - LRAIC+'!G454</f>
        <v>1071.8659873973504</v>
      </c>
      <c r="G38" s="166">
        <f>'SCyD - LRAIC+'!G294</f>
        <v>748.25207748793525</v>
      </c>
      <c r="H38" s="166">
        <f>'SCyD - LRAIC+'!G134</f>
        <v>501.82994993166875</v>
      </c>
      <c r="I38" s="166">
        <f t="shared" si="3"/>
        <v>85.1694362432915</v>
      </c>
      <c r="J38" s="166">
        <f t="shared" si="3"/>
        <v>85.1694362432915</v>
      </c>
      <c r="K38" s="166">
        <f t="shared" si="3"/>
        <v>85.1694362432915</v>
      </c>
      <c r="L38" s="166">
        <f t="shared" si="6"/>
        <v>85.1694362432915</v>
      </c>
      <c r="M38" s="166">
        <f t="shared" si="6"/>
        <v>85.1694362432915</v>
      </c>
      <c r="N38" s="166">
        <f t="shared" si="6"/>
        <v>85.1694362432915</v>
      </c>
      <c r="O38" s="166">
        <f t="shared" si="2"/>
        <v>685.4821516244815</v>
      </c>
      <c r="P38" s="166">
        <f t="shared" si="7"/>
        <v>504.2379034843197</v>
      </c>
      <c r="Q38" s="166">
        <f t="shared" si="7"/>
        <v>366.22593345949508</v>
      </c>
      <c r="R38" s="166">
        <f t="shared" si="7"/>
        <v>1157.035423640642</v>
      </c>
      <c r="S38" s="166">
        <f t="shared" si="7"/>
        <v>833.4215137312267</v>
      </c>
      <c r="T38" s="185">
        <f t="shared" si="7"/>
        <v>586.99938617496025</v>
      </c>
      <c r="U38" s="150"/>
      <c r="V38" s="151">
        <v>750</v>
      </c>
      <c r="W38" s="294">
        <v>616.21119318057822</v>
      </c>
      <c r="X38" s="290">
        <v>430.16693401034303</v>
      </c>
      <c r="Y38" s="290">
        <v>288.49990190658781</v>
      </c>
      <c r="Z38" s="290">
        <v>1100.2529216866487</v>
      </c>
      <c r="AA38" s="290">
        <v>768.06853104203708</v>
      </c>
      <c r="AB38" s="290">
        <v>515.12024366297965</v>
      </c>
      <c r="AC38" s="290">
        <v>85.1694362432915</v>
      </c>
      <c r="AD38" s="290">
        <v>85.1694362432915</v>
      </c>
      <c r="AE38" s="290">
        <v>85.1694362432915</v>
      </c>
      <c r="AF38" s="290">
        <v>85.1694362432915</v>
      </c>
      <c r="AG38" s="290">
        <v>85.1694362432915</v>
      </c>
      <c r="AH38" s="290">
        <v>85.1694362432915</v>
      </c>
      <c r="AI38" s="290">
        <v>701.38062942386978</v>
      </c>
      <c r="AJ38" s="290">
        <v>515.33637025363453</v>
      </c>
      <c r="AK38" s="290">
        <v>373.66933814987931</v>
      </c>
      <c r="AL38" s="290">
        <v>1185.4223579299403</v>
      </c>
      <c r="AM38" s="290">
        <v>853.23796728532852</v>
      </c>
      <c r="AN38" s="295">
        <v>600.2896799062712</v>
      </c>
    </row>
    <row r="39" spans="1:40" ht="14.5" thickBot="1" x14ac:dyDescent="0.35">
      <c r="B39" s="152">
        <v>1000</v>
      </c>
      <c r="C39" s="186">
        <f>'SCyD - LRAIC+'!G375</f>
        <v>694.26791928604439</v>
      </c>
      <c r="D39" s="187">
        <f>'SCyD - LRAIC+'!G215</f>
        <v>484.65705512346864</v>
      </c>
      <c r="E39" s="187">
        <f>'SCyD - LRAIC+'!G55</f>
        <v>325.04477170738227</v>
      </c>
      <c r="F39" s="187">
        <f>'SCyD - LRAIC+'!G455</f>
        <v>1239.6241987833084</v>
      </c>
      <c r="G39" s="187">
        <f>'SCyD - LRAIC+'!G295</f>
        <v>865.36133523199112</v>
      </c>
      <c r="H39" s="187">
        <f>'SCyD - LRAIC+'!G135</f>
        <v>580.37157342777198</v>
      </c>
      <c r="I39" s="187">
        <f t="shared" si="3"/>
        <v>85.1694362432915</v>
      </c>
      <c r="J39" s="187">
        <f t="shared" si="3"/>
        <v>85.1694362432915</v>
      </c>
      <c r="K39" s="187">
        <f t="shared" si="3"/>
        <v>85.1694362432915</v>
      </c>
      <c r="L39" s="187">
        <f t="shared" si="6"/>
        <v>85.1694362432915</v>
      </c>
      <c r="M39" s="187">
        <f t="shared" si="6"/>
        <v>85.1694362432915</v>
      </c>
      <c r="N39" s="187">
        <f t="shared" si="6"/>
        <v>85.1694362432915</v>
      </c>
      <c r="O39" s="187">
        <f t="shared" si="2"/>
        <v>779.43735552933595</v>
      </c>
      <c r="P39" s="187">
        <f t="shared" si="7"/>
        <v>569.82649136676014</v>
      </c>
      <c r="Q39" s="187">
        <f t="shared" si="7"/>
        <v>410.21420795067377</v>
      </c>
      <c r="R39" s="187">
        <f t="shared" si="7"/>
        <v>1324.7936350266</v>
      </c>
      <c r="S39" s="187">
        <f t="shared" si="7"/>
        <v>950.53077147528256</v>
      </c>
      <c r="T39" s="188">
        <f t="shared" si="7"/>
        <v>665.54100967106342</v>
      </c>
      <c r="U39" s="150"/>
      <c r="V39" s="152">
        <v>1000</v>
      </c>
      <c r="W39" s="296">
        <v>712.6546747532974</v>
      </c>
      <c r="X39" s="297">
        <v>497.49254774884906</v>
      </c>
      <c r="Y39" s="297">
        <v>333.65314689982768</v>
      </c>
      <c r="Z39" s="297">
        <v>1272.4539844916228</v>
      </c>
      <c r="AA39" s="297">
        <v>888.27927054158852</v>
      </c>
      <c r="AB39" s="297">
        <v>595.74193680526332</v>
      </c>
      <c r="AC39" s="297">
        <v>85.1694362432915</v>
      </c>
      <c r="AD39" s="297">
        <v>85.1694362432915</v>
      </c>
      <c r="AE39" s="297">
        <v>85.1694362432915</v>
      </c>
      <c r="AF39" s="297">
        <v>85.1694362432915</v>
      </c>
      <c r="AG39" s="297">
        <v>85.1694362432915</v>
      </c>
      <c r="AH39" s="297">
        <v>85.1694362432915</v>
      </c>
      <c r="AI39" s="297">
        <v>797.82411099658884</v>
      </c>
      <c r="AJ39" s="297">
        <v>582.66198399214056</v>
      </c>
      <c r="AK39" s="297">
        <v>418.82258314311918</v>
      </c>
      <c r="AL39" s="297">
        <v>1357.6234207349144</v>
      </c>
      <c r="AM39" s="297">
        <v>973.44870678487996</v>
      </c>
      <c r="AN39" s="298">
        <v>680.91137304855488</v>
      </c>
    </row>
    <row r="40" spans="1:40" x14ac:dyDescent="0.3">
      <c r="B40" s="153" t="s">
        <v>184</v>
      </c>
      <c r="V40" s="153" t="s">
        <v>184</v>
      </c>
      <c r="W40" s="131"/>
      <c r="X40" s="131"/>
      <c r="Y40" s="131"/>
      <c r="Z40" s="131"/>
      <c r="AA40" s="131"/>
      <c r="AB40" s="131"/>
      <c r="AC40" s="131"/>
      <c r="AD40" s="131"/>
      <c r="AE40" s="131"/>
      <c r="AF40" s="131"/>
      <c r="AG40" s="131"/>
      <c r="AH40" s="131"/>
      <c r="AI40" s="131"/>
      <c r="AJ40" s="131"/>
      <c r="AK40" s="131"/>
      <c r="AL40" s="131"/>
      <c r="AM40" s="131"/>
      <c r="AN40" s="131"/>
    </row>
    <row r="41" spans="1:40" x14ac:dyDescent="0.3">
      <c r="B41" s="153"/>
      <c r="V41" s="153"/>
      <c r="W41" s="131"/>
      <c r="X41" s="131"/>
      <c r="Y41" s="131"/>
      <c r="Z41" s="131"/>
      <c r="AA41" s="131"/>
      <c r="AB41" s="131"/>
      <c r="AC41" s="131"/>
      <c r="AD41" s="131"/>
      <c r="AE41" s="131"/>
      <c r="AF41" s="131"/>
      <c r="AG41" s="131"/>
      <c r="AH41" s="131"/>
      <c r="AI41" s="131"/>
      <c r="AJ41" s="131"/>
      <c r="AK41" s="131"/>
      <c r="AL41" s="131"/>
      <c r="AM41" s="131"/>
      <c r="AN41" s="131"/>
    </row>
    <row r="42" spans="1:40" x14ac:dyDescent="0.3">
      <c r="G42" s="203"/>
      <c r="W42" s="131"/>
      <c r="X42" s="131"/>
      <c r="Y42" s="131"/>
      <c r="Z42" s="131"/>
      <c r="AA42" s="203"/>
      <c r="AB42" s="131"/>
      <c r="AC42" s="131"/>
      <c r="AD42" s="131"/>
      <c r="AE42" s="131"/>
      <c r="AF42" s="131"/>
      <c r="AG42" s="131"/>
      <c r="AH42" s="131"/>
      <c r="AI42" s="131"/>
      <c r="AJ42" s="131"/>
      <c r="AK42" s="131"/>
      <c r="AL42" s="131"/>
      <c r="AM42" s="131"/>
      <c r="AN42" s="131"/>
    </row>
    <row r="43" spans="1:40" s="178" customFormat="1" ht="26.5" thickBot="1" x14ac:dyDescent="0.35">
      <c r="B43" s="175" t="s">
        <v>13</v>
      </c>
      <c r="C43" s="176"/>
      <c r="D43" s="176"/>
      <c r="E43" s="176"/>
      <c r="F43" s="176"/>
      <c r="G43" s="176"/>
      <c r="H43" s="176"/>
      <c r="I43" s="176"/>
      <c r="J43" s="176"/>
      <c r="K43" s="176"/>
      <c r="L43" s="176"/>
      <c r="M43" s="177"/>
      <c r="N43" s="177"/>
      <c r="O43" s="177"/>
      <c r="P43" s="177"/>
      <c r="Q43" s="177"/>
      <c r="R43" s="177"/>
      <c r="S43" s="177"/>
      <c r="T43" s="177"/>
      <c r="V43" s="175" t="s">
        <v>13</v>
      </c>
      <c r="W43" s="176"/>
      <c r="X43" s="176"/>
      <c r="Y43" s="176"/>
      <c r="Z43" s="176"/>
      <c r="AA43" s="176"/>
      <c r="AB43" s="176"/>
      <c r="AC43" s="176"/>
      <c r="AD43" s="176"/>
      <c r="AE43" s="176"/>
      <c r="AF43" s="176"/>
      <c r="AG43" s="177"/>
      <c r="AH43" s="177"/>
      <c r="AI43" s="177"/>
      <c r="AJ43" s="177"/>
      <c r="AK43" s="177"/>
      <c r="AL43" s="177"/>
      <c r="AM43" s="177"/>
      <c r="AN43" s="177"/>
    </row>
    <row r="44" spans="1:40" ht="14.5" thickBot="1" x14ac:dyDescent="0.35">
      <c r="B44" s="272" t="s">
        <v>220</v>
      </c>
      <c r="C44" s="275"/>
      <c r="D44" s="275"/>
      <c r="E44" s="275"/>
      <c r="F44" s="275"/>
      <c r="G44" s="275"/>
      <c r="H44" s="275"/>
      <c r="I44" s="275"/>
      <c r="J44" s="275"/>
      <c r="K44" s="275"/>
      <c r="L44" s="275"/>
      <c r="M44" s="275"/>
      <c r="N44" s="275"/>
      <c r="O44" s="275"/>
      <c r="P44" s="275"/>
      <c r="Q44" s="275"/>
      <c r="R44" s="275"/>
      <c r="S44" s="275"/>
      <c r="T44" s="276"/>
      <c r="V44" s="266" t="s">
        <v>219</v>
      </c>
      <c r="W44" s="270"/>
      <c r="X44" s="270"/>
      <c r="Y44" s="270"/>
      <c r="Z44" s="270"/>
      <c r="AA44" s="270"/>
      <c r="AB44" s="270"/>
      <c r="AC44" s="270"/>
      <c r="AD44" s="270"/>
      <c r="AE44" s="270"/>
      <c r="AF44" s="270"/>
      <c r="AG44" s="270"/>
      <c r="AH44" s="270"/>
      <c r="AI44" s="270"/>
      <c r="AJ44" s="270"/>
      <c r="AK44" s="270"/>
      <c r="AL44" s="270"/>
      <c r="AM44" s="270"/>
      <c r="AN44" s="277"/>
    </row>
    <row r="45" spans="1:40" ht="21.75" customHeight="1" x14ac:dyDescent="0.3">
      <c r="B45" s="264"/>
      <c r="C45" s="273" t="s">
        <v>188</v>
      </c>
      <c r="D45" s="265"/>
      <c r="E45" s="265"/>
      <c r="F45" s="265"/>
      <c r="G45" s="265"/>
      <c r="H45" s="265"/>
      <c r="I45" s="265" t="s">
        <v>189</v>
      </c>
      <c r="J45" s="265"/>
      <c r="K45" s="265"/>
      <c r="L45" s="265"/>
      <c r="M45" s="265"/>
      <c r="N45" s="265"/>
      <c r="O45" s="265" t="s">
        <v>181</v>
      </c>
      <c r="P45" s="265"/>
      <c r="Q45" s="265"/>
      <c r="R45" s="265"/>
      <c r="S45" s="265"/>
      <c r="T45" s="274"/>
      <c r="U45" s="165"/>
      <c r="V45" s="264"/>
      <c r="W45" s="273" t="s">
        <v>188</v>
      </c>
      <c r="X45" s="265"/>
      <c r="Y45" s="265"/>
      <c r="Z45" s="265"/>
      <c r="AA45" s="265"/>
      <c r="AB45" s="265"/>
      <c r="AC45" s="265" t="s">
        <v>189</v>
      </c>
      <c r="AD45" s="265"/>
      <c r="AE45" s="265"/>
      <c r="AF45" s="265"/>
      <c r="AG45" s="265"/>
      <c r="AH45" s="265"/>
      <c r="AI45" s="265" t="s">
        <v>181</v>
      </c>
      <c r="AJ45" s="265"/>
      <c r="AK45" s="265"/>
      <c r="AL45" s="265"/>
      <c r="AM45" s="265"/>
      <c r="AN45" s="274"/>
    </row>
    <row r="46" spans="1:40" ht="28.5" customHeight="1" x14ac:dyDescent="0.3">
      <c r="B46" s="127" t="s">
        <v>190</v>
      </c>
      <c r="C46" s="259" t="s">
        <v>182</v>
      </c>
      <c r="D46" s="257"/>
      <c r="E46" s="257"/>
      <c r="F46" s="257" t="s">
        <v>183</v>
      </c>
      <c r="G46" s="257"/>
      <c r="H46" s="257"/>
      <c r="I46" s="257" t="s">
        <v>182</v>
      </c>
      <c r="J46" s="257"/>
      <c r="K46" s="257"/>
      <c r="L46" s="257" t="s">
        <v>183</v>
      </c>
      <c r="M46" s="257"/>
      <c r="N46" s="257"/>
      <c r="O46" s="257" t="s">
        <v>182</v>
      </c>
      <c r="P46" s="257"/>
      <c r="Q46" s="257"/>
      <c r="R46" s="257" t="s">
        <v>183</v>
      </c>
      <c r="S46" s="257"/>
      <c r="T46" s="258"/>
      <c r="U46" s="165"/>
      <c r="V46" s="283" t="s">
        <v>190</v>
      </c>
      <c r="W46" s="259" t="s">
        <v>182</v>
      </c>
      <c r="X46" s="257"/>
      <c r="Y46" s="257"/>
      <c r="Z46" s="257" t="s">
        <v>183</v>
      </c>
      <c r="AA46" s="257"/>
      <c r="AB46" s="257"/>
      <c r="AC46" s="257" t="s">
        <v>182</v>
      </c>
      <c r="AD46" s="257"/>
      <c r="AE46" s="257"/>
      <c r="AF46" s="257" t="s">
        <v>183</v>
      </c>
      <c r="AG46" s="257"/>
      <c r="AH46" s="257"/>
      <c r="AI46" s="257" t="s">
        <v>182</v>
      </c>
      <c r="AJ46" s="257"/>
      <c r="AK46" s="257"/>
      <c r="AL46" s="257" t="s">
        <v>183</v>
      </c>
      <c r="AM46" s="257"/>
      <c r="AN46" s="258"/>
    </row>
    <row r="47" spans="1:40" ht="35" thickBot="1" x14ac:dyDescent="0.35">
      <c r="B47" s="128" t="s">
        <v>15</v>
      </c>
      <c r="C47" s="146" t="s">
        <v>5</v>
      </c>
      <c r="D47" s="147" t="s">
        <v>4</v>
      </c>
      <c r="E47" s="147" t="s">
        <v>3</v>
      </c>
      <c r="F47" s="147" t="s">
        <v>5</v>
      </c>
      <c r="G47" s="147" t="s">
        <v>4</v>
      </c>
      <c r="H47" s="147" t="s">
        <v>3</v>
      </c>
      <c r="I47" s="147" t="s">
        <v>5</v>
      </c>
      <c r="J47" s="147" t="s">
        <v>4</v>
      </c>
      <c r="K47" s="147" t="s">
        <v>3</v>
      </c>
      <c r="L47" s="147" t="s">
        <v>5</v>
      </c>
      <c r="M47" s="147" t="s">
        <v>4</v>
      </c>
      <c r="N47" s="147" t="s">
        <v>3</v>
      </c>
      <c r="O47" s="147" t="s">
        <v>5</v>
      </c>
      <c r="P47" s="147" t="s">
        <v>4</v>
      </c>
      <c r="Q47" s="147" t="s">
        <v>3</v>
      </c>
      <c r="R47" s="147" t="s">
        <v>5</v>
      </c>
      <c r="S47" s="147" t="s">
        <v>4</v>
      </c>
      <c r="T47" s="161" t="s">
        <v>3</v>
      </c>
      <c r="U47" s="165"/>
      <c r="V47" s="284" t="s">
        <v>15</v>
      </c>
      <c r="W47" s="286" t="s">
        <v>5</v>
      </c>
      <c r="X47" s="287" t="s">
        <v>4</v>
      </c>
      <c r="Y47" s="287" t="s">
        <v>3</v>
      </c>
      <c r="Z47" s="287" t="s">
        <v>5</v>
      </c>
      <c r="AA47" s="287" t="s">
        <v>4</v>
      </c>
      <c r="AB47" s="287" t="s">
        <v>3</v>
      </c>
      <c r="AC47" s="287" t="s">
        <v>5</v>
      </c>
      <c r="AD47" s="287" t="s">
        <v>4</v>
      </c>
      <c r="AE47" s="287" t="s">
        <v>3</v>
      </c>
      <c r="AF47" s="287" t="s">
        <v>5</v>
      </c>
      <c r="AG47" s="287" t="s">
        <v>4</v>
      </c>
      <c r="AH47" s="287" t="s">
        <v>3</v>
      </c>
      <c r="AI47" s="287" t="s">
        <v>5</v>
      </c>
      <c r="AJ47" s="287" t="s">
        <v>4</v>
      </c>
      <c r="AK47" s="287" t="s">
        <v>3</v>
      </c>
      <c r="AL47" s="287" t="s">
        <v>5</v>
      </c>
      <c r="AM47" s="287" t="s">
        <v>4</v>
      </c>
      <c r="AN47" s="289" t="s">
        <v>3</v>
      </c>
    </row>
    <row r="48" spans="1:40" x14ac:dyDescent="0.3">
      <c r="B48" s="154">
        <v>3</v>
      </c>
      <c r="C48" s="181">
        <f>'SCyD - LRAIC+'!G396</f>
        <v>46.892191326630709</v>
      </c>
      <c r="D48" s="182">
        <f>'SCyD - LRAIC+'!G236</f>
        <v>32.73467018326614</v>
      </c>
      <c r="E48" s="182">
        <f>'SCyD - LRAIC+'!G76</f>
        <v>21.954149401426836</v>
      </c>
      <c r="F48" s="182"/>
      <c r="G48" s="182"/>
      <c r="H48" s="182"/>
      <c r="I48" s="182">
        <f t="shared" ref="I48:K49" si="8">average.local.loop</f>
        <v>92.646133243827961</v>
      </c>
      <c r="J48" s="182">
        <f t="shared" si="8"/>
        <v>92.646133243827961</v>
      </c>
      <c r="K48" s="182">
        <f t="shared" si="8"/>
        <v>92.646133243827961</v>
      </c>
      <c r="L48" s="182"/>
      <c r="M48" s="182"/>
      <c r="N48" s="182"/>
      <c r="O48" s="182">
        <f>C48+I48</f>
        <v>139.53832457045866</v>
      </c>
      <c r="P48" s="182">
        <f t="shared" ref="P48:T64" si="9">D48+J48</f>
        <v>125.38080342709409</v>
      </c>
      <c r="Q48" s="182">
        <f t="shared" si="9"/>
        <v>114.60028264525479</v>
      </c>
      <c r="R48" s="182"/>
      <c r="S48" s="182"/>
      <c r="T48" s="183"/>
      <c r="U48" s="150"/>
      <c r="V48" s="154">
        <v>3</v>
      </c>
      <c r="W48" s="291">
        <v>48.134068174596074</v>
      </c>
      <c r="X48" s="292">
        <v>33.601604055970284</v>
      </c>
      <c r="Y48" s="292">
        <v>22.535575627991779</v>
      </c>
      <c r="Z48" s="292"/>
      <c r="AA48" s="292"/>
      <c r="AB48" s="292"/>
      <c r="AC48" s="292">
        <v>92.646133243827961</v>
      </c>
      <c r="AD48" s="292">
        <v>92.646133243827961</v>
      </c>
      <c r="AE48" s="292">
        <v>92.646133243827961</v>
      </c>
      <c r="AF48" s="292"/>
      <c r="AG48" s="292"/>
      <c r="AH48" s="292"/>
      <c r="AI48" s="292">
        <v>140.78020141842404</v>
      </c>
      <c r="AJ48" s="292">
        <v>126.24773729979825</v>
      </c>
      <c r="AK48" s="292">
        <v>115.18170887181974</v>
      </c>
      <c r="AL48" s="292"/>
      <c r="AM48" s="292"/>
      <c r="AN48" s="293"/>
    </row>
    <row r="49" spans="2:40" x14ac:dyDescent="0.3">
      <c r="B49" s="155">
        <v>5</v>
      </c>
      <c r="C49" s="184">
        <f>'SCyD - LRAIC+'!G397</f>
        <v>60.706149132391054</v>
      </c>
      <c r="D49" s="166">
        <f>'SCyD - LRAIC+'!G237</f>
        <v>42.377967711149246</v>
      </c>
      <c r="E49" s="166">
        <f>'SCyD - LRAIC+'!G77</f>
        <v>28.421616263450748</v>
      </c>
      <c r="F49" s="166"/>
      <c r="G49" s="166"/>
      <c r="H49" s="166"/>
      <c r="I49" s="166">
        <f t="shared" si="8"/>
        <v>92.646133243827961</v>
      </c>
      <c r="J49" s="166">
        <f t="shared" si="8"/>
        <v>92.646133243827961</v>
      </c>
      <c r="K49" s="166">
        <f t="shared" si="8"/>
        <v>92.646133243827961</v>
      </c>
      <c r="L49" s="166"/>
      <c r="M49" s="166"/>
      <c r="N49" s="166"/>
      <c r="O49" s="166">
        <f t="shared" ref="O49:O67" si="10">C49+I49</f>
        <v>153.35228237621902</v>
      </c>
      <c r="P49" s="166">
        <f t="shared" si="9"/>
        <v>135.0241009549772</v>
      </c>
      <c r="Q49" s="166">
        <f t="shared" si="9"/>
        <v>121.06774950727871</v>
      </c>
      <c r="R49" s="166"/>
      <c r="S49" s="166"/>
      <c r="T49" s="185"/>
      <c r="U49" s="150"/>
      <c r="V49" s="155">
        <v>5</v>
      </c>
      <c r="W49" s="294">
        <v>62.313870141023763</v>
      </c>
      <c r="X49" s="290">
        <v>43.500291396082503</v>
      </c>
      <c r="Y49" s="290">
        <v>29.174324682928887</v>
      </c>
      <c r="Z49" s="290"/>
      <c r="AA49" s="290"/>
      <c r="AB49" s="290"/>
      <c r="AC49" s="290">
        <v>92.646133243827961</v>
      </c>
      <c r="AD49" s="290">
        <v>92.646133243827961</v>
      </c>
      <c r="AE49" s="290">
        <v>92.646133243827961</v>
      </c>
      <c r="AF49" s="290"/>
      <c r="AG49" s="290"/>
      <c r="AH49" s="290"/>
      <c r="AI49" s="290">
        <v>154.96000338485172</v>
      </c>
      <c r="AJ49" s="290">
        <v>136.14642463991046</v>
      </c>
      <c r="AK49" s="290">
        <v>121.82045792675684</v>
      </c>
      <c r="AL49" s="290"/>
      <c r="AM49" s="290"/>
      <c r="AN49" s="295"/>
    </row>
    <row r="50" spans="2:40" x14ac:dyDescent="0.3">
      <c r="B50" s="155">
        <v>10</v>
      </c>
      <c r="C50" s="184">
        <f>'SCyD - LRAIC+'!G398</f>
        <v>86.176041224971513</v>
      </c>
      <c r="D50" s="166">
        <f>'SCyD - LRAIC+'!G238</f>
        <v>60.158081919215761</v>
      </c>
      <c r="E50" s="166">
        <f>'SCyD - LRAIC+'!G78</f>
        <v>40.346199022737828</v>
      </c>
      <c r="F50" s="166">
        <f>'SCyD - LRAIC+'!G478</f>
        <v>153.86841749461493</v>
      </c>
      <c r="G50" s="166">
        <f>'SCyD - LRAIC+'!G318</f>
        <v>107.41302028781138</v>
      </c>
      <c r="H50" s="166">
        <f>'SCyD - LRAIC+'!G158</f>
        <v>72.038651431490138</v>
      </c>
      <c r="I50" s="166">
        <f t="shared" ref="I50:K67" si="11">local.loop.fiber</f>
        <v>85.1694362432915</v>
      </c>
      <c r="J50" s="166">
        <f t="shared" si="11"/>
        <v>85.1694362432915</v>
      </c>
      <c r="K50" s="166">
        <f t="shared" si="11"/>
        <v>85.1694362432915</v>
      </c>
      <c r="L50" s="166">
        <f t="shared" ref="L50:N53" si="12">local.loop.fiber</f>
        <v>85.1694362432915</v>
      </c>
      <c r="M50" s="166">
        <f t="shared" si="12"/>
        <v>85.1694362432915</v>
      </c>
      <c r="N50" s="166">
        <f t="shared" si="12"/>
        <v>85.1694362432915</v>
      </c>
      <c r="O50" s="166">
        <f t="shared" si="10"/>
        <v>171.34547746826303</v>
      </c>
      <c r="P50" s="166">
        <f t="shared" si="9"/>
        <v>145.32751816250726</v>
      </c>
      <c r="Q50" s="166">
        <f t="shared" si="9"/>
        <v>125.51563526602934</v>
      </c>
      <c r="R50" s="166">
        <f t="shared" si="9"/>
        <v>239.03785373790643</v>
      </c>
      <c r="S50" s="166">
        <f t="shared" si="9"/>
        <v>192.58245653110288</v>
      </c>
      <c r="T50" s="185">
        <f t="shared" si="9"/>
        <v>157.20808767478164</v>
      </c>
      <c r="U50" s="150"/>
      <c r="V50" s="155">
        <v>10</v>
      </c>
      <c r="W50" s="294">
        <v>88.458298193965476</v>
      </c>
      <c r="X50" s="290">
        <v>61.751288102161801</v>
      </c>
      <c r="Y50" s="290">
        <v>41.414714036692494</v>
      </c>
      <c r="Z50" s="290">
        <v>157.94341633586356</v>
      </c>
      <c r="AA50" s="290">
        <v>110.2577101880189</v>
      </c>
      <c r="AB50" s="290">
        <v>73.946498577046896</v>
      </c>
      <c r="AC50" s="290">
        <v>85.1694362432915</v>
      </c>
      <c r="AD50" s="290">
        <v>85.1694362432915</v>
      </c>
      <c r="AE50" s="290">
        <v>85.1694362432915</v>
      </c>
      <c r="AF50" s="290">
        <v>85.1694362432915</v>
      </c>
      <c r="AG50" s="290">
        <v>85.1694362432915</v>
      </c>
      <c r="AH50" s="290">
        <v>85.1694362432915</v>
      </c>
      <c r="AI50" s="290">
        <v>173.62773443725698</v>
      </c>
      <c r="AJ50" s="290">
        <v>146.92072434545329</v>
      </c>
      <c r="AK50" s="290">
        <v>126.58415027998399</v>
      </c>
      <c r="AL50" s="290">
        <v>243.11285257915506</v>
      </c>
      <c r="AM50" s="290">
        <v>195.4271464313104</v>
      </c>
      <c r="AN50" s="295">
        <v>159.1159348203384</v>
      </c>
    </row>
    <row r="51" spans="2:40" x14ac:dyDescent="0.3">
      <c r="B51" s="155">
        <v>15</v>
      </c>
      <c r="C51" s="184">
        <f>'SCyD - LRAIC+'!G399</f>
        <v>105.77690097446427</v>
      </c>
      <c r="D51" s="166">
        <f>'SCyD - LRAIC+'!G239</f>
        <v>73.841120844370721</v>
      </c>
      <c r="E51" s="166">
        <f>'SCyD - LRAIC+'!G79</f>
        <v>49.522997785230139</v>
      </c>
      <c r="F51" s="166"/>
      <c r="G51" s="166"/>
      <c r="H51" s="166"/>
      <c r="I51" s="166">
        <f t="shared" si="11"/>
        <v>85.1694362432915</v>
      </c>
      <c r="J51" s="166">
        <f t="shared" si="11"/>
        <v>85.1694362432915</v>
      </c>
      <c r="K51" s="166">
        <f t="shared" si="11"/>
        <v>85.1694362432915</v>
      </c>
      <c r="L51" s="166"/>
      <c r="M51" s="166"/>
      <c r="N51" s="166"/>
      <c r="O51" s="166">
        <f t="shared" si="10"/>
        <v>190.94633721775577</v>
      </c>
      <c r="P51" s="166">
        <f t="shared" si="9"/>
        <v>159.01055708766222</v>
      </c>
      <c r="Q51" s="166">
        <f t="shared" si="9"/>
        <v>134.69243402852163</v>
      </c>
      <c r="R51" s="166"/>
      <c r="S51" s="166"/>
      <c r="T51" s="185"/>
      <c r="U51" s="150"/>
      <c r="V51" s="155">
        <v>15</v>
      </c>
      <c r="W51" s="294">
        <v>108.57826044718976</v>
      </c>
      <c r="X51" s="290">
        <v>75.796703976873133</v>
      </c>
      <c r="Y51" s="290">
        <v>50.834548016758539</v>
      </c>
      <c r="Z51" s="290"/>
      <c r="AA51" s="290"/>
      <c r="AB51" s="290"/>
      <c r="AC51" s="290">
        <v>85.1694362432915</v>
      </c>
      <c r="AD51" s="290">
        <v>85.1694362432915</v>
      </c>
      <c r="AE51" s="290">
        <v>85.1694362432915</v>
      </c>
      <c r="AF51" s="290"/>
      <c r="AG51" s="290"/>
      <c r="AH51" s="290"/>
      <c r="AI51" s="290">
        <v>193.74769669048126</v>
      </c>
      <c r="AJ51" s="290">
        <v>160.96614022016462</v>
      </c>
      <c r="AK51" s="290">
        <v>136.00398426005003</v>
      </c>
      <c r="AL51" s="290"/>
      <c r="AM51" s="290"/>
      <c r="AN51" s="295"/>
    </row>
    <row r="52" spans="2:40" x14ac:dyDescent="0.3">
      <c r="B52" s="155">
        <v>20</v>
      </c>
      <c r="C52" s="184">
        <f>'SCyD - LRAIC+'!G400</f>
        <v>122.33208970333985</v>
      </c>
      <c r="D52" s="166">
        <f>'SCyD - LRAIC+'!G240</f>
        <v>85.39802674980443</v>
      </c>
      <c r="E52" s="166">
        <f>'SCyD - LRAIC+'!G80</f>
        <v>57.273863685074332</v>
      </c>
      <c r="F52" s="166">
        <f>'SCyD - LRAIC+'!G480</f>
        <v>218.42550184363492</v>
      </c>
      <c r="G52" s="166">
        <f>'SCyD - LRAIC+'!G320</f>
        <v>152.47926275531398</v>
      </c>
      <c r="H52" s="166">
        <f>'SCyD - LRAIC+'!G160</f>
        <v>102.26321195259331</v>
      </c>
      <c r="I52" s="166">
        <f t="shared" si="11"/>
        <v>85.1694362432915</v>
      </c>
      <c r="J52" s="166">
        <f t="shared" si="11"/>
        <v>85.1694362432915</v>
      </c>
      <c r="K52" s="166">
        <f t="shared" si="11"/>
        <v>85.1694362432915</v>
      </c>
      <c r="L52" s="166">
        <f t="shared" si="12"/>
        <v>85.1694362432915</v>
      </c>
      <c r="M52" s="166">
        <f t="shared" si="12"/>
        <v>85.1694362432915</v>
      </c>
      <c r="N52" s="166">
        <f t="shared" si="12"/>
        <v>85.1694362432915</v>
      </c>
      <c r="O52" s="166">
        <f t="shared" si="10"/>
        <v>207.50152594663135</v>
      </c>
      <c r="P52" s="166">
        <f t="shared" si="9"/>
        <v>170.56746299309594</v>
      </c>
      <c r="Q52" s="166">
        <f t="shared" si="9"/>
        <v>142.44329992836583</v>
      </c>
      <c r="R52" s="166">
        <f t="shared" si="9"/>
        <v>303.59493808692639</v>
      </c>
      <c r="S52" s="166">
        <f t="shared" si="9"/>
        <v>237.64869899860548</v>
      </c>
      <c r="T52" s="185">
        <f t="shared" si="9"/>
        <v>187.43264819588481</v>
      </c>
      <c r="U52" s="150"/>
      <c r="V52" s="155">
        <v>20</v>
      </c>
      <c r="W52" s="294">
        <v>125.57189116426071</v>
      </c>
      <c r="X52" s="290">
        <v>87.659679048025751</v>
      </c>
      <c r="Y52" s="290">
        <v>58.790685213174328</v>
      </c>
      <c r="Z52" s="290">
        <v>224.21020855216469</v>
      </c>
      <c r="AA52" s="290">
        <v>156.5174716948716</v>
      </c>
      <c r="AB52" s="290">
        <v>104.97151608020131</v>
      </c>
      <c r="AC52" s="290">
        <v>85.1694362432915</v>
      </c>
      <c r="AD52" s="290">
        <v>85.1694362432915</v>
      </c>
      <c r="AE52" s="290">
        <v>85.1694362432915</v>
      </c>
      <c r="AF52" s="290">
        <v>85.1694362432915</v>
      </c>
      <c r="AG52" s="290">
        <v>85.1694362432915</v>
      </c>
      <c r="AH52" s="290">
        <v>85.1694362432915</v>
      </c>
      <c r="AI52" s="290">
        <v>210.74132740755221</v>
      </c>
      <c r="AJ52" s="290">
        <v>172.82911529131724</v>
      </c>
      <c r="AK52" s="290">
        <v>143.96012145646583</v>
      </c>
      <c r="AL52" s="290">
        <v>309.37964479545622</v>
      </c>
      <c r="AM52" s="290">
        <v>241.6869079381631</v>
      </c>
      <c r="AN52" s="295">
        <v>190.1409523234928</v>
      </c>
    </row>
    <row r="53" spans="2:40" x14ac:dyDescent="0.3">
      <c r="B53" s="155">
        <v>30</v>
      </c>
      <c r="C53" s="184">
        <f>'SCyD - LRAIC+'!G401</f>
        <v>150.15669267944767</v>
      </c>
      <c r="D53" s="166">
        <f>'SCyD - LRAIC+'!G241</f>
        <v>104.82192603100401</v>
      </c>
      <c r="E53" s="166">
        <f>'SCyD - LRAIC+'!G81</f>
        <v>70.300883184287599</v>
      </c>
      <c r="F53" s="166">
        <f>'SCyD - LRAIC+'!G481</f>
        <v>268.10668429866104</v>
      </c>
      <c r="G53" s="166">
        <f>'SCyD - LRAIC+'!G321</f>
        <v>187.16088193262789</v>
      </c>
      <c r="H53" s="166">
        <f>'SCyD - LRAIC+'!G161</f>
        <v>125.52312093103683</v>
      </c>
      <c r="I53" s="166">
        <f t="shared" si="11"/>
        <v>85.1694362432915</v>
      </c>
      <c r="J53" s="166">
        <f t="shared" si="11"/>
        <v>85.1694362432915</v>
      </c>
      <c r="K53" s="166">
        <f t="shared" si="11"/>
        <v>85.1694362432915</v>
      </c>
      <c r="L53" s="166">
        <f t="shared" si="12"/>
        <v>85.1694362432915</v>
      </c>
      <c r="M53" s="166">
        <f t="shared" si="12"/>
        <v>85.1694362432915</v>
      </c>
      <c r="N53" s="166">
        <f t="shared" si="12"/>
        <v>85.1694362432915</v>
      </c>
      <c r="O53" s="166">
        <f t="shared" si="10"/>
        <v>235.32612892273917</v>
      </c>
      <c r="P53" s="166">
        <f t="shared" si="9"/>
        <v>189.99136227429551</v>
      </c>
      <c r="Q53" s="166">
        <f t="shared" si="9"/>
        <v>155.47031942757911</v>
      </c>
      <c r="R53" s="166">
        <f t="shared" si="9"/>
        <v>353.27612054195254</v>
      </c>
      <c r="S53" s="166">
        <f t="shared" si="9"/>
        <v>272.33031817591939</v>
      </c>
      <c r="T53" s="185">
        <f t="shared" si="9"/>
        <v>210.69255717432833</v>
      </c>
      <c r="U53" s="150"/>
      <c r="V53" s="155">
        <v>30</v>
      </c>
      <c r="W53" s="294">
        <v>154.13339146297739</v>
      </c>
      <c r="X53" s="290">
        <v>107.59799427209538</v>
      </c>
      <c r="Y53" s="290">
        <v>72.162707866566862</v>
      </c>
      <c r="Z53" s="290">
        <v>275.20713054771846</v>
      </c>
      <c r="AA53" s="290">
        <v>192.11758707992826</v>
      </c>
      <c r="AB53" s="290">
        <v>128.84743257778385</v>
      </c>
      <c r="AC53" s="290">
        <v>85.1694362432915</v>
      </c>
      <c r="AD53" s="290">
        <v>85.1694362432915</v>
      </c>
      <c r="AE53" s="290">
        <v>85.1694362432915</v>
      </c>
      <c r="AF53" s="290">
        <v>85.1694362432915</v>
      </c>
      <c r="AG53" s="290">
        <v>85.1694362432915</v>
      </c>
      <c r="AH53" s="290">
        <v>85.1694362432915</v>
      </c>
      <c r="AI53" s="290">
        <v>239.30282770626889</v>
      </c>
      <c r="AJ53" s="290">
        <v>192.76743051538688</v>
      </c>
      <c r="AK53" s="290">
        <v>157.33214410985835</v>
      </c>
      <c r="AL53" s="290">
        <v>360.37656679100996</v>
      </c>
      <c r="AM53" s="290">
        <v>277.28702332321973</v>
      </c>
      <c r="AN53" s="295">
        <v>214.01686882107535</v>
      </c>
    </row>
    <row r="54" spans="2:40" x14ac:dyDescent="0.3">
      <c r="B54" s="155">
        <v>40</v>
      </c>
      <c r="C54" s="184">
        <f>'SCyD - LRAIC+'!G402</f>
        <v>173.65778188995628</v>
      </c>
      <c r="D54" s="166">
        <f>'SCyD - LRAIC+'!G242</f>
        <v>121.22765121656639</v>
      </c>
      <c r="E54" s="166">
        <f>'SCyD - LRAIC+'!G82</f>
        <v>81.303704955398857</v>
      </c>
      <c r="F54" s="166">
        <f>'SCyD - LRAIC+'!G482</f>
        <v>310.06817794375195</v>
      </c>
      <c r="G54" s="166">
        <f>'SCyD - LRAIC+'!G322</f>
        <v>216.453512880527</v>
      </c>
      <c r="H54" s="166">
        <f>'SCyD - LRAIC+'!G162</f>
        <v>145.16879912454388</v>
      </c>
      <c r="I54" s="166">
        <f t="shared" si="11"/>
        <v>85.1694362432915</v>
      </c>
      <c r="J54" s="166">
        <f t="shared" si="11"/>
        <v>85.1694362432915</v>
      </c>
      <c r="K54" s="166">
        <f t="shared" si="11"/>
        <v>85.1694362432915</v>
      </c>
      <c r="L54" s="166"/>
      <c r="M54" s="166"/>
      <c r="N54" s="166"/>
      <c r="O54" s="166">
        <f t="shared" si="10"/>
        <v>258.82721813324781</v>
      </c>
      <c r="P54" s="166">
        <f t="shared" si="9"/>
        <v>206.39708745985789</v>
      </c>
      <c r="Q54" s="166">
        <f t="shared" si="9"/>
        <v>166.47314119869037</v>
      </c>
      <c r="R54" s="166"/>
      <c r="S54" s="166"/>
      <c r="T54" s="185"/>
      <c r="U54" s="150"/>
      <c r="V54" s="155">
        <v>40</v>
      </c>
      <c r="W54" s="294">
        <v>178.25687552787033</v>
      </c>
      <c r="X54" s="290">
        <v>124.43820310420172</v>
      </c>
      <c r="Y54" s="290">
        <v>83.456924627616942</v>
      </c>
      <c r="Z54" s="290">
        <v>318.27991812021202</v>
      </c>
      <c r="AA54" s="290">
        <v>222.18599410399315</v>
      </c>
      <c r="AB54" s="290">
        <v>149.01340023145178</v>
      </c>
      <c r="AC54" s="290">
        <v>85.1694362432915</v>
      </c>
      <c r="AD54" s="290">
        <v>85.1694362432915</v>
      </c>
      <c r="AE54" s="290">
        <v>85.1694362432915</v>
      </c>
      <c r="AF54" s="290"/>
      <c r="AG54" s="290"/>
      <c r="AH54" s="290"/>
      <c r="AI54" s="290">
        <v>263.42631177116186</v>
      </c>
      <c r="AJ54" s="290">
        <v>209.6076393474932</v>
      </c>
      <c r="AK54" s="290">
        <v>168.62636087090846</v>
      </c>
      <c r="AL54" s="290"/>
      <c r="AM54" s="290"/>
      <c r="AN54" s="295"/>
    </row>
    <row r="55" spans="2:40" x14ac:dyDescent="0.3">
      <c r="B55" s="155">
        <v>50</v>
      </c>
      <c r="C55" s="184">
        <f>'SCyD - LRAIC+'!G403</f>
        <v>194.39131166916448</v>
      </c>
      <c r="D55" s="166">
        <f>'SCyD - LRAIC+'!G243</f>
        <v>135.70138852454883</v>
      </c>
      <c r="E55" s="166">
        <f>'SCyD - LRAIC+'!G83</f>
        <v>91.010801116058801</v>
      </c>
      <c r="F55" s="166">
        <f>'SCyD - LRAIC+'!G483</f>
        <v>347.08815902962931</v>
      </c>
      <c r="G55" s="166">
        <f>'SCyD - LRAIC+'!G323</f>
        <v>242.29655490421521</v>
      </c>
      <c r="H55" s="166">
        <f>'SCyD - LRAIC+'!G163</f>
        <v>162.50094276304725</v>
      </c>
      <c r="I55" s="166">
        <f t="shared" si="11"/>
        <v>85.1694362432915</v>
      </c>
      <c r="J55" s="166">
        <f t="shared" si="11"/>
        <v>85.1694362432915</v>
      </c>
      <c r="K55" s="166">
        <f t="shared" si="11"/>
        <v>85.1694362432915</v>
      </c>
      <c r="L55" s="166">
        <f t="shared" ref="L55:N62" si="13">local.loop.fiber</f>
        <v>85.1694362432915</v>
      </c>
      <c r="M55" s="166">
        <f t="shared" si="13"/>
        <v>85.1694362432915</v>
      </c>
      <c r="N55" s="166">
        <f t="shared" si="13"/>
        <v>85.1694362432915</v>
      </c>
      <c r="O55" s="166">
        <f t="shared" si="10"/>
        <v>279.56074791245601</v>
      </c>
      <c r="P55" s="166">
        <f t="shared" si="9"/>
        <v>220.87082476784033</v>
      </c>
      <c r="Q55" s="166">
        <f t="shared" si="9"/>
        <v>176.18023735935031</v>
      </c>
      <c r="R55" s="166">
        <f t="shared" si="9"/>
        <v>432.25759527292081</v>
      </c>
      <c r="S55" s="166">
        <f t="shared" si="9"/>
        <v>327.46599114750671</v>
      </c>
      <c r="T55" s="185">
        <f t="shared" si="9"/>
        <v>247.67037900633875</v>
      </c>
      <c r="U55" s="150"/>
      <c r="V55" s="155">
        <v>50</v>
      </c>
      <c r="W55" s="294">
        <v>199.53950505867769</v>
      </c>
      <c r="X55" s="290">
        <v>139.29525794881008</v>
      </c>
      <c r="Y55" s="290">
        <v>93.421100221799762</v>
      </c>
      <c r="Z55" s="290">
        <v>356.28032379538666</v>
      </c>
      <c r="AA55" s="290">
        <v>248.71345446391695</v>
      </c>
      <c r="AB55" s="290">
        <v>166.8045624677498</v>
      </c>
      <c r="AC55" s="290">
        <v>85.1694362432915</v>
      </c>
      <c r="AD55" s="290">
        <v>85.1694362432915</v>
      </c>
      <c r="AE55" s="290">
        <v>85.1694362432915</v>
      </c>
      <c r="AF55" s="290">
        <v>85.1694362432915</v>
      </c>
      <c r="AG55" s="290">
        <v>85.1694362432915</v>
      </c>
      <c r="AH55" s="290">
        <v>85.1694362432915</v>
      </c>
      <c r="AI55" s="290">
        <v>284.70894130196916</v>
      </c>
      <c r="AJ55" s="290">
        <v>224.46469419210158</v>
      </c>
      <c r="AK55" s="290">
        <v>178.59053646509125</v>
      </c>
      <c r="AL55" s="290">
        <v>441.44976003867816</v>
      </c>
      <c r="AM55" s="290">
        <v>333.88289070720845</v>
      </c>
      <c r="AN55" s="295">
        <v>251.9739987110413</v>
      </c>
    </row>
    <row r="56" spans="2:40" x14ac:dyDescent="0.3">
      <c r="B56" s="155">
        <v>60</v>
      </c>
      <c r="C56" s="184">
        <f>'SCyD - LRAIC+'!G404</f>
        <v>213.15648453222482</v>
      </c>
      <c r="D56" s="166">
        <f>'SCyD - LRAIC+'!G244</f>
        <v>148.8010481315292</v>
      </c>
      <c r="E56" s="166">
        <f>'SCyD - LRAIC+'!G84</f>
        <v>99.796345082421965</v>
      </c>
      <c r="F56" s="166">
        <f>'SCyD - LRAIC+'!G484</f>
        <v>380.59361381043334</v>
      </c>
      <c r="G56" s="166">
        <f>'SCyD - LRAIC+'!G324</f>
        <v>265.6861637188299</v>
      </c>
      <c r="H56" s="166">
        <f>'SCyD - LRAIC+'!G164</f>
        <v>178.18764323939666</v>
      </c>
      <c r="I56" s="166">
        <f t="shared" si="11"/>
        <v>85.1694362432915</v>
      </c>
      <c r="J56" s="166">
        <f t="shared" si="11"/>
        <v>85.1694362432915</v>
      </c>
      <c r="K56" s="166">
        <f t="shared" si="11"/>
        <v>85.1694362432915</v>
      </c>
      <c r="L56" s="166">
        <f t="shared" si="13"/>
        <v>85.1694362432915</v>
      </c>
      <c r="M56" s="166">
        <f t="shared" si="13"/>
        <v>85.1694362432915</v>
      </c>
      <c r="N56" s="166">
        <f t="shared" si="13"/>
        <v>85.1694362432915</v>
      </c>
      <c r="O56" s="166">
        <f t="shared" si="10"/>
        <v>298.32592077551635</v>
      </c>
      <c r="P56" s="166">
        <f t="shared" si="9"/>
        <v>233.9704843748207</v>
      </c>
      <c r="Q56" s="166">
        <f t="shared" si="9"/>
        <v>184.96578132571346</v>
      </c>
      <c r="R56" s="166">
        <f t="shared" si="9"/>
        <v>465.76305005372484</v>
      </c>
      <c r="S56" s="166">
        <f t="shared" si="9"/>
        <v>350.8555999621214</v>
      </c>
      <c r="T56" s="185">
        <f t="shared" si="9"/>
        <v>263.35707948268816</v>
      </c>
      <c r="U56" s="150"/>
      <c r="V56" s="155">
        <v>60</v>
      </c>
      <c r="W56" s="294">
        <v>218.80164837817037</v>
      </c>
      <c r="X56" s="290">
        <v>152.74184448588036</v>
      </c>
      <c r="Y56" s="290">
        <v>102.43931754677419</v>
      </c>
      <c r="Z56" s="290">
        <v>390.67312564604725</v>
      </c>
      <c r="AA56" s="290">
        <v>272.72250572402345</v>
      </c>
      <c r="AB56" s="290">
        <v>182.90670418477083</v>
      </c>
      <c r="AC56" s="290">
        <v>85.1694362432915</v>
      </c>
      <c r="AD56" s="290">
        <v>85.1694362432915</v>
      </c>
      <c r="AE56" s="290">
        <v>85.1694362432915</v>
      </c>
      <c r="AF56" s="290">
        <v>85.1694362432915</v>
      </c>
      <c r="AG56" s="290">
        <v>85.1694362432915</v>
      </c>
      <c r="AH56" s="290">
        <v>85.1694362432915</v>
      </c>
      <c r="AI56" s="290">
        <v>303.97108462146184</v>
      </c>
      <c r="AJ56" s="290">
        <v>237.91128072917186</v>
      </c>
      <c r="AK56" s="290">
        <v>187.60875379006569</v>
      </c>
      <c r="AL56" s="290">
        <v>475.84256188933875</v>
      </c>
      <c r="AM56" s="290">
        <v>357.89194196731495</v>
      </c>
      <c r="AN56" s="295">
        <v>268.07614042806233</v>
      </c>
    </row>
    <row r="57" spans="2:40" x14ac:dyDescent="0.3">
      <c r="B57" s="155">
        <v>70</v>
      </c>
      <c r="C57" s="184">
        <f>'SCyD - LRAIC+'!G405</f>
        <v>230.42861701446006</v>
      </c>
      <c r="D57" s="166">
        <f>'SCyD - LRAIC+'!G245</f>
        <v>160.8584407201871</v>
      </c>
      <c r="E57" s="166">
        <f>'SCyD - LRAIC+'!G85</f>
        <v>107.88287220492136</v>
      </c>
      <c r="F57" s="166">
        <f>'SCyD - LRAIC+'!G485</f>
        <v>411.43322600450978</v>
      </c>
      <c r="G57" s="166">
        <f>'SCyD - LRAIC+'!G325</f>
        <v>287.214791517881</v>
      </c>
      <c r="H57" s="166">
        <f>'SCyD - LRAIC+'!G165</f>
        <v>192.62624025173778</v>
      </c>
      <c r="I57" s="166">
        <f t="shared" si="11"/>
        <v>85.1694362432915</v>
      </c>
      <c r="J57" s="166">
        <f t="shared" si="11"/>
        <v>85.1694362432915</v>
      </c>
      <c r="K57" s="166">
        <f t="shared" si="11"/>
        <v>85.1694362432915</v>
      </c>
      <c r="L57" s="166">
        <f t="shared" si="13"/>
        <v>85.1694362432915</v>
      </c>
      <c r="M57" s="166">
        <f t="shared" si="13"/>
        <v>85.1694362432915</v>
      </c>
      <c r="N57" s="166">
        <f t="shared" si="13"/>
        <v>85.1694362432915</v>
      </c>
      <c r="O57" s="166">
        <f t="shared" si="10"/>
        <v>315.59805325775153</v>
      </c>
      <c r="P57" s="166">
        <f t="shared" si="9"/>
        <v>246.0278769634786</v>
      </c>
      <c r="Q57" s="166">
        <f t="shared" si="9"/>
        <v>193.05230844821284</v>
      </c>
      <c r="R57" s="166">
        <f t="shared" si="9"/>
        <v>496.60266224780128</v>
      </c>
      <c r="S57" s="166">
        <f t="shared" si="9"/>
        <v>372.3842277611725</v>
      </c>
      <c r="T57" s="185">
        <f t="shared" si="9"/>
        <v>277.79567649502928</v>
      </c>
      <c r="U57" s="150"/>
      <c r="V57" s="155">
        <v>70</v>
      </c>
      <c r="W57" s="294">
        <v>236.53121014314627</v>
      </c>
      <c r="X57" s="290">
        <v>165.1185609593698</v>
      </c>
      <c r="Y57" s="290">
        <v>110.74000550351404</v>
      </c>
      <c r="Z57" s="290">
        <v>422.32948364151474</v>
      </c>
      <c r="AA57" s="290">
        <v>294.82129038023385</v>
      </c>
      <c r="AB57" s="290">
        <v>197.72768809009858</v>
      </c>
      <c r="AC57" s="290">
        <v>85.1694362432915</v>
      </c>
      <c r="AD57" s="290">
        <v>85.1694362432915</v>
      </c>
      <c r="AE57" s="290">
        <v>85.1694362432915</v>
      </c>
      <c r="AF57" s="290">
        <v>85.1694362432915</v>
      </c>
      <c r="AG57" s="290">
        <v>85.1694362432915</v>
      </c>
      <c r="AH57" s="290">
        <v>85.1694362432915</v>
      </c>
      <c r="AI57" s="290">
        <v>321.70064638643777</v>
      </c>
      <c r="AJ57" s="290">
        <v>250.2879972026613</v>
      </c>
      <c r="AK57" s="290">
        <v>195.90944174680556</v>
      </c>
      <c r="AL57" s="290">
        <v>507.49891988480624</v>
      </c>
      <c r="AM57" s="290">
        <v>379.99072662352535</v>
      </c>
      <c r="AN57" s="295">
        <v>282.89712433339008</v>
      </c>
    </row>
    <row r="58" spans="2:40" x14ac:dyDescent="0.3">
      <c r="B58" s="155">
        <v>100</v>
      </c>
      <c r="C58" s="184">
        <f>'SCyD - LRAIC+'!G406</f>
        <v>275.95019495710181</v>
      </c>
      <c r="D58" s="166">
        <f>'SCyD - LRAIC+'!G246</f>
        <v>192.6363081649946</v>
      </c>
      <c r="E58" s="166">
        <f>'SCyD - LRAIC+'!G86</f>
        <v>129.19532306012141</v>
      </c>
      <c r="F58" s="166">
        <f>'SCyD - LRAIC+'!G486</f>
        <v>492.71258231198408</v>
      </c>
      <c r="G58" s="166">
        <f>'SCyD - LRAIC+'!G326</f>
        <v>343.95457795482503</v>
      </c>
      <c r="H58" s="166">
        <f>'SCyD - LRAIC+'!G166</f>
        <v>230.67989228084866</v>
      </c>
      <c r="I58" s="166">
        <f t="shared" si="11"/>
        <v>85.1694362432915</v>
      </c>
      <c r="J58" s="166">
        <f t="shared" si="11"/>
        <v>85.1694362432915</v>
      </c>
      <c r="K58" s="166">
        <f t="shared" si="11"/>
        <v>85.1694362432915</v>
      </c>
      <c r="L58" s="166">
        <f t="shared" si="13"/>
        <v>85.1694362432915</v>
      </c>
      <c r="M58" s="166">
        <f t="shared" si="13"/>
        <v>85.1694362432915</v>
      </c>
      <c r="N58" s="166">
        <f t="shared" si="13"/>
        <v>85.1694362432915</v>
      </c>
      <c r="O58" s="166">
        <f t="shared" si="10"/>
        <v>361.11963120039331</v>
      </c>
      <c r="P58" s="166">
        <f t="shared" si="9"/>
        <v>277.8057444082861</v>
      </c>
      <c r="Q58" s="166">
        <f t="shared" si="9"/>
        <v>214.36475930341291</v>
      </c>
      <c r="R58" s="166">
        <f t="shared" si="9"/>
        <v>577.88201855527564</v>
      </c>
      <c r="S58" s="166">
        <f t="shared" si="9"/>
        <v>429.12401419811653</v>
      </c>
      <c r="T58" s="185">
        <f t="shared" si="9"/>
        <v>315.84932852414016</v>
      </c>
      <c r="U58" s="150"/>
      <c r="V58" s="155">
        <v>100</v>
      </c>
      <c r="W58" s="294">
        <v>283.25836607501094</v>
      </c>
      <c r="X58" s="290">
        <v>197.7380226385462</v>
      </c>
      <c r="Y58" s="290">
        <v>132.61688805921003</v>
      </c>
      <c r="Z58" s="290">
        <v>505.76141477989597</v>
      </c>
      <c r="AA58" s="290">
        <v>353.06375402506774</v>
      </c>
      <c r="AB58" s="290">
        <v>236.78914009823589</v>
      </c>
      <c r="AC58" s="290">
        <v>85.1694362432915</v>
      </c>
      <c r="AD58" s="290">
        <v>85.1694362432915</v>
      </c>
      <c r="AE58" s="290">
        <v>85.1694362432915</v>
      </c>
      <c r="AF58" s="290">
        <v>85.1694362432915</v>
      </c>
      <c r="AG58" s="290">
        <v>85.1694362432915</v>
      </c>
      <c r="AH58" s="290">
        <v>85.1694362432915</v>
      </c>
      <c r="AI58" s="290">
        <v>368.42780231830244</v>
      </c>
      <c r="AJ58" s="290">
        <v>282.90745888183767</v>
      </c>
      <c r="AK58" s="290">
        <v>217.78632430250153</v>
      </c>
      <c r="AL58" s="290">
        <v>590.93085102318742</v>
      </c>
      <c r="AM58" s="290">
        <v>438.23319026835924</v>
      </c>
      <c r="AN58" s="295">
        <v>321.95857634152742</v>
      </c>
    </row>
    <row r="59" spans="2:40" x14ac:dyDescent="0.3">
      <c r="B59" s="155">
        <v>120</v>
      </c>
      <c r="C59" s="184">
        <f>'SCyD - LRAIC+'!G407</f>
        <v>302.58848997914527</v>
      </c>
      <c r="D59" s="166">
        <f>'SCyD - LRAIC+'!G247</f>
        <v>211.2320653075258</v>
      </c>
      <c r="E59" s="166">
        <f>'SCyD - LRAIC+'!G87</f>
        <v>141.66693277099233</v>
      </c>
      <c r="F59" s="166">
        <f>'SCyD - LRAIC+'!G487</f>
        <v>540.27559682893298</v>
      </c>
      <c r="G59" s="166">
        <f>'SCyD - LRAIC+'!G327</f>
        <v>377.15753881219075</v>
      </c>
      <c r="H59" s="166">
        <f>'SCyD - LRAIC+'!G167</f>
        <v>252.94811001914641</v>
      </c>
      <c r="I59" s="166">
        <f t="shared" si="11"/>
        <v>85.1694362432915</v>
      </c>
      <c r="J59" s="166">
        <f t="shared" si="11"/>
        <v>85.1694362432915</v>
      </c>
      <c r="K59" s="166">
        <f t="shared" si="11"/>
        <v>85.1694362432915</v>
      </c>
      <c r="L59" s="166">
        <f t="shared" si="13"/>
        <v>85.1694362432915</v>
      </c>
      <c r="M59" s="166">
        <f t="shared" si="13"/>
        <v>85.1694362432915</v>
      </c>
      <c r="N59" s="166">
        <f t="shared" si="13"/>
        <v>85.1694362432915</v>
      </c>
      <c r="O59" s="166">
        <f t="shared" si="10"/>
        <v>387.75792622243677</v>
      </c>
      <c r="P59" s="166">
        <f t="shared" si="9"/>
        <v>296.40150155081733</v>
      </c>
      <c r="Q59" s="166">
        <f t="shared" si="9"/>
        <v>226.83636901428383</v>
      </c>
      <c r="R59" s="166">
        <f t="shared" si="9"/>
        <v>625.44503307222453</v>
      </c>
      <c r="S59" s="166">
        <f t="shared" si="9"/>
        <v>462.32697505548225</v>
      </c>
      <c r="T59" s="185">
        <f t="shared" si="9"/>
        <v>338.11754626243794</v>
      </c>
      <c r="U59" s="150"/>
      <c r="V59" s="155">
        <v>120</v>
      </c>
      <c r="W59" s="294">
        <v>310.60214064324828</v>
      </c>
      <c r="X59" s="290">
        <v>216.8262634891822</v>
      </c>
      <c r="Y59" s="290">
        <v>145.41879164030999</v>
      </c>
      <c r="Z59" s="290">
        <v>554.58407199804867</v>
      </c>
      <c r="AA59" s="290">
        <v>387.14605080609374</v>
      </c>
      <c r="AB59" s="290">
        <v>259.64710174212371</v>
      </c>
      <c r="AC59" s="290">
        <v>85.1694362432915</v>
      </c>
      <c r="AD59" s="290">
        <v>85.1694362432915</v>
      </c>
      <c r="AE59" s="290">
        <v>85.1694362432915</v>
      </c>
      <c r="AF59" s="290">
        <v>85.1694362432915</v>
      </c>
      <c r="AG59" s="290">
        <v>85.1694362432915</v>
      </c>
      <c r="AH59" s="290">
        <v>85.1694362432915</v>
      </c>
      <c r="AI59" s="290">
        <v>395.77157688653978</v>
      </c>
      <c r="AJ59" s="290">
        <v>301.99569973247367</v>
      </c>
      <c r="AK59" s="290">
        <v>230.58822788360149</v>
      </c>
      <c r="AL59" s="290">
        <v>639.75350824134011</v>
      </c>
      <c r="AM59" s="290">
        <v>472.31548704938524</v>
      </c>
      <c r="AN59" s="295">
        <v>344.81653798541521</v>
      </c>
    </row>
    <row r="60" spans="2:40" x14ac:dyDescent="0.3">
      <c r="B60" s="155">
        <v>150</v>
      </c>
      <c r="C60" s="184">
        <f>'SCyD - LRAIC+'!G408</f>
        <v>338.71544841170095</v>
      </c>
      <c r="D60" s="166">
        <f>'SCyD - LRAIC+'!G248</f>
        <v>236.45170285393024</v>
      </c>
      <c r="E60" s="166">
        <f>'SCyD - LRAIC+'!G88</f>
        <v>158.58097795439653</v>
      </c>
      <c r="F60" s="166">
        <f>'SCyD - LRAIC+'!G488</f>
        <v>604.780740531221</v>
      </c>
      <c r="G60" s="166">
        <f>'SCyD - LRAIC+'!G328</f>
        <v>422.18752236553769</v>
      </c>
      <c r="H60" s="166">
        <f>'SCyD - LRAIC+'!G168</f>
        <v>283.14835278741907</v>
      </c>
      <c r="I60" s="166">
        <f t="shared" si="11"/>
        <v>85.1694362432915</v>
      </c>
      <c r="J60" s="166">
        <f t="shared" si="11"/>
        <v>85.1694362432915</v>
      </c>
      <c r="K60" s="166">
        <f t="shared" si="11"/>
        <v>85.1694362432915</v>
      </c>
      <c r="L60" s="166">
        <f t="shared" si="13"/>
        <v>85.1694362432915</v>
      </c>
      <c r="M60" s="166">
        <f t="shared" si="13"/>
        <v>85.1694362432915</v>
      </c>
      <c r="N60" s="166">
        <f t="shared" si="13"/>
        <v>85.1694362432915</v>
      </c>
      <c r="O60" s="166">
        <f t="shared" si="10"/>
        <v>423.88488465499245</v>
      </c>
      <c r="P60" s="166">
        <f t="shared" si="9"/>
        <v>321.62113909722177</v>
      </c>
      <c r="Q60" s="166">
        <f t="shared" si="9"/>
        <v>243.75041419768803</v>
      </c>
      <c r="R60" s="166">
        <f t="shared" si="9"/>
        <v>689.95017677451256</v>
      </c>
      <c r="S60" s="166">
        <f t="shared" si="9"/>
        <v>507.35695860882919</v>
      </c>
      <c r="T60" s="185">
        <f t="shared" si="9"/>
        <v>368.31778903071057</v>
      </c>
      <c r="U60" s="150"/>
      <c r="V60" s="155">
        <v>150</v>
      </c>
      <c r="W60" s="294">
        <v>347.68587315685062</v>
      </c>
      <c r="X60" s="290">
        <v>242.71380933965369</v>
      </c>
      <c r="Y60" s="290">
        <v>162.78078264421114</v>
      </c>
      <c r="Z60" s="290">
        <v>620.79754798919373</v>
      </c>
      <c r="AA60" s="290">
        <v>433.36859313003941</v>
      </c>
      <c r="AB60" s="290">
        <v>290.64715746935173</v>
      </c>
      <c r="AC60" s="290">
        <v>85.1694362432915</v>
      </c>
      <c r="AD60" s="290">
        <v>85.1694362432915</v>
      </c>
      <c r="AE60" s="290">
        <v>85.1694362432915</v>
      </c>
      <c r="AF60" s="290">
        <v>85.1694362432915</v>
      </c>
      <c r="AG60" s="290">
        <v>85.1694362432915</v>
      </c>
      <c r="AH60" s="290">
        <v>85.1694362432915</v>
      </c>
      <c r="AI60" s="290">
        <v>432.85530940014212</v>
      </c>
      <c r="AJ60" s="290">
        <v>327.88324558294516</v>
      </c>
      <c r="AK60" s="290">
        <v>247.95021888750264</v>
      </c>
      <c r="AL60" s="290">
        <v>705.96698423248517</v>
      </c>
      <c r="AM60" s="290">
        <v>518.53802937333091</v>
      </c>
      <c r="AN60" s="295">
        <v>375.81659371264323</v>
      </c>
    </row>
    <row r="61" spans="2:40" x14ac:dyDescent="0.3">
      <c r="B61" s="155">
        <v>200</v>
      </c>
      <c r="C61" s="184">
        <f>'SCyD - LRAIC+'!G409</f>
        <v>391.72795040582838</v>
      </c>
      <c r="D61" s="166">
        <f>'SCyD - LRAIC+'!G249</f>
        <v>273.45886159982524</v>
      </c>
      <c r="E61" s="166">
        <f>'SCyD - LRAIC+'!G89</f>
        <v>183.40055571342418</v>
      </c>
      <c r="F61" s="166">
        <f>'SCyD - LRAIC+'!G489</f>
        <v>699.4352369935491</v>
      </c>
      <c r="G61" s="166">
        <f>'SCyD - LRAIC+'!G329</f>
        <v>488.2642749206646</v>
      </c>
      <c r="H61" s="166">
        <f>'SCyD - LRAIC+'!G169</f>
        <v>327.46402450290623</v>
      </c>
      <c r="I61" s="166">
        <f t="shared" si="11"/>
        <v>85.1694362432915</v>
      </c>
      <c r="J61" s="166">
        <f t="shared" si="11"/>
        <v>85.1694362432915</v>
      </c>
      <c r="K61" s="166">
        <f t="shared" si="11"/>
        <v>85.1694362432915</v>
      </c>
      <c r="L61" s="166">
        <f t="shared" si="13"/>
        <v>85.1694362432915</v>
      </c>
      <c r="M61" s="166">
        <f t="shared" si="13"/>
        <v>85.1694362432915</v>
      </c>
      <c r="N61" s="166">
        <f t="shared" si="13"/>
        <v>85.1694362432915</v>
      </c>
      <c r="O61" s="166">
        <f t="shared" si="10"/>
        <v>476.89738664911988</v>
      </c>
      <c r="P61" s="166">
        <f t="shared" si="9"/>
        <v>358.62829784311674</v>
      </c>
      <c r="Q61" s="166">
        <f t="shared" si="9"/>
        <v>268.56999195671568</v>
      </c>
      <c r="R61" s="166">
        <f t="shared" si="9"/>
        <v>784.60467323684065</v>
      </c>
      <c r="S61" s="166">
        <f t="shared" si="9"/>
        <v>573.4337111639561</v>
      </c>
      <c r="T61" s="185">
        <f t="shared" si="9"/>
        <v>412.63346074619773</v>
      </c>
      <c r="U61" s="150"/>
      <c r="V61" s="155">
        <v>200</v>
      </c>
      <c r="W61" s="294">
        <v>402.10234022526191</v>
      </c>
      <c r="X61" s="290">
        <v>280.70105309235464</v>
      </c>
      <c r="Y61" s="290">
        <v>188.25767365994957</v>
      </c>
      <c r="Z61" s="290">
        <v>717.95884194566315</v>
      </c>
      <c r="AA61" s="290">
        <v>501.19529992840819</v>
      </c>
      <c r="AB61" s="290">
        <v>336.13647036364733</v>
      </c>
      <c r="AC61" s="290">
        <v>85.1694362432915</v>
      </c>
      <c r="AD61" s="290">
        <v>85.1694362432915</v>
      </c>
      <c r="AE61" s="290">
        <v>85.1694362432915</v>
      </c>
      <c r="AF61" s="290">
        <v>85.1694362432915</v>
      </c>
      <c r="AG61" s="290">
        <v>85.1694362432915</v>
      </c>
      <c r="AH61" s="290">
        <v>85.1694362432915</v>
      </c>
      <c r="AI61" s="290">
        <v>487.27177646855341</v>
      </c>
      <c r="AJ61" s="290">
        <v>365.87048933564614</v>
      </c>
      <c r="AK61" s="290">
        <v>273.4271099032411</v>
      </c>
      <c r="AL61" s="290">
        <v>803.12827818895471</v>
      </c>
      <c r="AM61" s="290">
        <v>586.36473617169963</v>
      </c>
      <c r="AN61" s="295">
        <v>421.30590660693883</v>
      </c>
    </row>
    <row r="62" spans="2:40" x14ac:dyDescent="0.3">
      <c r="B62" s="155">
        <v>250</v>
      </c>
      <c r="C62" s="184">
        <f>'SCyD - LRAIC+'!G410</f>
        <v>438.49753963295638</v>
      </c>
      <c r="D62" s="166">
        <f>'SCyD - LRAIC+'!G250</f>
        <v>306.10794526692615</v>
      </c>
      <c r="E62" s="166">
        <f>'SCyD - LRAIC+'!G90</f>
        <v>205.29730483703801</v>
      </c>
      <c r="F62" s="166">
        <f>'SCyD - LRAIC+'!G490</f>
        <v>782.94293332024085</v>
      </c>
      <c r="G62" s="166">
        <f>'SCyD - LRAIC+'!G330</f>
        <v>546.55962900163615</v>
      </c>
      <c r="H62" s="166">
        <f>'SCyD - LRAIC+'!G170</f>
        <v>366.56094852070078</v>
      </c>
      <c r="I62" s="166">
        <f t="shared" si="11"/>
        <v>85.1694362432915</v>
      </c>
      <c r="J62" s="166">
        <f t="shared" si="11"/>
        <v>85.1694362432915</v>
      </c>
      <c r="K62" s="166">
        <f t="shared" si="11"/>
        <v>85.1694362432915</v>
      </c>
      <c r="L62" s="166">
        <f t="shared" si="13"/>
        <v>85.1694362432915</v>
      </c>
      <c r="M62" s="166">
        <f t="shared" si="13"/>
        <v>85.1694362432915</v>
      </c>
      <c r="N62" s="166">
        <f t="shared" si="13"/>
        <v>85.1694362432915</v>
      </c>
      <c r="O62" s="166">
        <f t="shared" si="10"/>
        <v>523.66697587624788</v>
      </c>
      <c r="P62" s="166">
        <f t="shared" si="9"/>
        <v>391.27738151021765</v>
      </c>
      <c r="Q62" s="166">
        <f t="shared" si="9"/>
        <v>290.46674108032948</v>
      </c>
      <c r="R62" s="166">
        <f t="shared" si="9"/>
        <v>868.11236956353241</v>
      </c>
      <c r="S62" s="166">
        <f t="shared" si="9"/>
        <v>631.7290652449276</v>
      </c>
      <c r="T62" s="185">
        <f t="shared" si="9"/>
        <v>451.73038476399228</v>
      </c>
      <c r="U62" s="150"/>
      <c r="V62" s="155">
        <v>250</v>
      </c>
      <c r="W62" s="294">
        <v>450.11055934804659</v>
      </c>
      <c r="X62" s="290">
        <v>314.21480398797195</v>
      </c>
      <c r="Y62" s="290">
        <v>210.73432884069143</v>
      </c>
      <c r="Z62" s="290">
        <v>803.67812770251498</v>
      </c>
      <c r="AA62" s="290">
        <v>561.03452834173538</v>
      </c>
      <c r="AB62" s="290">
        <v>376.26882402102001</v>
      </c>
      <c r="AC62" s="290">
        <v>85.1694362432915</v>
      </c>
      <c r="AD62" s="290">
        <v>85.1694362432915</v>
      </c>
      <c r="AE62" s="290">
        <v>85.1694362432915</v>
      </c>
      <c r="AF62" s="290">
        <v>85.1694362432915</v>
      </c>
      <c r="AG62" s="290">
        <v>85.1694362432915</v>
      </c>
      <c r="AH62" s="290">
        <v>85.1694362432915</v>
      </c>
      <c r="AI62" s="290">
        <v>535.27999559133809</v>
      </c>
      <c r="AJ62" s="290">
        <v>399.38424023126345</v>
      </c>
      <c r="AK62" s="290">
        <v>295.90376508398293</v>
      </c>
      <c r="AL62" s="290">
        <v>888.84756394580654</v>
      </c>
      <c r="AM62" s="290">
        <v>646.20396458502682</v>
      </c>
      <c r="AN62" s="295">
        <v>461.43826026431151</v>
      </c>
    </row>
    <row r="63" spans="2:40" x14ac:dyDescent="0.3">
      <c r="B63" s="155">
        <v>300</v>
      </c>
      <c r="C63" s="184">
        <f>'SCyD - LRAIC+'!G411</f>
        <v>480.82701444633318</v>
      </c>
      <c r="D63" s="166">
        <f>'SCyD - LRAIC+'!G251</f>
        <v>335.65745783704637</v>
      </c>
      <c r="E63" s="166">
        <f>'SCyD - LRAIC+'!G91</f>
        <v>225.11526573512549</v>
      </c>
      <c r="F63" s="166"/>
      <c r="G63" s="166"/>
      <c r="H63" s="166"/>
      <c r="I63" s="166">
        <f t="shared" si="11"/>
        <v>85.1694362432915</v>
      </c>
      <c r="J63" s="166">
        <f t="shared" si="11"/>
        <v>85.1694362432915</v>
      </c>
      <c r="K63" s="166">
        <f t="shared" si="11"/>
        <v>85.1694362432915</v>
      </c>
      <c r="L63" s="166"/>
      <c r="M63" s="166"/>
      <c r="N63" s="166"/>
      <c r="O63" s="166">
        <f t="shared" si="10"/>
        <v>565.99645068962468</v>
      </c>
      <c r="P63" s="166">
        <f t="shared" si="9"/>
        <v>420.82689408033787</v>
      </c>
      <c r="Q63" s="166">
        <f t="shared" si="9"/>
        <v>310.28470197841699</v>
      </c>
      <c r="R63" s="166"/>
      <c r="S63" s="166"/>
      <c r="T63" s="185"/>
      <c r="U63" s="150"/>
      <c r="V63" s="155">
        <v>300</v>
      </c>
      <c r="W63" s="294">
        <v>493.5610735769435</v>
      </c>
      <c r="X63" s="290">
        <v>344.54689579978026</v>
      </c>
      <c r="Y63" s="290">
        <v>231.07714187549789</v>
      </c>
      <c r="Z63" s="290"/>
      <c r="AA63" s="290"/>
      <c r="AB63" s="290"/>
      <c r="AC63" s="290">
        <v>85.1694362432915</v>
      </c>
      <c r="AD63" s="290">
        <v>85.1694362432915</v>
      </c>
      <c r="AE63" s="290">
        <v>85.1694362432915</v>
      </c>
      <c r="AF63" s="290"/>
      <c r="AG63" s="290"/>
      <c r="AH63" s="290"/>
      <c r="AI63" s="290">
        <v>578.73050982023506</v>
      </c>
      <c r="AJ63" s="290">
        <v>429.71633204307176</v>
      </c>
      <c r="AK63" s="290">
        <v>316.24657811878939</v>
      </c>
      <c r="AL63" s="290"/>
      <c r="AM63" s="290"/>
      <c r="AN63" s="295"/>
    </row>
    <row r="64" spans="2:40" x14ac:dyDescent="0.3">
      <c r="B64" s="155">
        <v>400</v>
      </c>
      <c r="C64" s="184">
        <f>'SCyD - LRAIC+'!G412</f>
        <v>556.08145938438724</v>
      </c>
      <c r="D64" s="166">
        <f>'SCyD - LRAIC+'!G252</f>
        <v>388.19135239771595</v>
      </c>
      <c r="E64" s="166">
        <f>'SCyD - LRAIC+'!G92</f>
        <v>260.34815378216405</v>
      </c>
      <c r="F64" s="166">
        <f>'SCyD - LRAIC+'!G492</f>
        <v>992.89051733299721</v>
      </c>
      <c r="G64" s="166">
        <f>'SCyD - LRAIC+'!G332</f>
        <v>693.12059627569283</v>
      </c>
      <c r="H64" s="166">
        <f>'SCyD - LRAIC+'!G172</f>
        <v>464.85493938538082</v>
      </c>
      <c r="I64" s="166">
        <f t="shared" si="11"/>
        <v>85.1694362432915</v>
      </c>
      <c r="J64" s="166">
        <f t="shared" si="11"/>
        <v>85.1694362432915</v>
      </c>
      <c r="K64" s="166">
        <f t="shared" si="11"/>
        <v>85.1694362432915</v>
      </c>
      <c r="L64" s="166">
        <f t="shared" ref="L64:N67" si="14">local.loop.fiber</f>
        <v>85.1694362432915</v>
      </c>
      <c r="M64" s="166">
        <f t="shared" si="14"/>
        <v>85.1694362432915</v>
      </c>
      <c r="N64" s="166">
        <f t="shared" si="14"/>
        <v>85.1694362432915</v>
      </c>
      <c r="O64" s="166">
        <f t="shared" si="10"/>
        <v>641.2508956276788</v>
      </c>
      <c r="P64" s="166">
        <f t="shared" si="9"/>
        <v>473.36078864100745</v>
      </c>
      <c r="Q64" s="166">
        <f t="shared" si="9"/>
        <v>345.51759002545555</v>
      </c>
      <c r="R64" s="166">
        <f t="shared" si="9"/>
        <v>1078.0599535762888</v>
      </c>
      <c r="S64" s="166">
        <f t="shared" si="9"/>
        <v>778.29003251898439</v>
      </c>
      <c r="T64" s="185">
        <f t="shared" si="9"/>
        <v>550.02437562867226</v>
      </c>
      <c r="U64" s="150"/>
      <c r="V64" s="155">
        <v>400</v>
      </c>
      <c r="W64" s="294">
        <v>570.80853164215284</v>
      </c>
      <c r="X64" s="290">
        <v>398.47208015823128</v>
      </c>
      <c r="Y64" s="290">
        <v>267.24312574754919</v>
      </c>
      <c r="Z64" s="290">
        <v>1019.1858921311443</v>
      </c>
      <c r="AA64" s="290">
        <v>711.47696643052234</v>
      </c>
      <c r="AB64" s="290">
        <v>477.16599951187123</v>
      </c>
      <c r="AC64" s="290">
        <v>85.1694362432915</v>
      </c>
      <c r="AD64" s="290">
        <v>85.1694362432915</v>
      </c>
      <c r="AE64" s="290">
        <v>85.1694362432915</v>
      </c>
      <c r="AF64" s="290">
        <v>85.1694362432915</v>
      </c>
      <c r="AG64" s="290">
        <v>85.1694362432915</v>
      </c>
      <c r="AH64" s="290">
        <v>85.1694362432915</v>
      </c>
      <c r="AI64" s="290">
        <v>655.97796788544429</v>
      </c>
      <c r="AJ64" s="290">
        <v>483.64151640152278</v>
      </c>
      <c r="AK64" s="290">
        <v>352.41256199084069</v>
      </c>
      <c r="AL64" s="290">
        <v>1104.3553283744359</v>
      </c>
      <c r="AM64" s="290">
        <v>796.64640267381378</v>
      </c>
      <c r="AN64" s="295">
        <v>562.33543575516273</v>
      </c>
    </row>
    <row r="65" spans="2:40" x14ac:dyDescent="0.3">
      <c r="B65" s="155">
        <v>500</v>
      </c>
      <c r="C65" s="184">
        <f>'SCyD - LRAIC+'!G413</f>
        <v>622.47371300143379</v>
      </c>
      <c r="D65" s="166">
        <f>'SCyD - LRAIC+'!G253</f>
        <v>434.53869645206635</v>
      </c>
      <c r="E65" s="166">
        <f>'SCyD - LRAIC+'!G93</f>
        <v>291.43191024074264</v>
      </c>
      <c r="F65" s="166">
        <f>'SCyD - LRAIC+'!G493</f>
        <v>1111.4347304662851</v>
      </c>
      <c r="G65" s="166">
        <f>'SCyD - LRAIC+'!G333</f>
        <v>775.87436847676315</v>
      </c>
      <c r="H65" s="166">
        <f>'SCyD - LRAIC+'!G173</f>
        <v>520.35538182951075</v>
      </c>
      <c r="I65" s="166">
        <f t="shared" si="11"/>
        <v>85.1694362432915</v>
      </c>
      <c r="J65" s="166">
        <f t="shared" si="11"/>
        <v>85.1694362432915</v>
      </c>
      <c r="K65" s="166">
        <f t="shared" si="11"/>
        <v>85.1694362432915</v>
      </c>
      <c r="L65" s="166">
        <f t="shared" si="14"/>
        <v>85.1694362432915</v>
      </c>
      <c r="M65" s="166">
        <f t="shared" si="14"/>
        <v>85.1694362432915</v>
      </c>
      <c r="N65" s="166">
        <f t="shared" si="14"/>
        <v>85.1694362432915</v>
      </c>
      <c r="O65" s="166">
        <f t="shared" si="10"/>
        <v>707.64314924472524</v>
      </c>
      <c r="P65" s="166">
        <f t="shared" ref="P65:T67" si="15">D65+J65</f>
        <v>519.70813269535779</v>
      </c>
      <c r="Q65" s="166">
        <f t="shared" si="15"/>
        <v>376.60134648403414</v>
      </c>
      <c r="R65" s="166">
        <f t="shared" si="15"/>
        <v>1196.6041667095767</v>
      </c>
      <c r="S65" s="166">
        <f t="shared" si="15"/>
        <v>861.0438047200546</v>
      </c>
      <c r="T65" s="185">
        <f t="shared" si="15"/>
        <v>605.52481807280219</v>
      </c>
      <c r="U65" s="150"/>
      <c r="V65" s="155">
        <v>500</v>
      </c>
      <c r="W65" s="294">
        <v>638.95909512526919</v>
      </c>
      <c r="X65" s="290">
        <v>446.04687151067981</v>
      </c>
      <c r="Y65" s="290">
        <v>299.15009384119105</v>
      </c>
      <c r="Z65" s="290">
        <v>1140.8695898904559</v>
      </c>
      <c r="AA65" s="290">
        <v>796.42236139160502</v>
      </c>
      <c r="AB65" s="290">
        <v>534.13629679906205</v>
      </c>
      <c r="AC65" s="290">
        <v>85.1694362432915</v>
      </c>
      <c r="AD65" s="290">
        <v>85.1694362432915</v>
      </c>
      <c r="AE65" s="290">
        <v>85.1694362432915</v>
      </c>
      <c r="AF65" s="290">
        <v>85.1694362432915</v>
      </c>
      <c r="AG65" s="290">
        <v>85.1694362432915</v>
      </c>
      <c r="AH65" s="290">
        <v>85.1694362432915</v>
      </c>
      <c r="AI65" s="290">
        <v>724.12853136856074</v>
      </c>
      <c r="AJ65" s="290">
        <v>531.21630775397125</v>
      </c>
      <c r="AK65" s="290">
        <v>384.31953008448255</v>
      </c>
      <c r="AL65" s="290">
        <v>1226.0390261337475</v>
      </c>
      <c r="AM65" s="290">
        <v>881.59179763489647</v>
      </c>
      <c r="AN65" s="295">
        <v>619.30573304235349</v>
      </c>
    </row>
    <row r="66" spans="2:40" x14ac:dyDescent="0.3">
      <c r="B66" s="155">
        <v>750</v>
      </c>
      <c r="C66" s="184">
        <f>'SCyD - LRAIC+'!G414</f>
        <v>764.05621984269226</v>
      </c>
      <c r="D66" s="166">
        <f>'SCyD - LRAIC+'!G254</f>
        <v>533.37512388378104</v>
      </c>
      <c r="E66" s="166">
        <f>'SCyD - LRAIC+'!G94</f>
        <v>357.71850124627468</v>
      </c>
      <c r="F66" s="166">
        <f>'SCyD - LRAIC+'!G494</f>
        <v>1364.2320969142604</v>
      </c>
      <c r="G66" s="166">
        <f>'SCyD - LRAIC+'!G334</f>
        <v>952.34806654369731</v>
      </c>
      <c r="H66" s="166">
        <f>'SCyD - LRAIC+'!G174</f>
        <v>638.7109330262449</v>
      </c>
      <c r="I66" s="166">
        <f t="shared" si="11"/>
        <v>85.1694362432915</v>
      </c>
      <c r="J66" s="166">
        <f t="shared" si="11"/>
        <v>85.1694362432915</v>
      </c>
      <c r="K66" s="166">
        <f t="shared" si="11"/>
        <v>85.1694362432915</v>
      </c>
      <c r="L66" s="166">
        <f t="shared" si="14"/>
        <v>85.1694362432915</v>
      </c>
      <c r="M66" s="166">
        <f t="shared" si="14"/>
        <v>85.1694362432915</v>
      </c>
      <c r="N66" s="166">
        <f t="shared" si="14"/>
        <v>85.1694362432915</v>
      </c>
      <c r="O66" s="166">
        <f t="shared" si="10"/>
        <v>849.2256560859837</v>
      </c>
      <c r="P66" s="166">
        <f t="shared" si="15"/>
        <v>618.5445601270726</v>
      </c>
      <c r="Q66" s="166">
        <f t="shared" si="15"/>
        <v>442.88793748956618</v>
      </c>
      <c r="R66" s="166">
        <f t="shared" si="15"/>
        <v>1449.401533157552</v>
      </c>
      <c r="S66" s="166">
        <f t="shared" si="15"/>
        <v>1037.5175027869889</v>
      </c>
      <c r="T66" s="185">
        <f t="shared" si="15"/>
        <v>723.88036926953646</v>
      </c>
      <c r="U66" s="150"/>
      <c r="V66" s="155">
        <v>750</v>
      </c>
      <c r="W66" s="294">
        <v>784.29122492823421</v>
      </c>
      <c r="X66" s="290">
        <v>547.50084927413491</v>
      </c>
      <c r="Y66" s="290">
        <v>367.19219638012351</v>
      </c>
      <c r="Z66" s="290">
        <v>1400.3619558199346</v>
      </c>
      <c r="AA66" s="290">
        <v>977.56972886284564</v>
      </c>
      <c r="AB66" s="290">
        <v>655.62633616325218</v>
      </c>
      <c r="AC66" s="290">
        <v>85.1694362432915</v>
      </c>
      <c r="AD66" s="290">
        <v>85.1694362432915</v>
      </c>
      <c r="AE66" s="290">
        <v>85.1694362432915</v>
      </c>
      <c r="AF66" s="290">
        <v>85.1694362432915</v>
      </c>
      <c r="AG66" s="290">
        <v>85.1694362432915</v>
      </c>
      <c r="AH66" s="290">
        <v>85.1694362432915</v>
      </c>
      <c r="AI66" s="290">
        <v>869.46066117152577</v>
      </c>
      <c r="AJ66" s="290">
        <v>632.67028551742646</v>
      </c>
      <c r="AK66" s="290">
        <v>452.36163262341501</v>
      </c>
      <c r="AL66" s="290">
        <v>1485.5313920632261</v>
      </c>
      <c r="AM66" s="290">
        <v>1062.7391651061371</v>
      </c>
      <c r="AN66" s="295">
        <v>740.79577240654362</v>
      </c>
    </row>
    <row r="67" spans="2:40" ht="14.5" thickBot="1" x14ac:dyDescent="0.35">
      <c r="B67" s="156">
        <v>1000</v>
      </c>
      <c r="C67" s="186">
        <f>'SCyD - LRAIC+'!G415</f>
        <v>883.63899077318752</v>
      </c>
      <c r="D67" s="187">
        <f>'SCyD - LRAIC+'!G255</f>
        <v>616.85389626070207</v>
      </c>
      <c r="E67" s="187">
        <f>'SCyD - LRAIC+'!G95</f>
        <v>413.70517929588266</v>
      </c>
      <c r="F67" s="187">
        <f>'SCyD - LRAIC+'!G495</f>
        <v>1577.7486551263189</v>
      </c>
      <c r="G67" s="187">
        <f>'SCyD - LRAIC+'!G335</f>
        <v>1101.4004762093659</v>
      </c>
      <c r="H67" s="187">
        <f>'SCyD - LRAIC+'!G175</f>
        <v>738.67585865777187</v>
      </c>
      <c r="I67" s="187">
        <f t="shared" si="11"/>
        <v>85.1694362432915</v>
      </c>
      <c r="J67" s="187">
        <f t="shared" si="11"/>
        <v>85.1694362432915</v>
      </c>
      <c r="K67" s="187">
        <f t="shared" si="11"/>
        <v>85.1694362432915</v>
      </c>
      <c r="L67" s="187">
        <f t="shared" si="14"/>
        <v>85.1694362432915</v>
      </c>
      <c r="M67" s="187">
        <f t="shared" si="14"/>
        <v>85.1694362432915</v>
      </c>
      <c r="N67" s="187">
        <f t="shared" si="14"/>
        <v>85.1694362432915</v>
      </c>
      <c r="O67" s="187">
        <f t="shared" si="10"/>
        <v>968.80842701647907</v>
      </c>
      <c r="P67" s="187">
        <f t="shared" si="15"/>
        <v>702.02333250399352</v>
      </c>
      <c r="Q67" s="187">
        <f t="shared" si="15"/>
        <v>498.87461553917416</v>
      </c>
      <c r="R67" s="187">
        <f t="shared" si="15"/>
        <v>1662.9180913696105</v>
      </c>
      <c r="S67" s="187">
        <f t="shared" si="15"/>
        <v>1186.5699124526575</v>
      </c>
      <c r="T67" s="188">
        <f t="shared" si="15"/>
        <v>823.84529490106343</v>
      </c>
      <c r="U67" s="150"/>
      <c r="V67" s="156">
        <v>1000</v>
      </c>
      <c r="W67" s="296">
        <v>907.04098529626015</v>
      </c>
      <c r="X67" s="297">
        <v>633.19044506916691</v>
      </c>
      <c r="Y67" s="297">
        <v>424.66160657120878</v>
      </c>
      <c r="Z67" s="297">
        <v>1619.5332139468208</v>
      </c>
      <c r="AA67" s="297">
        <v>1130.5695918562517</v>
      </c>
      <c r="AB67" s="297">
        <v>758.23869888906279</v>
      </c>
      <c r="AC67" s="297">
        <v>85.1694362432915</v>
      </c>
      <c r="AD67" s="297">
        <v>85.1694362432915</v>
      </c>
      <c r="AE67" s="297">
        <v>85.1694362432915</v>
      </c>
      <c r="AF67" s="297">
        <v>85.1694362432915</v>
      </c>
      <c r="AG67" s="297">
        <v>85.1694362432915</v>
      </c>
      <c r="AH67" s="297">
        <v>85.1694362432915</v>
      </c>
      <c r="AI67" s="297">
        <v>992.21042153955159</v>
      </c>
      <c r="AJ67" s="297">
        <v>718.35988131245836</v>
      </c>
      <c r="AK67" s="297">
        <v>509.83104281450028</v>
      </c>
      <c r="AL67" s="297">
        <v>1704.7026501901123</v>
      </c>
      <c r="AM67" s="297">
        <v>1215.7390280995432</v>
      </c>
      <c r="AN67" s="298">
        <v>843.40813513235435</v>
      </c>
    </row>
    <row r="68" spans="2:40" x14ac:dyDescent="0.3">
      <c r="B68" s="153" t="s">
        <v>184</v>
      </c>
      <c r="V68" s="153" t="s">
        <v>184</v>
      </c>
      <c r="W68" s="131"/>
      <c r="X68" s="131"/>
      <c r="Y68" s="131"/>
      <c r="Z68" s="131"/>
      <c r="AA68" s="131"/>
      <c r="AB68" s="131"/>
      <c r="AC68" s="131"/>
      <c r="AD68" s="131"/>
      <c r="AE68" s="131"/>
      <c r="AF68" s="131"/>
      <c r="AG68" s="131"/>
      <c r="AH68" s="131"/>
      <c r="AI68" s="131"/>
      <c r="AJ68" s="131"/>
      <c r="AK68" s="131"/>
      <c r="AL68" s="131"/>
      <c r="AM68" s="131"/>
      <c r="AN68" s="131"/>
    </row>
    <row r="69" spans="2:40" x14ac:dyDescent="0.3">
      <c r="W69" s="131"/>
      <c r="X69" s="131"/>
      <c r="Y69" s="131"/>
      <c r="Z69" s="131"/>
      <c r="AA69" s="131"/>
      <c r="AB69" s="131"/>
      <c r="AC69" s="131"/>
      <c r="AD69" s="131"/>
      <c r="AE69" s="131"/>
      <c r="AF69" s="131"/>
      <c r="AG69" s="131"/>
      <c r="AH69" s="131"/>
      <c r="AI69" s="131"/>
      <c r="AJ69" s="131"/>
      <c r="AK69" s="131"/>
      <c r="AL69" s="131"/>
      <c r="AM69" s="131"/>
      <c r="AN69" s="131"/>
    </row>
    <row r="70" spans="2:40" x14ac:dyDescent="0.3">
      <c r="W70" s="131"/>
      <c r="X70" s="131"/>
      <c r="Y70" s="131"/>
      <c r="Z70" s="131"/>
      <c r="AA70" s="131"/>
      <c r="AB70" s="131"/>
      <c r="AC70" s="131"/>
      <c r="AD70" s="131"/>
      <c r="AE70" s="131"/>
      <c r="AF70" s="131"/>
      <c r="AG70" s="131"/>
      <c r="AH70" s="131"/>
      <c r="AI70" s="131"/>
      <c r="AJ70" s="131"/>
      <c r="AK70" s="131"/>
      <c r="AL70" s="131"/>
      <c r="AM70" s="131"/>
      <c r="AN70" s="131"/>
    </row>
    <row r="71" spans="2:40" s="178" customFormat="1" ht="26.5" thickBot="1" x14ac:dyDescent="0.35">
      <c r="B71" s="175" t="s">
        <v>185</v>
      </c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7"/>
      <c r="N71" s="177"/>
      <c r="O71" s="177"/>
      <c r="P71" s="177"/>
      <c r="Q71" s="177"/>
      <c r="R71" s="177"/>
      <c r="S71" s="177"/>
      <c r="T71" s="177"/>
      <c r="V71" s="175" t="s">
        <v>185</v>
      </c>
      <c r="W71" s="176"/>
      <c r="X71" s="176"/>
      <c r="Y71" s="176"/>
      <c r="Z71" s="176"/>
      <c r="AA71" s="176"/>
      <c r="AB71" s="176"/>
      <c r="AC71" s="176"/>
      <c r="AD71" s="176"/>
      <c r="AE71" s="176"/>
      <c r="AF71" s="176"/>
      <c r="AG71" s="177"/>
      <c r="AH71" s="177"/>
      <c r="AI71" s="177"/>
      <c r="AJ71" s="177"/>
      <c r="AK71" s="177"/>
      <c r="AL71" s="177"/>
      <c r="AM71" s="177"/>
      <c r="AN71" s="177"/>
    </row>
    <row r="72" spans="2:40" ht="14.5" thickBot="1" x14ac:dyDescent="0.35">
      <c r="B72" s="272" t="s">
        <v>220</v>
      </c>
      <c r="C72" s="275"/>
      <c r="D72" s="275"/>
      <c r="E72" s="275"/>
      <c r="F72" s="275"/>
      <c r="G72" s="275"/>
      <c r="H72" s="275"/>
      <c r="I72" s="275"/>
      <c r="J72" s="275"/>
      <c r="K72" s="276"/>
      <c r="L72" s="157"/>
      <c r="M72" s="157"/>
      <c r="N72" s="157"/>
      <c r="O72" s="157"/>
      <c r="P72" s="157"/>
      <c r="Q72" s="157"/>
      <c r="R72" s="157"/>
      <c r="S72" s="157"/>
      <c r="T72" s="157"/>
      <c r="V72" s="266" t="s">
        <v>219</v>
      </c>
      <c r="W72" s="270"/>
      <c r="X72" s="270"/>
      <c r="Y72" s="270"/>
      <c r="Z72" s="270"/>
      <c r="AA72" s="270"/>
      <c r="AB72" s="270"/>
      <c r="AC72" s="270"/>
      <c r="AD72" s="270"/>
      <c r="AE72" s="277"/>
      <c r="AF72" s="288"/>
      <c r="AG72" s="288"/>
      <c r="AH72" s="288"/>
      <c r="AI72" s="288"/>
      <c r="AJ72" s="288"/>
      <c r="AK72" s="288"/>
      <c r="AL72" s="288"/>
      <c r="AM72" s="288"/>
      <c r="AN72" s="288"/>
    </row>
    <row r="73" spans="2:40" ht="37" customHeight="1" x14ac:dyDescent="0.3">
      <c r="B73" s="144" t="s">
        <v>186</v>
      </c>
      <c r="C73" s="278" t="s">
        <v>188</v>
      </c>
      <c r="D73" s="278"/>
      <c r="E73" s="273"/>
      <c r="F73" s="274" t="s">
        <v>189</v>
      </c>
      <c r="G73" s="278"/>
      <c r="H73" s="273"/>
      <c r="I73" s="274" t="s">
        <v>181</v>
      </c>
      <c r="J73" s="278"/>
      <c r="K73" s="278"/>
      <c r="L73" s="157"/>
      <c r="M73" s="157"/>
      <c r="N73" s="157"/>
      <c r="O73" s="157"/>
      <c r="P73" s="157"/>
      <c r="Q73" s="157"/>
      <c r="R73" s="158"/>
      <c r="S73" s="158"/>
      <c r="T73" s="158"/>
      <c r="U73" s="159"/>
      <c r="V73" s="285" t="s">
        <v>186</v>
      </c>
      <c r="W73" s="278" t="s">
        <v>188</v>
      </c>
      <c r="X73" s="278"/>
      <c r="Y73" s="273"/>
      <c r="Z73" s="274" t="s">
        <v>189</v>
      </c>
      <c r="AA73" s="278"/>
      <c r="AB73" s="273"/>
      <c r="AC73" s="274" t="s">
        <v>181</v>
      </c>
      <c r="AD73" s="278"/>
      <c r="AE73" s="278"/>
      <c r="AF73" s="288"/>
      <c r="AG73" s="288"/>
      <c r="AH73" s="288"/>
      <c r="AI73" s="288"/>
      <c r="AJ73" s="288"/>
      <c r="AK73" s="288"/>
      <c r="AL73" s="158"/>
      <c r="AM73" s="158"/>
      <c r="AN73" s="158"/>
    </row>
    <row r="74" spans="2:40" ht="14.15" customHeight="1" x14ac:dyDescent="0.3">
      <c r="B74" s="144" t="s">
        <v>185</v>
      </c>
      <c r="C74" s="257" t="s">
        <v>183</v>
      </c>
      <c r="D74" s="257"/>
      <c r="E74" s="257"/>
      <c r="F74" s="257" t="s">
        <v>183</v>
      </c>
      <c r="G74" s="257"/>
      <c r="H74" s="257"/>
      <c r="I74" s="257" t="s">
        <v>183</v>
      </c>
      <c r="J74" s="257"/>
      <c r="K74" s="257"/>
      <c r="L74" s="157"/>
      <c r="M74" s="157"/>
      <c r="N74" s="157"/>
      <c r="O74" s="157"/>
      <c r="P74" s="157"/>
      <c r="Q74" s="157"/>
      <c r="R74" s="158"/>
      <c r="S74" s="158"/>
      <c r="T74" s="158"/>
      <c r="U74" s="159"/>
      <c r="V74" s="285" t="s">
        <v>185</v>
      </c>
      <c r="W74" s="257" t="s">
        <v>183</v>
      </c>
      <c r="X74" s="257"/>
      <c r="Y74" s="257"/>
      <c r="Z74" s="257" t="s">
        <v>183</v>
      </c>
      <c r="AA74" s="257"/>
      <c r="AB74" s="257"/>
      <c r="AC74" s="257" t="s">
        <v>183</v>
      </c>
      <c r="AD74" s="257"/>
      <c r="AE74" s="257"/>
      <c r="AF74" s="288"/>
      <c r="AG74" s="288"/>
      <c r="AH74" s="288"/>
      <c r="AI74" s="288"/>
      <c r="AJ74" s="288"/>
      <c r="AK74" s="288"/>
      <c r="AL74" s="158"/>
      <c r="AM74" s="158"/>
      <c r="AN74" s="158"/>
    </row>
    <row r="75" spans="2:40" ht="35" thickBot="1" x14ac:dyDescent="0.35">
      <c r="B75" s="144" t="s">
        <v>15</v>
      </c>
      <c r="C75" s="146" t="s">
        <v>5</v>
      </c>
      <c r="D75" s="147" t="s">
        <v>4</v>
      </c>
      <c r="E75" s="147" t="s">
        <v>3</v>
      </c>
      <c r="F75" s="147" t="s">
        <v>5</v>
      </c>
      <c r="G75" s="147" t="s">
        <v>4</v>
      </c>
      <c r="H75" s="147" t="s">
        <v>3</v>
      </c>
      <c r="I75" s="147" t="s">
        <v>5</v>
      </c>
      <c r="J75" s="147" t="s">
        <v>4</v>
      </c>
      <c r="K75" s="161" t="s">
        <v>3</v>
      </c>
      <c r="L75" s="157"/>
      <c r="M75" s="157"/>
      <c r="N75" s="157"/>
      <c r="O75" s="157"/>
      <c r="P75" s="157"/>
      <c r="Q75" s="157"/>
      <c r="R75" s="162"/>
      <c r="S75" s="162"/>
      <c r="T75" s="162"/>
      <c r="U75" s="160"/>
      <c r="V75" s="285" t="s">
        <v>15</v>
      </c>
      <c r="W75" s="286" t="s">
        <v>5</v>
      </c>
      <c r="X75" s="287" t="s">
        <v>4</v>
      </c>
      <c r="Y75" s="287" t="s">
        <v>3</v>
      </c>
      <c r="Z75" s="287" t="s">
        <v>5</v>
      </c>
      <c r="AA75" s="287" t="s">
        <v>4</v>
      </c>
      <c r="AB75" s="287" t="s">
        <v>3</v>
      </c>
      <c r="AC75" s="287" t="s">
        <v>5</v>
      </c>
      <c r="AD75" s="287" t="s">
        <v>4</v>
      </c>
      <c r="AE75" s="289" t="s">
        <v>3</v>
      </c>
      <c r="AF75" s="288"/>
      <c r="AG75" s="288"/>
      <c r="AH75" s="288"/>
      <c r="AI75" s="288"/>
      <c r="AJ75" s="288"/>
      <c r="AK75" s="288"/>
      <c r="AL75" s="162"/>
      <c r="AM75" s="162"/>
      <c r="AN75" s="162"/>
    </row>
    <row r="76" spans="2:40" x14ac:dyDescent="0.3">
      <c r="B76" s="196">
        <v>200</v>
      </c>
      <c r="C76" s="181">
        <f>'SCyD - LRAIC+'!G469</f>
        <v>610.07244616357264</v>
      </c>
      <c r="D76" s="182">
        <f>'SCyD - LRAIC+'!G309</f>
        <v>425.88157533430103</v>
      </c>
      <c r="E76" s="182">
        <f>'SCyD - LRAIC+'!G149</f>
        <v>285.62584195468344</v>
      </c>
      <c r="F76" s="182">
        <f t="shared" ref="F76:H78" si="16">local.loop.fiber</f>
        <v>85.1694362432915</v>
      </c>
      <c r="G76" s="182">
        <f t="shared" si="16"/>
        <v>85.1694362432915</v>
      </c>
      <c r="H76" s="182">
        <f t="shared" si="16"/>
        <v>85.1694362432915</v>
      </c>
      <c r="I76" s="182">
        <f>C76+F76</f>
        <v>695.24188240686408</v>
      </c>
      <c r="J76" s="182">
        <f>D76+G76</f>
        <v>511.05101157759253</v>
      </c>
      <c r="K76" s="183">
        <f>E76+H76</f>
        <v>370.79527819797494</v>
      </c>
      <c r="L76" s="157"/>
      <c r="M76" s="157"/>
      <c r="N76" s="157"/>
      <c r="O76" s="157"/>
      <c r="P76" s="163"/>
      <c r="Q76" s="163"/>
      <c r="R76" s="163"/>
      <c r="S76" s="163"/>
      <c r="T76" s="163"/>
      <c r="U76" s="164"/>
      <c r="V76" s="196">
        <v>200</v>
      </c>
      <c r="W76" s="291">
        <v>626.22939735390548</v>
      </c>
      <c r="X76" s="292">
        <v>437.16047814135169</v>
      </c>
      <c r="Y76" s="292">
        <v>293.19025961717574</v>
      </c>
      <c r="Z76" s="292">
        <v>85.1694362432915</v>
      </c>
      <c r="AA76" s="292">
        <v>85.1694362432915</v>
      </c>
      <c r="AB76" s="292">
        <v>85.1694362432915</v>
      </c>
      <c r="AC76" s="292">
        <v>711.39883359719693</v>
      </c>
      <c r="AD76" s="292">
        <v>522.32991438464319</v>
      </c>
      <c r="AE76" s="293">
        <v>378.35969586046724</v>
      </c>
      <c r="AF76" s="288"/>
      <c r="AG76" s="288"/>
      <c r="AH76" s="288"/>
      <c r="AI76" s="288"/>
      <c r="AJ76" s="163"/>
      <c r="AK76" s="163"/>
      <c r="AL76" s="163"/>
      <c r="AM76" s="163"/>
      <c r="AN76" s="163"/>
    </row>
    <row r="77" spans="2:40" x14ac:dyDescent="0.3">
      <c r="B77" s="155">
        <v>500</v>
      </c>
      <c r="C77" s="184">
        <f>'SCyD - LRAIC+'!G473</f>
        <v>969.43314963837213</v>
      </c>
      <c r="D77" s="166">
        <f>'SCyD - LRAIC+'!G313</f>
        <v>676.74539236375574</v>
      </c>
      <c r="E77" s="166">
        <f>'SCyD - LRAIC+'!G153</f>
        <v>453.87258730580254</v>
      </c>
      <c r="F77" s="166">
        <f t="shared" si="16"/>
        <v>85.1694362432915</v>
      </c>
      <c r="G77" s="166">
        <f t="shared" si="16"/>
        <v>85.1694362432915</v>
      </c>
      <c r="H77" s="166">
        <f t="shared" si="16"/>
        <v>85.1694362432915</v>
      </c>
      <c r="I77" s="166">
        <f t="shared" ref="I77:I78" si="17">C77+F77</f>
        <v>1054.6025858816636</v>
      </c>
      <c r="J77" s="166">
        <f t="shared" ref="J77:J78" si="18">D77+G77</f>
        <v>761.91482860704718</v>
      </c>
      <c r="K77" s="185">
        <f t="shared" ref="K77:K78" si="19">E77+H77</f>
        <v>539.04202354909398</v>
      </c>
      <c r="L77" s="157"/>
      <c r="M77" s="157"/>
      <c r="N77" s="157"/>
      <c r="O77" s="157"/>
      <c r="P77" s="163"/>
      <c r="Q77" s="163"/>
      <c r="R77" s="163"/>
      <c r="S77" s="163"/>
      <c r="T77" s="163"/>
      <c r="U77" s="164"/>
      <c r="V77" s="155">
        <v>500</v>
      </c>
      <c r="W77" s="294">
        <v>995.1072874878929</v>
      </c>
      <c r="X77" s="290">
        <v>694.66808718707227</v>
      </c>
      <c r="Y77" s="290">
        <v>465.89279455470336</v>
      </c>
      <c r="Z77" s="290">
        <v>85.1694362432915</v>
      </c>
      <c r="AA77" s="290">
        <v>85.1694362432915</v>
      </c>
      <c r="AB77" s="290">
        <v>85.1694362432915</v>
      </c>
      <c r="AC77" s="290">
        <v>1080.2767237311843</v>
      </c>
      <c r="AD77" s="290">
        <v>779.83752343036372</v>
      </c>
      <c r="AE77" s="295">
        <v>551.06223079799486</v>
      </c>
      <c r="AF77" s="288"/>
      <c r="AG77" s="288"/>
      <c r="AH77" s="288"/>
      <c r="AI77" s="288"/>
      <c r="AJ77" s="163"/>
      <c r="AK77" s="163"/>
      <c r="AL77" s="163"/>
      <c r="AM77" s="163"/>
      <c r="AN77" s="163"/>
    </row>
    <row r="78" spans="2:40" ht="14.5" thickBot="1" x14ac:dyDescent="0.35">
      <c r="B78" s="156">
        <v>1000</v>
      </c>
      <c r="C78" s="186">
        <f>'SCyD - LRAIC+'!G475</f>
        <v>1376.1688438826504</v>
      </c>
      <c r="D78" s="187">
        <f>'SCyD - LRAIC+'!G315</f>
        <v>960.68091395425176</v>
      </c>
      <c r="E78" s="187">
        <f>'SCyD - LRAIC+'!G155</f>
        <v>644.29952078248027</v>
      </c>
      <c r="F78" s="187">
        <f t="shared" si="16"/>
        <v>85.1694362432915</v>
      </c>
      <c r="G78" s="187">
        <f t="shared" si="16"/>
        <v>85.1694362432915</v>
      </c>
      <c r="H78" s="187">
        <f t="shared" si="16"/>
        <v>85.1694362432915</v>
      </c>
      <c r="I78" s="187">
        <f t="shared" si="17"/>
        <v>1461.338280125942</v>
      </c>
      <c r="J78" s="187">
        <f t="shared" si="18"/>
        <v>1045.8503501975433</v>
      </c>
      <c r="K78" s="188">
        <f t="shared" si="19"/>
        <v>729.46895702577172</v>
      </c>
      <c r="L78" s="157"/>
      <c r="M78" s="157"/>
      <c r="N78" s="157"/>
      <c r="O78" s="157"/>
      <c r="P78" s="163"/>
      <c r="Q78" s="163"/>
      <c r="R78" s="163"/>
      <c r="S78" s="163"/>
      <c r="T78" s="163"/>
      <c r="U78" s="164"/>
      <c r="V78" s="156">
        <v>1000</v>
      </c>
      <c r="W78" s="296">
        <v>1412.6148315355777</v>
      </c>
      <c r="X78" s="297">
        <v>986.12326057038058</v>
      </c>
      <c r="Y78" s="297">
        <v>661.3629301770527</v>
      </c>
      <c r="Z78" s="297">
        <v>85.1694362432915</v>
      </c>
      <c r="AA78" s="297">
        <v>85.1694362432915</v>
      </c>
      <c r="AB78" s="297">
        <v>85.1694362432915</v>
      </c>
      <c r="AC78" s="297">
        <v>1497.7842677788692</v>
      </c>
      <c r="AD78" s="297">
        <v>1071.2926968136721</v>
      </c>
      <c r="AE78" s="298">
        <v>746.53236642034426</v>
      </c>
      <c r="AF78" s="288"/>
      <c r="AG78" s="288"/>
      <c r="AH78" s="288"/>
      <c r="AI78" s="288"/>
      <c r="AJ78" s="163"/>
      <c r="AK78" s="163"/>
      <c r="AL78" s="163"/>
      <c r="AM78" s="163"/>
      <c r="AN78" s="163"/>
    </row>
    <row r="79" spans="2:40" x14ac:dyDescent="0.3">
      <c r="W79" s="131"/>
      <c r="X79" s="131"/>
      <c r="Y79" s="131"/>
      <c r="Z79" s="131"/>
      <c r="AA79" s="131"/>
      <c r="AB79" s="131"/>
      <c r="AC79" s="131"/>
      <c r="AD79" s="131"/>
      <c r="AE79" s="131"/>
      <c r="AF79" s="131"/>
      <c r="AG79" s="131"/>
      <c r="AH79" s="131"/>
      <c r="AI79" s="131"/>
      <c r="AJ79" s="131"/>
      <c r="AK79" s="131"/>
      <c r="AL79" s="131"/>
      <c r="AM79" s="131"/>
      <c r="AN79" s="131"/>
    </row>
    <row r="80" spans="2:40" s="178" customFormat="1" ht="36" customHeight="1" thickBot="1" x14ac:dyDescent="0.35">
      <c r="B80" s="175" t="s">
        <v>187</v>
      </c>
      <c r="C80" s="176"/>
      <c r="D80" s="176"/>
      <c r="E80" s="176"/>
      <c r="F80" s="176"/>
      <c r="G80" s="176"/>
      <c r="H80" s="176"/>
      <c r="I80" s="176"/>
      <c r="J80" s="176"/>
      <c r="K80" s="176"/>
      <c r="L80" s="176"/>
      <c r="M80" s="177"/>
      <c r="N80" s="177"/>
      <c r="O80" s="177"/>
      <c r="P80" s="177"/>
      <c r="Q80" s="177"/>
      <c r="R80" s="177"/>
      <c r="S80" s="177"/>
      <c r="T80" s="177"/>
      <c r="V80" s="175" t="s">
        <v>187</v>
      </c>
      <c r="W80" s="176"/>
      <c r="X80" s="176"/>
      <c r="Y80" s="176"/>
      <c r="Z80" s="176"/>
      <c r="AA80" s="176"/>
      <c r="AB80" s="176"/>
      <c r="AC80" s="176"/>
      <c r="AD80" s="176"/>
      <c r="AE80" s="176"/>
      <c r="AF80" s="176"/>
      <c r="AG80" s="177"/>
      <c r="AH80" s="177"/>
      <c r="AI80" s="177"/>
      <c r="AJ80" s="177"/>
      <c r="AK80" s="177"/>
      <c r="AL80" s="177"/>
      <c r="AM80" s="177"/>
      <c r="AN80" s="177"/>
    </row>
    <row r="81" spans="2:40" ht="14.5" customHeight="1" thickBot="1" x14ac:dyDescent="0.35">
      <c r="B81" s="272" t="s">
        <v>220</v>
      </c>
      <c r="C81" s="275"/>
      <c r="D81" s="275"/>
      <c r="E81" s="275"/>
      <c r="F81" s="275"/>
      <c r="G81" s="275"/>
      <c r="H81" s="275"/>
      <c r="I81" s="275"/>
      <c r="J81" s="275"/>
      <c r="K81" s="275"/>
      <c r="L81" s="275"/>
      <c r="M81" s="275"/>
      <c r="N81" s="275"/>
      <c r="O81" s="275"/>
      <c r="P81" s="275"/>
      <c r="Q81" s="275"/>
      <c r="R81" s="275"/>
      <c r="S81" s="275"/>
      <c r="T81" s="276"/>
      <c r="V81" s="266" t="s">
        <v>219</v>
      </c>
      <c r="W81" s="270"/>
      <c r="X81" s="270"/>
      <c r="Y81" s="270"/>
      <c r="Z81" s="270"/>
      <c r="AA81" s="270"/>
      <c r="AB81" s="270"/>
      <c r="AC81" s="270"/>
      <c r="AD81" s="270"/>
      <c r="AE81" s="270"/>
      <c r="AF81" s="270"/>
      <c r="AG81" s="270"/>
      <c r="AH81" s="270"/>
      <c r="AI81" s="270"/>
      <c r="AJ81" s="270"/>
      <c r="AK81" s="270"/>
      <c r="AL81" s="270"/>
      <c r="AM81" s="270"/>
      <c r="AN81" s="277"/>
    </row>
    <row r="82" spans="2:40" ht="14.15" customHeight="1" x14ac:dyDescent="0.3">
      <c r="B82" s="144"/>
      <c r="C82" s="273" t="s">
        <v>188</v>
      </c>
      <c r="D82" s="265"/>
      <c r="E82" s="265"/>
      <c r="F82" s="265"/>
      <c r="G82" s="265"/>
      <c r="H82" s="265"/>
      <c r="I82" s="265" t="s">
        <v>189</v>
      </c>
      <c r="J82" s="265"/>
      <c r="K82" s="265"/>
      <c r="L82" s="265"/>
      <c r="M82" s="265"/>
      <c r="N82" s="265"/>
      <c r="O82" s="265" t="s">
        <v>181</v>
      </c>
      <c r="P82" s="265"/>
      <c r="Q82" s="265"/>
      <c r="R82" s="265"/>
      <c r="S82" s="265"/>
      <c r="T82" s="274"/>
      <c r="U82" s="145"/>
      <c r="V82" s="285"/>
      <c r="W82" s="273" t="s">
        <v>188</v>
      </c>
      <c r="X82" s="265"/>
      <c r="Y82" s="265"/>
      <c r="Z82" s="265"/>
      <c r="AA82" s="265"/>
      <c r="AB82" s="265"/>
      <c r="AC82" s="265" t="s">
        <v>189</v>
      </c>
      <c r="AD82" s="265"/>
      <c r="AE82" s="265"/>
      <c r="AF82" s="265"/>
      <c r="AG82" s="265"/>
      <c r="AH82" s="265"/>
      <c r="AI82" s="265" t="s">
        <v>181</v>
      </c>
      <c r="AJ82" s="265"/>
      <c r="AK82" s="265"/>
      <c r="AL82" s="265"/>
      <c r="AM82" s="265"/>
      <c r="AN82" s="274"/>
    </row>
    <row r="83" spans="2:40" ht="30" customHeight="1" x14ac:dyDescent="0.3">
      <c r="B83" s="144" t="s">
        <v>187</v>
      </c>
      <c r="C83" s="259" t="s">
        <v>182</v>
      </c>
      <c r="D83" s="257"/>
      <c r="E83" s="257"/>
      <c r="F83" s="257" t="s">
        <v>183</v>
      </c>
      <c r="G83" s="257"/>
      <c r="H83" s="257"/>
      <c r="I83" s="257" t="s">
        <v>182</v>
      </c>
      <c r="J83" s="257"/>
      <c r="K83" s="257"/>
      <c r="L83" s="257" t="s">
        <v>183</v>
      </c>
      <c r="M83" s="257"/>
      <c r="N83" s="257"/>
      <c r="O83" s="257" t="s">
        <v>182</v>
      </c>
      <c r="P83" s="257"/>
      <c r="Q83" s="257"/>
      <c r="R83" s="257" t="s">
        <v>183</v>
      </c>
      <c r="S83" s="257"/>
      <c r="T83" s="258"/>
      <c r="U83" s="145"/>
      <c r="V83" s="285" t="s">
        <v>187</v>
      </c>
      <c r="W83" s="259" t="s">
        <v>182</v>
      </c>
      <c r="X83" s="257"/>
      <c r="Y83" s="257"/>
      <c r="Z83" s="257" t="s">
        <v>183</v>
      </c>
      <c r="AA83" s="257"/>
      <c r="AB83" s="257"/>
      <c r="AC83" s="257" t="s">
        <v>182</v>
      </c>
      <c r="AD83" s="257"/>
      <c r="AE83" s="257"/>
      <c r="AF83" s="257" t="s">
        <v>183</v>
      </c>
      <c r="AG83" s="257"/>
      <c r="AH83" s="257"/>
      <c r="AI83" s="257" t="s">
        <v>182</v>
      </c>
      <c r="AJ83" s="257"/>
      <c r="AK83" s="257"/>
      <c r="AL83" s="257" t="s">
        <v>183</v>
      </c>
      <c r="AM83" s="257"/>
      <c r="AN83" s="258"/>
    </row>
    <row r="84" spans="2:40" ht="35" thickBot="1" x14ac:dyDescent="0.35">
      <c r="B84" s="144" t="s">
        <v>15</v>
      </c>
      <c r="C84" s="146" t="s">
        <v>5</v>
      </c>
      <c r="D84" s="147" t="s">
        <v>4</v>
      </c>
      <c r="E84" s="147" t="s">
        <v>3</v>
      </c>
      <c r="F84" s="147" t="s">
        <v>5</v>
      </c>
      <c r="G84" s="147" t="s">
        <v>4</v>
      </c>
      <c r="H84" s="147" t="s">
        <v>3</v>
      </c>
      <c r="I84" s="147" t="s">
        <v>5</v>
      </c>
      <c r="J84" s="147" t="s">
        <v>4</v>
      </c>
      <c r="K84" s="147" t="s">
        <v>3</v>
      </c>
      <c r="L84" s="147" t="s">
        <v>5</v>
      </c>
      <c r="M84" s="147" t="s">
        <v>4</v>
      </c>
      <c r="N84" s="147" t="s">
        <v>3</v>
      </c>
      <c r="O84" s="147" t="s">
        <v>5</v>
      </c>
      <c r="P84" s="147" t="s">
        <v>4</v>
      </c>
      <c r="Q84" s="147" t="s">
        <v>3</v>
      </c>
      <c r="R84" s="147" t="s">
        <v>5</v>
      </c>
      <c r="S84" s="147" t="s">
        <v>4</v>
      </c>
      <c r="T84" s="161" t="s">
        <v>3</v>
      </c>
      <c r="U84" s="145"/>
      <c r="V84" s="285" t="s">
        <v>15</v>
      </c>
      <c r="W84" s="286" t="s">
        <v>5</v>
      </c>
      <c r="X84" s="287" t="s">
        <v>4</v>
      </c>
      <c r="Y84" s="287" t="s">
        <v>3</v>
      </c>
      <c r="Z84" s="287" t="s">
        <v>5</v>
      </c>
      <c r="AA84" s="287" t="s">
        <v>4</v>
      </c>
      <c r="AB84" s="287" t="s">
        <v>3</v>
      </c>
      <c r="AC84" s="287" t="s">
        <v>5</v>
      </c>
      <c r="AD84" s="287" t="s">
        <v>4</v>
      </c>
      <c r="AE84" s="287" t="s">
        <v>3</v>
      </c>
      <c r="AF84" s="287" t="s">
        <v>5</v>
      </c>
      <c r="AG84" s="287" t="s">
        <v>4</v>
      </c>
      <c r="AH84" s="287" t="s">
        <v>3</v>
      </c>
      <c r="AI84" s="287" t="s">
        <v>5</v>
      </c>
      <c r="AJ84" s="287" t="s">
        <v>4</v>
      </c>
      <c r="AK84" s="287" t="s">
        <v>3</v>
      </c>
      <c r="AL84" s="287" t="s">
        <v>5</v>
      </c>
      <c r="AM84" s="287" t="s">
        <v>4</v>
      </c>
      <c r="AN84" s="289" t="s">
        <v>3</v>
      </c>
    </row>
    <row r="85" spans="2:40" x14ac:dyDescent="0.3">
      <c r="B85" s="196">
        <v>3</v>
      </c>
      <c r="C85" s="181">
        <f>'SCyD - LRAIC+'!G416</f>
        <v>52.316791256523842</v>
      </c>
      <c r="D85" s="182">
        <f>'SCyD - LRAIC+'!G256</f>
        <v>36.521494482952356</v>
      </c>
      <c r="E85" s="182">
        <f>'SCyD - LRAIC+'!G96</f>
        <v>24.493857483616821</v>
      </c>
      <c r="F85" s="182"/>
      <c r="G85" s="182"/>
      <c r="H85" s="182"/>
      <c r="I85" s="182">
        <f>average.local.loop</f>
        <v>92.646133243827961</v>
      </c>
      <c r="J85" s="182">
        <f>average.local.loop</f>
        <v>92.646133243827961</v>
      </c>
      <c r="K85" s="182">
        <f>average.local.loop</f>
        <v>92.646133243827961</v>
      </c>
      <c r="L85" s="182"/>
      <c r="M85" s="182"/>
      <c r="N85" s="182"/>
      <c r="O85" s="182">
        <f>I85+C85</f>
        <v>144.96292450035179</v>
      </c>
      <c r="P85" s="182">
        <f t="shared" ref="P85:T86" si="20">J85+D85</f>
        <v>129.16762772678032</v>
      </c>
      <c r="Q85" s="182">
        <f t="shared" si="20"/>
        <v>117.13999072744478</v>
      </c>
      <c r="R85" s="182"/>
      <c r="S85" s="182"/>
      <c r="T85" s="183"/>
      <c r="U85" s="150"/>
      <c r="V85" s="196">
        <v>3</v>
      </c>
      <c r="W85" s="291">
        <v>53.702331364230751</v>
      </c>
      <c r="X85" s="292">
        <v>37.48871732258354</v>
      </c>
      <c r="Y85" s="292">
        <v>25.14254447532479</v>
      </c>
      <c r="Z85" s="292"/>
      <c r="AA85" s="292"/>
      <c r="AB85" s="292"/>
      <c r="AC85" s="292">
        <v>92.646133243827961</v>
      </c>
      <c r="AD85" s="292">
        <v>92.646133243827961</v>
      </c>
      <c r="AE85" s="292">
        <v>92.646133243827961</v>
      </c>
      <c r="AF85" s="292"/>
      <c r="AG85" s="292"/>
      <c r="AH85" s="292"/>
      <c r="AI85" s="292">
        <v>146.34846460805872</v>
      </c>
      <c r="AJ85" s="292">
        <v>130.1348505664115</v>
      </c>
      <c r="AK85" s="292">
        <v>117.78867771915276</v>
      </c>
      <c r="AL85" s="292"/>
      <c r="AM85" s="292"/>
      <c r="AN85" s="293"/>
    </row>
    <row r="86" spans="2:40" ht="14.5" thickBot="1" x14ac:dyDescent="0.35">
      <c r="B86" s="156">
        <v>200</v>
      </c>
      <c r="C86" s="186"/>
      <c r="D86" s="187"/>
      <c r="E86" s="187"/>
      <c r="F86" s="187">
        <f>'SCyD - LRAIC+'!G509</f>
        <v>780.34756440285162</v>
      </c>
      <c r="G86" s="187">
        <f>'SCyD - LRAIC+'!G349</f>
        <v>544.74784449954598</v>
      </c>
      <c r="H86" s="187">
        <f>'SCyD - LRAIC+'!G189</f>
        <v>365.3458396645741</v>
      </c>
      <c r="I86" s="187"/>
      <c r="J86" s="187"/>
      <c r="K86" s="187"/>
      <c r="L86" s="187">
        <f>local.loop.fiber</f>
        <v>85.1694362432915</v>
      </c>
      <c r="M86" s="187">
        <f>local.loop.fiber</f>
        <v>85.1694362432915</v>
      </c>
      <c r="N86" s="187">
        <f>local.loop.fiber</f>
        <v>85.1694362432915</v>
      </c>
      <c r="O86" s="187"/>
      <c r="P86" s="187"/>
      <c r="Q86" s="187"/>
      <c r="R86" s="187">
        <f t="shared" si="20"/>
        <v>865.51700064614306</v>
      </c>
      <c r="S86" s="187">
        <f t="shared" si="20"/>
        <v>629.91728074283742</v>
      </c>
      <c r="T86" s="188">
        <f t="shared" si="20"/>
        <v>450.5152759078656</v>
      </c>
      <c r="U86" s="150"/>
      <c r="V86" s="156">
        <v>200</v>
      </c>
      <c r="W86" s="296"/>
      <c r="X86" s="297"/>
      <c r="Y86" s="297"/>
      <c r="Z86" s="297">
        <v>801.01402391735269</v>
      </c>
      <c r="AA86" s="297">
        <v>559.17476115504496</v>
      </c>
      <c r="AB86" s="297">
        <v>375.02153463518266</v>
      </c>
      <c r="AC86" s="297"/>
      <c r="AD86" s="297"/>
      <c r="AE86" s="297"/>
      <c r="AF86" s="297">
        <v>85.1694362432915</v>
      </c>
      <c r="AG86" s="297">
        <v>85.1694362432915</v>
      </c>
      <c r="AH86" s="297">
        <v>85.1694362432915</v>
      </c>
      <c r="AI86" s="297"/>
      <c r="AJ86" s="297"/>
      <c r="AK86" s="297"/>
      <c r="AL86" s="297">
        <v>886.18346016064424</v>
      </c>
      <c r="AM86" s="297">
        <v>644.34419739833652</v>
      </c>
      <c r="AN86" s="298">
        <v>460.19097087847416</v>
      </c>
    </row>
    <row r="87" spans="2:40" x14ac:dyDescent="0.3">
      <c r="B87" s="153" t="s">
        <v>184</v>
      </c>
      <c r="V87" s="153" t="s">
        <v>184</v>
      </c>
      <c r="W87" s="131"/>
      <c r="X87" s="131"/>
      <c r="Y87" s="131"/>
      <c r="Z87" s="131"/>
      <c r="AA87" s="131"/>
      <c r="AB87" s="131"/>
      <c r="AC87" s="131"/>
      <c r="AD87" s="131"/>
      <c r="AE87" s="131"/>
      <c r="AF87" s="131"/>
      <c r="AG87" s="131"/>
      <c r="AH87" s="131"/>
      <c r="AI87" s="131"/>
      <c r="AJ87" s="131"/>
      <c r="AK87" s="131"/>
      <c r="AL87" s="131"/>
      <c r="AM87" s="131"/>
      <c r="AN87" s="131"/>
    </row>
    <row r="88" spans="2:40" x14ac:dyDescent="0.3">
      <c r="B88" s="153"/>
    </row>
    <row r="89" spans="2:40" s="178" customFormat="1" x14ac:dyDescent="0.3">
      <c r="B89" s="195" t="s">
        <v>202</v>
      </c>
      <c r="C89" s="176"/>
      <c r="D89" s="176"/>
      <c r="E89" s="176"/>
      <c r="F89" s="176"/>
      <c r="G89" s="176"/>
      <c r="H89" s="176"/>
      <c r="I89" s="176"/>
      <c r="J89" s="176"/>
      <c r="K89" s="176"/>
      <c r="L89" s="176"/>
      <c r="M89" s="177"/>
      <c r="N89" s="177"/>
      <c r="O89" s="177"/>
      <c r="P89" s="177"/>
      <c r="Q89" s="177"/>
      <c r="R89" s="177"/>
      <c r="S89" s="177"/>
      <c r="T89" s="177"/>
    </row>
  </sheetData>
  <mergeCells count="76">
    <mergeCell ref="AL83:AN83"/>
    <mergeCell ref="V16:AN16"/>
    <mergeCell ref="W83:Y83"/>
    <mergeCell ref="Z83:AB83"/>
    <mergeCell ref="AC83:AE83"/>
    <mergeCell ref="AF83:AH83"/>
    <mergeCell ref="AI83:AK83"/>
    <mergeCell ref="W74:Y74"/>
    <mergeCell ref="Z74:AB74"/>
    <mergeCell ref="AC74:AE74"/>
    <mergeCell ref="V81:AN81"/>
    <mergeCell ref="W82:AB82"/>
    <mergeCell ref="AC82:AH82"/>
    <mergeCell ref="AI82:AN82"/>
    <mergeCell ref="AL46:AN46"/>
    <mergeCell ref="V72:AE72"/>
    <mergeCell ref="W73:Y73"/>
    <mergeCell ref="Z73:AB73"/>
    <mergeCell ref="AC73:AE73"/>
    <mergeCell ref="W46:Y46"/>
    <mergeCell ref="Z46:AB46"/>
    <mergeCell ref="AC46:AE46"/>
    <mergeCell ref="AF46:AH46"/>
    <mergeCell ref="AI46:AK46"/>
    <mergeCell ref="AL18:AN18"/>
    <mergeCell ref="V44:AN44"/>
    <mergeCell ref="W45:AB45"/>
    <mergeCell ref="AC45:AH45"/>
    <mergeCell ref="AI45:AN45"/>
    <mergeCell ref="W18:Y18"/>
    <mergeCell ref="Z18:AB18"/>
    <mergeCell ref="AC18:AE18"/>
    <mergeCell ref="AF18:AH18"/>
    <mergeCell ref="AI18:AK18"/>
    <mergeCell ref="J2:M2"/>
    <mergeCell ref="B16:T16"/>
    <mergeCell ref="W17:AB17"/>
    <mergeCell ref="AC17:AH17"/>
    <mergeCell ref="AI17:AN17"/>
    <mergeCell ref="C46:E46"/>
    <mergeCell ref="F46:H46"/>
    <mergeCell ref="I46:K46"/>
    <mergeCell ref="L46:N46"/>
    <mergeCell ref="O46:Q46"/>
    <mergeCell ref="R83:T83"/>
    <mergeCell ref="B13:T13"/>
    <mergeCell ref="I73:K73"/>
    <mergeCell ref="I74:K74"/>
    <mergeCell ref="C82:H82"/>
    <mergeCell ref="I82:N82"/>
    <mergeCell ref="O82:T82"/>
    <mergeCell ref="C83:E83"/>
    <mergeCell ref="F83:H83"/>
    <mergeCell ref="I83:K83"/>
    <mergeCell ref="L83:N83"/>
    <mergeCell ref="O83:Q83"/>
    <mergeCell ref="C73:E73"/>
    <mergeCell ref="F73:H73"/>
    <mergeCell ref="C74:E74"/>
    <mergeCell ref="F74:H74"/>
    <mergeCell ref="B72:K72"/>
    <mergeCell ref="B81:T81"/>
    <mergeCell ref="R46:T46"/>
    <mergeCell ref="C17:H17"/>
    <mergeCell ref="I17:N17"/>
    <mergeCell ref="O17:T17"/>
    <mergeCell ref="C18:E18"/>
    <mergeCell ref="F18:H18"/>
    <mergeCell ref="I18:K18"/>
    <mergeCell ref="L18:N18"/>
    <mergeCell ref="O18:Q18"/>
    <mergeCell ref="R18:T18"/>
    <mergeCell ref="B44:T44"/>
    <mergeCell ref="C45:H45"/>
    <mergeCell ref="I45:N45"/>
    <mergeCell ref="O45:T45"/>
  </mergeCells>
  <conditionalFormatting sqref="R76:U78">
    <cfRule type="cellIs" dxfId="1" priority="62" operator="lessThan">
      <formula>0</formula>
    </cfRule>
  </conditionalFormatting>
  <conditionalFormatting sqref="AL76:AN78">
    <cfRule type="cellIs" dxfId="0" priority="1" operator="lessThan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E7A68-9F2E-40F8-9665-9F98D2041127}">
  <dimension ref="C2:L54"/>
  <sheetViews>
    <sheetView zoomScale="70" zoomScaleNormal="70" workbookViewId="0">
      <selection activeCell="H47" sqref="H47:K47"/>
    </sheetView>
  </sheetViews>
  <sheetFormatPr baseColWidth="10" defaultColWidth="10.8984375" defaultRowHeight="14" x14ac:dyDescent="0.3"/>
  <cols>
    <col min="1" max="1" width="3.3984375" style="170" customWidth="1"/>
    <col min="2" max="2" width="3" style="170" customWidth="1"/>
    <col min="3" max="3" width="39.296875" style="170" customWidth="1"/>
    <col min="4" max="4" width="16.8984375" style="170" customWidth="1"/>
    <col min="5" max="6" width="10.8984375" style="170"/>
    <col min="7" max="7" width="10.8984375" style="170" customWidth="1"/>
    <col min="8" max="16384" width="10.8984375" style="170"/>
  </cols>
  <sheetData>
    <row r="2" spans="3:8" ht="20" x14ac:dyDescent="0.4">
      <c r="C2" s="130" t="s">
        <v>174</v>
      </c>
    </row>
    <row r="3" spans="3:8" ht="15.5" x14ac:dyDescent="0.35">
      <c r="C3" s="132" t="s">
        <v>175</v>
      </c>
    </row>
    <row r="4" spans="3:8" x14ac:dyDescent="0.3">
      <c r="C4" s="129" t="s">
        <v>176</v>
      </c>
    </row>
    <row r="5" spans="3:8" x14ac:dyDescent="0.3">
      <c r="C5" s="129"/>
    </row>
    <row r="6" spans="3:8" s="171" customFormat="1" ht="13" customHeight="1" x14ac:dyDescent="0.3">
      <c r="C6" s="134" t="s">
        <v>192</v>
      </c>
    </row>
    <row r="7" spans="3:8" ht="13" customHeight="1" x14ac:dyDescent="0.3">
      <c r="C7" s="136"/>
    </row>
    <row r="8" spans="3:8" ht="13" customHeight="1" x14ac:dyDescent="0.3">
      <c r="C8" s="136" t="s">
        <v>177</v>
      </c>
    </row>
    <row r="9" spans="3:8" x14ac:dyDescent="0.3">
      <c r="C9" s="168" t="s">
        <v>178</v>
      </c>
    </row>
    <row r="10" spans="3:8" x14ac:dyDescent="0.3">
      <c r="C10" s="167" t="s">
        <v>179</v>
      </c>
    </row>
    <row r="11" spans="3:8" x14ac:dyDescent="0.3">
      <c r="C11" s="137"/>
    </row>
    <row r="12" spans="3:8" x14ac:dyDescent="0.3">
      <c r="C12" s="139" t="s">
        <v>197</v>
      </c>
      <c r="D12" s="172"/>
      <c r="E12" s="172"/>
      <c r="F12" s="172"/>
    </row>
    <row r="13" spans="3:8" ht="30" customHeight="1" x14ac:dyDescent="0.3">
      <c r="C13" s="260" t="s">
        <v>200</v>
      </c>
      <c r="D13" s="260"/>
      <c r="E13" s="260"/>
      <c r="F13" s="260"/>
      <c r="G13" s="260"/>
      <c r="H13" s="260"/>
    </row>
    <row r="14" spans="3:8" ht="14.15" customHeight="1" x14ac:dyDescent="0.3">
      <c r="C14" s="262" t="s">
        <v>201</v>
      </c>
      <c r="D14" s="262"/>
      <c r="E14" s="262"/>
      <c r="F14" s="262"/>
      <c r="G14" s="262"/>
      <c r="H14" s="262"/>
    </row>
    <row r="15" spans="3:8" ht="14.15" customHeight="1" x14ac:dyDescent="0.3">
      <c r="C15" s="180"/>
      <c r="D15" s="180"/>
      <c r="E15" s="180"/>
      <c r="F15" s="180"/>
      <c r="G15" s="180"/>
      <c r="H15" s="180"/>
    </row>
    <row r="16" spans="3:8" s="178" customFormat="1" ht="14.5" thickBot="1" x14ac:dyDescent="0.35">
      <c r="C16" s="175" t="s">
        <v>11</v>
      </c>
      <c r="D16" s="176"/>
      <c r="E16" s="176"/>
      <c r="F16" s="176"/>
      <c r="G16" s="176"/>
      <c r="H16" s="176"/>
    </row>
    <row r="17" spans="3:12" ht="14" customHeight="1" thickBot="1" x14ac:dyDescent="0.35">
      <c r="C17" s="272" t="s">
        <v>220</v>
      </c>
      <c r="D17" s="275"/>
      <c r="E17" s="275"/>
      <c r="F17" s="276"/>
      <c r="H17" s="268" t="s">
        <v>219</v>
      </c>
      <c r="I17" s="269"/>
      <c r="J17" s="269"/>
      <c r="K17" s="271"/>
    </row>
    <row r="18" spans="3:12" ht="22" customHeight="1" x14ac:dyDescent="0.3">
      <c r="C18" s="264"/>
      <c r="D18" s="265" t="s">
        <v>181</v>
      </c>
      <c r="E18" s="265"/>
      <c r="F18" s="265"/>
      <c r="H18" s="264"/>
      <c r="I18" s="265" t="s">
        <v>181</v>
      </c>
      <c r="J18" s="265"/>
      <c r="K18" s="265"/>
    </row>
    <row r="19" spans="3:12" ht="29.5" customHeight="1" x14ac:dyDescent="0.3">
      <c r="C19" s="127" t="s">
        <v>199</v>
      </c>
      <c r="D19" s="259" t="s">
        <v>194</v>
      </c>
      <c r="E19" s="257"/>
      <c r="F19" s="257"/>
      <c r="H19" s="283" t="s">
        <v>199</v>
      </c>
      <c r="I19" s="259" t="s">
        <v>194</v>
      </c>
      <c r="J19" s="257"/>
      <c r="K19" s="257"/>
    </row>
    <row r="20" spans="3:12" ht="26.5" customHeight="1" thickBot="1" x14ac:dyDescent="0.35">
      <c r="C20" s="128" t="s">
        <v>15</v>
      </c>
      <c r="D20" s="146" t="s">
        <v>5</v>
      </c>
      <c r="E20" s="147" t="s">
        <v>4</v>
      </c>
      <c r="F20" s="147" t="s">
        <v>3</v>
      </c>
      <c r="H20" s="284" t="s">
        <v>15</v>
      </c>
      <c r="I20" s="286" t="s">
        <v>5</v>
      </c>
      <c r="J20" s="287" t="s">
        <v>4</v>
      </c>
      <c r="K20" s="287" t="s">
        <v>3</v>
      </c>
    </row>
    <row r="21" spans="3:12" ht="14.5" customHeight="1" x14ac:dyDescent="0.3">
      <c r="C21" s="192">
        <v>3</v>
      </c>
      <c r="D21" s="181">
        <f>'SCyD - LRAIC+'!G356</f>
        <v>36.842810744030878</v>
      </c>
      <c r="E21" s="182">
        <f>'SCyD - LRAIC+'!G196</f>
        <v>25.719362311938276</v>
      </c>
      <c r="F21" s="183">
        <f>'SCyD - LRAIC+'!G36</f>
        <v>17.249195410997768</v>
      </c>
      <c r="H21" s="192">
        <v>3</v>
      </c>
      <c r="I21" s="291">
        <v>37.818543214247008</v>
      </c>
      <c r="J21" s="292">
        <v>26.400505156748974</v>
      </c>
      <c r="K21" s="293">
        <v>17.706017236144223</v>
      </c>
    </row>
    <row r="22" spans="3:12" ht="14.5" customHeight="1" x14ac:dyDescent="0.3">
      <c r="C22" s="193">
        <v>5</v>
      </c>
      <c r="D22" s="184">
        <f>'SCyD - LRAIC+'!G357</f>
        <v>47.696324275069884</v>
      </c>
      <c r="E22" s="166">
        <f>'SCyD - LRAIC+'!G197</f>
        <v>33.296022214509442</v>
      </c>
      <c r="F22" s="185">
        <f>'SCyD - LRAIC+'!G37</f>
        <v>22.330631165003911</v>
      </c>
      <c r="H22" s="193">
        <v>5</v>
      </c>
      <c r="I22" s="294">
        <v>48.959497506571601</v>
      </c>
      <c r="J22" s="290">
        <v>34.177822743504045</v>
      </c>
      <c r="K22" s="295">
        <v>22.922028006561252</v>
      </c>
    </row>
    <row r="23" spans="3:12" ht="14.5" customHeight="1" x14ac:dyDescent="0.3">
      <c r="C23" s="193">
        <v>10</v>
      </c>
      <c r="D23" s="184">
        <f>'SCyD - LRAIC+'!G358</f>
        <v>67.707809929503597</v>
      </c>
      <c r="E23" s="166">
        <f>'SCyD - LRAIC+'!G198</f>
        <v>47.265712353580128</v>
      </c>
      <c r="F23" s="185">
        <f>'SCyD - LRAIC+'!G38</f>
        <v>31.699678193361553</v>
      </c>
      <c r="H23" s="193">
        <v>10</v>
      </c>
      <c r="I23" s="294">
        <v>69.500960541557319</v>
      </c>
      <c r="J23" s="290">
        <v>48.51748140539592</v>
      </c>
      <c r="K23" s="295">
        <v>32.53920169018587</v>
      </c>
    </row>
    <row r="24" spans="3:12" ht="14.5" customHeight="1" x14ac:dyDescent="0.3">
      <c r="C24" s="193">
        <v>20</v>
      </c>
      <c r="D24" s="184">
        <f>'SCyD - LRAIC+'!G360</f>
        <v>96.115321151612278</v>
      </c>
      <c r="E24" s="166">
        <f>'SCyD - LRAIC+'!G200</f>
        <v>67.096530327212548</v>
      </c>
      <c r="F24" s="185">
        <f>'SCyD - LRAIC+'!G40</f>
        <v>44.999605704718796</v>
      </c>
      <c r="H24" s="193">
        <v>20</v>
      </c>
      <c r="I24" s="294">
        <v>98.660806630026102</v>
      </c>
      <c r="J24" s="290">
        <v>68.873492018163631</v>
      </c>
      <c r="K24" s="295">
        <v>46.19135995870527</v>
      </c>
    </row>
    <row r="25" spans="3:12" ht="14.5" customHeight="1" x14ac:dyDescent="0.3">
      <c r="C25" s="193">
        <v>30</v>
      </c>
      <c r="D25" s="184">
        <f>'SCyD - LRAIC+'!G361</f>
        <v>117.97688386545263</v>
      </c>
      <c r="E25" s="166">
        <f>'SCyD - LRAIC+'!G201</f>
        <v>82.35772893794875</v>
      </c>
      <c r="F25" s="185">
        <f>'SCyD - LRAIC+'!G41</f>
        <v>55.234828252225185</v>
      </c>
      <c r="H25" s="193">
        <v>30</v>
      </c>
      <c r="I25" s="294">
        <v>121.1013435360843</v>
      </c>
      <c r="J25" s="290">
        <v>84.538863022867488</v>
      </c>
      <c r="K25" s="295">
        <v>56.69764865935818</v>
      </c>
    </row>
    <row r="26" spans="3:12" ht="14.5" customHeight="1" x14ac:dyDescent="0.3">
      <c r="C26" s="193">
        <v>40</v>
      </c>
      <c r="D26" s="184">
        <f>'SCyD - LRAIC+'!G362</f>
        <v>136.44149721717778</v>
      </c>
      <c r="E26" s="166">
        <f>'SCyD - LRAIC+'!G202</f>
        <v>95.247572876357111</v>
      </c>
      <c r="F26" s="185">
        <f>'SCyD - LRAIC+'!G42</f>
        <v>63.879655220103245</v>
      </c>
      <c r="H26" s="193">
        <v>40</v>
      </c>
      <c r="I26" s="294">
        <v>140.05496742835794</v>
      </c>
      <c r="J26" s="290">
        <v>97.770077204553544</v>
      </c>
      <c r="K26" s="295">
        <v>65.571422284714743</v>
      </c>
    </row>
    <row r="27" spans="3:12" ht="14.5" customHeight="1" x14ac:dyDescent="0.3">
      <c r="C27" s="193">
        <v>50</v>
      </c>
      <c r="D27" s="184">
        <f>'SCyD - LRAIC+'!G363</f>
        <v>152.73166178616171</v>
      </c>
      <c r="E27" s="166">
        <f>'SCyD - LRAIC+'!G203</f>
        <v>106.61946975962296</v>
      </c>
      <c r="F27" s="185">
        <f>'SCyD - LRAIC+'!G43</f>
        <v>71.50644118602581</v>
      </c>
      <c r="H27" s="193">
        <v>50</v>
      </c>
      <c r="I27" s="294">
        <v>156.7765551758163</v>
      </c>
      <c r="J27" s="290">
        <v>109.44314353751315</v>
      </c>
      <c r="K27" s="295">
        <v>73.400193456436114</v>
      </c>
    </row>
    <row r="28" spans="3:12" ht="14.5" customHeight="1" thickBot="1" x14ac:dyDescent="0.35">
      <c r="C28" s="194">
        <v>60</v>
      </c>
      <c r="D28" s="186">
        <f>'SCyD - LRAIC+'!G364</f>
        <v>167.47530444421182</v>
      </c>
      <c r="E28" s="187">
        <f>'SCyD - LRAIC+'!G204</f>
        <v>116.91176504498128</v>
      </c>
      <c r="F28" s="188">
        <f>'SCyD - LRAIC+'!G44</f>
        <v>78.409171139109844</v>
      </c>
      <c r="H28" s="194">
        <v>60</v>
      </c>
      <c r="I28" s="296">
        <v>171.91066345199391</v>
      </c>
      <c r="J28" s="297">
        <v>120.00801647099796</v>
      </c>
      <c r="K28" s="298">
        <v>80.485732962112408</v>
      </c>
    </row>
    <row r="29" spans="3:12" ht="14.5" customHeight="1" x14ac:dyDescent="0.3">
      <c r="C29" s="174" t="s">
        <v>195</v>
      </c>
      <c r="D29" s="173"/>
      <c r="E29" s="173"/>
      <c r="F29" s="173"/>
      <c r="H29" s="174" t="s">
        <v>195</v>
      </c>
      <c r="I29" s="173"/>
      <c r="J29" s="173"/>
      <c r="K29" s="173"/>
    </row>
    <row r="30" spans="3:12" x14ac:dyDescent="0.3">
      <c r="C30" s="173"/>
      <c r="D30" s="173"/>
      <c r="E30" s="173"/>
      <c r="F30" s="173"/>
      <c r="H30" s="173"/>
      <c r="I30" s="173"/>
      <c r="J30" s="173"/>
      <c r="K30" s="173"/>
    </row>
    <row r="31" spans="3:12" s="178" customFormat="1" ht="26.5" thickBot="1" x14ac:dyDescent="0.35">
      <c r="C31" s="175" t="s">
        <v>13</v>
      </c>
      <c r="D31" s="176"/>
      <c r="E31" s="176"/>
      <c r="F31" s="176"/>
      <c r="G31" s="176"/>
      <c r="H31" s="175" t="s">
        <v>13</v>
      </c>
      <c r="I31" s="176"/>
      <c r="J31" s="176"/>
      <c r="K31" s="176"/>
      <c r="L31" s="179"/>
    </row>
    <row r="32" spans="3:12" ht="14" customHeight="1" thickBot="1" x14ac:dyDescent="0.35">
      <c r="C32" s="272" t="s">
        <v>220</v>
      </c>
      <c r="D32" s="275"/>
      <c r="E32" s="275"/>
      <c r="F32" s="276"/>
      <c r="H32" s="268" t="s">
        <v>219</v>
      </c>
      <c r="I32" s="269"/>
      <c r="J32" s="269"/>
      <c r="K32" s="271"/>
    </row>
    <row r="33" spans="3:11" ht="22" customHeight="1" x14ac:dyDescent="0.3">
      <c r="C33" s="264"/>
      <c r="D33" s="265" t="s">
        <v>181</v>
      </c>
      <c r="E33" s="265"/>
      <c r="F33" s="265"/>
      <c r="H33" s="264"/>
      <c r="I33" s="265" t="s">
        <v>181</v>
      </c>
      <c r="J33" s="265"/>
      <c r="K33" s="265"/>
    </row>
    <row r="34" spans="3:11" ht="69" x14ac:dyDescent="0.3">
      <c r="C34" s="127" t="s">
        <v>190</v>
      </c>
      <c r="D34" s="259" t="s">
        <v>196</v>
      </c>
      <c r="E34" s="257"/>
      <c r="F34" s="257"/>
      <c r="H34" s="283" t="s">
        <v>190</v>
      </c>
      <c r="I34" s="259" t="s">
        <v>196</v>
      </c>
      <c r="J34" s="257"/>
      <c r="K34" s="257"/>
    </row>
    <row r="35" spans="3:11" ht="35.5" customHeight="1" thickBot="1" x14ac:dyDescent="0.35">
      <c r="C35" s="128" t="s">
        <v>15</v>
      </c>
      <c r="D35" s="146" t="s">
        <v>5</v>
      </c>
      <c r="E35" s="147" t="s">
        <v>4</v>
      </c>
      <c r="F35" s="147" t="s">
        <v>3</v>
      </c>
      <c r="H35" s="284" t="s">
        <v>15</v>
      </c>
      <c r="I35" s="286" t="s">
        <v>5</v>
      </c>
      <c r="J35" s="287" t="s">
        <v>4</v>
      </c>
      <c r="K35" s="287" t="s">
        <v>3</v>
      </c>
    </row>
    <row r="36" spans="3:11" ht="14.5" customHeight="1" x14ac:dyDescent="0.3">
      <c r="C36" s="192">
        <v>3</v>
      </c>
      <c r="D36" s="181">
        <f>'SCyD - LRAIC+'!G396</f>
        <v>46.892191326630709</v>
      </c>
      <c r="E36" s="182">
        <f>'SCyD - LRAIC+'!G236</f>
        <v>32.73467018326614</v>
      </c>
      <c r="F36" s="183">
        <f>'SCyD - LRAIC+'!G76</f>
        <v>21.954149401426836</v>
      </c>
      <c r="H36" s="192">
        <v>3</v>
      </c>
      <c r="I36" s="291">
        <v>48.134068174596074</v>
      </c>
      <c r="J36" s="292">
        <v>33.601604055970284</v>
      </c>
      <c r="K36" s="293">
        <v>22.535575627991779</v>
      </c>
    </row>
    <row r="37" spans="3:11" ht="14.5" customHeight="1" x14ac:dyDescent="0.3">
      <c r="C37" s="193">
        <v>5</v>
      </c>
      <c r="D37" s="184">
        <f>'SCyD - LRAIC+'!G397</f>
        <v>60.706149132391054</v>
      </c>
      <c r="E37" s="166">
        <f>'SCyD - LRAIC+'!G237</f>
        <v>42.377967711149246</v>
      </c>
      <c r="F37" s="185">
        <f>'SCyD - LRAIC+'!G77</f>
        <v>28.421616263450748</v>
      </c>
      <c r="H37" s="193">
        <v>5</v>
      </c>
      <c r="I37" s="294">
        <v>62.313870141023763</v>
      </c>
      <c r="J37" s="290">
        <v>43.500291396082503</v>
      </c>
      <c r="K37" s="295">
        <v>29.174324682928887</v>
      </c>
    </row>
    <row r="38" spans="3:11" ht="14.5" customHeight="1" x14ac:dyDescent="0.3">
      <c r="C38" s="193">
        <v>10</v>
      </c>
      <c r="D38" s="184">
        <f>'SCyD - LRAIC+'!G398</f>
        <v>86.176041224971513</v>
      </c>
      <c r="E38" s="166">
        <f>'SCyD - LRAIC+'!G238</f>
        <v>60.158081919215761</v>
      </c>
      <c r="F38" s="185">
        <f>'SCyD - LRAIC+'!G78</f>
        <v>40.346199022737828</v>
      </c>
      <c r="H38" s="193">
        <v>10</v>
      </c>
      <c r="I38" s="294">
        <v>88.458298193965476</v>
      </c>
      <c r="J38" s="290">
        <v>61.751288102161801</v>
      </c>
      <c r="K38" s="295">
        <v>41.414714036692494</v>
      </c>
    </row>
    <row r="39" spans="3:11" ht="14.5" customHeight="1" x14ac:dyDescent="0.3">
      <c r="C39" s="193">
        <v>20</v>
      </c>
      <c r="D39" s="184">
        <f>'SCyD - LRAIC+'!G400</f>
        <v>122.33208970333985</v>
      </c>
      <c r="E39" s="166">
        <f>'SCyD - LRAIC+'!G240</f>
        <v>85.39802674980443</v>
      </c>
      <c r="F39" s="185">
        <f>'SCyD - LRAIC+'!G80</f>
        <v>57.273863685074332</v>
      </c>
      <c r="H39" s="193">
        <v>20</v>
      </c>
      <c r="I39" s="294">
        <v>125.57189116426071</v>
      </c>
      <c r="J39" s="290">
        <v>87.659679048025751</v>
      </c>
      <c r="K39" s="295">
        <v>58.790685213174328</v>
      </c>
    </row>
    <row r="40" spans="3:11" ht="14.5" customHeight="1" x14ac:dyDescent="0.3">
      <c r="C40" s="193">
        <v>30</v>
      </c>
      <c r="D40" s="184">
        <f>'SCyD - LRAIC+'!G401</f>
        <v>150.15669267944767</v>
      </c>
      <c r="E40" s="166">
        <f>'SCyD - LRAIC+'!G241</f>
        <v>104.82192603100401</v>
      </c>
      <c r="F40" s="185">
        <f>'SCyD - LRAIC+'!G81</f>
        <v>70.300883184287599</v>
      </c>
      <c r="H40" s="193">
        <v>30</v>
      </c>
      <c r="I40" s="294">
        <v>154.13339146297739</v>
      </c>
      <c r="J40" s="290">
        <v>107.59799427209538</v>
      </c>
      <c r="K40" s="295">
        <v>72.162707866566862</v>
      </c>
    </row>
    <row r="41" spans="3:11" ht="14.5" customHeight="1" x14ac:dyDescent="0.3">
      <c r="C41" s="193">
        <v>40</v>
      </c>
      <c r="D41" s="184">
        <f>'SCyD - LRAIC+'!G402</f>
        <v>173.65778188995628</v>
      </c>
      <c r="E41" s="166">
        <f>'SCyD - LRAIC+'!G242</f>
        <v>121.22765121656639</v>
      </c>
      <c r="F41" s="185">
        <f>'SCyD - LRAIC+'!G82</f>
        <v>81.303704955398857</v>
      </c>
      <c r="H41" s="193">
        <v>40</v>
      </c>
      <c r="I41" s="294">
        <v>178.25687552787033</v>
      </c>
      <c r="J41" s="290">
        <v>124.43820310420172</v>
      </c>
      <c r="K41" s="295">
        <v>83.456924627616942</v>
      </c>
    </row>
    <row r="42" spans="3:11" ht="14.5" customHeight="1" x14ac:dyDescent="0.3">
      <c r="C42" s="193">
        <v>50</v>
      </c>
      <c r="D42" s="184">
        <f>'SCyD - LRAIC+'!G403</f>
        <v>194.39131166916448</v>
      </c>
      <c r="E42" s="166">
        <f>'SCyD - LRAIC+'!G243</f>
        <v>135.70138852454883</v>
      </c>
      <c r="F42" s="185">
        <f>'SCyD - LRAIC+'!G83</f>
        <v>91.010801116058801</v>
      </c>
      <c r="H42" s="193">
        <v>50</v>
      </c>
      <c r="I42" s="294">
        <v>199.53950505867769</v>
      </c>
      <c r="J42" s="290">
        <v>139.29525794881008</v>
      </c>
      <c r="K42" s="295">
        <v>93.421100221799762</v>
      </c>
    </row>
    <row r="43" spans="3:11" ht="14.5" customHeight="1" thickBot="1" x14ac:dyDescent="0.35">
      <c r="C43" s="194">
        <v>60</v>
      </c>
      <c r="D43" s="186">
        <f>'SCyD - LRAIC+'!G404</f>
        <v>213.15648453222482</v>
      </c>
      <c r="E43" s="187">
        <f>'SCyD - LRAIC+'!G244</f>
        <v>148.8010481315292</v>
      </c>
      <c r="F43" s="188">
        <f>'SCyD - LRAIC+'!G84</f>
        <v>99.796345082421965</v>
      </c>
      <c r="H43" s="194">
        <v>60</v>
      </c>
      <c r="I43" s="296">
        <v>218.80164837817037</v>
      </c>
      <c r="J43" s="297">
        <v>152.74184448588036</v>
      </c>
      <c r="K43" s="298">
        <v>102.43931754677419</v>
      </c>
    </row>
    <row r="44" spans="3:11" ht="14.5" customHeight="1" x14ac:dyDescent="0.3">
      <c r="C44" s="174" t="s">
        <v>195</v>
      </c>
      <c r="D44" s="173"/>
      <c r="E44" s="173"/>
      <c r="F44" s="173"/>
      <c r="H44" s="174" t="s">
        <v>195</v>
      </c>
      <c r="I44" s="173"/>
      <c r="J44" s="173"/>
      <c r="K44" s="173"/>
    </row>
    <row r="45" spans="3:11" x14ac:dyDescent="0.3">
      <c r="C45" s="173"/>
      <c r="D45" s="173"/>
      <c r="E45" s="173"/>
      <c r="F45" s="173"/>
      <c r="H45" s="173"/>
      <c r="I45" s="173"/>
      <c r="J45" s="173"/>
      <c r="K45" s="173"/>
    </row>
    <row r="46" spans="3:11" s="178" customFormat="1" ht="18" customHeight="1" thickBot="1" x14ac:dyDescent="0.35">
      <c r="C46" s="197" t="s">
        <v>187</v>
      </c>
      <c r="D46" s="176"/>
      <c r="E46" s="176"/>
      <c r="F46" s="176"/>
      <c r="G46" s="176"/>
      <c r="H46" s="197" t="s">
        <v>187</v>
      </c>
      <c r="I46" s="176"/>
      <c r="J46" s="176"/>
      <c r="K46" s="176"/>
    </row>
    <row r="47" spans="3:11" ht="14" customHeight="1" thickBot="1" x14ac:dyDescent="0.35">
      <c r="C47" s="272" t="s">
        <v>220</v>
      </c>
      <c r="D47" s="275"/>
      <c r="E47" s="275"/>
      <c r="F47" s="276"/>
      <c r="H47" s="268" t="s">
        <v>219</v>
      </c>
      <c r="I47" s="269"/>
      <c r="J47" s="269"/>
      <c r="K47" s="271"/>
    </row>
    <row r="48" spans="3:11" ht="28.5" customHeight="1" x14ac:dyDescent="0.3">
      <c r="C48" s="264"/>
      <c r="D48" s="265" t="s">
        <v>181</v>
      </c>
      <c r="E48" s="265"/>
      <c r="F48" s="265"/>
      <c r="H48" s="264"/>
      <c r="I48" s="265" t="s">
        <v>181</v>
      </c>
      <c r="J48" s="265"/>
      <c r="K48" s="265"/>
    </row>
    <row r="49" spans="3:11" ht="69" x14ac:dyDescent="0.3">
      <c r="C49" s="127" t="s">
        <v>198</v>
      </c>
      <c r="D49" s="259" t="s">
        <v>194</v>
      </c>
      <c r="E49" s="257"/>
      <c r="F49" s="257"/>
      <c r="H49" s="283" t="s">
        <v>198</v>
      </c>
      <c r="I49" s="259" t="s">
        <v>194</v>
      </c>
      <c r="J49" s="257"/>
      <c r="K49" s="257"/>
    </row>
    <row r="50" spans="3:11" ht="14.5" customHeight="1" thickBot="1" x14ac:dyDescent="0.35">
      <c r="C50" s="128" t="s">
        <v>15</v>
      </c>
      <c r="D50" s="146" t="s">
        <v>5</v>
      </c>
      <c r="E50" s="147" t="s">
        <v>4</v>
      </c>
      <c r="F50" s="147" t="s">
        <v>3</v>
      </c>
      <c r="H50" s="284" t="s">
        <v>15</v>
      </c>
      <c r="I50" s="286" t="s">
        <v>5</v>
      </c>
      <c r="J50" s="287" t="s">
        <v>4</v>
      </c>
      <c r="K50" s="287" t="s">
        <v>3</v>
      </c>
    </row>
    <row r="51" spans="3:11" ht="14.5" customHeight="1" thickBot="1" x14ac:dyDescent="0.35">
      <c r="C51" s="199">
        <v>3</v>
      </c>
      <c r="D51" s="189">
        <f>'SCyD - LRAIC+'!G416</f>
        <v>52.316791256523842</v>
      </c>
      <c r="E51" s="190">
        <f>'SCyD - LRAIC+'!G256</f>
        <v>36.521494482952356</v>
      </c>
      <c r="F51" s="191">
        <f>'SCyD - LRAIC+'!G96</f>
        <v>24.493857483616821</v>
      </c>
      <c r="H51" s="199">
        <v>3</v>
      </c>
      <c r="I51" s="299">
        <v>53.702331364230751</v>
      </c>
      <c r="J51" s="300">
        <v>37.48871732258354</v>
      </c>
      <c r="K51" s="301">
        <v>25.14254447532479</v>
      </c>
    </row>
    <row r="52" spans="3:11" ht="14.5" customHeight="1" x14ac:dyDescent="0.3">
      <c r="C52" s="174" t="s">
        <v>195</v>
      </c>
      <c r="D52" s="173"/>
      <c r="E52" s="173"/>
      <c r="F52" s="173"/>
      <c r="H52" s="174" t="s">
        <v>195</v>
      </c>
      <c r="I52" s="173"/>
      <c r="J52" s="173"/>
      <c r="K52" s="173"/>
    </row>
    <row r="54" spans="3:11" s="198" customFormat="1" x14ac:dyDescent="0.3">
      <c r="C54" s="175" t="s">
        <v>202</v>
      </c>
    </row>
  </sheetData>
  <mergeCells count="20">
    <mergeCell ref="H47:K47"/>
    <mergeCell ref="I48:K48"/>
    <mergeCell ref="I49:K49"/>
    <mergeCell ref="H17:K17"/>
    <mergeCell ref="I18:K18"/>
    <mergeCell ref="I19:K19"/>
    <mergeCell ref="H32:K32"/>
    <mergeCell ref="I33:K33"/>
    <mergeCell ref="I34:K34"/>
    <mergeCell ref="D48:F48"/>
    <mergeCell ref="D49:F49"/>
    <mergeCell ref="D19:F19"/>
    <mergeCell ref="D33:F33"/>
    <mergeCell ref="D34:F34"/>
    <mergeCell ref="C47:F47"/>
    <mergeCell ref="C13:H13"/>
    <mergeCell ref="C14:H14"/>
    <mergeCell ref="D18:F18"/>
    <mergeCell ref="C17:F17"/>
    <mergeCell ref="C32:F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7</vt:i4>
      </vt:variant>
    </vt:vector>
  </HeadingPairs>
  <TitlesOfParts>
    <vt:vector size="13" baseType="lpstr">
      <vt:lpstr>S</vt:lpstr>
      <vt:lpstr>SCyD LRAIC+ por Mbps</vt:lpstr>
      <vt:lpstr>SCyD - LRAIC+</vt:lpstr>
      <vt:lpstr>SCyD Distribución</vt:lpstr>
      <vt:lpstr>SAIB IntegradoCaso I</vt:lpstr>
      <vt:lpstr>SAIB Caso II recurrentes</vt:lpstr>
      <vt:lpstr>average.local.loop</vt:lpstr>
      <vt:lpstr>local.loop.cooper</vt:lpstr>
      <vt:lpstr>local.loop.fiber</vt:lpstr>
      <vt:lpstr>services_pureLRIC</vt:lpstr>
      <vt:lpstr>services_with_termination</vt:lpstr>
      <vt:lpstr>xDSL_ajeno__bitstream</vt:lpstr>
      <vt:lpstr>xDSL_ajeno__líneas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2021-10-06T18:36:13Z</dcterms:created>
  <dcterms:modified xsi:type="dcterms:W3CDTF">2022-12-14T19:51:22Z</dcterms:modified>
</cp:coreProperties>
</file>