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harepointift\DavWWWRoot\uni\upr\DGDTR\DAFRTR1\Replicabilidad Económica\Pruebas listas para ejecutarse\Documentos Finales Pruebas de Replicabilidad Económica\Pruebas 2021\"/>
    </mc:Choice>
  </mc:AlternateContent>
  <bookViews>
    <workbookView xWindow="0" yWindow="0" windowWidth="21380" windowHeight="13700" tabRatio="812" activeTab="1"/>
  </bookViews>
  <sheets>
    <sheet name="INTRODUCCIÓN" sheetId="42" r:id="rId1"/>
    <sheet name="Resultados" sheetId="5" r:id="rId2"/>
    <sheet name="CÁLCULOS &gt;&gt;&gt;" sheetId="45" r:id="rId3"/>
    <sheet name="Ingresos minoristas" sheetId="31" r:id="rId4"/>
    <sheet name="Pagos mayoristas - resumen" sheetId="34" r:id="rId5"/>
    <sheet name="Pagos mayoristas" sheetId="27" r:id="rId6"/>
    <sheet name="Costos aguas abajo - resumen" sheetId="39" r:id="rId7"/>
    <sheet name="INFORMACIÓN &gt;&gt;&gt;" sheetId="53" r:id="rId8"/>
    <sheet name="Requerimiento al AEP&gt;&gt;" sheetId="30" r:id="rId9"/>
    <sheet name="Ingresos minoristas_AEP" sheetId="47" r:id="rId10"/>
    <sheet name="Demanda minorista_AEP" sheetId="25" r:id="rId11"/>
    <sheet name="Costos aguas abajo_AEP" sheetId="2" r:id="rId12"/>
    <sheet name="Oferta mayorista&gt;&gt;" sheetId="9" r:id="rId13"/>
    <sheet name="Precios mayoristas" sheetId="10" r:id="rId14"/>
    <sheet name="Velocidades y tramos" sheetId="17" r:id="rId15"/>
    <sheet name="SUPUESTOS&gt;&gt;&gt;" sheetId="50" r:id="rId16"/>
    <sheet name="Supuestos" sheetId="51" r:id="rId17"/>
  </sheets>
  <externalReferences>
    <externalReference r:id="rId18"/>
    <externalReference r:id="rId19"/>
  </externalReferences>
  <definedNames>
    <definedName name="gradient" localSheetId="9">#REF!</definedName>
    <definedName name="gradient" localSheetId="0">#REF!</definedName>
    <definedName name="gradient" localSheetId="15">#REF!</definedName>
    <definedName name="gradient">#REF!</definedName>
    <definedName name="inflation">'[1]CO - Settings'!$C$26</definedName>
    <definedName name="intercept" localSheetId="9">#REF!</definedName>
    <definedName name="intercept" localSheetId="0">#REF!</definedName>
    <definedName name="intercept" localSheetId="15">#REF!</definedName>
    <definedName name="intercept">#REF!</definedName>
    <definedName name="LDI">'Velocidades y tramos'!$H$6:$H$73</definedName>
    <definedName name="LDN">'Velocidades y tramos'!$E$6:$E$78</definedName>
    <definedName name="LL.list.updated">'[2]Cálculos ED'!$E$13:$E$82</definedName>
    <definedName name="Local">'Velocidades y tramos'!$B$6:$B$80</definedName>
    <definedName name="Nacional">'Velocidades y tramos'!$E$6:$E$81</definedName>
    <definedName name="NGA_risk_prem">[1]Sensitivity_input!$C$50</definedName>
    <definedName name="WACC">[1]Sensitivity_input!$C$46</definedName>
    <definedName name="Workbook.Author" localSheetId="9">#REF!</definedName>
    <definedName name="Workbook.Author" localSheetId="0">#REF!</definedName>
    <definedName name="Workbook.Author" localSheetId="15">#REF!</definedName>
    <definedName name="Workbook.Author">#REF!</definedName>
    <definedName name="Workbook.Authors_Email_Address" localSheetId="9">#REF!</definedName>
    <definedName name="Workbook.Authors_Email_Address" localSheetId="0">#REF!</definedName>
    <definedName name="Workbook.Authors_Email_Address" localSheetId="15">#REF!</definedName>
    <definedName name="Workbook.Authors_Email_Address">#REF!</definedName>
    <definedName name="Workbook.Objective" localSheetId="9">#REF!</definedName>
    <definedName name="Workbook.Objective" localSheetId="0">#REF!</definedName>
    <definedName name="Workbook.Objective" localSheetId="15">#REF!</definedName>
    <definedName name="Workbook.Objective">#REF!</definedName>
    <definedName name="Workbook.Status" localSheetId="9">#REF!</definedName>
    <definedName name="Workbook.Status" localSheetId="0">#REF!</definedName>
    <definedName name="Workbook.Status" localSheetId="15">#REF!</definedName>
    <definedName name="Workbook.Status">#REF!</definedName>
    <definedName name="Workbook.Title" localSheetId="9">#REF!</definedName>
    <definedName name="Workbook.Title" localSheetId="0">#REF!</definedName>
    <definedName name="Workbook.Title" localSheetId="15">#REF!</definedName>
    <definedName name="Workbook.Title">#REF!</definedName>
    <definedName name="Workbook.Version" localSheetId="9">#REF!</definedName>
    <definedName name="Workbook.Version" localSheetId="0">#REF!</definedName>
    <definedName name="Workbook.Version" localSheetId="15">#REF!</definedName>
    <definedName name="Workbook.Version">#REF!</definedName>
  </definedNames>
  <calcPr calcId="162913"/>
</workbook>
</file>

<file path=xl/calcChain.xml><?xml version="1.0" encoding="utf-8"?>
<calcChain xmlns="http://schemas.openxmlformats.org/spreadsheetml/2006/main">
  <c r="B3" i="17" l="1"/>
  <c r="D189" i="27" l="1"/>
  <c r="M195" i="27"/>
  <c r="M196" i="27"/>
  <c r="M197" i="27"/>
  <c r="M198" i="27"/>
  <c r="M199" i="27"/>
  <c r="M200" i="27"/>
  <c r="M201" i="27"/>
  <c r="L145" i="27"/>
  <c r="L146" i="27"/>
  <c r="L147" i="27"/>
  <c r="L148" i="27"/>
  <c r="L149" i="27"/>
  <c r="L150" i="27"/>
  <c r="L151" i="27"/>
  <c r="L152" i="27"/>
  <c r="L153" i="27"/>
  <c r="L154" i="27"/>
  <c r="L155" i="27"/>
  <c r="L156" i="27"/>
  <c r="L157" i="27"/>
  <c r="L158" i="27"/>
  <c r="L159" i="27"/>
  <c r="L160" i="27"/>
  <c r="L161" i="27"/>
  <c r="L162" i="27"/>
  <c r="L163" i="27"/>
  <c r="L164" i="27"/>
  <c r="L165" i="27"/>
  <c r="L166" i="27"/>
  <c r="L167" i="27"/>
  <c r="L168" i="27"/>
  <c r="L169" i="27"/>
  <c r="L170" i="27"/>
  <c r="L171" i="27"/>
  <c r="L172" i="27"/>
  <c r="L173" i="27"/>
  <c r="L174" i="27"/>
  <c r="L175" i="27"/>
  <c r="L176" i="27"/>
  <c r="L177" i="27"/>
  <c r="L178" i="27"/>
  <c r="L179" i="27"/>
  <c r="L180" i="27"/>
  <c r="L181" i="27"/>
  <c r="L182" i="27"/>
  <c r="L183" i="27"/>
  <c r="L184" i="27"/>
  <c r="L185" i="27"/>
  <c r="L186" i="27"/>
  <c r="L187" i="27"/>
  <c r="L188" i="27"/>
  <c r="L189" i="27"/>
  <c r="L190" i="27"/>
  <c r="L191" i="27"/>
  <c r="L192" i="27"/>
  <c r="L193" i="27"/>
  <c r="L194" i="27"/>
  <c r="L195" i="27"/>
  <c r="L196" i="27"/>
  <c r="L197" i="27"/>
  <c r="L198" i="27"/>
  <c r="L199" i="27"/>
  <c r="L200" i="27"/>
  <c r="L201" i="27"/>
  <c r="L144" i="27"/>
  <c r="K145" i="27"/>
  <c r="K146" i="27"/>
  <c r="K147" i="27"/>
  <c r="K148" i="27"/>
  <c r="K149" i="27"/>
  <c r="K150" i="27"/>
  <c r="K151" i="27"/>
  <c r="K152" i="27"/>
  <c r="K153" i="27"/>
  <c r="K154" i="27"/>
  <c r="K155" i="27"/>
  <c r="K156" i="27"/>
  <c r="K157" i="27"/>
  <c r="K158" i="27"/>
  <c r="K159" i="27"/>
  <c r="K160" i="27"/>
  <c r="K161" i="27"/>
  <c r="K162" i="27"/>
  <c r="K163" i="27"/>
  <c r="K164" i="27"/>
  <c r="K165" i="27"/>
  <c r="K166" i="27"/>
  <c r="K167" i="27"/>
  <c r="K168" i="27"/>
  <c r="K169" i="27"/>
  <c r="K170" i="27"/>
  <c r="K171" i="27"/>
  <c r="K172" i="27"/>
  <c r="K173" i="27"/>
  <c r="K174" i="27"/>
  <c r="K175" i="27"/>
  <c r="K176" i="27"/>
  <c r="K177" i="27"/>
  <c r="K178" i="27"/>
  <c r="K179" i="27"/>
  <c r="K180" i="27"/>
  <c r="K181" i="27"/>
  <c r="K182" i="27"/>
  <c r="K183" i="27"/>
  <c r="K184" i="27"/>
  <c r="K185" i="27"/>
  <c r="K186" i="27"/>
  <c r="K187" i="27"/>
  <c r="K188" i="27"/>
  <c r="K189" i="27"/>
  <c r="K190" i="27"/>
  <c r="K191" i="27"/>
  <c r="K192" i="27"/>
  <c r="K193" i="27"/>
  <c r="K194" i="27"/>
  <c r="K195" i="27"/>
  <c r="K196" i="27"/>
  <c r="K197" i="27"/>
  <c r="K198" i="27"/>
  <c r="K199" i="27"/>
  <c r="K200" i="27"/>
  <c r="K201" i="27"/>
  <c r="K144" i="27"/>
  <c r="J145" i="27"/>
  <c r="J146" i="27"/>
  <c r="J147" i="27"/>
  <c r="J148" i="27"/>
  <c r="J149" i="27"/>
  <c r="J150" i="27"/>
  <c r="J151" i="27"/>
  <c r="J152" i="27"/>
  <c r="J153" i="27"/>
  <c r="J154" i="27"/>
  <c r="J155" i="27"/>
  <c r="J156" i="27"/>
  <c r="J157" i="27"/>
  <c r="J158" i="27"/>
  <c r="J159" i="27"/>
  <c r="J160" i="27"/>
  <c r="J161" i="27"/>
  <c r="J162" i="27"/>
  <c r="J163" i="27"/>
  <c r="J164" i="27"/>
  <c r="J165" i="27"/>
  <c r="J166" i="27"/>
  <c r="J167" i="27"/>
  <c r="J168" i="27"/>
  <c r="J169" i="27"/>
  <c r="J170" i="27"/>
  <c r="J171" i="27"/>
  <c r="J172" i="27"/>
  <c r="J173" i="27"/>
  <c r="J174" i="27"/>
  <c r="J175" i="27"/>
  <c r="J176" i="27"/>
  <c r="J177" i="27"/>
  <c r="J178" i="27"/>
  <c r="J179" i="27"/>
  <c r="J180" i="27"/>
  <c r="J181" i="27"/>
  <c r="J182" i="27"/>
  <c r="J183" i="27"/>
  <c r="J184" i="27"/>
  <c r="J185" i="27"/>
  <c r="J186" i="27"/>
  <c r="J187" i="27"/>
  <c r="J188" i="27"/>
  <c r="J189" i="27"/>
  <c r="J190" i="27"/>
  <c r="J191" i="27"/>
  <c r="J192" i="27"/>
  <c r="J193" i="27"/>
  <c r="J194" i="27"/>
  <c r="J195" i="27"/>
  <c r="J196" i="27"/>
  <c r="J197" i="27"/>
  <c r="J198" i="27"/>
  <c r="J199" i="27"/>
  <c r="J200" i="27"/>
  <c r="J201" i="27"/>
  <c r="J144" i="27"/>
  <c r="I145" i="27"/>
  <c r="I146" i="27"/>
  <c r="I147" i="27"/>
  <c r="I148" i="27"/>
  <c r="I149" i="27"/>
  <c r="I150" i="27"/>
  <c r="I151" i="27"/>
  <c r="I152" i="27"/>
  <c r="I153" i="27"/>
  <c r="I154" i="27"/>
  <c r="I155" i="27"/>
  <c r="I156" i="27"/>
  <c r="I157" i="27"/>
  <c r="I158" i="27"/>
  <c r="I159" i="27"/>
  <c r="I160" i="27"/>
  <c r="I161" i="27"/>
  <c r="I162" i="27"/>
  <c r="I163" i="27"/>
  <c r="I164" i="27"/>
  <c r="I165" i="27"/>
  <c r="I166" i="27"/>
  <c r="I167" i="27"/>
  <c r="I168" i="27"/>
  <c r="I169" i="27"/>
  <c r="I170" i="27"/>
  <c r="I171" i="27"/>
  <c r="I172" i="27"/>
  <c r="I173" i="27"/>
  <c r="I174" i="27"/>
  <c r="I175" i="27"/>
  <c r="I176" i="27"/>
  <c r="I177" i="27"/>
  <c r="I178" i="27"/>
  <c r="I179" i="27"/>
  <c r="I180" i="27"/>
  <c r="I181" i="27"/>
  <c r="I182" i="27"/>
  <c r="I183" i="27"/>
  <c r="I184" i="27"/>
  <c r="I185" i="27"/>
  <c r="I186" i="27"/>
  <c r="I187" i="27"/>
  <c r="I188" i="27"/>
  <c r="I189" i="27"/>
  <c r="I190" i="27"/>
  <c r="I191" i="27"/>
  <c r="I192" i="27"/>
  <c r="I193" i="27"/>
  <c r="I194" i="27"/>
  <c r="I195" i="27"/>
  <c r="I196" i="27"/>
  <c r="I197" i="27"/>
  <c r="I198" i="27"/>
  <c r="I199" i="27"/>
  <c r="I200" i="27"/>
  <c r="I201" i="27"/>
  <c r="I144" i="27"/>
  <c r="H145" i="27"/>
  <c r="H146" i="27"/>
  <c r="H147" i="27"/>
  <c r="H148" i="27"/>
  <c r="H149" i="27"/>
  <c r="H150" i="27"/>
  <c r="H151" i="27"/>
  <c r="H152" i="27"/>
  <c r="H153" i="27"/>
  <c r="H154" i="27"/>
  <c r="H155" i="27"/>
  <c r="H156" i="27"/>
  <c r="H157" i="27"/>
  <c r="H158" i="27"/>
  <c r="H159" i="27"/>
  <c r="H160" i="27"/>
  <c r="H161" i="27"/>
  <c r="H162" i="27"/>
  <c r="H163" i="27"/>
  <c r="H164" i="27"/>
  <c r="H165" i="27"/>
  <c r="H166" i="27"/>
  <c r="H167" i="27"/>
  <c r="H168" i="27"/>
  <c r="H169" i="27"/>
  <c r="H170" i="27"/>
  <c r="H171" i="27"/>
  <c r="H172" i="27"/>
  <c r="H173" i="27"/>
  <c r="H174" i="27"/>
  <c r="H175" i="27"/>
  <c r="H176" i="27"/>
  <c r="H177" i="27"/>
  <c r="H178" i="27"/>
  <c r="H179" i="27"/>
  <c r="H180" i="27"/>
  <c r="H181" i="27"/>
  <c r="H182" i="27"/>
  <c r="H183" i="27"/>
  <c r="H184" i="27"/>
  <c r="H185" i="27"/>
  <c r="H186" i="27"/>
  <c r="H187" i="27"/>
  <c r="H188" i="27"/>
  <c r="H189" i="27"/>
  <c r="H190" i="27"/>
  <c r="H191" i="27"/>
  <c r="H192" i="27"/>
  <c r="H193" i="27"/>
  <c r="H194" i="27"/>
  <c r="H195" i="27"/>
  <c r="H196" i="27"/>
  <c r="H197" i="27"/>
  <c r="H198" i="27"/>
  <c r="H199" i="27"/>
  <c r="H200" i="27"/>
  <c r="H201" i="27"/>
  <c r="H144" i="27"/>
  <c r="G145" i="27"/>
  <c r="G146" i="27"/>
  <c r="G147" i="27"/>
  <c r="G148" i="27"/>
  <c r="G149" i="27"/>
  <c r="G150" i="27"/>
  <c r="G151" i="27"/>
  <c r="G152" i="27"/>
  <c r="G153" i="27"/>
  <c r="G154" i="27"/>
  <c r="G155" i="27"/>
  <c r="G156" i="27"/>
  <c r="G157" i="27"/>
  <c r="G158" i="27"/>
  <c r="G159" i="27"/>
  <c r="G160" i="27"/>
  <c r="G161" i="27"/>
  <c r="G162" i="27"/>
  <c r="G163" i="27"/>
  <c r="G164" i="27"/>
  <c r="G165" i="27"/>
  <c r="G166" i="27"/>
  <c r="G167" i="27"/>
  <c r="G168" i="27"/>
  <c r="G169" i="27"/>
  <c r="G170" i="27"/>
  <c r="G171" i="27"/>
  <c r="G172" i="27"/>
  <c r="G173" i="27"/>
  <c r="G174" i="27"/>
  <c r="G175" i="27"/>
  <c r="G176" i="27"/>
  <c r="G177" i="27"/>
  <c r="G178" i="27"/>
  <c r="G179" i="27"/>
  <c r="G180" i="27"/>
  <c r="G181" i="27"/>
  <c r="G182" i="27"/>
  <c r="G183" i="27"/>
  <c r="G184" i="27"/>
  <c r="G185" i="27"/>
  <c r="G186" i="27"/>
  <c r="G187" i="27"/>
  <c r="G188" i="27"/>
  <c r="G189" i="27"/>
  <c r="G190" i="27"/>
  <c r="G191" i="27"/>
  <c r="G192" i="27"/>
  <c r="G193" i="27"/>
  <c r="G194" i="27"/>
  <c r="G195" i="27"/>
  <c r="G196" i="27"/>
  <c r="G197" i="27"/>
  <c r="G198" i="27"/>
  <c r="G199" i="27"/>
  <c r="G200" i="27"/>
  <c r="G201" i="27"/>
  <c r="G144" i="27"/>
  <c r="F145" i="27"/>
  <c r="F146" i="27"/>
  <c r="F147" i="27"/>
  <c r="F148" i="27"/>
  <c r="F149" i="27"/>
  <c r="F150" i="27"/>
  <c r="F151" i="27"/>
  <c r="F152" i="27"/>
  <c r="F153" i="27"/>
  <c r="F154" i="27"/>
  <c r="F155" i="27"/>
  <c r="F156" i="27"/>
  <c r="F157" i="27"/>
  <c r="F158" i="27"/>
  <c r="F159" i="27"/>
  <c r="F160" i="27"/>
  <c r="F161" i="27"/>
  <c r="F162" i="27"/>
  <c r="F163" i="27"/>
  <c r="F164" i="27"/>
  <c r="F165" i="27"/>
  <c r="F166" i="27"/>
  <c r="F167" i="27"/>
  <c r="F168" i="27"/>
  <c r="F169" i="27"/>
  <c r="F170" i="27"/>
  <c r="F171" i="27"/>
  <c r="F172" i="27"/>
  <c r="F173" i="27"/>
  <c r="F174" i="27"/>
  <c r="F175" i="27"/>
  <c r="F176" i="27"/>
  <c r="F177" i="27"/>
  <c r="F178" i="27"/>
  <c r="F179" i="27"/>
  <c r="F180" i="27"/>
  <c r="F181" i="27"/>
  <c r="F182" i="27"/>
  <c r="F183" i="27"/>
  <c r="F184" i="27"/>
  <c r="F185" i="27"/>
  <c r="F186" i="27"/>
  <c r="F187" i="27"/>
  <c r="F188" i="27"/>
  <c r="F189" i="27"/>
  <c r="F190" i="27"/>
  <c r="F191" i="27"/>
  <c r="F192" i="27"/>
  <c r="F193" i="27"/>
  <c r="F194" i="27"/>
  <c r="F195" i="27"/>
  <c r="F196" i="27"/>
  <c r="F197" i="27"/>
  <c r="F198" i="27"/>
  <c r="F199" i="27"/>
  <c r="F200" i="27"/>
  <c r="F201" i="27"/>
  <c r="F144" i="27"/>
  <c r="E145" i="27"/>
  <c r="E146" i="27"/>
  <c r="E147" i="27"/>
  <c r="E148" i="27"/>
  <c r="E149" i="27"/>
  <c r="E150" i="27"/>
  <c r="E151" i="27"/>
  <c r="E152" i="27"/>
  <c r="E153" i="27"/>
  <c r="E154" i="27"/>
  <c r="E155" i="27"/>
  <c r="E156" i="27"/>
  <c r="E157" i="27"/>
  <c r="E158" i="27"/>
  <c r="E159" i="27"/>
  <c r="E160" i="27"/>
  <c r="E161" i="27"/>
  <c r="E162" i="27"/>
  <c r="E163" i="27"/>
  <c r="E164" i="27"/>
  <c r="E165" i="27"/>
  <c r="E166" i="27"/>
  <c r="E167" i="27"/>
  <c r="E168" i="27"/>
  <c r="E169" i="27"/>
  <c r="E170" i="27"/>
  <c r="E171" i="27"/>
  <c r="E172" i="27"/>
  <c r="E173" i="27"/>
  <c r="E174" i="27"/>
  <c r="E175" i="27"/>
  <c r="E176" i="27"/>
  <c r="E177" i="27"/>
  <c r="E178" i="27"/>
  <c r="E179" i="27"/>
  <c r="E180" i="27"/>
  <c r="E181" i="27"/>
  <c r="E182" i="27"/>
  <c r="E183" i="27"/>
  <c r="E184" i="27"/>
  <c r="E185" i="27"/>
  <c r="E186" i="27"/>
  <c r="E187" i="27"/>
  <c r="E188" i="27"/>
  <c r="E189" i="27"/>
  <c r="E190" i="27"/>
  <c r="E191" i="27"/>
  <c r="E192" i="27"/>
  <c r="E193" i="27"/>
  <c r="E194" i="27"/>
  <c r="E195" i="27"/>
  <c r="E196" i="27"/>
  <c r="E197" i="27"/>
  <c r="E198" i="27"/>
  <c r="E199" i="27"/>
  <c r="E200" i="27"/>
  <c r="E201" i="27"/>
  <c r="E144" i="27"/>
  <c r="M131" i="27"/>
  <c r="M132" i="27"/>
  <c r="M133" i="27"/>
  <c r="M134" i="27"/>
  <c r="L81" i="27"/>
  <c r="L82" i="27"/>
  <c r="L83" i="27"/>
  <c r="L84" i="27"/>
  <c r="L85" i="27"/>
  <c r="L86" i="27"/>
  <c r="L87" i="27"/>
  <c r="L88" i="27"/>
  <c r="L89" i="27"/>
  <c r="L90" i="27"/>
  <c r="L91" i="27"/>
  <c r="L92" i="27"/>
  <c r="L93" i="27"/>
  <c r="L94" i="27"/>
  <c r="L95" i="27"/>
  <c r="L96" i="27"/>
  <c r="L97" i="27"/>
  <c r="L98" i="27"/>
  <c r="L99" i="27"/>
  <c r="L100" i="27"/>
  <c r="L101" i="27"/>
  <c r="L102" i="27"/>
  <c r="L103" i="27"/>
  <c r="L104" i="27"/>
  <c r="L105" i="27"/>
  <c r="L106" i="27"/>
  <c r="L107" i="27"/>
  <c r="L108" i="27"/>
  <c r="L109" i="27"/>
  <c r="L110" i="27"/>
  <c r="L111" i="27"/>
  <c r="L112" i="27"/>
  <c r="L113" i="27"/>
  <c r="L114" i="27"/>
  <c r="L115" i="27"/>
  <c r="L116" i="27"/>
  <c r="L117" i="27"/>
  <c r="L118" i="27"/>
  <c r="L119" i="27"/>
  <c r="L120" i="27"/>
  <c r="L121" i="27"/>
  <c r="L122" i="27"/>
  <c r="L123" i="27"/>
  <c r="L124" i="27"/>
  <c r="L125" i="27"/>
  <c r="L126" i="27"/>
  <c r="L127" i="27"/>
  <c r="L128" i="27"/>
  <c r="L129" i="27"/>
  <c r="L130" i="27"/>
  <c r="L131" i="27"/>
  <c r="L132" i="27"/>
  <c r="L133" i="27"/>
  <c r="L134" i="27"/>
  <c r="L80" i="27"/>
  <c r="K81" i="27"/>
  <c r="K82" i="27"/>
  <c r="K83" i="27"/>
  <c r="K84" i="27"/>
  <c r="K85" i="27"/>
  <c r="K86" i="27"/>
  <c r="K87" i="27"/>
  <c r="K88" i="27"/>
  <c r="K89" i="27"/>
  <c r="K90" i="27"/>
  <c r="K91" i="27"/>
  <c r="K92" i="27"/>
  <c r="K93" i="27"/>
  <c r="K94" i="27"/>
  <c r="K95" i="27"/>
  <c r="K96" i="27"/>
  <c r="K97" i="27"/>
  <c r="K98" i="27"/>
  <c r="K99" i="27"/>
  <c r="K100" i="27"/>
  <c r="K101" i="27"/>
  <c r="K102" i="27"/>
  <c r="K103" i="27"/>
  <c r="K104" i="27"/>
  <c r="K105" i="27"/>
  <c r="K106" i="27"/>
  <c r="K107" i="27"/>
  <c r="K108" i="27"/>
  <c r="K109" i="27"/>
  <c r="K110" i="27"/>
  <c r="K111" i="27"/>
  <c r="K112" i="27"/>
  <c r="K113" i="27"/>
  <c r="K114" i="27"/>
  <c r="K115" i="27"/>
  <c r="K116" i="27"/>
  <c r="K117" i="27"/>
  <c r="K118" i="27"/>
  <c r="K119" i="27"/>
  <c r="K120" i="27"/>
  <c r="K121" i="27"/>
  <c r="K122" i="27"/>
  <c r="K123" i="27"/>
  <c r="K124" i="27"/>
  <c r="K125" i="27"/>
  <c r="K126" i="27"/>
  <c r="K127" i="27"/>
  <c r="K128" i="27"/>
  <c r="K129" i="27"/>
  <c r="K130" i="27"/>
  <c r="K131" i="27"/>
  <c r="K132" i="27"/>
  <c r="K133" i="27"/>
  <c r="K134" i="27"/>
  <c r="K80" i="27"/>
  <c r="J81" i="27"/>
  <c r="J82" i="27"/>
  <c r="J83" i="27"/>
  <c r="J84" i="27"/>
  <c r="J85" i="27"/>
  <c r="J86" i="27"/>
  <c r="J87" i="27"/>
  <c r="J88" i="27"/>
  <c r="J89" i="27"/>
  <c r="J90" i="27"/>
  <c r="J91" i="27"/>
  <c r="J92" i="27"/>
  <c r="J93" i="27"/>
  <c r="J94" i="27"/>
  <c r="J95" i="27"/>
  <c r="J96" i="27"/>
  <c r="J97" i="27"/>
  <c r="J98" i="27"/>
  <c r="J99" i="27"/>
  <c r="J100" i="27"/>
  <c r="J101" i="27"/>
  <c r="J102" i="27"/>
  <c r="J103" i="27"/>
  <c r="J104" i="27"/>
  <c r="J105" i="27"/>
  <c r="J106" i="27"/>
  <c r="J107" i="27"/>
  <c r="J108" i="27"/>
  <c r="J109" i="27"/>
  <c r="J110" i="27"/>
  <c r="J111" i="27"/>
  <c r="J112" i="27"/>
  <c r="J113" i="27"/>
  <c r="J114" i="27"/>
  <c r="J115" i="27"/>
  <c r="J116" i="27"/>
  <c r="J117" i="27"/>
  <c r="J118" i="27"/>
  <c r="J119" i="27"/>
  <c r="J120" i="27"/>
  <c r="J121" i="27"/>
  <c r="J122" i="27"/>
  <c r="J123" i="27"/>
  <c r="J124" i="27"/>
  <c r="J125" i="27"/>
  <c r="J126" i="27"/>
  <c r="J127" i="27"/>
  <c r="J128" i="27"/>
  <c r="J129" i="27"/>
  <c r="J130" i="27"/>
  <c r="J131" i="27"/>
  <c r="J132" i="27"/>
  <c r="J133" i="27"/>
  <c r="J134" i="27"/>
  <c r="J80" i="27"/>
  <c r="I98" i="27"/>
  <c r="I99" i="27"/>
  <c r="I100" i="27"/>
  <c r="I101" i="27"/>
  <c r="I102" i="27"/>
  <c r="I103" i="27"/>
  <c r="I104" i="27"/>
  <c r="I105" i="27"/>
  <c r="I106" i="27"/>
  <c r="I107" i="27"/>
  <c r="I108" i="27"/>
  <c r="I109" i="27"/>
  <c r="I110" i="27"/>
  <c r="I111" i="27"/>
  <c r="I112" i="27"/>
  <c r="I113" i="27"/>
  <c r="I114" i="27"/>
  <c r="I115" i="27"/>
  <c r="I116" i="27"/>
  <c r="I117" i="27"/>
  <c r="I118" i="27"/>
  <c r="I119" i="27"/>
  <c r="I120" i="27"/>
  <c r="I121" i="27"/>
  <c r="I122" i="27"/>
  <c r="I123" i="27"/>
  <c r="I124" i="27"/>
  <c r="I125" i="27"/>
  <c r="I126" i="27"/>
  <c r="I127" i="27"/>
  <c r="I128" i="27"/>
  <c r="I129" i="27"/>
  <c r="I130" i="27"/>
  <c r="I131" i="27"/>
  <c r="I132" i="27"/>
  <c r="I133" i="27"/>
  <c r="I134" i="27"/>
  <c r="I81" i="27"/>
  <c r="I82" i="27"/>
  <c r="I83" i="27"/>
  <c r="I84" i="27"/>
  <c r="I85" i="27"/>
  <c r="I86" i="27"/>
  <c r="I87" i="27"/>
  <c r="I88" i="27"/>
  <c r="I89" i="27"/>
  <c r="I90" i="27"/>
  <c r="I91" i="27"/>
  <c r="I92" i="27"/>
  <c r="I93" i="27"/>
  <c r="I94" i="27"/>
  <c r="I95" i="27"/>
  <c r="I96" i="27"/>
  <c r="I97" i="27"/>
  <c r="I80" i="27"/>
  <c r="H81" i="27"/>
  <c r="H82" i="27"/>
  <c r="H83" i="27"/>
  <c r="H84" i="27"/>
  <c r="H85" i="27"/>
  <c r="H86" i="27"/>
  <c r="H87" i="27"/>
  <c r="H88" i="27"/>
  <c r="H89" i="27"/>
  <c r="H90" i="27"/>
  <c r="H91" i="27"/>
  <c r="H92" i="27"/>
  <c r="H93" i="27"/>
  <c r="H94" i="27"/>
  <c r="H95" i="27"/>
  <c r="H96" i="27"/>
  <c r="H97" i="27"/>
  <c r="H98" i="27"/>
  <c r="H99" i="27"/>
  <c r="H100" i="27"/>
  <c r="H101" i="27"/>
  <c r="H102" i="27"/>
  <c r="H103" i="27"/>
  <c r="H104" i="27"/>
  <c r="H105" i="27"/>
  <c r="H106" i="27"/>
  <c r="H107" i="27"/>
  <c r="H108" i="27"/>
  <c r="H109" i="27"/>
  <c r="H110" i="27"/>
  <c r="H111" i="27"/>
  <c r="H112" i="27"/>
  <c r="H113" i="27"/>
  <c r="H114" i="27"/>
  <c r="H115" i="27"/>
  <c r="H116" i="27"/>
  <c r="H117" i="27"/>
  <c r="H118" i="27"/>
  <c r="H119" i="27"/>
  <c r="H120" i="27"/>
  <c r="H121" i="27"/>
  <c r="H122" i="27"/>
  <c r="H123" i="27"/>
  <c r="H124" i="27"/>
  <c r="H125" i="27"/>
  <c r="H126" i="27"/>
  <c r="H127" i="27"/>
  <c r="H128" i="27"/>
  <c r="H129" i="27"/>
  <c r="H130" i="27"/>
  <c r="H131" i="27"/>
  <c r="H132" i="27"/>
  <c r="H133" i="27"/>
  <c r="H134" i="27"/>
  <c r="H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114" i="27"/>
  <c r="G115" i="27"/>
  <c r="G116" i="27"/>
  <c r="G117" i="27"/>
  <c r="G118" i="27"/>
  <c r="G119" i="27"/>
  <c r="G120" i="27"/>
  <c r="G121" i="27"/>
  <c r="G122" i="27"/>
  <c r="G123" i="27"/>
  <c r="G124" i="27"/>
  <c r="G125" i="27"/>
  <c r="G126" i="27"/>
  <c r="G127" i="27"/>
  <c r="G128" i="27"/>
  <c r="G129" i="27"/>
  <c r="G130" i="27"/>
  <c r="G131" i="27"/>
  <c r="G132" i="27"/>
  <c r="G133" i="27"/>
  <c r="G134" i="27"/>
  <c r="G80" i="27"/>
  <c r="F81" i="27"/>
  <c r="F82" i="27"/>
  <c r="F83" i="27"/>
  <c r="F84" i="27"/>
  <c r="F85" i="27"/>
  <c r="F86" i="27"/>
  <c r="F87" i="27"/>
  <c r="F88" i="27"/>
  <c r="F89" i="27"/>
  <c r="F90" i="27"/>
  <c r="F91" i="27"/>
  <c r="F92" i="27"/>
  <c r="F93" i="27"/>
  <c r="F94" i="27"/>
  <c r="F95" i="27"/>
  <c r="F96" i="27"/>
  <c r="F97" i="27"/>
  <c r="F98" i="27"/>
  <c r="F99" i="27"/>
  <c r="F100" i="27"/>
  <c r="F101" i="27"/>
  <c r="F102" i="27"/>
  <c r="F103" i="27"/>
  <c r="F104" i="27"/>
  <c r="F105" i="27"/>
  <c r="F106" i="27"/>
  <c r="F107" i="27"/>
  <c r="F108" i="27"/>
  <c r="F109" i="27"/>
  <c r="F110" i="27"/>
  <c r="F111" i="27"/>
  <c r="F112" i="27"/>
  <c r="F113" i="27"/>
  <c r="F114" i="27"/>
  <c r="F115" i="27"/>
  <c r="F116" i="27"/>
  <c r="F117" i="27"/>
  <c r="F118" i="27"/>
  <c r="F119" i="27"/>
  <c r="F120" i="27"/>
  <c r="F121" i="27"/>
  <c r="F122" i="27"/>
  <c r="F123" i="27"/>
  <c r="F124" i="27"/>
  <c r="F125" i="27"/>
  <c r="F126" i="27"/>
  <c r="F127" i="27"/>
  <c r="F128" i="27"/>
  <c r="F129" i="27"/>
  <c r="F130" i="27"/>
  <c r="F131" i="27"/>
  <c r="F132" i="27"/>
  <c r="F133" i="27"/>
  <c r="F134" i="27"/>
  <c r="F80" i="27"/>
  <c r="E81" i="27"/>
  <c r="E82" i="27"/>
  <c r="E83" i="27"/>
  <c r="E84" i="27"/>
  <c r="E85" i="27"/>
  <c r="E86" i="27"/>
  <c r="E87" i="27"/>
  <c r="E88" i="27"/>
  <c r="E89" i="27"/>
  <c r="E90" i="27"/>
  <c r="E91" i="27"/>
  <c r="E92" i="27"/>
  <c r="E93" i="27"/>
  <c r="E94" i="27"/>
  <c r="E95" i="27"/>
  <c r="E96" i="27"/>
  <c r="E97" i="27"/>
  <c r="E98" i="27"/>
  <c r="E99" i="27"/>
  <c r="E100" i="27"/>
  <c r="E101" i="27"/>
  <c r="E102" i="27"/>
  <c r="E103" i="27"/>
  <c r="E104" i="27"/>
  <c r="E105" i="27"/>
  <c r="E106" i="27"/>
  <c r="E107" i="27"/>
  <c r="E108" i="27"/>
  <c r="E109" i="27"/>
  <c r="E110" i="27"/>
  <c r="E111" i="27"/>
  <c r="E112" i="27"/>
  <c r="E113" i="27"/>
  <c r="E114" i="27"/>
  <c r="E115" i="27"/>
  <c r="E116" i="27"/>
  <c r="E117" i="27"/>
  <c r="E118" i="27"/>
  <c r="E119" i="27"/>
  <c r="E120" i="27"/>
  <c r="E121" i="27"/>
  <c r="E122" i="27"/>
  <c r="E123" i="27"/>
  <c r="E124" i="27"/>
  <c r="E125" i="27"/>
  <c r="E126" i="27"/>
  <c r="E127" i="27"/>
  <c r="E128" i="27"/>
  <c r="E129" i="27"/>
  <c r="E130" i="27"/>
  <c r="E131" i="27"/>
  <c r="E132" i="27"/>
  <c r="E133" i="27"/>
  <c r="E134" i="27"/>
  <c r="E80" i="27"/>
  <c r="O125" i="25"/>
  <c r="M130" i="27" s="1"/>
  <c r="O95" i="25"/>
  <c r="M100" i="27" s="1"/>
  <c r="O75" i="25"/>
  <c r="M80" i="27" s="1"/>
  <c r="C194" i="27" l="1"/>
  <c r="O182" i="25"/>
  <c r="M194" i="27" s="1"/>
  <c r="C182" i="25"/>
  <c r="B182" i="25"/>
  <c r="C68" i="25"/>
  <c r="B68" i="25"/>
  <c r="C125" i="25"/>
  <c r="B125" i="25"/>
  <c r="B175" i="10"/>
  <c r="B123" i="10"/>
  <c r="B67" i="10"/>
  <c r="D161" i="27" l="1"/>
  <c r="D162" i="27"/>
  <c r="D163" i="27"/>
  <c r="D164" i="27"/>
  <c r="D165" i="27"/>
  <c r="D166" i="27"/>
  <c r="D167" i="27"/>
  <c r="D168" i="27"/>
  <c r="D169" i="27"/>
  <c r="D170" i="27"/>
  <c r="D171" i="27"/>
  <c r="D172" i="27"/>
  <c r="D173" i="27"/>
  <c r="D174" i="27"/>
  <c r="D175" i="27"/>
  <c r="D176" i="27"/>
  <c r="D177" i="27"/>
  <c r="D178" i="27"/>
  <c r="D179" i="27"/>
  <c r="D180" i="27"/>
  <c r="D181" i="27"/>
  <c r="D182" i="27"/>
  <c r="D183" i="27"/>
  <c r="D184" i="27"/>
  <c r="D185" i="27"/>
  <c r="D186" i="27"/>
  <c r="D187" i="27"/>
  <c r="D188" i="27"/>
  <c r="D190" i="27"/>
  <c r="D191" i="27"/>
  <c r="D192" i="27"/>
  <c r="D193" i="27"/>
  <c r="D194" i="27"/>
  <c r="D195" i="27"/>
  <c r="D196" i="27"/>
  <c r="D197" i="27"/>
  <c r="D198" i="27"/>
  <c r="D199" i="27"/>
  <c r="D200" i="27"/>
  <c r="D201" i="27"/>
  <c r="D145" i="27"/>
  <c r="D146" i="27"/>
  <c r="D147" i="27"/>
  <c r="D148" i="27"/>
  <c r="D149" i="27"/>
  <c r="D150" i="27"/>
  <c r="D151" i="27"/>
  <c r="D152" i="27"/>
  <c r="D153" i="27"/>
  <c r="D154" i="27"/>
  <c r="D155" i="27"/>
  <c r="D156" i="27"/>
  <c r="D157" i="27"/>
  <c r="D158" i="27"/>
  <c r="D159" i="27"/>
  <c r="D160" i="27"/>
  <c r="D144" i="27"/>
  <c r="D95" i="27"/>
  <c r="D96" i="27"/>
  <c r="D97" i="27"/>
  <c r="D98" i="27"/>
  <c r="D99" i="27"/>
  <c r="D100" i="27"/>
  <c r="D101" i="27"/>
  <c r="D102" i="27"/>
  <c r="D103" i="27"/>
  <c r="D104" i="27"/>
  <c r="D105" i="27"/>
  <c r="D106" i="27"/>
  <c r="D107" i="27"/>
  <c r="D108" i="27"/>
  <c r="D109" i="27"/>
  <c r="D110" i="27"/>
  <c r="D111" i="27"/>
  <c r="D112" i="27"/>
  <c r="D113" i="27"/>
  <c r="D114" i="27"/>
  <c r="D115" i="27"/>
  <c r="D116" i="27"/>
  <c r="D117" i="27"/>
  <c r="D118" i="27"/>
  <c r="D119" i="27"/>
  <c r="D120" i="27"/>
  <c r="D121" i="27"/>
  <c r="D122" i="27"/>
  <c r="D123" i="27"/>
  <c r="D124" i="27"/>
  <c r="D125" i="27"/>
  <c r="D126" i="27"/>
  <c r="D127" i="27"/>
  <c r="D128" i="27"/>
  <c r="D129" i="27"/>
  <c r="D130" i="27"/>
  <c r="D131" i="27"/>
  <c r="D132" i="27"/>
  <c r="D133" i="27"/>
  <c r="D134" i="27"/>
  <c r="D81" i="27"/>
  <c r="D82" i="27"/>
  <c r="D83" i="27"/>
  <c r="D84" i="27"/>
  <c r="D85" i="27"/>
  <c r="D86" i="27"/>
  <c r="D87" i="27"/>
  <c r="D88" i="27"/>
  <c r="D89" i="27"/>
  <c r="D90" i="27"/>
  <c r="D91" i="27"/>
  <c r="D92" i="27"/>
  <c r="D93" i="27"/>
  <c r="D94" i="27"/>
  <c r="D80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11" i="27"/>
  <c r="C6" i="31" l="1"/>
  <c r="O76" i="25" l="1"/>
  <c r="M81" i="27" s="1"/>
  <c r="O149" i="25"/>
  <c r="M161" i="27" s="1"/>
  <c r="O150" i="25"/>
  <c r="M162" i="27" s="1"/>
  <c r="O151" i="25"/>
  <c r="M163" i="27" s="1"/>
  <c r="O152" i="25"/>
  <c r="M164" i="27" s="1"/>
  <c r="O153" i="25"/>
  <c r="M165" i="27" s="1"/>
  <c r="O154" i="25"/>
  <c r="M166" i="27" s="1"/>
  <c r="O155" i="25"/>
  <c r="M167" i="27" s="1"/>
  <c r="O156" i="25"/>
  <c r="M168" i="27" s="1"/>
  <c r="O157" i="25"/>
  <c r="M169" i="27" s="1"/>
  <c r="O158" i="25"/>
  <c r="M170" i="27" s="1"/>
  <c r="O159" i="25"/>
  <c r="M171" i="27" s="1"/>
  <c r="O160" i="25"/>
  <c r="M172" i="27" s="1"/>
  <c r="O161" i="25"/>
  <c r="M173" i="27" s="1"/>
  <c r="O162" i="25"/>
  <c r="M174" i="27" s="1"/>
  <c r="O163" i="25"/>
  <c r="M175" i="27" s="1"/>
  <c r="O164" i="25"/>
  <c r="M176" i="27" s="1"/>
  <c r="O165" i="25"/>
  <c r="M177" i="27" s="1"/>
  <c r="O166" i="25"/>
  <c r="M178" i="27" s="1"/>
  <c r="O167" i="25"/>
  <c r="M179" i="27" s="1"/>
  <c r="O168" i="25"/>
  <c r="M180" i="27" s="1"/>
  <c r="O169" i="25"/>
  <c r="M181" i="27" s="1"/>
  <c r="O170" i="25"/>
  <c r="M182" i="27" s="1"/>
  <c r="O171" i="25"/>
  <c r="M183" i="27" s="1"/>
  <c r="O172" i="25"/>
  <c r="M184" i="27" s="1"/>
  <c r="O173" i="25"/>
  <c r="M185" i="27" s="1"/>
  <c r="O174" i="25"/>
  <c r="M186" i="27" s="1"/>
  <c r="O175" i="25"/>
  <c r="M187" i="27" s="1"/>
  <c r="O176" i="25"/>
  <c r="M188" i="27" s="1"/>
  <c r="O177" i="25"/>
  <c r="M189" i="27" s="1"/>
  <c r="O178" i="25"/>
  <c r="M190" i="27" s="1"/>
  <c r="O179" i="25"/>
  <c r="M191" i="27" s="1"/>
  <c r="O180" i="25"/>
  <c r="M192" i="27" s="1"/>
  <c r="O181" i="25"/>
  <c r="M193" i="27" s="1"/>
  <c r="O92" i="25"/>
  <c r="M97" i="27" s="1"/>
  <c r="O93" i="25"/>
  <c r="M98" i="27" s="1"/>
  <c r="O94" i="25"/>
  <c r="M99" i="27" s="1"/>
  <c r="O96" i="25"/>
  <c r="M101" i="27" s="1"/>
  <c r="O97" i="25"/>
  <c r="M102" i="27" s="1"/>
  <c r="O98" i="25"/>
  <c r="M103" i="27" s="1"/>
  <c r="O99" i="25"/>
  <c r="M104" i="27" s="1"/>
  <c r="O100" i="25"/>
  <c r="M105" i="27" s="1"/>
  <c r="O101" i="25"/>
  <c r="M106" i="27" s="1"/>
  <c r="O102" i="25"/>
  <c r="M107" i="27" s="1"/>
  <c r="O103" i="25"/>
  <c r="M108" i="27" s="1"/>
  <c r="O104" i="25"/>
  <c r="M109" i="27" s="1"/>
  <c r="O105" i="25"/>
  <c r="M110" i="27" s="1"/>
  <c r="O106" i="25"/>
  <c r="M111" i="27" s="1"/>
  <c r="O107" i="25"/>
  <c r="M112" i="27" s="1"/>
  <c r="O108" i="25"/>
  <c r="M113" i="27" s="1"/>
  <c r="O109" i="25"/>
  <c r="M114" i="27" s="1"/>
  <c r="O110" i="25"/>
  <c r="M115" i="27" s="1"/>
  <c r="O111" i="25"/>
  <c r="M116" i="27" s="1"/>
  <c r="O112" i="25"/>
  <c r="M117" i="27" s="1"/>
  <c r="O113" i="25"/>
  <c r="M118" i="27" s="1"/>
  <c r="O114" i="25"/>
  <c r="M119" i="27" s="1"/>
  <c r="O115" i="25"/>
  <c r="M120" i="27" s="1"/>
  <c r="O116" i="25"/>
  <c r="M121" i="27" s="1"/>
  <c r="O117" i="25"/>
  <c r="M122" i="27" s="1"/>
  <c r="O118" i="25"/>
  <c r="M123" i="27" s="1"/>
  <c r="O119" i="25"/>
  <c r="M124" i="27" s="1"/>
  <c r="O120" i="25"/>
  <c r="M125" i="27" s="1"/>
  <c r="O121" i="25"/>
  <c r="M126" i="27" s="1"/>
  <c r="O122" i="25"/>
  <c r="M127" i="27" s="1"/>
  <c r="O123" i="25"/>
  <c r="M128" i="27" s="1"/>
  <c r="O124" i="25"/>
  <c r="M129" i="27" s="1"/>
  <c r="C10" i="5" l="1"/>
  <c r="C8" i="39" l="1"/>
  <c r="C7" i="39"/>
  <c r="C6" i="39"/>
  <c r="G25" i="2"/>
  <c r="F25" i="2"/>
  <c r="E25" i="2"/>
  <c r="D25" i="2"/>
  <c r="C145" i="27" l="1"/>
  <c r="C146" i="27"/>
  <c r="C147" i="27"/>
  <c r="C148" i="27"/>
  <c r="C149" i="27"/>
  <c r="C150" i="27"/>
  <c r="C151" i="27"/>
  <c r="C152" i="27"/>
  <c r="C153" i="27"/>
  <c r="C154" i="27"/>
  <c r="C155" i="27"/>
  <c r="C156" i="27"/>
  <c r="C157" i="27"/>
  <c r="C158" i="27"/>
  <c r="C159" i="27"/>
  <c r="C160" i="27"/>
  <c r="C161" i="27"/>
  <c r="C162" i="27"/>
  <c r="C163" i="27"/>
  <c r="C164" i="27"/>
  <c r="C165" i="27"/>
  <c r="C166" i="27"/>
  <c r="C167" i="27"/>
  <c r="C168" i="27"/>
  <c r="C169" i="27"/>
  <c r="C170" i="27"/>
  <c r="C171" i="27"/>
  <c r="C172" i="27"/>
  <c r="C173" i="27"/>
  <c r="C174" i="27"/>
  <c r="C175" i="27"/>
  <c r="C176" i="27"/>
  <c r="C177" i="27"/>
  <c r="C178" i="27"/>
  <c r="C179" i="27"/>
  <c r="C180" i="27"/>
  <c r="C181" i="27"/>
  <c r="C182" i="27"/>
  <c r="C183" i="27"/>
  <c r="C184" i="27"/>
  <c r="C185" i="27"/>
  <c r="C186" i="27"/>
  <c r="C187" i="27"/>
  <c r="C188" i="27"/>
  <c r="C189" i="27"/>
  <c r="C190" i="27"/>
  <c r="C191" i="27"/>
  <c r="C192" i="27"/>
  <c r="C193" i="27"/>
  <c r="C144" i="27"/>
  <c r="B116" i="10"/>
  <c r="B156" i="27" l="1"/>
  <c r="B157" i="27"/>
  <c r="B158" i="27"/>
  <c r="B159" i="27"/>
  <c r="B160" i="27"/>
  <c r="B161" i="27"/>
  <c r="B162" i="27"/>
  <c r="B163" i="27"/>
  <c r="B164" i="27"/>
  <c r="B165" i="27"/>
  <c r="B166" i="27"/>
  <c r="B167" i="27"/>
  <c r="B168" i="27"/>
  <c r="B169" i="27"/>
  <c r="B170" i="27"/>
  <c r="B171" i="27"/>
  <c r="B172" i="27"/>
  <c r="B173" i="27"/>
  <c r="B174" i="27"/>
  <c r="B175" i="27"/>
  <c r="B176" i="27"/>
  <c r="B177" i="27"/>
  <c r="B178" i="27"/>
  <c r="B179" i="27"/>
  <c r="B180" i="27"/>
  <c r="B181" i="27"/>
  <c r="B182" i="27"/>
  <c r="B183" i="27"/>
  <c r="B184" i="27"/>
  <c r="B185" i="27"/>
  <c r="B186" i="27"/>
  <c r="B187" i="27"/>
  <c r="B188" i="27"/>
  <c r="B189" i="27"/>
  <c r="B190" i="27"/>
  <c r="B191" i="27"/>
  <c r="B192" i="27"/>
  <c r="B193" i="27"/>
  <c r="B194" i="27"/>
  <c r="B195" i="27"/>
  <c r="B196" i="27"/>
  <c r="B197" i="27"/>
  <c r="B198" i="27"/>
  <c r="B199" i="27"/>
  <c r="B97" i="27"/>
  <c r="B98" i="27"/>
  <c r="B99" i="27"/>
  <c r="B100" i="27"/>
  <c r="B101" i="27"/>
  <c r="B102" i="27"/>
  <c r="B103" i="27"/>
  <c r="B104" i="27"/>
  <c r="B105" i="27"/>
  <c r="B106" i="27"/>
  <c r="B107" i="27"/>
  <c r="B108" i="27"/>
  <c r="B109" i="27"/>
  <c r="B110" i="27"/>
  <c r="B111" i="27"/>
  <c r="B112" i="27"/>
  <c r="B113" i="27"/>
  <c r="B114" i="27"/>
  <c r="B115" i="27"/>
  <c r="B116" i="27"/>
  <c r="B117" i="27"/>
  <c r="B118" i="27"/>
  <c r="B119" i="27"/>
  <c r="B120" i="27"/>
  <c r="B121" i="27"/>
  <c r="B122" i="27"/>
  <c r="B123" i="27"/>
  <c r="B124" i="27"/>
  <c r="B125" i="27"/>
  <c r="B126" i="27"/>
  <c r="B127" i="27"/>
  <c r="B128" i="27"/>
  <c r="B129" i="27"/>
  <c r="B130" i="27"/>
  <c r="B131" i="27"/>
  <c r="B132" i="27"/>
  <c r="B68" i="27"/>
  <c r="B69" i="27"/>
  <c r="B70" i="27"/>
  <c r="C177" i="25"/>
  <c r="C178" i="25"/>
  <c r="C179" i="25"/>
  <c r="C180" i="25"/>
  <c r="C181" i="25"/>
  <c r="B149" i="25"/>
  <c r="B150" i="25"/>
  <c r="B151" i="25"/>
  <c r="B152" i="25"/>
  <c r="B153" i="25"/>
  <c r="B154" i="25"/>
  <c r="B155" i="25"/>
  <c r="B156" i="25"/>
  <c r="B157" i="25"/>
  <c r="B158" i="25"/>
  <c r="B159" i="25"/>
  <c r="B160" i="25"/>
  <c r="B161" i="25"/>
  <c r="B162" i="25"/>
  <c r="B163" i="25"/>
  <c r="B164" i="25"/>
  <c r="B165" i="25"/>
  <c r="B166" i="25"/>
  <c r="B167" i="25"/>
  <c r="B168" i="25"/>
  <c r="B169" i="25"/>
  <c r="B170" i="25"/>
  <c r="B171" i="25"/>
  <c r="B172" i="25"/>
  <c r="B173" i="25"/>
  <c r="B174" i="25"/>
  <c r="B175" i="25"/>
  <c r="B176" i="25"/>
  <c r="B177" i="25"/>
  <c r="B178" i="25"/>
  <c r="B179" i="25"/>
  <c r="B180" i="25"/>
  <c r="B181" i="25"/>
  <c r="C120" i="25"/>
  <c r="C121" i="25"/>
  <c r="C122" i="25"/>
  <c r="C123" i="25"/>
  <c r="C124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B105" i="25"/>
  <c r="B106" i="25"/>
  <c r="B107" i="25"/>
  <c r="B108" i="25"/>
  <c r="B109" i="25"/>
  <c r="B110" i="25"/>
  <c r="B111" i="25"/>
  <c r="B112" i="25"/>
  <c r="B113" i="25"/>
  <c r="B114" i="25"/>
  <c r="B115" i="25"/>
  <c r="B116" i="25"/>
  <c r="B117" i="25"/>
  <c r="B118" i="25"/>
  <c r="B119" i="25"/>
  <c r="B120" i="25"/>
  <c r="B121" i="25"/>
  <c r="B122" i="25"/>
  <c r="B123" i="25"/>
  <c r="B124" i="25"/>
  <c r="C62" i="25"/>
  <c r="C63" i="25"/>
  <c r="C64" i="25"/>
  <c r="C65" i="25"/>
  <c r="C66" i="25"/>
  <c r="C67" i="25"/>
  <c r="B67" i="25"/>
  <c r="B65" i="25"/>
  <c r="B66" i="25"/>
  <c r="B62" i="25"/>
  <c r="B63" i="25"/>
  <c r="B64" i="25"/>
  <c r="B173" i="10"/>
  <c r="B174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20" i="10"/>
  <c r="B121" i="10"/>
  <c r="B122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7" i="10"/>
  <c r="B118" i="10"/>
  <c r="B119" i="10"/>
  <c r="B61" i="10"/>
  <c r="B62" i="10"/>
  <c r="B63" i="10"/>
  <c r="B64" i="10"/>
  <c r="B65" i="10"/>
  <c r="B66" i="10"/>
  <c r="C13" i="5" l="1"/>
  <c r="D23" i="2"/>
  <c r="D21" i="2"/>
  <c r="D22" i="2"/>
  <c r="C7" i="31" l="1"/>
  <c r="C27" i="5" s="1"/>
  <c r="D27" i="5" s="1"/>
  <c r="C8" i="31"/>
  <c r="C45" i="5" s="1"/>
  <c r="D45" i="5" s="1"/>
  <c r="D10" i="5"/>
  <c r="D13" i="5" l="1"/>
  <c r="D11" i="2" l="1"/>
  <c r="D12" i="2"/>
  <c r="D13" i="2"/>
  <c r="D14" i="2"/>
  <c r="D15" i="2"/>
  <c r="D17" i="2"/>
  <c r="D18" i="2"/>
  <c r="D20" i="2"/>
  <c r="D10" i="2"/>
  <c r="O133" i="25" l="1"/>
  <c r="M145" i="27" s="1"/>
  <c r="O134" i="25"/>
  <c r="M146" i="27" s="1"/>
  <c r="O135" i="25"/>
  <c r="M147" i="27" s="1"/>
  <c r="O136" i="25"/>
  <c r="M148" i="27" s="1"/>
  <c r="O137" i="25"/>
  <c r="M149" i="27" s="1"/>
  <c r="O138" i="25"/>
  <c r="M150" i="27" s="1"/>
  <c r="O139" i="25"/>
  <c r="M151" i="27" s="1"/>
  <c r="O140" i="25"/>
  <c r="M152" i="27" s="1"/>
  <c r="O141" i="25"/>
  <c r="M153" i="27" s="1"/>
  <c r="O142" i="25"/>
  <c r="M154" i="27" s="1"/>
  <c r="O143" i="25"/>
  <c r="M155" i="27" s="1"/>
  <c r="O144" i="25"/>
  <c r="M156" i="27" s="1"/>
  <c r="O145" i="25"/>
  <c r="M157" i="27" s="1"/>
  <c r="O146" i="25"/>
  <c r="M158" i="27" s="1"/>
  <c r="O147" i="25"/>
  <c r="M159" i="27" s="1"/>
  <c r="O148" i="25"/>
  <c r="M160" i="27" s="1"/>
  <c r="O132" i="25"/>
  <c r="M144" i="27" s="1"/>
  <c r="O77" i="25"/>
  <c r="M82" i="27" s="1"/>
  <c r="O78" i="25"/>
  <c r="M83" i="27" s="1"/>
  <c r="O79" i="25"/>
  <c r="M84" i="27" s="1"/>
  <c r="O80" i="25"/>
  <c r="M85" i="27" s="1"/>
  <c r="O81" i="25"/>
  <c r="M86" i="27" s="1"/>
  <c r="O82" i="25"/>
  <c r="M87" i="27" s="1"/>
  <c r="O83" i="25"/>
  <c r="M88" i="27" s="1"/>
  <c r="O84" i="25"/>
  <c r="M89" i="27" s="1"/>
  <c r="O85" i="25"/>
  <c r="M90" i="27" s="1"/>
  <c r="O86" i="25"/>
  <c r="M91" i="27" s="1"/>
  <c r="O87" i="25"/>
  <c r="M92" i="27" s="1"/>
  <c r="O88" i="25"/>
  <c r="M93" i="27" s="1"/>
  <c r="O89" i="25"/>
  <c r="M94" i="27" s="1"/>
  <c r="O90" i="25"/>
  <c r="M95" i="27" s="1"/>
  <c r="O91" i="25"/>
  <c r="M96" i="27" s="1"/>
  <c r="C48" i="5" l="1"/>
  <c r="D48" i="5" s="1"/>
  <c r="C30" i="5"/>
  <c r="D30" i="5" s="1"/>
  <c r="D26" i="2" l="1"/>
  <c r="C6" i="34" l="1"/>
  <c r="C12" i="5" s="1"/>
  <c r="B126" i="10"/>
  <c r="B127" i="10"/>
  <c r="B128" i="10"/>
  <c r="B129" i="10"/>
  <c r="B130" i="10"/>
  <c r="B131" i="10"/>
  <c r="B132" i="10"/>
  <c r="B133" i="10"/>
  <c r="B125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73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10" i="10"/>
  <c r="D12" i="5" l="1"/>
  <c r="C11" i="5"/>
  <c r="D11" i="5" s="1"/>
  <c r="B132" i="25"/>
  <c r="C132" i="25"/>
  <c r="B133" i="25"/>
  <c r="C133" i="25"/>
  <c r="B134" i="25"/>
  <c r="C134" i="25"/>
  <c r="B135" i="25"/>
  <c r="C135" i="25"/>
  <c r="B136" i="25"/>
  <c r="C136" i="25"/>
  <c r="B137" i="25"/>
  <c r="C137" i="25"/>
  <c r="B138" i="25"/>
  <c r="C138" i="25"/>
  <c r="B139" i="25"/>
  <c r="C139" i="25"/>
  <c r="B140" i="25"/>
  <c r="C140" i="25"/>
  <c r="B141" i="25"/>
  <c r="C141" i="25"/>
  <c r="B142" i="25"/>
  <c r="C142" i="25"/>
  <c r="B143" i="25"/>
  <c r="C143" i="25"/>
  <c r="B144" i="25"/>
  <c r="C144" i="25"/>
  <c r="B145" i="25"/>
  <c r="C145" i="25"/>
  <c r="B146" i="25"/>
  <c r="C146" i="25"/>
  <c r="B147" i="25"/>
  <c r="C147" i="25"/>
  <c r="B148" i="25"/>
  <c r="C148" i="25"/>
  <c r="C149" i="25"/>
  <c r="C150" i="25"/>
  <c r="C151" i="25"/>
  <c r="C152" i="25"/>
  <c r="C153" i="25"/>
  <c r="C154" i="25"/>
  <c r="C155" i="25"/>
  <c r="C156" i="25"/>
  <c r="C157" i="25"/>
  <c r="C158" i="25"/>
  <c r="C159" i="25"/>
  <c r="C160" i="25"/>
  <c r="C161" i="25"/>
  <c r="C162" i="25"/>
  <c r="C163" i="25"/>
  <c r="C164" i="25"/>
  <c r="C165" i="25"/>
  <c r="C166" i="25"/>
  <c r="C167" i="25"/>
  <c r="C168" i="25"/>
  <c r="C169" i="25"/>
  <c r="C170" i="25"/>
  <c r="C171" i="25"/>
  <c r="C172" i="25"/>
  <c r="C173" i="25"/>
  <c r="C174" i="25"/>
  <c r="C175" i="25"/>
  <c r="C176" i="25"/>
  <c r="C131" i="25"/>
  <c r="B131" i="25"/>
  <c r="B74" i="25"/>
  <c r="C74" i="25"/>
  <c r="B75" i="25"/>
  <c r="C75" i="25"/>
  <c r="B76" i="25"/>
  <c r="C76" i="25"/>
  <c r="B77" i="25"/>
  <c r="C77" i="25"/>
  <c r="B78" i="25"/>
  <c r="C78" i="25"/>
  <c r="B79" i="25"/>
  <c r="C79" i="25"/>
  <c r="B80" i="25"/>
  <c r="C80" i="25"/>
  <c r="B81" i="25"/>
  <c r="C81" i="25"/>
  <c r="B82" i="25"/>
  <c r="C82" i="25"/>
  <c r="B83" i="25"/>
  <c r="C83" i="25"/>
  <c r="B84" i="25"/>
  <c r="C84" i="25"/>
  <c r="B85" i="25"/>
  <c r="C85" i="25"/>
  <c r="B86" i="25"/>
  <c r="C86" i="25"/>
  <c r="B87" i="25"/>
  <c r="C87" i="25"/>
  <c r="B88" i="25"/>
  <c r="C88" i="25"/>
  <c r="B89" i="25"/>
  <c r="C89" i="25"/>
  <c r="B90" i="25"/>
  <c r="C90" i="25"/>
  <c r="B91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C105" i="25"/>
  <c r="C106" i="25"/>
  <c r="C107" i="25"/>
  <c r="C108" i="25"/>
  <c r="C109" i="25"/>
  <c r="C110" i="25"/>
  <c r="C111" i="25"/>
  <c r="C112" i="25"/>
  <c r="C113" i="25"/>
  <c r="C114" i="25"/>
  <c r="C115" i="25"/>
  <c r="C116" i="25"/>
  <c r="C117" i="25"/>
  <c r="C118" i="25"/>
  <c r="C119" i="25"/>
  <c r="B54" i="25"/>
  <c r="C54" i="25"/>
  <c r="B55" i="25"/>
  <c r="C55" i="25"/>
  <c r="B56" i="25"/>
  <c r="C56" i="25"/>
  <c r="B57" i="25"/>
  <c r="C57" i="25"/>
  <c r="B58" i="25"/>
  <c r="C58" i="25"/>
  <c r="B59" i="25"/>
  <c r="C59" i="25"/>
  <c r="B60" i="25"/>
  <c r="C60" i="25"/>
  <c r="B61" i="25"/>
  <c r="C61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B21" i="25"/>
  <c r="C21" i="25"/>
  <c r="B22" i="25"/>
  <c r="C22" i="25"/>
  <c r="B23" i="25"/>
  <c r="C23" i="25"/>
  <c r="B24" i="25"/>
  <c r="C24" i="25"/>
  <c r="B25" i="25"/>
  <c r="C25" i="25"/>
  <c r="B26" i="25"/>
  <c r="C26" i="25"/>
  <c r="B27" i="25"/>
  <c r="C27" i="25"/>
  <c r="B28" i="25"/>
  <c r="C28" i="25"/>
  <c r="B29" i="25"/>
  <c r="C29" i="25"/>
  <c r="B30" i="25"/>
  <c r="C30" i="25"/>
  <c r="B31" i="25"/>
  <c r="C31" i="25"/>
  <c r="B32" i="25"/>
  <c r="C32" i="25"/>
  <c r="B33" i="25"/>
  <c r="C33" i="25"/>
  <c r="B34" i="25"/>
  <c r="C34" i="25"/>
  <c r="B35" i="25"/>
  <c r="C35" i="25"/>
  <c r="B36" i="25"/>
  <c r="C36" i="25"/>
  <c r="B37" i="25"/>
  <c r="C37" i="25"/>
  <c r="B38" i="25"/>
  <c r="C38" i="25"/>
  <c r="B39" i="25"/>
  <c r="C39" i="25"/>
  <c r="B40" i="25"/>
  <c r="C40" i="25"/>
  <c r="B41" i="25"/>
  <c r="C41" i="25"/>
  <c r="B42" i="25"/>
  <c r="C42" i="25"/>
  <c r="B43" i="25"/>
  <c r="C43" i="25"/>
  <c r="B44" i="25"/>
  <c r="C44" i="25"/>
  <c r="B45" i="25"/>
  <c r="C45" i="25"/>
  <c r="B46" i="25"/>
  <c r="C46" i="25"/>
  <c r="B47" i="25"/>
  <c r="C47" i="25"/>
  <c r="B48" i="25"/>
  <c r="C48" i="25"/>
  <c r="B49" i="25"/>
  <c r="C49" i="25"/>
  <c r="B50" i="25"/>
  <c r="C50" i="25"/>
  <c r="B51" i="25"/>
  <c r="C51" i="25"/>
  <c r="B52" i="25"/>
  <c r="C52" i="25"/>
  <c r="B53" i="25"/>
  <c r="C53" i="25"/>
  <c r="C10" i="25"/>
  <c r="B10" i="25"/>
  <c r="C201" i="27"/>
  <c r="B201" i="27"/>
  <c r="C200" i="27"/>
  <c r="B200" i="27"/>
  <c r="C199" i="27"/>
  <c r="C198" i="27"/>
  <c r="C197" i="27"/>
  <c r="C196" i="27"/>
  <c r="C195" i="27"/>
  <c r="B155" i="27"/>
  <c r="B154" i="27"/>
  <c r="B153" i="27"/>
  <c r="B152" i="27"/>
  <c r="B151" i="27"/>
  <c r="B150" i="27"/>
  <c r="B149" i="27"/>
  <c r="B148" i="27"/>
  <c r="B147" i="27"/>
  <c r="B146" i="27"/>
  <c r="B145" i="27"/>
  <c r="B144" i="27"/>
  <c r="C134" i="27"/>
  <c r="B134" i="27"/>
  <c r="C133" i="27"/>
  <c r="C132" i="27"/>
  <c r="C131" i="27"/>
  <c r="C130" i="27"/>
  <c r="C129" i="27"/>
  <c r="C128" i="27"/>
  <c r="C127" i="27"/>
  <c r="C126" i="27"/>
  <c r="C125" i="27"/>
  <c r="C124" i="27"/>
  <c r="C123" i="27"/>
  <c r="C122" i="27"/>
  <c r="C121" i="27"/>
  <c r="C120" i="27"/>
  <c r="C119" i="27"/>
  <c r="C118" i="27"/>
  <c r="C117" i="27"/>
  <c r="C116" i="27"/>
  <c r="C115" i="27"/>
  <c r="C114" i="27"/>
  <c r="C113" i="27"/>
  <c r="C112" i="27"/>
  <c r="C111" i="27"/>
  <c r="C110" i="27"/>
  <c r="C109" i="27"/>
  <c r="C108" i="27"/>
  <c r="C107" i="27"/>
  <c r="C106" i="27"/>
  <c r="C105" i="27"/>
  <c r="C104" i="27"/>
  <c r="C103" i="27"/>
  <c r="C102" i="27"/>
  <c r="C101" i="27"/>
  <c r="C100" i="27"/>
  <c r="C99" i="27"/>
  <c r="C98" i="27"/>
  <c r="C97" i="27"/>
  <c r="C96" i="27"/>
  <c r="B96" i="27"/>
  <c r="C95" i="27"/>
  <c r="B95" i="27"/>
  <c r="C94" i="27"/>
  <c r="B94" i="27"/>
  <c r="C93" i="27"/>
  <c r="B93" i="27"/>
  <c r="C92" i="27"/>
  <c r="B92" i="27"/>
  <c r="C91" i="27"/>
  <c r="B91" i="27"/>
  <c r="C90" i="27"/>
  <c r="B90" i="27"/>
  <c r="C89" i="27"/>
  <c r="B89" i="27"/>
  <c r="C88" i="27"/>
  <c r="B88" i="27"/>
  <c r="C87" i="27"/>
  <c r="B87" i="27"/>
  <c r="C86" i="27"/>
  <c r="B86" i="27"/>
  <c r="C85" i="27"/>
  <c r="B85" i="27"/>
  <c r="C84" i="27"/>
  <c r="B84" i="27"/>
  <c r="C83" i="27"/>
  <c r="B83" i="27"/>
  <c r="C82" i="27"/>
  <c r="B82" i="27"/>
  <c r="C81" i="27"/>
  <c r="B81" i="27"/>
  <c r="C80" i="27"/>
  <c r="B80" i="27"/>
  <c r="C71" i="27"/>
  <c r="B71" i="27"/>
  <c r="C70" i="27"/>
  <c r="C69" i="27"/>
  <c r="C68" i="27"/>
  <c r="C67" i="27"/>
  <c r="B67" i="27"/>
  <c r="C66" i="27"/>
  <c r="B66" i="27"/>
  <c r="C65" i="27"/>
  <c r="B65" i="27"/>
  <c r="C64" i="27"/>
  <c r="B64" i="27"/>
  <c r="C63" i="27"/>
  <c r="B63" i="27"/>
  <c r="C62" i="27"/>
  <c r="B62" i="27"/>
  <c r="C61" i="27"/>
  <c r="B61" i="27"/>
  <c r="C60" i="27"/>
  <c r="B60" i="27"/>
  <c r="C59" i="27"/>
  <c r="B59" i="27"/>
  <c r="C58" i="27"/>
  <c r="B58" i="27"/>
  <c r="C57" i="27"/>
  <c r="B57" i="27"/>
  <c r="C56" i="27"/>
  <c r="B56" i="27"/>
  <c r="C55" i="27"/>
  <c r="B55" i="27"/>
  <c r="C54" i="27"/>
  <c r="B54" i="27"/>
  <c r="C53" i="27"/>
  <c r="B53" i="27"/>
  <c r="C52" i="27"/>
  <c r="B52" i="27"/>
  <c r="C51" i="27"/>
  <c r="B51" i="27"/>
  <c r="C50" i="27"/>
  <c r="B50" i="27"/>
  <c r="C49" i="27"/>
  <c r="B49" i="27"/>
  <c r="C48" i="27"/>
  <c r="B48" i="27"/>
  <c r="C47" i="27"/>
  <c r="B47" i="27"/>
  <c r="C46" i="27"/>
  <c r="B46" i="27"/>
  <c r="C45" i="27"/>
  <c r="B45" i="27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14" i="27"/>
  <c r="B14" i="27"/>
  <c r="C13" i="27"/>
  <c r="B13" i="27"/>
  <c r="C12" i="27"/>
  <c r="B12" i="27"/>
  <c r="C11" i="27"/>
  <c r="B11" i="27"/>
  <c r="C9" i="5" l="1"/>
  <c r="D9" i="5" s="1"/>
  <c r="C7" i="5" l="1"/>
  <c r="C8" i="5"/>
  <c r="C8" i="34" l="1"/>
  <c r="C47" i="5" s="1"/>
  <c r="C7" i="34"/>
  <c r="C29" i="5" s="1"/>
  <c r="C28" i="5" s="1"/>
  <c r="D28" i="5" s="1"/>
  <c r="D47" i="5" l="1"/>
  <c r="C46" i="5"/>
  <c r="D46" i="5" s="1"/>
  <c r="C44" i="5"/>
  <c r="C42" i="5" s="1"/>
  <c r="C26" i="5"/>
  <c r="D26" i="5" s="1"/>
  <c r="D29" i="5"/>
  <c r="C24" i="5" l="1"/>
  <c r="C43" i="5"/>
  <c r="D44" i="5"/>
  <c r="C25" i="5"/>
</calcChain>
</file>

<file path=xl/sharedStrings.xml><?xml version="1.0" encoding="utf-8"?>
<sst xmlns="http://schemas.openxmlformats.org/spreadsheetml/2006/main" count="786" uniqueCount="214">
  <si>
    <t>Conexión</t>
  </si>
  <si>
    <t>Renta Mensual por tramo</t>
  </si>
  <si>
    <t>0 - 81 Km</t>
  </si>
  <si>
    <t>82 - 161 Km</t>
  </si>
  <si>
    <t>162 - 805 Km</t>
  </si>
  <si>
    <t>&gt; 806 Km</t>
  </si>
  <si>
    <t>Velocidad</t>
  </si>
  <si>
    <t>Renta mensual tramo local</t>
  </si>
  <si>
    <t>Parte fija</t>
  </si>
  <si>
    <t>x Km</t>
  </si>
  <si>
    <t>Cargo por Km</t>
  </si>
  <si>
    <t>64 Kbps</t>
  </si>
  <si>
    <t>Local</t>
  </si>
  <si>
    <t>128 Kbps</t>
  </si>
  <si>
    <t>192 Kbps</t>
  </si>
  <si>
    <t>256 Kbps</t>
  </si>
  <si>
    <t>384 Kbps</t>
  </si>
  <si>
    <t>512 Kbps</t>
  </si>
  <si>
    <t>768 Kbps</t>
  </si>
  <si>
    <t>1024 Kbps</t>
  </si>
  <si>
    <t>E1 (2 Mbps)</t>
  </si>
  <si>
    <t>E2 (8 Mbps)</t>
  </si>
  <si>
    <t>E3 (34 Mbps)</t>
  </si>
  <si>
    <t>STM 64 (10 Gbps)</t>
  </si>
  <si>
    <t>2 Mbps PMP</t>
  </si>
  <si>
    <t>34 Mbps PMP</t>
  </si>
  <si>
    <t>155 Mbps PMP</t>
  </si>
  <si>
    <t>622 Mbps PMP</t>
  </si>
  <si>
    <t>Ethernet 10 Mbps</t>
  </si>
  <si>
    <t>Ethernet 20 Mbps</t>
  </si>
  <si>
    <t>Ethernet 30 Mbps</t>
  </si>
  <si>
    <t>Ethernet 40 Mbps</t>
  </si>
  <si>
    <t>Ethernet 50 Mbps</t>
  </si>
  <si>
    <t>Ethernet 60 Mbps</t>
  </si>
  <si>
    <t>Ethernet 70 Mbps</t>
  </si>
  <si>
    <t>Ethernet 80 Mbps</t>
  </si>
  <si>
    <t>Ethernet 90 Mbps</t>
  </si>
  <si>
    <t>Ethernet 100 Mbps</t>
  </si>
  <si>
    <t>Hub 1 Gbps</t>
  </si>
  <si>
    <t>Hub 10 Gbps</t>
  </si>
  <si>
    <t>LDI</t>
  </si>
  <si>
    <t>Precios mayoristas</t>
  </si>
  <si>
    <t>Demanda minorista</t>
  </si>
  <si>
    <t>Ingresos minoristas</t>
  </si>
  <si>
    <t>Tipo de instalación</t>
  </si>
  <si>
    <t>Larga Distancia Internacional</t>
  </si>
  <si>
    <t>Velocidades por tipo de instalación</t>
  </si>
  <si>
    <t>Larga distancia internacional</t>
  </si>
  <si>
    <t>Ingresos minoristas durante el período</t>
  </si>
  <si>
    <t>Costos mayoristas. Resumen</t>
  </si>
  <si>
    <t>Costos minoristas</t>
  </si>
  <si>
    <t>Margen</t>
  </si>
  <si>
    <t>¿Replicabilidad económica?</t>
  </si>
  <si>
    <t>Km totales</t>
  </si>
  <si>
    <t>Pagos mayoristas</t>
  </si>
  <si>
    <t>Concepto</t>
  </si>
  <si>
    <t>Aclaración</t>
  </si>
  <si>
    <t>Facturación</t>
  </si>
  <si>
    <t>Control y gestión de la facturación a clientes finales</t>
  </si>
  <si>
    <t>Cobranza</t>
  </si>
  <si>
    <t>Control y gestión del cobro a clientes finales</t>
  </si>
  <si>
    <t>Tarificación</t>
  </si>
  <si>
    <t>Control y gestión de la facturación a otros operadores</t>
  </si>
  <si>
    <t>Comerciales</t>
  </si>
  <si>
    <t>Funciones comerciales tal y como adquisición y mantenimiento de clientes, publicidad, marca, desarrollo de productos, etc.</t>
  </si>
  <si>
    <t>Programas de fidelización</t>
  </si>
  <si>
    <t>Gestión de la fidelización de clientes</t>
  </si>
  <si>
    <t>Costos directos de la venta de terminales</t>
  </si>
  <si>
    <t>Contiene los costos relativos a los terminales vendidos a los clientes finales</t>
  </si>
  <si>
    <t>Total</t>
  </si>
  <si>
    <t>Todas las distancias</t>
  </si>
  <si>
    <t>Componentes no de red</t>
  </si>
  <si>
    <t>Costos directos de ventas</t>
  </si>
  <si>
    <t>Provisiones</t>
  </si>
  <si>
    <t>Gestión de las provisiones por insolvencias</t>
  </si>
  <si>
    <t>Costos comunes</t>
  </si>
  <si>
    <t>Costos mayoristas durante el periodo</t>
  </si>
  <si>
    <t>Esta hoja obtiene los costos mayoristas durante el período según tipo de instalación.</t>
  </si>
  <si>
    <t>Esta hoja obtiene los costos minoristas durante el período según tipo de instalación.</t>
  </si>
  <si>
    <t>Costos minoristas durante el periodo</t>
  </si>
  <si>
    <t>Período de referencia (meses)</t>
  </si>
  <si>
    <t>Margen (%)</t>
  </si>
  <si>
    <t>Estructura del modelo</t>
  </si>
  <si>
    <t xml:space="preserve">Hoja </t>
  </si>
  <si>
    <t>Reporta el margen a nivel agregado según las distintas modalidades de enlace</t>
  </si>
  <si>
    <t>Cálculos&gt;&gt;&gt;</t>
  </si>
  <si>
    <t>Precios mayoristas de las diferentes modalidades de enlace</t>
  </si>
  <si>
    <t>Catálogo de velocidades según modalidad de enlace</t>
  </si>
  <si>
    <t>Entre localidades</t>
  </si>
  <si>
    <t>Precios de los servicios mayoristas</t>
  </si>
  <si>
    <t>Pagos mayoristas - resumen</t>
  </si>
  <si>
    <t>Ingresos minoristas del AEP durante el periodo</t>
  </si>
  <si>
    <t>Clientes del AEP y plazo de contratación promedio según modalidad de enlace  durante el período</t>
  </si>
  <si>
    <t>Cálculos &gt;&gt;&gt;</t>
  </si>
  <si>
    <t>Requerimiento al AEP &gt;&gt;</t>
  </si>
  <si>
    <t>Oferta mayorista &gt;&gt;</t>
  </si>
  <si>
    <t>Requerimiento de información al AEP &gt;&gt;</t>
  </si>
  <si>
    <t>Oferta mayorista&gt;&gt;</t>
  </si>
  <si>
    <t>Notación</t>
  </si>
  <si>
    <t>Resultados</t>
  </si>
  <si>
    <t>Son celdas de resultados</t>
  </si>
  <si>
    <t>Contiene información sin procesar</t>
  </si>
  <si>
    <t>Cálculos</t>
  </si>
  <si>
    <t>Cálculos del modelo</t>
  </si>
  <si>
    <t>Ayuda</t>
  </si>
  <si>
    <t>Contiene información de soporte</t>
  </si>
  <si>
    <t>X-check</t>
  </si>
  <si>
    <t>Cálculos de chequeo</t>
  </si>
  <si>
    <t>Totales</t>
  </si>
  <si>
    <t>Celdas que agregan subcategorías</t>
  </si>
  <si>
    <t>Insumos del IFT</t>
  </si>
  <si>
    <t>Costo del capital</t>
  </si>
  <si>
    <t>Resultados&gt;&gt;&gt;</t>
  </si>
  <si>
    <t>Esta hoja contiene los ingresos minoristas durante el período según tipo de instalación. Esta información se nutre de la información provista por el AEP.</t>
  </si>
  <si>
    <t>Ingresos</t>
  </si>
  <si>
    <t>Ingresos minoristas según modalidad de enlace durante el período</t>
  </si>
  <si>
    <t>Ingresos minoristas_AEP</t>
  </si>
  <si>
    <t>Demanda minorista_AEP</t>
  </si>
  <si>
    <t>Servicios generales y de gestión – minoristas</t>
  </si>
  <si>
    <t>Equipo de gestión del operador dedicado a la prestación de servicios minoristas</t>
  </si>
  <si>
    <t>Servicios generales y de gestión – red</t>
  </si>
  <si>
    <t>Equipo de gestión del operador dedicado a la planeación, gestión monitoreo, etc. de la red</t>
  </si>
  <si>
    <t>Servicios generales y de gestión – negocio</t>
  </si>
  <si>
    <t>Equipo de gestión del operador dedicado al funcionamiento del negocio en general</t>
  </si>
  <si>
    <t>Introducción al modelo de replicabilidad económica para el segmento de enlaces dedicados</t>
  </si>
  <si>
    <t>Insumos del AEP</t>
  </si>
  <si>
    <t>Supuestos&gt;&gt;&gt;</t>
  </si>
  <si>
    <t>Supuestos</t>
  </si>
  <si>
    <t>Resultados de la prueba agregada</t>
  </si>
  <si>
    <t>Prueba de replicabilidad agregada</t>
  </si>
  <si>
    <t>PRUEBA</t>
  </si>
  <si>
    <t>SUPUESTOS &gt;&gt;&gt;</t>
  </si>
  <si>
    <t>Parámetros a especificar en el modelo</t>
  </si>
  <si>
    <t>Prueba de replicabilidad. Enlace Entre Localidades</t>
  </si>
  <si>
    <t>Prueba de replicabilidad. Enlace Local</t>
  </si>
  <si>
    <t>Prueba de replicabilidad. Enlace de Larga Distancia Internacional</t>
  </si>
  <si>
    <t>Supuesto</t>
  </si>
  <si>
    <t>Opción a escoger en el modelo</t>
  </si>
  <si>
    <t xml:space="preserve"> </t>
  </si>
  <si>
    <t>INFORMACIÓN DEL MODELO &gt;&gt;&gt;</t>
  </si>
  <si>
    <t>Costos aguas abajo</t>
  </si>
  <si>
    <t>Costos aguas abajo. Resumen</t>
  </si>
  <si>
    <t>Costos</t>
  </si>
  <si>
    <t>CÁLCULOS &gt;&gt;&gt;</t>
  </si>
  <si>
    <t>Pagos mayoristas (resumen)</t>
  </si>
  <si>
    <t xml:space="preserve">Pagos mayoristas </t>
  </si>
  <si>
    <t>Hoja resumen de los pagos mayoristas por modalidad de enlace</t>
  </si>
  <si>
    <t>Hoja con el cálculo detallado de los pagos mayoristas</t>
  </si>
  <si>
    <t>Costos aguas abajo - resumen</t>
  </si>
  <si>
    <t>Resumen de los costos aguas abajo en los que incurriría el operador alternativo para proveer los servicios minoristas de enlaces dedicados</t>
  </si>
  <si>
    <t>INFORMACIÓN &gt;&gt;&gt;</t>
  </si>
  <si>
    <t>Costos aguas abajo_AEP</t>
  </si>
  <si>
    <t>Costos aguas abajo del AEP durante el período</t>
  </si>
  <si>
    <t>Velocidades y tramos</t>
  </si>
  <si>
    <t xml:space="preserve">E4 (139 Mbps) </t>
  </si>
  <si>
    <t xml:space="preserve">STM 16 (2.5 Gbps) </t>
  </si>
  <si>
    <t>Ethernet 2 Mbps</t>
  </si>
  <si>
    <t>Ethernet 4 Mbps</t>
  </si>
  <si>
    <t>Ethernet 6 Mbps</t>
  </si>
  <si>
    <t>Ethernet 8 Mbps</t>
  </si>
  <si>
    <t>GigaEthernet 100 Mbps</t>
  </si>
  <si>
    <t>GigaEthernet 150 Mbps</t>
  </si>
  <si>
    <t>GigaEthernet 200 Mbps</t>
  </si>
  <si>
    <t>GigaEthernet 250 Mbps</t>
  </si>
  <si>
    <t>GigaEthernet 300 Mbps</t>
  </si>
  <si>
    <t>GigaEthernet 350 Mbps</t>
  </si>
  <si>
    <t>GigaEthernet 400 Mbps</t>
  </si>
  <si>
    <t>GigaEthernet 450 Mbps</t>
  </si>
  <si>
    <t>GigaEthernet 500 Mbps</t>
  </si>
  <si>
    <t>GigaEthernet 550 Mbps</t>
  </si>
  <si>
    <t>GigaEthernet 600 Mbps</t>
  </si>
  <si>
    <t>GigaEthernet 750 Mbps</t>
  </si>
  <si>
    <t>GigaEthernet 1 Gbps</t>
  </si>
  <si>
    <t>GigaEthernet 2 Gbps</t>
  </si>
  <si>
    <t>GigaEthernet 4 Gbps</t>
  </si>
  <si>
    <t>GigaEthernet 6 Gbps</t>
  </si>
  <si>
    <t>GigaEthernet 8 Gbps</t>
  </si>
  <si>
    <t>GigaEthernet 10 Gbps</t>
  </si>
  <si>
    <t>GigaEthernet 100 Gbps</t>
  </si>
  <si>
    <t>Hub 100 Gbps</t>
  </si>
  <si>
    <t>GigaEthernet 1Gbps</t>
  </si>
  <si>
    <t xml:space="preserve">STM 4 (622 Mbps) </t>
  </si>
  <si>
    <t xml:space="preserve">STM 1 (155 Mbps) </t>
  </si>
  <si>
    <t xml:space="preserve">STM 256 (40 Gbps) </t>
  </si>
  <si>
    <t>Período de referencia</t>
  </si>
  <si>
    <t>Inicio de período</t>
  </si>
  <si>
    <t>Fin de período</t>
  </si>
  <si>
    <t>Tasas e impuestos</t>
  </si>
  <si>
    <t>Costos de tasas e impuestos asociados a los ingresos de explotación, como impuestos municipales</t>
  </si>
  <si>
    <t>Costo del capital asociado al servicio de enlaces dedicados</t>
  </si>
  <si>
    <t>meses</t>
  </si>
  <si>
    <t>Tramos</t>
  </si>
  <si>
    <t>IFT.</t>
  </si>
  <si>
    <t xml:space="preserve">Tramos dados de alta durante el período </t>
  </si>
  <si>
    <t>Ethernet 1 Mbps</t>
  </si>
  <si>
    <t>Total de tramos</t>
  </si>
  <si>
    <t>Tramos del período</t>
  </si>
  <si>
    <t>Promedio de tramos prestados</t>
  </si>
  <si>
    <t xml:space="preserve">Esta hoja calcula los costos mayoristas en los que el operador alternativo debería incurrir para atender los clientes del AEP durante el período. </t>
  </si>
  <si>
    <t>Información a cumplimentar por el AEP, considerar la información observada en el periodo de referencia.</t>
  </si>
  <si>
    <t>Esta hoja contiene los ingresos minoristas obtenidos durante el período según tipo de instalación. Esta información se nutre de la información provista por el AEP.</t>
  </si>
  <si>
    <t xml:space="preserve">Registrar ingresos sin impuestos, los cuales deben ser consistentes con la demanda minorista reportada en la prueba (altas del periodo y renta de tramos).  </t>
  </si>
  <si>
    <t>(Tramos al cierre del semestre anterior + Tramos al cierre del semestre evaluado) / 2</t>
  </si>
  <si>
    <t>Ingresar información de tramos en números enteros</t>
  </si>
  <si>
    <t>Notas</t>
  </si>
  <si>
    <t>Los precios, ingresos y costos están expresados sin impuestos y en moneda nacional a menos que se especifique lo contrario</t>
  </si>
  <si>
    <t>Los datos empleados en el modelo son ficticios, a excepción de la información relativa a la última OREDA disponible.</t>
  </si>
  <si>
    <t xml:space="preserve">Tipo de Instalación </t>
  </si>
  <si>
    <t>Gasto de Instalación</t>
  </si>
  <si>
    <t>Tramos promedio y kilómetros promedio durante el período</t>
  </si>
  <si>
    <t>Tramos totales promedio y kilómetros promedio durante el período</t>
  </si>
  <si>
    <r>
      <rPr>
        <b/>
        <sz val="10"/>
        <color indexed="23"/>
        <rFont val="Calibri"/>
        <family val="2"/>
      </rPr>
      <t xml:space="preserve">← </t>
    </r>
    <r>
      <rPr>
        <sz val="10"/>
        <color indexed="23"/>
        <rFont val="Arial"/>
        <family val="2"/>
      </rPr>
      <t>(Tramos al cierre del semestre anterior + Tramos al cierre del semestre evaluado) / 2</t>
    </r>
  </si>
  <si>
    <t>01/01/2021</t>
  </si>
  <si>
    <t>31/06/2021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</si>
</sst>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#,##0_);[Red]\-#,##0_);0_);@_)"/>
    <numFmt numFmtId="166" formatCode="#,##0_);[Red]\-#,##0_);* _(&quot;-&quot;?_);@_)"/>
    <numFmt numFmtId="167" formatCode="_-* #,##0_-;\-* #,##0_-;_-* &quot;-&quot;??_-;_-@_-"/>
    <numFmt numFmtId="168" formatCode="[$$-80A]#,##0.00;\-[$$-80A]#,##0.00"/>
    <numFmt numFmtId="169" formatCode="[$USD]\ * _(#,##0.00_);[Red][$USD]\ * \(#,##0.00\);[$USD]\ * _(&quot;-&quot;?_);@_)"/>
    <numFmt numFmtId="170" formatCode="#,##0.00_);[Red]\-#,##0.00_);0.00_);@_)"/>
    <numFmt numFmtId="171" formatCode="* _(#,##0_);[Red]* \(#,##0\);* _(&quot;-&quot;?_);@_)"/>
    <numFmt numFmtId="172" formatCode="* _(#,##0.0_);[Red]* \(#,##0.0\);* _(&quot;-&quot;?_);@_)"/>
    <numFmt numFmtId="173" formatCode="_-* #,##0.00\ &quot;€&quot;_-;\-* #,##0.00\ &quot;€&quot;_-;_-* &quot;-&quot;??\ &quot;€&quot;_-;_-@_-"/>
    <numFmt numFmtId="174" formatCode="\$\ * _(#,##0_);[Red]\$\ * \(#,##0\);\$\ * _(&quot;-&quot;?_);@_)"/>
    <numFmt numFmtId="175" formatCode="\$\ * _(#,##0.00_);[Red]\$\ * \(#,##0.00\);\$\ * _(&quot;-&quot;?_);@_)"/>
    <numFmt numFmtId="176" formatCode="[$EUR]\ * _(#,##0_);[Red][$EUR]\ * \(#,##0\);[$EUR]\ * _(&quot;-&quot;?_);@_)"/>
    <numFmt numFmtId="177" formatCode="[$EUR]\ * _(#,##0.00_);[Red][$EUR]\ * \(#,##0.00\);[$EUR]\ * _(&quot;-&quot;?_);@_)"/>
    <numFmt numFmtId="178" formatCode="\€\ * _(#,##0_);[Red]\€\ * \(#,##0\);\€\ * _(&quot;-&quot;?_);@_)"/>
    <numFmt numFmtId="179" formatCode="\€\ * _(#,##0.00_);[Red]\€\ * \(#,##0.00\);\€\ * _(&quot;-&quot;?_);@_)"/>
    <numFmt numFmtId="180" formatCode="[$GBP]\ * _(#,##0_);[Red][$GBP]\ * \(#,##0\);[$GBP]\ * _(&quot;-&quot;?_);@_)"/>
    <numFmt numFmtId="181" formatCode="[$GBP]\ * _(#,##0.00_);[Red][$GBP]\ * \(#,##0.00\);[$GBP]\ * _(&quot;-&quot;?_);@_)"/>
    <numFmt numFmtId="182" formatCode="\£\ * _(#,##0_);[Red]\£\ * \(#,##0\);\£\ * _(&quot;-&quot;?_);@_)"/>
    <numFmt numFmtId="183" formatCode="\£\ * _(#,##0.00_);[Red]\£\ * \(#,##0.00\);\£\ * _(&quot;-&quot;?_);@_)"/>
    <numFmt numFmtId="184" formatCode="[$USD]\ * _(#,##0_);[Red][$USD]\ * \(#,##0\);[$USD]\ * _(&quot;-&quot;?_);@_)"/>
    <numFmt numFmtId="185" formatCode="dd\ mmm\ yy_)"/>
    <numFmt numFmtId="186" formatCode="mmm\ yy_)"/>
    <numFmt numFmtId="187" formatCode="yyyy_)"/>
    <numFmt numFmtId="188" formatCode="#,##0%;[Red]\-#,##0%;\-\%;@_)"/>
    <numFmt numFmtId="189" formatCode="#,##0.0%;[Red]\-#,##0.0%;\-\%;@_)"/>
    <numFmt numFmtId="190" formatCode="[$$-80A]#,##0;\-[$$-80A]#,##0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color rgb="FFE83F35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E83F35"/>
      <name val="Calibri"/>
      <family val="2"/>
      <scheme val="minor"/>
    </font>
    <font>
      <b/>
      <sz val="11"/>
      <color rgb="FF007B87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B87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23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color indexed="17"/>
      <name val="Arial"/>
      <family val="2"/>
    </font>
    <font>
      <i/>
      <sz val="9"/>
      <color indexed="55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i/>
      <sz val="9"/>
      <color indexed="16"/>
      <name val="Arial"/>
      <family val="2"/>
    </font>
    <font>
      <i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E83F35"/>
      <name val="Calibri"/>
      <family val="2"/>
      <scheme val="minor"/>
    </font>
    <font>
      <i/>
      <sz val="10"/>
      <color indexed="8"/>
      <name val="Arial"/>
      <family val="2"/>
    </font>
    <font>
      <i/>
      <sz val="10"/>
      <color theme="0" tint="-0.249977111117893"/>
      <name val="Arial"/>
      <family val="2"/>
    </font>
    <font>
      <b/>
      <sz val="10"/>
      <color indexed="20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80808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23"/>
      <name val="Arial"/>
      <family val="2"/>
    </font>
    <font>
      <b/>
      <sz val="10"/>
      <color rgb="FFE83F35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007B87"/>
      <name val="Calibri"/>
      <family val="2"/>
      <scheme val="minor"/>
    </font>
    <font>
      <b/>
      <sz val="22"/>
      <color theme="0"/>
      <name val="Arial"/>
      <family val="2"/>
    </font>
    <font>
      <b/>
      <sz val="22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808080"/>
      <name val="Arial"/>
      <family val="2"/>
    </font>
    <font>
      <b/>
      <sz val="10"/>
      <color indexed="23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7B8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 style="thick">
        <color theme="3"/>
      </top>
      <bottom/>
      <diagonal/>
    </border>
  </borders>
  <cellStyleXfs count="8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3" borderId="0" applyNumberFormat="0" applyFon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horizontal="left" vertical="center"/>
    </xf>
    <xf numFmtId="0" fontId="10" fillId="4" borderId="0" applyNumberFormat="0">
      <alignment horizontal="center" vertical="top" wrapText="1"/>
    </xf>
    <xf numFmtId="0" fontId="7" fillId="0" borderId="11" applyNumberFormat="0" applyAlignment="0">
      <alignment vertical="center"/>
      <protection locked="0"/>
    </xf>
    <xf numFmtId="165" fontId="7" fillId="5" borderId="11" applyNumberFormat="0" applyAlignment="0">
      <alignment vertical="center"/>
      <protection locked="0"/>
    </xf>
    <xf numFmtId="0" fontId="5" fillId="0" borderId="0"/>
    <xf numFmtId="0" fontId="4" fillId="0" borderId="0"/>
    <xf numFmtId="166" fontId="7" fillId="0" borderId="0" applyFont="0" applyFill="0" applyBorder="0" applyAlignment="0" applyProtection="0">
      <alignment vertical="center"/>
    </xf>
    <xf numFmtId="0" fontId="7" fillId="7" borderId="0" applyNumberFormat="0" applyAlignment="0">
      <alignment vertical="center"/>
    </xf>
    <xf numFmtId="0" fontId="7" fillId="0" borderId="11" applyNumberFormat="0" applyAlignment="0">
      <alignment vertical="center"/>
      <protection locked="0"/>
    </xf>
    <xf numFmtId="0" fontId="7" fillId="0" borderId="15" applyNumberFormat="0" applyAlignment="0">
      <alignment vertical="center"/>
    </xf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4" fillId="0" borderId="0" applyNumberFormat="0" applyFill="0" applyBorder="0" applyAlignment="0" applyProtection="0"/>
    <xf numFmtId="0" fontId="3" fillId="0" borderId="0"/>
    <xf numFmtId="0" fontId="3" fillId="0" borderId="0"/>
    <xf numFmtId="169" fontId="29" fillId="10" borderId="16" applyNumberFormat="0" applyAlignment="0">
      <protection locked="0"/>
    </xf>
    <xf numFmtId="170" fontId="30" fillId="0" borderId="0" applyNumberFormat="0" applyAlignment="0">
      <alignment vertical="center"/>
    </xf>
    <xf numFmtId="0" fontId="10" fillId="4" borderId="0" applyNumberFormat="0">
      <alignment horizontal="left" vertical="top" wrapText="1"/>
    </xf>
    <xf numFmtId="0" fontId="10" fillId="4" borderId="0" applyNumberFormat="0">
      <alignment horizontal="centerContinuous" vertical="top"/>
    </xf>
    <xf numFmtId="0" fontId="7" fillId="4" borderId="0" applyNumberFormat="0">
      <alignment horizontal="center" vertical="top" wrapTex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>
      <alignment vertical="center"/>
    </xf>
    <xf numFmtId="172" fontId="7" fillId="0" borderId="0" applyFont="0" applyFill="0" applyBorder="0" applyAlignment="0" applyProtection="0">
      <alignment vertical="center"/>
    </xf>
    <xf numFmtId="173" fontId="3" fillId="0" borderId="0" applyFont="0" applyFill="0" applyBorder="0" applyAlignment="0" applyProtection="0"/>
    <xf numFmtId="174" fontId="7" fillId="0" borderId="0" applyFont="0" applyFill="0" applyBorder="0" applyAlignment="0" applyProtection="0">
      <alignment vertical="center"/>
    </xf>
    <xf numFmtId="175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69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186" fontId="7" fillId="0" borderId="0" applyFont="0" applyFill="0" applyBorder="0" applyAlignment="0" applyProtection="0">
      <alignment vertical="center"/>
    </xf>
    <xf numFmtId="187" fontId="7" fillId="0" borderId="0" applyFont="0" applyFill="0" applyBorder="0" applyAlignment="0" applyProtection="0">
      <alignment vertical="center"/>
    </xf>
    <xf numFmtId="0" fontId="31" fillId="4" borderId="0" applyNumberFormat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1" borderId="0" applyNumberFormat="0" applyFont="0" applyBorder="0" applyAlignment="0" applyProtection="0">
      <alignment vertical="center"/>
    </xf>
    <xf numFmtId="0" fontId="7" fillId="12" borderId="0" applyNumberFormat="0" applyAlignment="0">
      <alignment vertical="center"/>
    </xf>
    <xf numFmtId="0" fontId="7" fillId="0" borderId="17" applyNumberFormat="0" applyAlignment="0">
      <alignment vertical="center"/>
      <protection locked="0"/>
    </xf>
    <xf numFmtId="0" fontId="33" fillId="0" borderId="0" applyNumberFormat="0" applyAlignment="0">
      <alignment vertical="center"/>
    </xf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166" fontId="7" fillId="0" borderId="0" applyFont="0" applyFill="0" applyBorder="0" applyAlignment="0" applyProtection="0">
      <alignment vertical="center"/>
    </xf>
    <xf numFmtId="170" fontId="7" fillId="0" borderId="0" applyFont="0" applyFill="0" applyBorder="0" applyAlignment="0" applyProtection="0">
      <alignment vertical="center"/>
    </xf>
    <xf numFmtId="165" fontId="7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188" fontId="7" fillId="0" borderId="0" applyFont="0" applyFill="0" applyBorder="0" applyAlignment="0" applyProtection="0">
      <alignment horizontal="right" vertical="center"/>
    </xf>
    <xf numFmtId="189" fontId="7" fillId="0" borderId="0" applyFont="0" applyFill="0" applyBorder="0" applyAlignment="0" applyProtection="0">
      <alignment vertical="center"/>
    </xf>
    <xf numFmtId="0" fontId="10" fillId="0" borderId="0" applyNumberFormat="0" applyFill="0" applyBorder="0">
      <alignment horizontal="left" vertical="center" wrapText="1"/>
    </xf>
    <xf numFmtId="0" fontId="7" fillId="0" borderId="0" applyNumberFormat="0" applyFill="0" applyBorder="0">
      <alignment horizontal="left" vertical="center" wrapText="1" indent="1"/>
    </xf>
    <xf numFmtId="165" fontId="10" fillId="0" borderId="18" applyNumberFormat="0" applyFill="0" applyAlignment="0" applyProtection="0">
      <alignment vertical="center"/>
    </xf>
    <xf numFmtId="165" fontId="7" fillId="0" borderId="19" applyNumberFormat="0" applyFont="0" applyFill="0" applyAlignment="0" applyProtection="0">
      <alignment vertical="center"/>
    </xf>
    <xf numFmtId="0" fontId="7" fillId="0" borderId="0" applyNumberFormat="0" applyFont="0" applyFill="0" applyAlignment="0" applyProtection="0">
      <alignment vertical="center"/>
    </xf>
    <xf numFmtId="165" fontId="7" fillId="0" borderId="0" applyNumberFormat="0" applyFont="0" applyBorder="0" applyAlignment="0" applyProtection="0">
      <alignment vertical="center"/>
    </xf>
    <xf numFmtId="49" fontId="7" fillId="0" borderId="0" applyFont="0" applyFill="0" applyBorder="0" applyAlignment="0" applyProtection="0">
      <alignment horizontal="center" vertical="center"/>
    </xf>
    <xf numFmtId="165" fontId="10" fillId="4" borderId="0" applyNumberFormat="0" applyAlignment="0" applyProtection="0">
      <alignment vertical="center"/>
    </xf>
    <xf numFmtId="0" fontId="7" fillId="0" borderId="0" applyNumberFormat="0" applyFont="0" applyBorder="0" applyAlignment="0" applyProtection="0">
      <alignment vertical="center"/>
    </xf>
    <xf numFmtId="0" fontId="7" fillId="0" borderId="0" applyNumberFormat="0" applyFont="0" applyAlignment="0" applyProtection="0">
      <alignment vertical="center"/>
    </xf>
  </cellStyleXfs>
  <cellXfs count="182">
    <xf numFmtId="0" fontId="0" fillId="0" borderId="0" xfId="0"/>
    <xf numFmtId="190" fontId="36" fillId="0" borderId="0" xfId="0" applyNumberFormat="1" applyFont="1" applyProtection="1">
      <protection locked="0"/>
    </xf>
    <xf numFmtId="168" fontId="36" fillId="0" borderId="0" xfId="0" applyNumberFormat="1" applyFont="1" applyFill="1" applyProtection="1">
      <protection locked="0"/>
    </xf>
    <xf numFmtId="0" fontId="50" fillId="13" borderId="0" xfId="19" applyFont="1" applyFill="1"/>
    <xf numFmtId="0" fontId="3" fillId="13" borderId="0" xfId="19" applyFill="1"/>
    <xf numFmtId="0" fontId="22" fillId="14" borderId="0" xfId="0" applyFont="1" applyFill="1"/>
    <xf numFmtId="0" fontId="12" fillId="14" borderId="0" xfId="0" applyFont="1" applyFill="1"/>
    <xf numFmtId="0" fontId="27" fillId="14" borderId="0" xfId="0" applyFont="1" applyFill="1"/>
    <xf numFmtId="0" fontId="49" fillId="14" borderId="0" xfId="0" applyFont="1" applyFill="1"/>
    <xf numFmtId="0" fontId="0" fillId="14" borderId="0" xfId="0" applyFill="1"/>
    <xf numFmtId="0" fontId="11" fillId="0" borderId="0" xfId="0" applyFont="1" applyFill="1" applyBorder="1" applyProtection="1"/>
    <xf numFmtId="0" fontId="12" fillId="0" borderId="0" xfId="0" applyFont="1" applyProtection="1"/>
    <xf numFmtId="0" fontId="12" fillId="8" borderId="0" xfId="0" applyFont="1" applyFill="1" applyProtection="1"/>
    <xf numFmtId="0" fontId="18" fillId="6" borderId="0" xfId="0" applyFont="1" applyFill="1" applyProtection="1"/>
    <xf numFmtId="0" fontId="17" fillId="0" borderId="0" xfId="0" applyFont="1" applyProtection="1"/>
    <xf numFmtId="0" fontId="41" fillId="0" borderId="0" xfId="0" applyFont="1" applyAlignment="1" applyProtection="1">
      <alignment horizontal="center"/>
    </xf>
    <xf numFmtId="9" fontId="41" fillId="0" borderId="0" xfId="2" applyFont="1" applyAlignment="1" applyProtection="1">
      <alignment horizontal="center"/>
    </xf>
    <xf numFmtId="9" fontId="20" fillId="8" borderId="0" xfId="0" applyNumberFormat="1" applyFont="1" applyFill="1" applyProtection="1"/>
    <xf numFmtId="9" fontId="20" fillId="8" borderId="0" xfId="2" applyFont="1" applyFill="1" applyProtection="1"/>
    <xf numFmtId="168" fontId="35" fillId="0" borderId="0" xfId="0" applyNumberFormat="1" applyFont="1" applyProtection="1"/>
    <xf numFmtId="0" fontId="12" fillId="0" borderId="0" xfId="0" applyFont="1" applyAlignment="1" applyProtection="1">
      <alignment horizontal="left" indent="1"/>
    </xf>
    <xf numFmtId="0" fontId="42" fillId="0" borderId="0" xfId="18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20" fillId="8" borderId="0" xfId="0" applyFont="1" applyFill="1" applyProtection="1"/>
    <xf numFmtId="190" fontId="44" fillId="0" borderId="0" xfId="0" applyNumberFormat="1" applyFont="1" applyProtection="1"/>
    <xf numFmtId="0" fontId="27" fillId="0" borderId="0" xfId="0" applyFont="1" applyProtection="1"/>
    <xf numFmtId="0" fontId="45" fillId="0" borderId="0" xfId="0" applyFont="1" applyFill="1" applyBorder="1" applyProtection="1"/>
    <xf numFmtId="0" fontId="13" fillId="0" borderId="0" xfId="0" applyFont="1" applyFill="1" applyBorder="1" applyProtection="1"/>
    <xf numFmtId="168" fontId="12" fillId="0" borderId="0" xfId="0" applyNumberFormat="1" applyFont="1" applyProtection="1"/>
    <xf numFmtId="0" fontId="46" fillId="0" borderId="0" xfId="0" applyFont="1" applyFill="1" applyBorder="1" applyProtection="1"/>
    <xf numFmtId="0" fontId="20" fillId="0" borderId="0" xfId="0" applyFont="1" applyFill="1" applyBorder="1" applyProtection="1"/>
    <xf numFmtId="0" fontId="47" fillId="6" borderId="0" xfId="0" applyFont="1" applyFill="1" applyBorder="1" applyProtection="1"/>
    <xf numFmtId="0" fontId="47" fillId="6" borderId="0" xfId="9" applyFont="1" applyFill="1" applyBorder="1" applyProtection="1"/>
    <xf numFmtId="44" fontId="47" fillId="6" borderId="0" xfId="16" applyNumberFormat="1" applyFont="1" applyFill="1" applyBorder="1" applyProtection="1"/>
    <xf numFmtId="44" fontId="47" fillId="6" borderId="0" xfId="9" applyNumberFormat="1" applyFont="1" applyFill="1" applyBorder="1" applyProtection="1"/>
    <xf numFmtId="44" fontId="48" fillId="0" borderId="0" xfId="16" applyNumberFormat="1" applyFont="1" applyFill="1" applyBorder="1" applyAlignment="1" applyProtection="1"/>
    <xf numFmtId="44" fontId="48" fillId="0" borderId="2" xfId="16" applyNumberFormat="1" applyFont="1" applyFill="1" applyBorder="1" applyProtection="1"/>
    <xf numFmtId="44" fontId="48" fillId="0" borderId="3" xfId="9" applyNumberFormat="1" applyFont="1" applyFill="1" applyBorder="1" applyProtection="1"/>
    <xf numFmtId="44" fontId="48" fillId="0" borderId="0" xfId="9" applyNumberFormat="1" applyFont="1" applyFill="1" applyBorder="1" applyProtection="1"/>
    <xf numFmtId="0" fontId="48" fillId="0" borderId="7" xfId="9" applyFont="1" applyFill="1" applyBorder="1" applyAlignment="1" applyProtection="1">
      <alignment horizontal="center" vertical="center"/>
    </xf>
    <xf numFmtId="44" fontId="48" fillId="0" borderId="7" xfId="9" applyNumberFormat="1" applyFont="1" applyFill="1" applyBorder="1" applyAlignment="1" applyProtection="1">
      <alignment horizontal="center" vertical="center"/>
    </xf>
    <xf numFmtId="44" fontId="48" fillId="0" borderId="7" xfId="9" applyNumberFormat="1" applyFont="1" applyFill="1" applyBorder="1" applyAlignment="1" applyProtection="1">
      <alignment horizontal="center" vertical="center" wrapText="1"/>
    </xf>
    <xf numFmtId="44" fontId="48" fillId="0" borderId="1" xfId="9" applyNumberFormat="1" applyFont="1" applyFill="1" applyBorder="1" applyAlignment="1" applyProtection="1">
      <alignment horizontal="center" vertical="center"/>
    </xf>
    <xf numFmtId="44" fontId="48" fillId="0" borderId="0" xfId="9" applyNumberFormat="1" applyFont="1" applyFill="1" applyBorder="1" applyAlignment="1" applyProtection="1">
      <alignment horizontal="center" vertical="center"/>
    </xf>
    <xf numFmtId="0" fontId="44" fillId="0" borderId="7" xfId="9" applyFont="1" applyFill="1" applyBorder="1" applyProtection="1"/>
    <xf numFmtId="44" fontId="44" fillId="0" borderId="7" xfId="16" applyNumberFormat="1" applyFont="1" applyFill="1" applyBorder="1" applyProtection="1"/>
    <xf numFmtId="44" fontId="44" fillId="0" borderId="1" xfId="16" applyNumberFormat="1" applyFont="1" applyFill="1" applyBorder="1" applyProtection="1"/>
    <xf numFmtId="44" fontId="44" fillId="0" borderId="0" xfId="16" applyNumberFormat="1" applyFont="1" applyFill="1" applyBorder="1" applyProtection="1"/>
    <xf numFmtId="0" fontId="44" fillId="0" borderId="5" xfId="9" applyFont="1" applyFill="1" applyBorder="1" applyProtection="1"/>
    <xf numFmtId="0" fontId="44" fillId="0" borderId="0" xfId="9" applyFont="1" applyFill="1" applyBorder="1" applyProtection="1"/>
    <xf numFmtId="44" fontId="44" fillId="0" borderId="0" xfId="9" applyNumberFormat="1" applyFont="1" applyFill="1" applyBorder="1" applyProtection="1"/>
    <xf numFmtId="44" fontId="48" fillId="0" borderId="12" xfId="16" applyNumberFormat="1" applyFont="1" applyFill="1" applyBorder="1" applyAlignment="1" applyProtection="1"/>
    <xf numFmtId="44" fontId="48" fillId="0" borderId="7" xfId="9" applyNumberFormat="1" applyFont="1" applyFill="1" applyBorder="1" applyProtection="1"/>
    <xf numFmtId="44" fontId="48" fillId="0" borderId="7" xfId="9" applyNumberFormat="1" applyFont="1" applyFill="1" applyBorder="1" applyAlignment="1" applyProtection="1">
      <alignment horizontal="center"/>
    </xf>
    <xf numFmtId="190" fontId="12" fillId="0" borderId="0" xfId="0" applyNumberFormat="1" applyFont="1" applyProtection="1"/>
    <xf numFmtId="0" fontId="11" fillId="0" borderId="0" xfId="0" applyFont="1" applyFill="1" applyProtection="1"/>
    <xf numFmtId="0" fontId="45" fillId="0" borderId="0" xfId="0" applyFont="1" applyFill="1" applyProtection="1"/>
    <xf numFmtId="0" fontId="19" fillId="6" borderId="0" xfId="0" applyFont="1" applyFill="1" applyProtection="1"/>
    <xf numFmtId="44" fontId="14" fillId="0" borderId="0" xfId="9" applyNumberFormat="1" applyFont="1" applyFill="1" applyBorder="1" applyAlignment="1" applyProtection="1"/>
    <xf numFmtId="0" fontId="23" fillId="0" borderId="0" xfId="0" applyFont="1" applyFill="1" applyProtection="1"/>
    <xf numFmtId="0" fontId="21" fillId="0" borderId="0" xfId="0" applyFont="1" applyFill="1" applyProtection="1"/>
    <xf numFmtId="168" fontId="12" fillId="0" borderId="0" xfId="0" applyNumberFormat="1" applyFont="1" applyFill="1" applyProtection="1"/>
    <xf numFmtId="168" fontId="23" fillId="0" borderId="0" xfId="0" applyNumberFormat="1" applyFont="1" applyFill="1" applyProtection="1"/>
    <xf numFmtId="0" fontId="38" fillId="0" borderId="0" xfId="0" applyFont="1" applyFill="1" applyProtection="1"/>
    <xf numFmtId="0" fontId="17" fillId="0" borderId="0" xfId="0" applyFont="1" applyFill="1" applyProtection="1"/>
    <xf numFmtId="0" fontId="15" fillId="0" borderId="0" xfId="0" applyFont="1" applyProtection="1"/>
    <xf numFmtId="0" fontId="17" fillId="8" borderId="0" xfId="0" applyFont="1" applyFill="1" applyProtection="1"/>
    <xf numFmtId="0" fontId="15" fillId="9" borderId="0" xfId="0" applyFont="1" applyFill="1" applyAlignment="1" applyProtection="1">
      <alignment vertical="center"/>
    </xf>
    <xf numFmtId="0" fontId="43" fillId="8" borderId="0" xfId="0" applyFont="1" applyFill="1" applyProtection="1"/>
    <xf numFmtId="0" fontId="12" fillId="0" borderId="7" xfId="0" applyFont="1" applyBorder="1" applyProtection="1"/>
    <xf numFmtId="44" fontId="15" fillId="0" borderId="7" xfId="1" applyNumberFormat="1" applyFont="1" applyBorder="1" applyProtection="1"/>
    <xf numFmtId="0" fontId="12" fillId="0" borderId="0" xfId="0" applyFont="1" applyFill="1" applyProtection="1"/>
    <xf numFmtId="44" fontId="12" fillId="0" borderId="0" xfId="1" applyNumberFormat="1" applyFont="1" applyProtection="1"/>
    <xf numFmtId="0" fontId="12" fillId="0" borderId="7" xfId="0" applyFont="1" applyBorder="1" applyAlignment="1" applyProtection="1">
      <alignment horizontal="center" vertical="center"/>
    </xf>
    <xf numFmtId="44" fontId="12" fillId="2" borderId="7" xfId="1" applyNumberFormat="1" applyFont="1" applyFill="1" applyBorder="1" applyProtection="1"/>
    <xf numFmtId="44" fontId="12" fillId="2" borderId="7" xfId="0" applyNumberFormat="1" applyFont="1" applyFill="1" applyBorder="1" applyProtection="1"/>
    <xf numFmtId="44" fontId="12" fillId="2" borderId="7" xfId="0" applyNumberFormat="1" applyFont="1" applyFill="1" applyBorder="1" applyAlignment="1" applyProtection="1">
      <alignment horizontal="center" vertical="center"/>
    </xf>
    <xf numFmtId="44" fontId="12" fillId="2" borderId="7" xfId="0" applyNumberFormat="1" applyFont="1" applyFill="1" applyBorder="1" applyAlignment="1" applyProtection="1">
      <alignment horizontal="center" vertical="center" wrapText="1"/>
    </xf>
    <xf numFmtId="0" fontId="16" fillId="0" borderId="0" xfId="19" applyFont="1" applyProtection="1"/>
    <xf numFmtId="0" fontId="51" fillId="0" borderId="0" xfId="19" applyFont="1" applyProtection="1"/>
    <xf numFmtId="49" fontId="52" fillId="0" borderId="0" xfId="19" applyNumberFormat="1" applyFont="1" applyAlignment="1" applyProtection="1">
      <alignment horizontal="left"/>
    </xf>
    <xf numFmtId="0" fontId="12" fillId="0" borderId="0" xfId="0" applyFont="1" applyAlignment="1" applyProtection="1"/>
    <xf numFmtId="3" fontId="36" fillId="0" borderId="0" xfId="0" applyNumberFormat="1" applyFont="1" applyProtection="1"/>
    <xf numFmtId="4" fontId="36" fillId="0" borderId="0" xfId="0" applyNumberFormat="1" applyFont="1" applyProtection="1"/>
    <xf numFmtId="0" fontId="37" fillId="0" borderId="0" xfId="0" applyFont="1" applyFill="1" applyProtection="1"/>
    <xf numFmtId="0" fontId="27" fillId="0" borderId="0" xfId="0" applyFont="1" applyFill="1" applyProtection="1"/>
    <xf numFmtId="44" fontId="11" fillId="0" borderId="0" xfId="1" applyNumberFormat="1" applyFont="1" applyFill="1" applyProtection="1"/>
    <xf numFmtId="44" fontId="11" fillId="0" borderId="0" xfId="0" applyNumberFormat="1" applyFont="1" applyFill="1" applyProtection="1"/>
    <xf numFmtId="44" fontId="12" fillId="0" borderId="0" xfId="0" applyNumberFormat="1" applyFont="1" applyProtection="1"/>
    <xf numFmtId="44" fontId="24" fillId="0" borderId="0" xfId="18" applyNumberFormat="1" applyProtection="1"/>
    <xf numFmtId="0" fontId="16" fillId="0" borderId="0" xfId="0" applyFont="1" applyProtection="1"/>
    <xf numFmtId="44" fontId="12" fillId="0" borderId="0" xfId="1" applyNumberFormat="1" applyFont="1" applyFill="1" applyAlignment="1" applyProtection="1"/>
    <xf numFmtId="0" fontId="11" fillId="8" borderId="0" xfId="19" applyFont="1" applyFill="1" applyProtection="1"/>
    <xf numFmtId="0" fontId="12" fillId="0" borderId="0" xfId="19" applyFont="1" applyProtection="1"/>
    <xf numFmtId="0" fontId="25" fillId="8" borderId="0" xfId="19" applyFont="1" applyFill="1" applyProtection="1"/>
    <xf numFmtId="0" fontId="26" fillId="8" borderId="0" xfId="19" applyFont="1" applyFill="1" applyProtection="1"/>
    <xf numFmtId="0" fontId="27" fillId="15" borderId="0" xfId="18" quotePrefix="1" applyFont="1" applyFill="1" applyProtection="1"/>
    <xf numFmtId="0" fontId="12" fillId="0" borderId="0" xfId="19" applyFont="1" applyAlignment="1" applyProtection="1">
      <alignment horizontal="left" indent="1"/>
    </xf>
    <xf numFmtId="0" fontId="12" fillId="0" borderId="0" xfId="19" applyFont="1" applyAlignment="1" applyProtection="1">
      <alignment horizontal="left" indent="2"/>
    </xf>
    <xf numFmtId="0" fontId="24" fillId="15" borderId="0" xfId="18" quotePrefix="1" applyFill="1" applyProtection="1"/>
    <xf numFmtId="0" fontId="12" fillId="0" borderId="0" xfId="19" applyFont="1" applyFill="1" applyAlignment="1" applyProtection="1">
      <alignment horizontal="left" indent="1"/>
    </xf>
    <xf numFmtId="0" fontId="27" fillId="0" borderId="0" xfId="18" applyFont="1" applyFill="1" applyProtection="1"/>
    <xf numFmtId="0" fontId="12" fillId="0" borderId="0" xfId="19" applyFont="1" applyFill="1" applyProtection="1"/>
    <xf numFmtId="0" fontId="16" fillId="0" borderId="0" xfId="19" applyFont="1" applyAlignment="1" applyProtection="1">
      <alignment horizontal="left" indent="1"/>
    </xf>
    <xf numFmtId="0" fontId="28" fillId="8" borderId="0" xfId="19" applyFont="1" applyFill="1" applyProtection="1"/>
    <xf numFmtId="0" fontId="24" fillId="8" borderId="0" xfId="18" quotePrefix="1" applyFill="1" applyProtection="1"/>
    <xf numFmtId="0" fontId="12" fillId="0" borderId="0" xfId="0" applyFont="1" applyFill="1" applyAlignment="1" applyProtection="1">
      <alignment horizontal="left" indent="1"/>
    </xf>
    <xf numFmtId="0" fontId="24" fillId="0" borderId="0" xfId="18" applyFill="1" applyProtection="1"/>
    <xf numFmtId="0" fontId="20" fillId="0" borderId="0" xfId="0" applyFont="1" applyFill="1" applyAlignment="1" applyProtection="1">
      <alignment wrapText="1"/>
    </xf>
    <xf numFmtId="0" fontId="25" fillId="8" borderId="0" xfId="0" applyFont="1" applyFill="1" applyProtection="1"/>
    <xf numFmtId="0" fontId="12" fillId="0" borderId="20" xfId="0" applyFont="1" applyBorder="1" applyProtection="1"/>
    <xf numFmtId="0" fontId="25" fillId="8" borderId="20" xfId="0" applyFont="1" applyFill="1" applyBorder="1" applyProtection="1"/>
    <xf numFmtId="0" fontId="12" fillId="0" borderId="0" xfId="0" applyFont="1" applyBorder="1" applyProtection="1"/>
    <xf numFmtId="0" fontId="39" fillId="8" borderId="0" xfId="0" applyFont="1" applyFill="1" applyProtection="1"/>
    <xf numFmtId="0" fontId="12" fillId="0" borderId="0" xfId="0" applyFont="1" applyAlignment="1" applyProtection="1">
      <alignment wrapText="1"/>
    </xf>
    <xf numFmtId="167" fontId="40" fillId="8" borderId="0" xfId="26" applyNumberFormat="1" applyFont="1" applyFill="1" applyProtection="1"/>
    <xf numFmtId="167" fontId="36" fillId="8" borderId="0" xfId="26" applyNumberFormat="1" applyFont="1" applyFill="1" applyProtection="1"/>
    <xf numFmtId="0" fontId="34" fillId="8" borderId="0" xfId="0" applyFont="1" applyFill="1" applyProtection="1"/>
    <xf numFmtId="0" fontId="16" fillId="8" borderId="0" xfId="0" applyFont="1" applyFill="1" applyProtection="1"/>
    <xf numFmtId="3" fontId="16" fillId="0" borderId="0" xfId="0" applyNumberFormat="1" applyFont="1" applyAlignment="1" applyProtection="1">
      <alignment horizontal="center"/>
    </xf>
    <xf numFmtId="0" fontId="12" fillId="0" borderId="0" xfId="19" applyFont="1" applyFill="1" applyAlignment="1" applyProtection="1">
      <alignment horizontal="left" indent="2"/>
    </xf>
    <xf numFmtId="0" fontId="24" fillId="0" borderId="0" xfId="18" quotePrefix="1" applyFill="1" applyProtection="1"/>
    <xf numFmtId="0" fontId="20" fillId="0" borderId="0" xfId="0" applyFont="1" applyFill="1" applyProtection="1"/>
    <xf numFmtId="0" fontId="12" fillId="8" borderId="20" xfId="0" applyFont="1" applyFill="1" applyBorder="1" applyProtection="1"/>
    <xf numFmtId="0" fontId="45" fillId="0" borderId="0" xfId="0" applyFont="1" applyFill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9" fillId="6" borderId="0" xfId="0" applyFont="1" applyFill="1" applyAlignment="1" applyProtection="1">
      <alignment horizontal="center"/>
    </xf>
    <xf numFmtId="3" fontId="36" fillId="0" borderId="0" xfId="0" applyNumberFormat="1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wrapText="1"/>
    </xf>
    <xf numFmtId="0" fontId="16" fillId="0" borderId="0" xfId="19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190" fontId="41" fillId="0" borderId="0" xfId="0" applyNumberFormat="1" applyFont="1" applyProtection="1"/>
    <xf numFmtId="190" fontId="35" fillId="0" borderId="0" xfId="0" applyNumberFormat="1" applyFont="1" applyProtection="1"/>
    <xf numFmtId="49" fontId="53" fillId="0" borderId="0" xfId="19" applyNumberFormat="1" applyFont="1" applyAlignment="1" applyProtection="1">
      <alignment horizontal="left"/>
      <protection locked="0"/>
    </xf>
    <xf numFmtId="168" fontId="36" fillId="0" borderId="0" xfId="0" applyNumberFormat="1" applyFont="1" applyFill="1" applyProtection="1"/>
    <xf numFmtId="0" fontId="17" fillId="8" borderId="0" xfId="0" applyFont="1" applyFill="1" applyAlignment="1" applyProtection="1">
      <alignment horizontal="center"/>
    </xf>
    <xf numFmtId="0" fontId="54" fillId="0" borderId="0" xfId="0" applyFont="1" applyFill="1" applyAlignment="1" applyProtection="1">
      <alignment horizontal="center"/>
    </xf>
    <xf numFmtId="0" fontId="12" fillId="0" borderId="0" xfId="0" applyFont="1"/>
    <xf numFmtId="0" fontId="25" fillId="8" borderId="0" xfId="0" applyFont="1" applyFill="1"/>
    <xf numFmtId="0" fontId="12" fillId="0" borderId="20" xfId="0" applyFont="1" applyBorder="1"/>
    <xf numFmtId="0" fontId="25" fillId="8" borderId="20" xfId="0" applyFont="1" applyFill="1" applyBorder="1"/>
    <xf numFmtId="0" fontId="16" fillId="0" borderId="0" xfId="0" applyFont="1" applyBorder="1"/>
    <xf numFmtId="0" fontId="12" fillId="8" borderId="0" xfId="0" applyFont="1" applyFill="1"/>
    <xf numFmtId="0" fontId="16" fillId="0" borderId="0" xfId="0" applyFont="1"/>
    <xf numFmtId="0" fontId="12" fillId="8" borderId="0" xfId="0" applyFont="1" applyFill="1" applyAlignment="1">
      <alignment horizontal="left"/>
    </xf>
    <xf numFmtId="0" fontId="17" fillId="0" borderId="14" xfId="9" applyFont="1" applyFill="1" applyBorder="1" applyAlignment="1" applyProtection="1">
      <alignment horizontal="center" vertical="center" wrapText="1"/>
    </xf>
    <xf numFmtId="0" fontId="17" fillId="0" borderId="10" xfId="9" applyFont="1" applyFill="1" applyBorder="1" applyAlignment="1" applyProtection="1">
      <alignment horizontal="center" vertical="center" wrapText="1"/>
    </xf>
    <xf numFmtId="0" fontId="48" fillId="0" borderId="3" xfId="9" applyFont="1" applyFill="1" applyBorder="1" applyAlignment="1" applyProtection="1">
      <alignment horizontal="center" vertical="center" wrapText="1"/>
    </xf>
    <xf numFmtId="0" fontId="48" fillId="0" borderId="8" xfId="9" applyFont="1" applyFill="1" applyBorder="1" applyAlignment="1" applyProtection="1">
      <alignment horizontal="center" vertical="center" wrapText="1"/>
    </xf>
    <xf numFmtId="44" fontId="48" fillId="0" borderId="0" xfId="9" applyNumberFormat="1" applyFont="1" applyFill="1" applyBorder="1" applyAlignment="1" applyProtection="1">
      <alignment horizontal="center"/>
    </xf>
    <xf numFmtId="0" fontId="12" fillId="0" borderId="3" xfId="9" applyFont="1" applyFill="1" applyBorder="1" applyAlignment="1" applyProtection="1">
      <alignment horizontal="center" vertical="center" wrapText="1"/>
    </xf>
    <xf numFmtId="44" fontId="48" fillId="0" borderId="12" xfId="16" applyNumberFormat="1" applyFont="1" applyFill="1" applyBorder="1" applyAlignment="1" applyProtection="1">
      <alignment horizontal="center"/>
    </xf>
    <xf numFmtId="44" fontId="48" fillId="0" borderId="13" xfId="16" applyNumberFormat="1" applyFont="1" applyFill="1" applyBorder="1" applyAlignment="1" applyProtection="1">
      <alignment horizontal="center"/>
    </xf>
    <xf numFmtId="44" fontId="17" fillId="0" borderId="1" xfId="9" applyNumberFormat="1" applyFont="1" applyFill="1" applyBorder="1" applyAlignment="1" applyProtection="1">
      <alignment horizontal="center" vertical="center"/>
    </xf>
    <xf numFmtId="44" fontId="17" fillId="0" borderId="0" xfId="9" applyNumberFormat="1" applyFont="1" applyFill="1" applyBorder="1" applyAlignment="1" applyProtection="1">
      <alignment horizontal="center" vertical="center"/>
    </xf>
    <xf numFmtId="44" fontId="48" fillId="0" borderId="1" xfId="9" applyNumberFormat="1" applyFont="1" applyFill="1" applyBorder="1" applyAlignment="1" applyProtection="1">
      <alignment horizontal="center"/>
    </xf>
    <xf numFmtId="44" fontId="48" fillId="0" borderId="6" xfId="9" applyNumberFormat="1" applyFont="1" applyFill="1" applyBorder="1" applyAlignment="1" applyProtection="1">
      <alignment horizontal="center"/>
    </xf>
    <xf numFmtId="44" fontId="48" fillId="0" borderId="8" xfId="9" applyNumberFormat="1" applyFont="1" applyFill="1" applyBorder="1" applyAlignment="1" applyProtection="1">
      <alignment horizontal="center"/>
    </xf>
    <xf numFmtId="44" fontId="17" fillId="0" borderId="6" xfId="9" applyNumberFormat="1" applyFont="1" applyFill="1" applyBorder="1" applyAlignment="1" applyProtection="1">
      <alignment horizontal="center" vertical="center"/>
    </xf>
    <xf numFmtId="44" fontId="17" fillId="0" borderId="10" xfId="9" applyNumberFormat="1" applyFont="1" applyFill="1" applyBorder="1" applyAlignment="1" applyProtection="1">
      <alignment horizontal="center" vertical="center"/>
    </xf>
    <xf numFmtId="44" fontId="17" fillId="0" borderId="8" xfId="9" applyNumberFormat="1" applyFont="1" applyFill="1" applyBorder="1" applyAlignment="1" applyProtection="1">
      <alignment horizontal="center" vertical="center"/>
    </xf>
    <xf numFmtId="44" fontId="17" fillId="0" borderId="6" xfId="16" applyNumberFormat="1" applyFont="1" applyFill="1" applyBorder="1" applyAlignment="1" applyProtection="1">
      <alignment horizontal="center"/>
    </xf>
    <xf numFmtId="44" fontId="17" fillId="0" borderId="10" xfId="16" applyNumberFormat="1" applyFont="1" applyFill="1" applyBorder="1" applyAlignment="1" applyProtection="1">
      <alignment horizontal="center"/>
    </xf>
    <xf numFmtId="44" fontId="17" fillId="0" borderId="8" xfId="16" applyNumberFormat="1" applyFont="1" applyFill="1" applyBorder="1" applyAlignment="1" applyProtection="1">
      <alignment horizontal="center"/>
    </xf>
    <xf numFmtId="44" fontId="14" fillId="0" borderId="0" xfId="9" applyNumberFormat="1" applyFont="1" applyFill="1" applyBorder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43" fillId="0" borderId="0" xfId="0" applyFont="1" applyAlignment="1" applyProtection="1">
      <alignment horizont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44" fontId="6" fillId="2" borderId="6" xfId="1" applyNumberFormat="1" applyFont="1" applyFill="1" applyBorder="1" applyAlignment="1" applyProtection="1">
      <alignment horizontal="center"/>
    </xf>
    <xf numFmtId="44" fontId="6" fillId="2" borderId="10" xfId="1" applyNumberFormat="1" applyFont="1" applyFill="1" applyBorder="1" applyAlignment="1" applyProtection="1">
      <alignment horizontal="center"/>
    </xf>
    <xf numFmtId="44" fontId="6" fillId="2" borderId="8" xfId="1" applyNumberFormat="1" applyFont="1" applyFill="1" applyBorder="1" applyAlignment="1" applyProtection="1">
      <alignment horizontal="center"/>
    </xf>
    <xf numFmtId="44" fontId="12" fillId="2" borderId="6" xfId="1" applyNumberFormat="1" applyFont="1" applyFill="1" applyBorder="1" applyAlignment="1" applyProtection="1">
      <alignment horizontal="center"/>
    </xf>
    <xf numFmtId="44" fontId="12" fillId="2" borderId="8" xfId="1" applyNumberFormat="1" applyFont="1" applyFill="1" applyBorder="1" applyAlignment="1" applyProtection="1">
      <alignment horizontal="center"/>
    </xf>
    <xf numFmtId="44" fontId="6" fillId="2" borderId="6" xfId="0" applyNumberFormat="1" applyFont="1" applyFill="1" applyBorder="1" applyAlignment="1" applyProtection="1">
      <alignment horizontal="center" vertical="center"/>
    </xf>
    <xf numFmtId="44" fontId="6" fillId="2" borderId="10" xfId="0" applyNumberFormat="1" applyFont="1" applyFill="1" applyBorder="1" applyAlignment="1" applyProtection="1">
      <alignment horizontal="center" vertical="center"/>
    </xf>
    <xf numFmtId="44" fontId="6" fillId="2" borderId="8" xfId="0" applyNumberFormat="1" applyFont="1" applyFill="1" applyBorder="1" applyAlignment="1" applyProtection="1">
      <alignment horizontal="center" vertical="center"/>
    </xf>
    <xf numFmtId="44" fontId="12" fillId="2" borderId="7" xfId="0" applyNumberFormat="1" applyFont="1" applyFill="1" applyBorder="1" applyAlignment="1" applyProtection="1">
      <alignment horizontal="center"/>
    </xf>
  </cellXfs>
  <cellStyles count="83">
    <cellStyle name="_x000a_shell=progma" xfId="20"/>
    <cellStyle name="1_User_Input 2" xfId="21"/>
    <cellStyle name="Checksum" xfId="22"/>
    <cellStyle name="Column label" xfId="6"/>
    <cellStyle name="Column label (left aligned)" xfId="23"/>
    <cellStyle name="Column label (no wrap)" xfId="24"/>
    <cellStyle name="Column label (not bold)" xfId="25"/>
    <cellStyle name="Comma 2" xfId="26"/>
    <cellStyle name="Comma 2 2 6" xfId="27"/>
    <cellStyle name="Comma 3" xfId="28"/>
    <cellStyle name="Currency (0dp)" xfId="29"/>
    <cellStyle name="Currency (2dp)" xfId="30"/>
    <cellStyle name="Currency 2" xfId="16"/>
    <cellStyle name="Currency 3" xfId="31"/>
    <cellStyle name="Currency Dollar" xfId="32"/>
    <cellStyle name="Currency Dollar (2dp)" xfId="33"/>
    <cellStyle name="Currency EUR" xfId="34"/>
    <cellStyle name="Currency EUR (2dp)" xfId="35"/>
    <cellStyle name="Currency Euro" xfId="36"/>
    <cellStyle name="Currency Euro (2dp)" xfId="37"/>
    <cellStyle name="Currency GBP" xfId="38"/>
    <cellStyle name="Currency GBP (2dp)" xfId="39"/>
    <cellStyle name="Currency Pound" xfId="40"/>
    <cellStyle name="Currency Pound (2dp)" xfId="41"/>
    <cellStyle name="Currency USD" xfId="42"/>
    <cellStyle name="Currency USD (2dp)" xfId="43"/>
    <cellStyle name="Date" xfId="44"/>
    <cellStyle name="Date (Month)" xfId="45"/>
    <cellStyle name="Date (Year)" xfId="46"/>
    <cellStyle name="H0" xfId="47"/>
    <cellStyle name="H1" xfId="48"/>
    <cellStyle name="H2" xfId="4"/>
    <cellStyle name="H3" xfId="5"/>
    <cellStyle name="H4" xfId="49"/>
    <cellStyle name="Highlight" xfId="50"/>
    <cellStyle name="Hipervínculo" xfId="18" builtinId="8"/>
    <cellStyle name="Input calculation" xfId="14"/>
    <cellStyle name="Input data" xfId="7"/>
    <cellStyle name="Input data 2" xfId="13"/>
    <cellStyle name="Input estimate" xfId="8"/>
    <cellStyle name="Input link" xfId="12"/>
    <cellStyle name="Input link (different workbook)" xfId="51"/>
    <cellStyle name="Input parameter" xfId="52"/>
    <cellStyle name="Moneda" xfId="1" builtinId="4"/>
    <cellStyle name="Name" xfId="53"/>
    <cellStyle name="Normal" xfId="0" builtinId="0"/>
    <cellStyle name="Normal 2" xfId="10"/>
    <cellStyle name="Normal 2 2" xfId="19"/>
    <cellStyle name="Normal 2 3" xfId="54"/>
    <cellStyle name="Normal 2 4" xfId="55"/>
    <cellStyle name="Normal 205" xfId="56"/>
    <cellStyle name="Normal 21" xfId="57"/>
    <cellStyle name="Normal 21 2" xfId="58"/>
    <cellStyle name="Normal 3" xfId="9"/>
    <cellStyle name="Normal 39 2" xfId="59"/>
    <cellStyle name="Normal 39 2 2" xfId="60"/>
    <cellStyle name="Normal 4" xfId="17"/>
    <cellStyle name="Normal 5" xfId="61"/>
    <cellStyle name="Normal 6" xfId="62"/>
    <cellStyle name="Normal 7" xfId="63"/>
    <cellStyle name="Number" xfId="64"/>
    <cellStyle name="Number (2dp)" xfId="65"/>
    <cellStyle name="Number 2" xfId="66"/>
    <cellStyle name="Number 3" xfId="11"/>
    <cellStyle name="Percent 2" xfId="15"/>
    <cellStyle name="Percent 2 2" xfId="67"/>
    <cellStyle name="Percent 2 3" xfId="68"/>
    <cellStyle name="Percent 2 3 2" xfId="69"/>
    <cellStyle name="Percent 3" xfId="70"/>
    <cellStyle name="Percentage" xfId="71"/>
    <cellStyle name="Percentage (2dp)" xfId="72"/>
    <cellStyle name="Porcentaje" xfId="2" builtinId="5"/>
    <cellStyle name="Row label" xfId="73"/>
    <cellStyle name="Row label (indent)" xfId="74"/>
    <cellStyle name="Sub-total row" xfId="75"/>
    <cellStyle name="Table finish row" xfId="76"/>
    <cellStyle name="Table shading" xfId="3"/>
    <cellStyle name="Table unfinish row" xfId="77"/>
    <cellStyle name="Table unshading" xfId="78"/>
    <cellStyle name="Text" xfId="79"/>
    <cellStyle name="Total row" xfId="80"/>
    <cellStyle name="Unhighlight" xfId="81"/>
    <cellStyle name="Untotal row" xfId="8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00CCFF"/>
      <rgbColor rgb="00CCFFFF"/>
      <rgbColor rgb="00CCFFCC"/>
      <rgbColor rgb="00FFFF99"/>
      <rgbColor rgb="0099CCFF"/>
      <rgbColor rgb="00E83F3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8080"/>
      <color rgb="FF0094A4"/>
      <color rgb="FFE83F35"/>
      <color rgb="FF0000FF"/>
      <color rgb="FF007B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Enlaces locales (% ingresos)</a:t>
            </a:r>
          </a:p>
        </c:rich>
      </c:tx>
      <c:layout>
        <c:manualLayout>
          <c:xMode val="edge"/>
          <c:yMode val="edge"/>
          <c:x val="0.32627807792272029"/>
          <c:y val="1.1116552678235759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C9A1-4200-A960-DA49E07F321E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9A1-4200-A960-DA49E07F321E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05-C9A1-4200-A960-DA49E07F321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Resultados!$B$9:$B$13</c:f>
              <c:strCache>
                <c:ptCount val="5"/>
                <c:pt idx="0">
                  <c:v>Margen</c:v>
                </c:pt>
                <c:pt idx="1">
                  <c:v>Ingresos minoristas</c:v>
                </c:pt>
                <c:pt idx="2">
                  <c:v>Costos</c:v>
                </c:pt>
                <c:pt idx="3">
                  <c:v>Pagos mayoristas</c:v>
                </c:pt>
                <c:pt idx="4">
                  <c:v>Costos aguas abajo</c:v>
                </c:pt>
              </c:strCache>
            </c:strRef>
          </c:cat>
          <c:val>
            <c:numRef>
              <c:f>Resultados!$D$9:$D$13</c:f>
              <c:numCache>
                <c:formatCode>0%</c:formatCode>
                <c:ptCount val="5"/>
                <c:pt idx="0">
                  <c:v>0.99965909800999997</c:v>
                </c:pt>
                <c:pt idx="1">
                  <c:v>1</c:v>
                </c:pt>
                <c:pt idx="2">
                  <c:v>3.4090199000000001E-4</c:v>
                </c:pt>
                <c:pt idx="3">
                  <c:v>2.8090199000000001E-4</c:v>
                </c:pt>
                <c:pt idx="4">
                  <c:v>6.0000000000000002E-5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A1-4200-A960-DA49E07F3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28701792"/>
        <c:axId val="-728695808"/>
      </c:barChart>
      <c:catAx>
        <c:axId val="-72870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728695808"/>
        <c:crosses val="autoZero"/>
        <c:auto val="1"/>
        <c:lblAlgn val="ctr"/>
        <c:lblOffset val="100"/>
        <c:noMultiLvlLbl val="0"/>
      </c:catAx>
      <c:valAx>
        <c:axId val="-72869580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-728701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Entre localidades (% ingresos)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B5F0-45E4-ACD8-3677C03E3CD7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5F0-45E4-ACD8-3677C03E3CD7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05-B5F0-45E4-ACD8-3677C03E3CD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Resultados!$B$26:$B$30</c:f>
              <c:strCache>
                <c:ptCount val="5"/>
                <c:pt idx="0">
                  <c:v>Margen</c:v>
                </c:pt>
                <c:pt idx="1">
                  <c:v>Ingresos minoristas</c:v>
                </c:pt>
                <c:pt idx="2">
                  <c:v>Costos</c:v>
                </c:pt>
                <c:pt idx="3">
                  <c:v>Pagos mayoristas</c:v>
                </c:pt>
                <c:pt idx="4">
                  <c:v>Costos aguas abajo</c:v>
                </c:pt>
              </c:strCache>
            </c:strRef>
          </c:cat>
          <c:val>
            <c:numRef>
              <c:f>Resultados!$D$26:$D$30</c:f>
              <c:numCache>
                <c:formatCode>0%</c:formatCode>
                <c:ptCount val="5"/>
                <c:pt idx="0">
                  <c:v>0.97784860926315786</c:v>
                </c:pt>
                <c:pt idx="1">
                  <c:v>1</c:v>
                </c:pt>
                <c:pt idx="2">
                  <c:v>2.2151390736842105E-2</c:v>
                </c:pt>
                <c:pt idx="3">
                  <c:v>2.1898759157894736E-2</c:v>
                </c:pt>
                <c:pt idx="4">
                  <c:v>2.5263157894736841E-4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F0-45E4-ACD8-3677C03E3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28699616"/>
        <c:axId val="-728705600"/>
      </c:barChart>
      <c:catAx>
        <c:axId val="-728699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728705600"/>
        <c:crosses val="autoZero"/>
        <c:auto val="1"/>
        <c:lblAlgn val="ctr"/>
        <c:lblOffset val="100"/>
        <c:noMultiLvlLbl val="0"/>
      </c:catAx>
      <c:valAx>
        <c:axId val="-72870560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-728699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Larga distancia internacional (% ingresos)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77B3-48C7-B36B-1C4A0666634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7B3-48C7-B36B-1C4A0666634C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05-77B3-48C7-B36B-1C4A0666634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Resultados!$B$44:$B$48</c:f>
              <c:strCache>
                <c:ptCount val="5"/>
                <c:pt idx="0">
                  <c:v>Margen</c:v>
                </c:pt>
                <c:pt idx="1">
                  <c:v>Ingresos minoristas</c:v>
                </c:pt>
                <c:pt idx="2">
                  <c:v>Costos</c:v>
                </c:pt>
                <c:pt idx="3">
                  <c:v>Pagos mayoristas</c:v>
                </c:pt>
                <c:pt idx="4">
                  <c:v>Costos aguas abajo</c:v>
                </c:pt>
              </c:strCache>
            </c:strRef>
          </c:cat>
          <c:val>
            <c:numRef>
              <c:f>Resultados!$D$44:$D$48</c:f>
              <c:numCache>
                <c:formatCode>0%</c:formatCode>
                <c:ptCount val="5"/>
                <c:pt idx="0">
                  <c:v>0.978810022</c:v>
                </c:pt>
                <c:pt idx="1">
                  <c:v>1</c:v>
                </c:pt>
                <c:pt idx="2">
                  <c:v>2.1189978000000002E-2</c:v>
                </c:pt>
                <c:pt idx="3">
                  <c:v>2.0829977999999999E-2</c:v>
                </c:pt>
                <c:pt idx="4">
                  <c:v>3.6000000000000002E-4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B3-48C7-B36B-1C4A06666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28702880"/>
        <c:axId val="-728706688"/>
      </c:barChart>
      <c:catAx>
        <c:axId val="-728702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728706688"/>
        <c:crosses val="autoZero"/>
        <c:auto val="1"/>
        <c:lblAlgn val="ctr"/>
        <c:lblOffset val="100"/>
        <c:noMultiLvlLbl val="0"/>
      </c:catAx>
      <c:valAx>
        <c:axId val="-72870668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-728702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1213485</xdr:colOff>
      <xdr:row>3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0"/>
          <a:ext cx="1203960" cy="6305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268942</xdr:colOff>
      <xdr:row>6</xdr:row>
      <xdr:rowOff>57149</xdr:rowOff>
    </xdr:from>
    <xdr:to>
      <xdr:col>11</xdr:col>
      <xdr:colOff>649942</xdr:colOff>
      <xdr:row>19</xdr:row>
      <xdr:rowOff>11206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324970</xdr:colOff>
      <xdr:row>24</xdr:row>
      <xdr:rowOff>11206</xdr:rowOff>
    </xdr:from>
    <xdr:to>
      <xdr:col>11</xdr:col>
      <xdr:colOff>705970</xdr:colOff>
      <xdr:row>36</xdr:row>
      <xdr:rowOff>122146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302558</xdr:colOff>
      <xdr:row>41</xdr:row>
      <xdr:rowOff>134472</xdr:rowOff>
    </xdr:from>
    <xdr:to>
      <xdr:col>11</xdr:col>
      <xdr:colOff>683558</xdr:colOff>
      <xdr:row>54</xdr:row>
      <xdr:rowOff>88530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Projects-12\P12-1907\Work\09%20Model%20development\Core%20model\spd-mdcc-BU%20LRIC%20model%20for%20the%20ILR%2023122014-1359%20STC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ift/Usuarios/luis.gonzalez/Downloads/modelocostosserviciomayoristaarrendamientoed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Scenario manager &amp; Results"/>
      <sheetName val="Sensitivity_input"/>
      <sheetName val="Sensitivity_output"/>
      <sheetName val="Demand module (DEM)"/>
      <sheetName val="DEM - Assumptions and inputs"/>
      <sheetName val="DEM - Assumptions"/>
      <sheetName val="DEM - Calculations"/>
      <sheetName val="DEM - Voice by tech"/>
      <sheetName val="DEM - Broadband by tech"/>
      <sheetName val="DEM - Corporate by tech"/>
      <sheetName val="DEM - Outputs"/>
      <sheetName val="DEM - National by Tech"/>
      <sheetName val="DEM - Customers by PoP"/>
      <sheetName val="DEM - Customers by DP"/>
      <sheetName val="DEM - CU to rem agg node (FTTC)"/>
      <sheetName val="DEM - CU to PoP (legacy)"/>
      <sheetName val="DEM - FTTH-GPON to PoP"/>
      <sheetName val="DEM - FTTH-P2P to PoP"/>
      <sheetName val="Network dimensioning (ND)"/>
      <sheetName val="ND - Inputs and settings"/>
      <sheetName val="ND - Settings"/>
      <sheetName val="ND - Technical assumptions"/>
      <sheetName val="ND - Access equipment input"/>
      <sheetName val="ND - GPON splitters"/>
      <sheetName val="Quality of Service Factors"/>
      <sheetName val="ND - Network dimensioning"/>
      <sheetName val="ND - Node mapping"/>
      <sheetName val="ND - Remote equipment"/>
      <sheetName val="ND - GPON P2P RN-Agg"/>
      <sheetName val="ND - MSAN CU"/>
      <sheetName val="ND - Aggregation Equipment"/>
      <sheetName val="ND - IP Edge equipment"/>
      <sheetName val="ND - IP Core equipment"/>
      <sheetName val="ND - BRAS equipment"/>
      <sheetName val="ND - Other equipment"/>
      <sheetName val="ND - Output"/>
      <sheetName val="ND - Equipment summary"/>
      <sheetName val="Costing (CO)"/>
      <sheetName val="CO - Inputs and settings"/>
      <sheetName val="CO - Settings"/>
      <sheetName val="CO - Classifications"/>
      <sheetName val="CO - Mappings"/>
      <sheetName val="CO - Volume inputs"/>
      <sheetName val="CO - Equipment summary"/>
      <sheetName val="CO - Equipment cost inputs"/>
      <sheetName val="CO - Network costing"/>
      <sheetName val="CO - Volume by Element"/>
      <sheetName val="CO - Capex"/>
      <sheetName val="CO - Capex annualisation"/>
      <sheetName val="CO - Network element costing"/>
      <sheetName val="CO - Service Costing"/>
      <sheetName val="CO - Network service costing"/>
      <sheetName val="CO - Product costing"/>
      <sheetName val="Pure LRIC calculation"/>
      <sheetName val="Inputs for number of POPs"/>
      <sheetName val="POP - Customers by POP"/>
      <sheetName val="POP - Customers by DP"/>
      <sheetName val="POP - GPON splitters"/>
      <sheetName val="POP - Equipment"/>
      <sheetName val="POP - Node mapping"/>
      <sheetName val="POP - Distance for joints"/>
      <sheetName val="END"/>
      <sheetName val="CHART - voice lines"/>
      <sheetName val="Outputs"/>
    </sheetNames>
    <sheetDataSet>
      <sheetData sheetId="0" refreshError="1"/>
      <sheetData sheetId="1" refreshError="1"/>
      <sheetData sheetId="2">
        <row r="46">
          <cell r="C46">
            <v>9.11E-2</v>
          </cell>
        </row>
        <row r="50">
          <cell r="C50">
            <v>2.5000000000000001E-2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6">
          <cell r="C26">
            <v>0.02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V"/>
      <sheetName val="S"/>
      <sheetName val="Data input panel"/>
      <sheetName val="Listas "/>
      <sheetName val="Inputs de costos evitables"/>
      <sheetName val="Cálculos ED"/>
      <sheetName val="Benchmarks"/>
      <sheetName val="Datos de Telmex --&gt;"/>
      <sheetName val="7 VF incluye PMP"/>
      <sheetName val="Clientes_x_AB 2014"/>
      <sheetName val="Clientes_x_AB 2015"/>
      <sheetName val="V.1"/>
      <sheetName val="V.4"/>
      <sheetName val="Cálculo de descuentos"/>
      <sheetName val="Data_input_panel"/>
      <sheetName val="Listas_"/>
      <sheetName val="Inputs_de_costos_evitables"/>
      <sheetName val="Cálculos_ED"/>
      <sheetName val="Datos_de_Telmex_--&gt;"/>
      <sheetName val="7_VF_incluye_PMP"/>
      <sheetName val="Clientes_x_AB_2014"/>
      <sheetName val="Clientes_x_AB_2015"/>
      <sheetName val="V_1"/>
      <sheetName val="V_4"/>
      <sheetName val="Cálculo_de_descuentos"/>
      <sheetName val="Data_input_panel1"/>
      <sheetName val="Listas_1"/>
      <sheetName val="Inputs_de_costos_evitables1"/>
      <sheetName val="Cálculos_ED1"/>
      <sheetName val="Datos_de_Telmex_--&gt;1"/>
      <sheetName val="7_VF_incluye_PMP1"/>
      <sheetName val="Clientes_x_AB_20141"/>
      <sheetName val="Clientes_x_AB_20151"/>
      <sheetName val="V_11"/>
      <sheetName val="V_41"/>
      <sheetName val="Cálculo_de_descuentos1"/>
      <sheetName val="Data_input_panel2"/>
      <sheetName val="Listas_2"/>
      <sheetName val="Inputs_de_costos_evitables2"/>
      <sheetName val="Cálculos_ED2"/>
      <sheetName val="Datos_de_Telmex_--&gt;2"/>
      <sheetName val="7_VF_incluye_PMP2"/>
      <sheetName val="Clientes_x_AB_20142"/>
      <sheetName val="Clientes_x_AB_20152"/>
      <sheetName val="V_12"/>
      <sheetName val="V_42"/>
      <sheetName val="Cálculo_de_descuentos2"/>
      <sheetName val="Data_input_panel3"/>
      <sheetName val="Listas_3"/>
      <sheetName val="Inputs_de_costos_evitables3"/>
      <sheetName val="Cálculos_ED3"/>
      <sheetName val="Datos_de_Telmex_--&gt;3"/>
      <sheetName val="7_VF_incluye_PMP3"/>
      <sheetName val="Clientes_x_AB_20143"/>
      <sheetName val="Clientes_x_AB_20153"/>
      <sheetName val="V_13"/>
      <sheetName val="V_43"/>
      <sheetName val="Cálculo_de_descuentos3"/>
      <sheetName val="Data_input_panel4"/>
      <sheetName val="Listas_4"/>
      <sheetName val="Inputs_de_costos_evitables4"/>
      <sheetName val="Cálculos_ED4"/>
      <sheetName val="Datos_de_Telmex_--&gt;4"/>
      <sheetName val="7_VF_incluye_PMP4"/>
      <sheetName val="Clientes_x_AB_20144"/>
      <sheetName val="Clientes_x_AB_20154"/>
      <sheetName val="V_14"/>
      <sheetName val="V_44"/>
      <sheetName val="Cálculo_de_descuentos4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 t="str">
            <v>9.6 kbps (LEA)</v>
          </cell>
        </row>
        <row r="14">
          <cell r="E14" t="str">
            <v>Subrate 9.6 kbps</v>
          </cell>
        </row>
        <row r="15">
          <cell r="E15" t="str">
            <v>LE 19.2 kbps</v>
          </cell>
        </row>
        <row r="16">
          <cell r="E16" t="str">
            <v>Subrate 19.2 kbps</v>
          </cell>
        </row>
        <row r="17">
          <cell r="E17" t="str">
            <v>Subrate 32 kbps</v>
          </cell>
        </row>
        <row r="18">
          <cell r="E18" t="str">
            <v>64 kbps</v>
          </cell>
        </row>
        <row r="19">
          <cell r="E19" t="str">
            <v>128 kbps</v>
          </cell>
        </row>
        <row r="20">
          <cell r="E20" t="str">
            <v>192 kbps</v>
          </cell>
        </row>
        <row r="21">
          <cell r="E21" t="str">
            <v>256 kbps</v>
          </cell>
        </row>
        <row r="22">
          <cell r="E22" t="str">
            <v>384 kbps</v>
          </cell>
        </row>
        <row r="23">
          <cell r="E23" t="str">
            <v>512 kbps</v>
          </cell>
        </row>
        <row r="24">
          <cell r="E24" t="str">
            <v>768 kbps</v>
          </cell>
        </row>
        <row r="25">
          <cell r="E25" t="str">
            <v>1024 kbps</v>
          </cell>
        </row>
        <row r="26">
          <cell r="E26" t="str">
            <v>E1 (2.4 Mbps)</v>
          </cell>
        </row>
        <row r="27">
          <cell r="E27" t="str">
            <v>E2 *</v>
          </cell>
        </row>
        <row r="28">
          <cell r="E28" t="str">
            <v>E3 (34 Mbps)</v>
          </cell>
        </row>
        <row r="29">
          <cell r="E29" t="str">
            <v>45 Mbps</v>
          </cell>
        </row>
        <row r="30">
          <cell r="E30" t="str">
            <v>STM-1 (155 Mbps)</v>
          </cell>
        </row>
        <row r="31">
          <cell r="E31" t="str">
            <v>STM-4 (622.08 Mbps)</v>
          </cell>
        </row>
        <row r="32">
          <cell r="E32" t="str">
            <v>STM-16 (2488.32Mbps)</v>
          </cell>
        </row>
        <row r="33">
          <cell r="E33" t="str">
            <v>STM-64 (9953.28Mbps)</v>
          </cell>
        </row>
        <row r="34">
          <cell r="E34" t="str">
            <v>STM-256 (39813.12 Mbps)*</v>
          </cell>
        </row>
        <row r="35">
          <cell r="E35" t="str">
            <v>Ethernet (2Mbps)</v>
          </cell>
        </row>
        <row r="36">
          <cell r="E36" t="str">
            <v>Ethernet (4Mbps)</v>
          </cell>
        </row>
        <row r="37">
          <cell r="E37" t="str">
            <v>Ethernet (6Mbps)</v>
          </cell>
        </row>
        <row r="38">
          <cell r="E38" t="str">
            <v>Ethernet (8Mbps)</v>
          </cell>
        </row>
        <row r="39">
          <cell r="E39" t="str">
            <v>Ethernet (10Mbps)</v>
          </cell>
        </row>
        <row r="40">
          <cell r="E40" t="str">
            <v>Ethernet (20Mbps)</v>
          </cell>
        </row>
        <row r="41">
          <cell r="E41" t="str">
            <v>Ethernet (30Mbps)</v>
          </cell>
        </row>
        <row r="42">
          <cell r="E42" t="str">
            <v>Ethernet (40Mbps)</v>
          </cell>
        </row>
        <row r="43">
          <cell r="E43" t="str">
            <v>Ethernet (50Mbps)</v>
          </cell>
        </row>
        <row r="44">
          <cell r="E44" t="str">
            <v>Ethernet (60Mbps)</v>
          </cell>
        </row>
        <row r="45">
          <cell r="E45" t="str">
            <v>Ethernet (70Mbps)</v>
          </cell>
        </row>
        <row r="46">
          <cell r="E46" t="str">
            <v>Ethernet (80Mbps)</v>
          </cell>
        </row>
        <row r="47">
          <cell r="E47" t="str">
            <v>Ethernet (90Mbps)</v>
          </cell>
        </row>
        <row r="48">
          <cell r="E48" t="str">
            <v>Ethernet (100Mbps)</v>
          </cell>
        </row>
        <row r="49">
          <cell r="E49" t="str">
            <v>GigaEthernet (100Mbps)</v>
          </cell>
        </row>
        <row r="50">
          <cell r="E50" t="str">
            <v>GigaEthernet (150Mbps)</v>
          </cell>
        </row>
        <row r="51">
          <cell r="E51" t="str">
            <v>GigaEthernet (200Mbps)</v>
          </cell>
        </row>
        <row r="52">
          <cell r="E52" t="str">
            <v>GigaEthernet (250Mbps)</v>
          </cell>
        </row>
        <row r="53">
          <cell r="E53" t="str">
            <v>GigaEthernet (300Mbps)</v>
          </cell>
        </row>
        <row r="54">
          <cell r="E54" t="str">
            <v>GigaEthernet (350Mbps)</v>
          </cell>
        </row>
        <row r="55">
          <cell r="E55" t="str">
            <v>GigaEthernet (400Mbps)</v>
          </cell>
        </row>
        <row r="56">
          <cell r="E56" t="str">
            <v>GigaEthernet (450Mbps)</v>
          </cell>
        </row>
        <row r="57">
          <cell r="E57" t="str">
            <v>GigaEthernet (500Mbps)</v>
          </cell>
        </row>
        <row r="58">
          <cell r="E58" t="str">
            <v>GigaEthernet (550Mbps)</v>
          </cell>
        </row>
        <row r="59">
          <cell r="E59" t="str">
            <v>GigaEthernet (600Mbps)</v>
          </cell>
        </row>
        <row r="60">
          <cell r="E60" t="str">
            <v>GigaEthernet (750Mbps)</v>
          </cell>
        </row>
        <row r="61">
          <cell r="E61" t="str">
            <v>GigaEthernet (1 Gbps)</v>
          </cell>
        </row>
        <row r="62">
          <cell r="E62" t="str">
            <v>GigaEthernet (2 Gbps)</v>
          </cell>
        </row>
        <row r="63">
          <cell r="E63" t="str">
            <v>GigaEthernet (4 Gbps)</v>
          </cell>
        </row>
        <row r="64">
          <cell r="E64" t="str">
            <v>GigaEthernet (6 Gbps)</v>
          </cell>
        </row>
        <row r="65">
          <cell r="E65" t="str">
            <v>GigaEthernet (8 Gbps)</v>
          </cell>
        </row>
        <row r="66">
          <cell r="E66" t="str">
            <v>GigaEthernet (10 Gbps)</v>
          </cell>
        </row>
        <row r="67">
          <cell r="E67" t="str">
            <v xml:space="preserve">2 Mbps PMP </v>
          </cell>
        </row>
        <row r="68">
          <cell r="E68" t="str">
            <v xml:space="preserve">34 Mbps PMP </v>
          </cell>
        </row>
        <row r="69">
          <cell r="E69" t="str">
            <v xml:space="preserve">155 Mbps PMP </v>
          </cell>
        </row>
        <row r="70">
          <cell r="E70" t="str">
            <v xml:space="preserve">622 Mbps PMP </v>
          </cell>
        </row>
        <row r="71">
          <cell r="E71" t="str">
            <v>Hub 1 Gbps</v>
          </cell>
        </row>
        <row r="72">
          <cell r="E72" t="str">
            <v>Hub 10 Gbps</v>
          </cell>
        </row>
        <row r="73">
          <cell r="E73" t="str">
            <v>Spare</v>
          </cell>
        </row>
        <row r="74">
          <cell r="E74" t="str">
            <v>Spare</v>
          </cell>
        </row>
        <row r="75">
          <cell r="E75" t="str">
            <v>Spare</v>
          </cell>
        </row>
        <row r="76">
          <cell r="E76" t="str">
            <v>Spare</v>
          </cell>
        </row>
        <row r="77">
          <cell r="E77" t="str">
            <v>Spare</v>
          </cell>
        </row>
        <row r="78">
          <cell r="E78" t="str">
            <v>Spare</v>
          </cell>
        </row>
        <row r="79">
          <cell r="E79" t="str">
            <v>Spare</v>
          </cell>
        </row>
        <row r="80">
          <cell r="E80" t="str">
            <v>Spare</v>
          </cell>
        </row>
        <row r="81">
          <cell r="E81" t="str">
            <v>Spare</v>
          </cell>
        </row>
        <row r="82">
          <cell r="E82" t="str">
            <v>Spare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E13" t="str">
            <v>9.6 kbps (LEA)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3">
          <cell r="E13" t="str">
            <v>9.6 kbps (LEA)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3">
          <cell r="E13" t="str">
            <v>9.6 kbps (LEA)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3">
          <cell r="E13" t="str">
            <v>9.6 kbps (LEA)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3">
          <cell r="E13" t="str">
            <v>9.6 kbps (LEA)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Frontier New Template">
      <a:dk1>
        <a:srgbClr val="37424A"/>
      </a:dk1>
      <a:lt1>
        <a:sysClr val="window" lastClr="FFFFFF"/>
      </a:lt1>
      <a:dk2>
        <a:srgbClr val="007B87"/>
      </a:dk2>
      <a:lt2>
        <a:srgbClr val="D1DBD2"/>
      </a:lt2>
      <a:accent1>
        <a:srgbClr val="8DD0D2"/>
      </a:accent1>
      <a:accent2>
        <a:srgbClr val="E83F35"/>
      </a:accent2>
      <a:accent3>
        <a:srgbClr val="8BB96A"/>
      </a:accent3>
      <a:accent4>
        <a:srgbClr val="683C5B"/>
      </a:accent4>
      <a:accent5>
        <a:srgbClr val="4BACC6"/>
      </a:accent5>
      <a:accent6>
        <a:srgbClr val="EBC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5:E61"/>
  <sheetViews>
    <sheetView showGridLines="0" zoomScaleNormal="100" workbookViewId="0">
      <selection activeCell="A60" sqref="A60:XFD67"/>
    </sheetView>
  </sheetViews>
  <sheetFormatPr baseColWidth="10" defaultColWidth="9.1796875" defaultRowHeight="13" x14ac:dyDescent="0.3"/>
  <cols>
    <col min="1" max="1" width="9.1796875" style="93"/>
    <col min="2" max="2" width="44.453125" style="93" customWidth="1"/>
    <col min="3" max="3" width="30.7265625" style="93" customWidth="1"/>
    <col min="4" max="4" width="4.1796875" style="93" customWidth="1"/>
    <col min="5" max="5" width="109.26953125" style="93" bestFit="1" customWidth="1"/>
    <col min="6" max="16384" width="9.1796875" style="93"/>
  </cols>
  <sheetData>
    <row r="5" spans="2:5" ht="21" x14ac:dyDescent="0.5">
      <c r="B5" s="92" t="s">
        <v>124</v>
      </c>
    </row>
    <row r="7" spans="2:5" ht="15.5" x14ac:dyDescent="0.35">
      <c r="B7" s="94" t="s">
        <v>82</v>
      </c>
      <c r="C7" s="95" t="s">
        <v>83</v>
      </c>
    </row>
    <row r="8" spans="2:5" ht="15.5" x14ac:dyDescent="0.35">
      <c r="B8" s="94"/>
      <c r="C8" s="95"/>
    </row>
    <row r="9" spans="2:5" x14ac:dyDescent="0.3">
      <c r="B9" s="78" t="s">
        <v>112</v>
      </c>
    </row>
    <row r="10" spans="2:5" x14ac:dyDescent="0.3">
      <c r="B10" s="93" t="s">
        <v>128</v>
      </c>
      <c r="C10" s="96" t="s">
        <v>99</v>
      </c>
      <c r="E10" s="23" t="s">
        <v>84</v>
      </c>
    </row>
    <row r="11" spans="2:5" x14ac:dyDescent="0.3">
      <c r="E11" s="23"/>
    </row>
    <row r="12" spans="2:5" x14ac:dyDescent="0.3">
      <c r="B12" s="78" t="s">
        <v>85</v>
      </c>
      <c r="C12" s="96" t="s">
        <v>143</v>
      </c>
      <c r="E12" s="23"/>
    </row>
    <row r="13" spans="2:5" x14ac:dyDescent="0.3">
      <c r="B13" s="78"/>
      <c r="C13" s="78"/>
      <c r="E13" s="23"/>
    </row>
    <row r="14" spans="2:5" x14ac:dyDescent="0.3">
      <c r="B14" s="97" t="s">
        <v>114</v>
      </c>
      <c r="C14" s="96" t="s">
        <v>43</v>
      </c>
      <c r="E14" s="23" t="s">
        <v>115</v>
      </c>
    </row>
    <row r="15" spans="2:5" x14ac:dyDescent="0.3">
      <c r="B15" s="78"/>
      <c r="E15" s="23"/>
    </row>
    <row r="16" spans="2:5" x14ac:dyDescent="0.3">
      <c r="B16" s="97" t="s">
        <v>54</v>
      </c>
      <c r="C16" s="97"/>
      <c r="E16" s="23"/>
    </row>
    <row r="17" spans="2:5" x14ac:dyDescent="0.3">
      <c r="B17" s="97"/>
      <c r="C17" s="97"/>
      <c r="E17" s="23"/>
    </row>
    <row r="18" spans="2:5" x14ac:dyDescent="0.3">
      <c r="B18" s="98" t="s">
        <v>144</v>
      </c>
      <c r="C18" s="99" t="s">
        <v>90</v>
      </c>
      <c r="E18" s="23" t="s">
        <v>146</v>
      </c>
    </row>
    <row r="19" spans="2:5" x14ac:dyDescent="0.3">
      <c r="B19" s="98" t="s">
        <v>145</v>
      </c>
      <c r="C19" s="99" t="s">
        <v>54</v>
      </c>
      <c r="E19" s="23" t="s">
        <v>147</v>
      </c>
    </row>
    <row r="20" spans="2:5" x14ac:dyDescent="0.3">
      <c r="B20" s="100"/>
      <c r="C20" s="101"/>
      <c r="D20" s="102"/>
      <c r="E20" s="23"/>
    </row>
    <row r="21" spans="2:5" x14ac:dyDescent="0.3">
      <c r="B21" s="97" t="s">
        <v>140</v>
      </c>
      <c r="C21" s="99" t="s">
        <v>148</v>
      </c>
      <c r="E21" s="23" t="s">
        <v>149</v>
      </c>
    </row>
    <row r="22" spans="2:5" x14ac:dyDescent="0.3">
      <c r="B22" s="97"/>
      <c r="E22" s="23"/>
    </row>
    <row r="23" spans="2:5" x14ac:dyDescent="0.3">
      <c r="B23" s="78" t="s">
        <v>150</v>
      </c>
      <c r="E23" s="23"/>
    </row>
    <row r="24" spans="2:5" x14ac:dyDescent="0.3">
      <c r="B24" s="78"/>
      <c r="E24" s="23"/>
    </row>
    <row r="25" spans="2:5" x14ac:dyDescent="0.3">
      <c r="B25" s="103" t="s">
        <v>94</v>
      </c>
      <c r="C25" s="23"/>
      <c r="E25" s="23"/>
    </row>
    <row r="26" spans="2:5" x14ac:dyDescent="0.3">
      <c r="B26" s="97"/>
      <c r="E26" s="23"/>
    </row>
    <row r="27" spans="2:5" x14ac:dyDescent="0.3">
      <c r="B27" s="98" t="s">
        <v>43</v>
      </c>
      <c r="C27" s="99" t="s">
        <v>116</v>
      </c>
      <c r="E27" s="23" t="s">
        <v>91</v>
      </c>
    </row>
    <row r="28" spans="2:5" x14ac:dyDescent="0.3">
      <c r="B28" s="98" t="s">
        <v>42</v>
      </c>
      <c r="C28" s="99" t="s">
        <v>117</v>
      </c>
      <c r="E28" s="23" t="s">
        <v>92</v>
      </c>
    </row>
    <row r="29" spans="2:5" x14ac:dyDescent="0.3">
      <c r="B29" s="98" t="s">
        <v>140</v>
      </c>
      <c r="C29" s="99" t="s">
        <v>151</v>
      </c>
      <c r="E29" s="23" t="s">
        <v>152</v>
      </c>
    </row>
    <row r="30" spans="2:5" x14ac:dyDescent="0.3">
      <c r="C30" s="104"/>
      <c r="E30" s="23"/>
    </row>
    <row r="31" spans="2:5" x14ac:dyDescent="0.3">
      <c r="B31" s="103" t="s">
        <v>95</v>
      </c>
      <c r="C31" s="23"/>
      <c r="E31" s="23"/>
    </row>
    <row r="32" spans="2:5" x14ac:dyDescent="0.3">
      <c r="C32" s="104"/>
      <c r="E32" s="23"/>
    </row>
    <row r="33" spans="1:5" x14ac:dyDescent="0.3">
      <c r="B33" s="98" t="s">
        <v>89</v>
      </c>
      <c r="C33" s="99" t="s">
        <v>41</v>
      </c>
      <c r="E33" s="23" t="s">
        <v>86</v>
      </c>
    </row>
    <row r="34" spans="1:5" x14ac:dyDescent="0.3">
      <c r="B34" s="120"/>
      <c r="C34" s="121"/>
      <c r="D34" s="102"/>
      <c r="E34" s="122"/>
    </row>
    <row r="35" spans="1:5" x14ac:dyDescent="0.3">
      <c r="B35" s="98" t="s">
        <v>153</v>
      </c>
      <c r="C35" s="99" t="s">
        <v>153</v>
      </c>
      <c r="E35" s="23" t="s">
        <v>87</v>
      </c>
    </row>
    <row r="36" spans="1:5" x14ac:dyDescent="0.3">
      <c r="E36" s="23"/>
    </row>
    <row r="37" spans="1:5" s="12" customFormat="1" x14ac:dyDescent="0.3">
      <c r="B37" s="90" t="s">
        <v>131</v>
      </c>
      <c r="C37" s="105"/>
      <c r="E37" s="23"/>
    </row>
    <row r="38" spans="1:5" s="11" customFormat="1" x14ac:dyDescent="0.3">
      <c r="B38" s="20" t="s">
        <v>127</v>
      </c>
      <c r="C38" s="99" t="s">
        <v>127</v>
      </c>
      <c r="E38" s="23" t="s">
        <v>132</v>
      </c>
    </row>
    <row r="39" spans="1:5" s="71" customFormat="1" x14ac:dyDescent="0.3">
      <c r="B39" s="106"/>
      <c r="C39" s="107"/>
      <c r="E39" s="108"/>
    </row>
    <row r="40" spans="1:5" s="71" customFormat="1" x14ac:dyDescent="0.3">
      <c r="B40" s="106"/>
      <c r="C40" s="107"/>
      <c r="E40" s="108"/>
    </row>
    <row r="41" spans="1:5" s="71" customFormat="1" x14ac:dyDescent="0.3">
      <c r="B41" s="106"/>
      <c r="C41" s="107"/>
      <c r="E41" s="108"/>
    </row>
    <row r="42" spans="1:5" s="11" customFormat="1" ht="16" thickBot="1" x14ac:dyDescent="0.4">
      <c r="A42" s="137"/>
      <c r="B42" s="138" t="s">
        <v>204</v>
      </c>
    </row>
    <row r="43" spans="1:5" s="110" customFormat="1" ht="16" thickTop="1" x14ac:dyDescent="0.35">
      <c r="A43" s="139"/>
      <c r="B43" s="140"/>
    </row>
    <row r="44" spans="1:5" s="112" customFormat="1" x14ac:dyDescent="0.3">
      <c r="A44" s="141"/>
      <c r="B44" s="142"/>
    </row>
    <row r="45" spans="1:5" s="11" customFormat="1" x14ac:dyDescent="0.3">
      <c r="A45" s="143">
        <v>1</v>
      </c>
      <c r="B45" s="137" t="s">
        <v>206</v>
      </c>
    </row>
    <row r="46" spans="1:5" s="11" customFormat="1" x14ac:dyDescent="0.3">
      <c r="A46" s="143">
        <v>2</v>
      </c>
      <c r="B46" s="144" t="s">
        <v>205</v>
      </c>
    </row>
    <row r="48" spans="1:5" s="11" customFormat="1" ht="16" thickBot="1" x14ac:dyDescent="0.4">
      <c r="B48" s="109" t="s">
        <v>98</v>
      </c>
    </row>
    <row r="49" spans="2:3" s="110" customFormat="1" ht="16" thickTop="1" x14ac:dyDescent="0.35">
      <c r="B49" s="111"/>
    </row>
    <row r="50" spans="2:3" s="11" customFormat="1" x14ac:dyDescent="0.3">
      <c r="B50" s="113" t="s">
        <v>99</v>
      </c>
      <c r="C50" s="114" t="s">
        <v>100</v>
      </c>
    </row>
    <row r="51" spans="2:3" s="11" customFormat="1" x14ac:dyDescent="0.3">
      <c r="B51" s="115" t="s">
        <v>110</v>
      </c>
      <c r="C51" s="114" t="s">
        <v>101</v>
      </c>
    </row>
    <row r="52" spans="2:3" s="11" customFormat="1" x14ac:dyDescent="0.3">
      <c r="B52" s="116" t="s">
        <v>125</v>
      </c>
      <c r="C52" s="114" t="s">
        <v>101</v>
      </c>
    </row>
    <row r="53" spans="2:3" s="11" customFormat="1" x14ac:dyDescent="0.3">
      <c r="B53" s="12" t="s">
        <v>102</v>
      </c>
      <c r="C53" s="114" t="s">
        <v>103</v>
      </c>
    </row>
    <row r="54" spans="2:3" s="11" customFormat="1" x14ac:dyDescent="0.3">
      <c r="B54" s="23" t="s">
        <v>104</v>
      </c>
      <c r="C54" s="114" t="s">
        <v>105</v>
      </c>
    </row>
    <row r="55" spans="2:3" s="11" customFormat="1" x14ac:dyDescent="0.3">
      <c r="B55" s="117" t="s">
        <v>106</v>
      </c>
      <c r="C55" s="114" t="s">
        <v>107</v>
      </c>
    </row>
    <row r="56" spans="2:3" s="11" customFormat="1" x14ac:dyDescent="0.3">
      <c r="B56" s="67" t="s">
        <v>136</v>
      </c>
      <c r="C56" s="114" t="s">
        <v>137</v>
      </c>
    </row>
    <row r="57" spans="2:3" s="11" customFormat="1" x14ac:dyDescent="0.3">
      <c r="B57" s="118" t="s">
        <v>108</v>
      </c>
      <c r="C57" s="114" t="s">
        <v>109</v>
      </c>
    </row>
    <row r="60" spans="2:3" s="11" customFormat="1" ht="16" thickBot="1" x14ac:dyDescent="0.4">
      <c r="B60" s="109"/>
    </row>
    <row r="61" spans="2:3" s="110" customFormat="1" ht="13.5" thickTop="1" x14ac:dyDescent="0.3">
      <c r="B61" s="123"/>
    </row>
  </sheetData>
  <hyperlinks>
    <hyperlink ref="C27" location="'Ingresos minoristas_AEP'!A1" display="Ingresos minoristas"/>
    <hyperlink ref="C28" location="'Demanda minorista_AEP'!A1" display="Demanda minorista"/>
    <hyperlink ref="C33" location="'Precios mayoristas'!A1" display="Precios mayoristas"/>
    <hyperlink ref="C35" location="'Velocidades y tramos'!A1" display="Velocidades y tramos"/>
    <hyperlink ref="C10" location="Resultados!A1" display="Resultados"/>
    <hyperlink ref="C21" location="'Costos aguas abajo - resumen'!A1" display="Costos aguas abajo - resumen"/>
    <hyperlink ref="C12" location="'Cálculos &gt;&gt;&gt;'!A1" display="Cálculos"/>
    <hyperlink ref="C29" location="'Costos aguas abajo_AEP'!A1" display="Costos aguas abajo_AEP"/>
    <hyperlink ref="C14" location="'Ingresos minoristas'!A1" display="Ingresos minoristas"/>
    <hyperlink ref="C38" location="Supuestos!A1" display="Supuestos"/>
    <hyperlink ref="C18" location="'Pagos mayoristas - resumen'!A1" display="Pagos mayoristas - resumen"/>
    <hyperlink ref="C19" location="'Pagos mayoristas'!A1" display="Pagos mayorista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workbookViewId="0">
      <selection activeCell="F10" sqref="F10"/>
    </sheetView>
  </sheetViews>
  <sheetFormatPr baseColWidth="10" defaultColWidth="9.1796875" defaultRowHeight="13" x14ac:dyDescent="0.3"/>
  <cols>
    <col min="1" max="1" width="9.1796875" style="11"/>
    <col min="2" max="2" width="39.1796875" style="11" bestFit="1" customWidth="1"/>
    <col min="3" max="3" width="36.7265625" style="11" bestFit="1" customWidth="1"/>
    <col min="4" max="5" width="9.1796875" style="11"/>
    <col min="6" max="6" width="19" style="11" customWidth="1"/>
    <col min="7" max="16384" width="9.1796875" style="11"/>
  </cols>
  <sheetData>
    <row r="1" spans="1:6" s="10" customFormat="1" ht="21" x14ac:dyDescent="0.5">
      <c r="A1" s="21" t="s">
        <v>130</v>
      </c>
      <c r="B1" s="10" t="s">
        <v>43</v>
      </c>
    </row>
    <row r="2" spans="1:6" s="22" customFormat="1" x14ac:dyDescent="0.3"/>
    <row r="3" spans="1:6" s="22" customFormat="1" x14ac:dyDescent="0.3">
      <c r="B3" s="26" t="s">
        <v>200</v>
      </c>
    </row>
    <row r="4" spans="1:6" x14ac:dyDescent="0.3">
      <c r="B4" s="26" t="s">
        <v>201</v>
      </c>
    </row>
    <row r="5" spans="1:6" x14ac:dyDescent="0.3">
      <c r="B5" s="14" t="s">
        <v>44</v>
      </c>
      <c r="C5" s="14" t="s">
        <v>48</v>
      </c>
      <c r="F5" s="78" t="s">
        <v>184</v>
      </c>
    </row>
    <row r="6" spans="1:6" x14ac:dyDescent="0.3">
      <c r="B6" s="11" t="s">
        <v>12</v>
      </c>
      <c r="C6" s="1">
        <v>1000000000000</v>
      </c>
      <c r="F6" s="79" t="s">
        <v>185</v>
      </c>
    </row>
    <row r="7" spans="1:6" x14ac:dyDescent="0.3">
      <c r="B7" s="11" t="s">
        <v>88</v>
      </c>
      <c r="C7" s="1">
        <v>95000000000</v>
      </c>
      <c r="F7" s="133" t="s">
        <v>212</v>
      </c>
    </row>
    <row r="8" spans="1:6" x14ac:dyDescent="0.3">
      <c r="B8" s="11" t="s">
        <v>47</v>
      </c>
      <c r="C8" s="1">
        <v>100000000000</v>
      </c>
      <c r="F8" s="79" t="s">
        <v>186</v>
      </c>
    </row>
    <row r="9" spans="1:6" x14ac:dyDescent="0.3">
      <c r="F9" s="133" t="s">
        <v>213</v>
      </c>
    </row>
    <row r="31" spans="3:3" x14ac:dyDescent="0.3">
      <c r="C31" s="25"/>
    </row>
  </sheetData>
  <hyperlinks>
    <hyperlink ref="A1" location="Resultados!A1" display="TEST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82"/>
  <sheetViews>
    <sheetView showGridLines="0" zoomScale="70" zoomScaleNormal="70" workbookViewId="0">
      <selection activeCell="H10" sqref="H10"/>
    </sheetView>
  </sheetViews>
  <sheetFormatPr baseColWidth="10" defaultColWidth="9.1796875" defaultRowHeight="13" x14ac:dyDescent="0.3"/>
  <cols>
    <col min="1" max="1" width="9.1796875" style="11"/>
    <col min="2" max="2" width="21.54296875" style="11" bestFit="1" customWidth="1"/>
    <col min="3" max="3" width="18.54296875" style="11" bestFit="1" customWidth="1"/>
    <col min="4" max="4" width="17.54296875" style="125" customWidth="1"/>
    <col min="5" max="5" width="16.1796875" style="11" customWidth="1"/>
    <col min="6" max="6" width="20.1796875" style="11" customWidth="1"/>
    <col min="7" max="7" width="37.7265625" style="125" bestFit="1" customWidth="1"/>
    <col min="8" max="9" width="9.26953125" style="11" bestFit="1" customWidth="1"/>
    <col min="10" max="10" width="13.81640625" style="11" customWidth="1"/>
    <col min="11" max="11" width="11.26953125" style="11" bestFit="1" customWidth="1"/>
    <col min="12" max="12" width="12.26953125" style="11" bestFit="1" customWidth="1"/>
    <col min="13" max="13" width="12.81640625" style="11" customWidth="1"/>
    <col min="14" max="14" width="9.453125" style="11" bestFit="1" customWidth="1"/>
    <col min="15" max="15" width="20" style="11" bestFit="1" customWidth="1"/>
    <col min="16" max="17" width="13.26953125" style="11" customWidth="1"/>
    <col min="18" max="16384" width="9.1796875" style="11"/>
  </cols>
  <sheetData>
    <row r="1" spans="1:9" ht="21" x14ac:dyDescent="0.5">
      <c r="A1" s="21" t="s">
        <v>130</v>
      </c>
      <c r="B1" s="55" t="s">
        <v>42</v>
      </c>
      <c r="G1" s="129"/>
      <c r="H1" s="79"/>
    </row>
    <row r="2" spans="1:9" x14ac:dyDescent="0.3">
      <c r="H2" s="80"/>
      <c r="I2" s="80"/>
    </row>
    <row r="3" spans="1:9" x14ac:dyDescent="0.3">
      <c r="B3" s="56" t="s">
        <v>199</v>
      </c>
      <c r="H3" s="79"/>
    </row>
    <row r="4" spans="1:9" x14ac:dyDescent="0.3">
      <c r="H4" s="80"/>
    </row>
    <row r="5" spans="1:9" s="57" customFormat="1" ht="15.5" x14ac:dyDescent="0.35">
      <c r="B5" s="57" t="s">
        <v>12</v>
      </c>
      <c r="D5" s="126"/>
      <c r="G5" s="126"/>
    </row>
    <row r="7" spans="1:9" x14ac:dyDescent="0.3">
      <c r="B7" s="56" t="s">
        <v>203</v>
      </c>
    </row>
    <row r="8" spans="1:9" x14ac:dyDescent="0.3">
      <c r="E8" s="81"/>
      <c r="F8" s="81"/>
      <c r="H8" s="81"/>
      <c r="I8" s="81"/>
    </row>
    <row r="9" spans="1:9" ht="26" x14ac:dyDescent="0.3">
      <c r="B9" s="14"/>
      <c r="C9" s="14"/>
      <c r="D9" s="128" t="s">
        <v>193</v>
      </c>
      <c r="E9" s="130"/>
      <c r="F9" s="130"/>
      <c r="G9" s="130" t="s">
        <v>196</v>
      </c>
      <c r="H9" s="130"/>
      <c r="I9" s="130"/>
    </row>
    <row r="10" spans="1:9" x14ac:dyDescent="0.3">
      <c r="B10" s="14" t="str">
        <f>+'Velocidades y tramos'!B5</f>
        <v>Velocidad</v>
      </c>
      <c r="C10" s="14" t="str">
        <f>+'Velocidades y tramos'!C5</f>
        <v>Tipo de instalación</v>
      </c>
      <c r="D10" s="124" t="s">
        <v>195</v>
      </c>
      <c r="E10" s="130"/>
      <c r="F10" s="130"/>
      <c r="G10" s="124" t="s">
        <v>197</v>
      </c>
      <c r="H10" s="56" t="s">
        <v>211</v>
      </c>
      <c r="I10" s="130"/>
    </row>
    <row r="11" spans="1:9" x14ac:dyDescent="0.3">
      <c r="B11" s="11" t="str">
        <f>+'Velocidades y tramos'!B6</f>
        <v>64 Kbps</v>
      </c>
      <c r="C11" s="11" t="str">
        <f>+'Velocidades y tramos'!C6</f>
        <v>Local</v>
      </c>
      <c r="D11" s="127">
        <v>10</v>
      </c>
      <c r="E11" s="82"/>
      <c r="F11" s="82"/>
      <c r="G11" s="127">
        <v>10</v>
      </c>
    </row>
    <row r="12" spans="1:9" x14ac:dyDescent="0.3">
      <c r="B12" s="11" t="str">
        <f>+'Velocidades y tramos'!B7</f>
        <v>128 Kbps</v>
      </c>
      <c r="C12" s="11" t="str">
        <f>+'Velocidades y tramos'!C7</f>
        <v>Local</v>
      </c>
      <c r="D12" s="127">
        <v>10</v>
      </c>
      <c r="E12" s="82"/>
      <c r="F12" s="82"/>
      <c r="G12" s="127">
        <v>10</v>
      </c>
    </row>
    <row r="13" spans="1:9" x14ac:dyDescent="0.3">
      <c r="B13" s="11" t="str">
        <f>+'Velocidades y tramos'!B8</f>
        <v>192 Kbps</v>
      </c>
      <c r="C13" s="11" t="str">
        <f>+'Velocidades y tramos'!C8</f>
        <v>Local</v>
      </c>
      <c r="D13" s="127">
        <v>10</v>
      </c>
      <c r="E13" s="82"/>
      <c r="F13" s="82"/>
      <c r="G13" s="127">
        <v>10</v>
      </c>
    </row>
    <row r="14" spans="1:9" x14ac:dyDescent="0.3">
      <c r="B14" s="11" t="str">
        <f>+'Velocidades y tramos'!B9</f>
        <v>256 Kbps</v>
      </c>
      <c r="C14" s="11" t="str">
        <f>+'Velocidades y tramos'!C9</f>
        <v>Local</v>
      </c>
      <c r="D14" s="127">
        <v>10</v>
      </c>
      <c r="E14" s="82"/>
      <c r="F14" s="82"/>
      <c r="G14" s="127">
        <v>10</v>
      </c>
    </row>
    <row r="15" spans="1:9" x14ac:dyDescent="0.3">
      <c r="B15" s="11" t="str">
        <f>+'Velocidades y tramos'!B10</f>
        <v>384 Kbps</v>
      </c>
      <c r="C15" s="11" t="str">
        <f>+'Velocidades y tramos'!C10</f>
        <v>Local</v>
      </c>
      <c r="D15" s="127">
        <v>10</v>
      </c>
      <c r="E15" s="82"/>
      <c r="F15" s="82"/>
      <c r="G15" s="127">
        <v>10</v>
      </c>
    </row>
    <row r="16" spans="1:9" x14ac:dyDescent="0.3">
      <c r="B16" s="11" t="str">
        <f>+'Velocidades y tramos'!B11</f>
        <v>512 Kbps</v>
      </c>
      <c r="C16" s="11" t="str">
        <f>+'Velocidades y tramos'!C11</f>
        <v>Local</v>
      </c>
      <c r="D16" s="127">
        <v>10</v>
      </c>
      <c r="E16" s="82"/>
      <c r="F16" s="82"/>
      <c r="G16" s="127">
        <v>10</v>
      </c>
    </row>
    <row r="17" spans="2:7" x14ac:dyDescent="0.3">
      <c r="B17" s="11" t="str">
        <f>+'Velocidades y tramos'!B12</f>
        <v>768 Kbps</v>
      </c>
      <c r="C17" s="11" t="str">
        <f>+'Velocidades y tramos'!C12</f>
        <v>Local</v>
      </c>
      <c r="D17" s="127">
        <v>10</v>
      </c>
      <c r="E17" s="82"/>
      <c r="F17" s="82"/>
      <c r="G17" s="127">
        <v>10</v>
      </c>
    </row>
    <row r="18" spans="2:7" x14ac:dyDescent="0.3">
      <c r="B18" s="11" t="str">
        <f>+'Velocidades y tramos'!B13</f>
        <v>1024 Kbps</v>
      </c>
      <c r="C18" s="11" t="str">
        <f>+'Velocidades y tramos'!C13</f>
        <v>Local</v>
      </c>
      <c r="D18" s="127">
        <v>10</v>
      </c>
      <c r="E18" s="82"/>
      <c r="F18" s="82"/>
      <c r="G18" s="127">
        <v>10</v>
      </c>
    </row>
    <row r="19" spans="2:7" x14ac:dyDescent="0.3">
      <c r="B19" s="11" t="str">
        <f>+'Velocidades y tramos'!B14</f>
        <v>E1 (2 Mbps)</v>
      </c>
      <c r="C19" s="11" t="str">
        <f>+'Velocidades y tramos'!C14</f>
        <v>Local</v>
      </c>
      <c r="D19" s="127">
        <v>10</v>
      </c>
      <c r="E19" s="82"/>
      <c r="F19" s="82"/>
      <c r="G19" s="127">
        <v>10</v>
      </c>
    </row>
    <row r="20" spans="2:7" x14ac:dyDescent="0.3">
      <c r="B20" s="11" t="str">
        <f>+'Velocidades y tramos'!B15</f>
        <v>E2 (8 Mbps)</v>
      </c>
      <c r="C20" s="11" t="str">
        <f>+'Velocidades y tramos'!C15</f>
        <v>Local</v>
      </c>
      <c r="D20" s="127">
        <v>10</v>
      </c>
      <c r="E20" s="82"/>
      <c r="F20" s="82"/>
      <c r="G20" s="127">
        <v>10</v>
      </c>
    </row>
    <row r="21" spans="2:7" x14ac:dyDescent="0.3">
      <c r="B21" s="11" t="str">
        <f>+'Velocidades y tramos'!B16</f>
        <v>E3 (34 Mbps)</v>
      </c>
      <c r="C21" s="11" t="str">
        <f>+'Velocidades y tramos'!C16</f>
        <v>Local</v>
      </c>
      <c r="D21" s="127">
        <v>10</v>
      </c>
      <c r="E21" s="82"/>
      <c r="F21" s="82"/>
      <c r="G21" s="127">
        <v>10</v>
      </c>
    </row>
    <row r="22" spans="2:7" x14ac:dyDescent="0.3">
      <c r="B22" s="11" t="str">
        <f>+'Velocidades y tramos'!B17</f>
        <v xml:space="preserve">E4 (139 Mbps) </v>
      </c>
      <c r="C22" s="11" t="str">
        <f>+'Velocidades y tramos'!C17</f>
        <v>Local</v>
      </c>
      <c r="D22" s="127">
        <v>10</v>
      </c>
      <c r="E22" s="82"/>
      <c r="F22" s="82"/>
      <c r="G22" s="127">
        <v>10</v>
      </c>
    </row>
    <row r="23" spans="2:7" x14ac:dyDescent="0.3">
      <c r="B23" s="11" t="str">
        <f>+'Velocidades y tramos'!B18</f>
        <v xml:space="preserve">STM 1 (155 Mbps) </v>
      </c>
      <c r="C23" s="11" t="str">
        <f>+'Velocidades y tramos'!C18</f>
        <v>Local</v>
      </c>
      <c r="D23" s="127">
        <v>10</v>
      </c>
      <c r="E23" s="82"/>
      <c r="F23" s="82"/>
      <c r="G23" s="127">
        <v>10</v>
      </c>
    </row>
    <row r="24" spans="2:7" x14ac:dyDescent="0.3">
      <c r="B24" s="11" t="str">
        <f>+'Velocidades y tramos'!B19</f>
        <v xml:space="preserve">STM 4 (622 Mbps) </v>
      </c>
      <c r="C24" s="11" t="str">
        <f>+'Velocidades y tramos'!C19</f>
        <v>Local</v>
      </c>
      <c r="D24" s="127">
        <v>10</v>
      </c>
      <c r="E24" s="82"/>
      <c r="F24" s="82"/>
      <c r="G24" s="127">
        <v>10</v>
      </c>
    </row>
    <row r="25" spans="2:7" x14ac:dyDescent="0.3">
      <c r="B25" s="11" t="str">
        <f>+'Velocidades y tramos'!B20</f>
        <v xml:space="preserve">STM 16 (2.5 Gbps) </v>
      </c>
      <c r="C25" s="11" t="str">
        <f>+'Velocidades y tramos'!C20</f>
        <v>Local</v>
      </c>
      <c r="D25" s="127">
        <v>10</v>
      </c>
      <c r="E25" s="82"/>
      <c r="F25" s="82"/>
      <c r="G25" s="127">
        <v>10</v>
      </c>
    </row>
    <row r="26" spans="2:7" x14ac:dyDescent="0.3">
      <c r="B26" s="11" t="str">
        <f>+'Velocidades y tramos'!B21</f>
        <v>STM 64 (10 Gbps)</v>
      </c>
      <c r="C26" s="11" t="str">
        <f>+'Velocidades y tramos'!C21</f>
        <v>Local</v>
      </c>
      <c r="D26" s="127">
        <v>10</v>
      </c>
      <c r="E26" s="82"/>
      <c r="F26" s="82"/>
      <c r="G26" s="127">
        <v>10</v>
      </c>
    </row>
    <row r="27" spans="2:7" x14ac:dyDescent="0.3">
      <c r="B27" s="11" t="str">
        <f>+'Velocidades y tramos'!B22</f>
        <v xml:space="preserve">STM 256 (40 Gbps) </v>
      </c>
      <c r="C27" s="11" t="str">
        <f>+'Velocidades y tramos'!C22</f>
        <v>Local</v>
      </c>
      <c r="D27" s="127">
        <v>10</v>
      </c>
      <c r="E27" s="82"/>
      <c r="F27" s="82"/>
      <c r="G27" s="127">
        <v>10</v>
      </c>
    </row>
    <row r="28" spans="2:7" x14ac:dyDescent="0.3">
      <c r="B28" s="11" t="str">
        <f>+'Velocidades y tramos'!B23</f>
        <v>2 Mbps PMP</v>
      </c>
      <c r="C28" s="11" t="str">
        <f>+'Velocidades y tramos'!C23</f>
        <v>Local</v>
      </c>
      <c r="D28" s="127">
        <v>10</v>
      </c>
      <c r="E28" s="82"/>
      <c r="F28" s="82"/>
      <c r="G28" s="127">
        <v>10</v>
      </c>
    </row>
    <row r="29" spans="2:7" x14ac:dyDescent="0.3">
      <c r="B29" s="11" t="str">
        <f>+'Velocidades y tramos'!B24</f>
        <v>34 Mbps PMP</v>
      </c>
      <c r="C29" s="11" t="str">
        <f>+'Velocidades y tramos'!C24</f>
        <v>Local</v>
      </c>
      <c r="D29" s="127">
        <v>10</v>
      </c>
      <c r="E29" s="82"/>
      <c r="F29" s="82"/>
      <c r="G29" s="127">
        <v>10</v>
      </c>
    </row>
    <row r="30" spans="2:7" x14ac:dyDescent="0.3">
      <c r="B30" s="11" t="str">
        <f>+'Velocidades y tramos'!B25</f>
        <v>155 Mbps PMP</v>
      </c>
      <c r="C30" s="11" t="str">
        <f>+'Velocidades y tramos'!C25</f>
        <v>Local</v>
      </c>
      <c r="D30" s="127">
        <v>10</v>
      </c>
      <c r="E30" s="82"/>
      <c r="F30" s="82"/>
      <c r="G30" s="127">
        <v>10</v>
      </c>
    </row>
    <row r="31" spans="2:7" x14ac:dyDescent="0.3">
      <c r="B31" s="11" t="str">
        <f>+'Velocidades y tramos'!B26</f>
        <v>622 Mbps PMP</v>
      </c>
      <c r="C31" s="11" t="str">
        <f>+'Velocidades y tramos'!C26</f>
        <v>Local</v>
      </c>
      <c r="D31" s="127">
        <v>10</v>
      </c>
      <c r="E31" s="82"/>
      <c r="F31" s="82"/>
      <c r="G31" s="127">
        <v>10</v>
      </c>
    </row>
    <row r="32" spans="2:7" x14ac:dyDescent="0.3">
      <c r="B32" s="11" t="str">
        <f>+'Velocidades y tramos'!B27</f>
        <v>Ethernet 1 Mbps</v>
      </c>
      <c r="C32" s="11" t="str">
        <f>+'Velocidades y tramos'!C27</f>
        <v>Local</v>
      </c>
      <c r="D32" s="127">
        <v>10</v>
      </c>
      <c r="E32" s="82"/>
      <c r="F32" s="82"/>
      <c r="G32" s="127">
        <v>10</v>
      </c>
    </row>
    <row r="33" spans="2:7" x14ac:dyDescent="0.3">
      <c r="B33" s="11" t="str">
        <f>+'Velocidades y tramos'!B28</f>
        <v>Ethernet 2 Mbps</v>
      </c>
      <c r="C33" s="11" t="str">
        <f>+'Velocidades y tramos'!C28</f>
        <v>Local</v>
      </c>
      <c r="D33" s="127">
        <v>10</v>
      </c>
      <c r="E33" s="82"/>
      <c r="F33" s="82"/>
      <c r="G33" s="127">
        <v>10</v>
      </c>
    </row>
    <row r="34" spans="2:7" x14ac:dyDescent="0.3">
      <c r="B34" s="11" t="str">
        <f>+'Velocidades y tramos'!B29</f>
        <v>Ethernet 4 Mbps</v>
      </c>
      <c r="C34" s="11" t="str">
        <f>+'Velocidades y tramos'!C29</f>
        <v>Local</v>
      </c>
      <c r="D34" s="127">
        <v>10</v>
      </c>
      <c r="E34" s="82"/>
      <c r="F34" s="82"/>
      <c r="G34" s="127">
        <v>10</v>
      </c>
    </row>
    <row r="35" spans="2:7" x14ac:dyDescent="0.3">
      <c r="B35" s="11" t="str">
        <f>+'Velocidades y tramos'!B30</f>
        <v>Ethernet 6 Mbps</v>
      </c>
      <c r="C35" s="11" t="str">
        <f>+'Velocidades y tramos'!C30</f>
        <v>Local</v>
      </c>
      <c r="D35" s="127">
        <v>10</v>
      </c>
      <c r="E35" s="82"/>
      <c r="F35" s="82"/>
      <c r="G35" s="127">
        <v>10</v>
      </c>
    </row>
    <row r="36" spans="2:7" x14ac:dyDescent="0.3">
      <c r="B36" s="11" t="str">
        <f>+'Velocidades y tramos'!B31</f>
        <v>Ethernet 8 Mbps</v>
      </c>
      <c r="C36" s="11" t="str">
        <f>+'Velocidades y tramos'!C31</f>
        <v>Local</v>
      </c>
      <c r="D36" s="127">
        <v>10</v>
      </c>
      <c r="E36" s="82"/>
      <c r="F36" s="82"/>
      <c r="G36" s="127">
        <v>10</v>
      </c>
    </row>
    <row r="37" spans="2:7" x14ac:dyDescent="0.3">
      <c r="B37" s="11" t="str">
        <f>+'Velocidades y tramos'!B32</f>
        <v>Ethernet 10 Mbps</v>
      </c>
      <c r="C37" s="11" t="str">
        <f>+'Velocidades y tramos'!C32</f>
        <v>Local</v>
      </c>
      <c r="D37" s="127">
        <v>10</v>
      </c>
      <c r="E37" s="82"/>
      <c r="F37" s="82"/>
      <c r="G37" s="127">
        <v>10</v>
      </c>
    </row>
    <row r="38" spans="2:7" x14ac:dyDescent="0.3">
      <c r="B38" s="11" t="str">
        <f>+'Velocidades y tramos'!B33</f>
        <v>Ethernet 20 Mbps</v>
      </c>
      <c r="C38" s="11" t="str">
        <f>+'Velocidades y tramos'!C33</f>
        <v>Local</v>
      </c>
      <c r="D38" s="127">
        <v>10</v>
      </c>
      <c r="E38" s="82"/>
      <c r="F38" s="82"/>
      <c r="G38" s="127">
        <v>10</v>
      </c>
    </row>
    <row r="39" spans="2:7" x14ac:dyDescent="0.3">
      <c r="B39" s="11" t="str">
        <f>+'Velocidades y tramos'!B34</f>
        <v>Ethernet 30 Mbps</v>
      </c>
      <c r="C39" s="11" t="str">
        <f>+'Velocidades y tramos'!C34</f>
        <v>Local</v>
      </c>
      <c r="D39" s="127">
        <v>10</v>
      </c>
      <c r="E39" s="82"/>
      <c r="F39" s="82"/>
      <c r="G39" s="127">
        <v>10</v>
      </c>
    </row>
    <row r="40" spans="2:7" x14ac:dyDescent="0.3">
      <c r="B40" s="11" t="str">
        <f>+'Velocidades y tramos'!B35</f>
        <v>Ethernet 40 Mbps</v>
      </c>
      <c r="C40" s="11" t="str">
        <f>+'Velocidades y tramos'!C35</f>
        <v>Local</v>
      </c>
      <c r="D40" s="127">
        <v>10</v>
      </c>
      <c r="E40" s="82"/>
      <c r="F40" s="82"/>
      <c r="G40" s="127">
        <v>10</v>
      </c>
    </row>
    <row r="41" spans="2:7" x14ac:dyDescent="0.3">
      <c r="B41" s="11" t="str">
        <f>+'Velocidades y tramos'!B36</f>
        <v>Ethernet 50 Mbps</v>
      </c>
      <c r="C41" s="11" t="str">
        <f>+'Velocidades y tramos'!C36</f>
        <v>Local</v>
      </c>
      <c r="D41" s="127">
        <v>10</v>
      </c>
      <c r="E41" s="82"/>
      <c r="F41" s="82"/>
      <c r="G41" s="127">
        <v>10</v>
      </c>
    </row>
    <row r="42" spans="2:7" x14ac:dyDescent="0.3">
      <c r="B42" s="11" t="str">
        <f>+'Velocidades y tramos'!B37</f>
        <v>Ethernet 60 Mbps</v>
      </c>
      <c r="C42" s="11" t="str">
        <f>+'Velocidades y tramos'!C37</f>
        <v>Local</v>
      </c>
      <c r="D42" s="127">
        <v>10</v>
      </c>
      <c r="E42" s="82"/>
      <c r="F42" s="82"/>
      <c r="G42" s="127">
        <v>10</v>
      </c>
    </row>
    <row r="43" spans="2:7" x14ac:dyDescent="0.3">
      <c r="B43" s="11" t="str">
        <f>+'Velocidades y tramos'!B38</f>
        <v>Ethernet 70 Mbps</v>
      </c>
      <c r="C43" s="11" t="str">
        <f>+'Velocidades y tramos'!C38</f>
        <v>Local</v>
      </c>
      <c r="D43" s="127">
        <v>10</v>
      </c>
      <c r="E43" s="82"/>
      <c r="F43" s="82"/>
      <c r="G43" s="127">
        <v>10</v>
      </c>
    </row>
    <row r="44" spans="2:7" x14ac:dyDescent="0.3">
      <c r="B44" s="11" t="str">
        <f>+'Velocidades y tramos'!B39</f>
        <v>Ethernet 80 Mbps</v>
      </c>
      <c r="C44" s="11" t="str">
        <f>+'Velocidades y tramos'!C39</f>
        <v>Local</v>
      </c>
      <c r="D44" s="127">
        <v>10</v>
      </c>
      <c r="E44" s="82"/>
      <c r="F44" s="82"/>
      <c r="G44" s="127">
        <v>10</v>
      </c>
    </row>
    <row r="45" spans="2:7" x14ac:dyDescent="0.3">
      <c r="B45" s="11" t="str">
        <f>+'Velocidades y tramos'!B40</f>
        <v>Ethernet 90 Mbps</v>
      </c>
      <c r="C45" s="11" t="str">
        <f>+'Velocidades y tramos'!C40</f>
        <v>Local</v>
      </c>
      <c r="D45" s="127">
        <v>10</v>
      </c>
      <c r="E45" s="82"/>
      <c r="F45" s="82"/>
      <c r="G45" s="127">
        <v>10</v>
      </c>
    </row>
    <row r="46" spans="2:7" x14ac:dyDescent="0.3">
      <c r="B46" s="11" t="str">
        <f>+'Velocidades y tramos'!B41</f>
        <v>Ethernet 100 Mbps</v>
      </c>
      <c r="C46" s="11" t="str">
        <f>+'Velocidades y tramos'!C41</f>
        <v>Local</v>
      </c>
      <c r="D46" s="127">
        <v>10</v>
      </c>
      <c r="E46" s="82"/>
      <c r="F46" s="82"/>
      <c r="G46" s="127">
        <v>10</v>
      </c>
    </row>
    <row r="47" spans="2:7" x14ac:dyDescent="0.3">
      <c r="B47" s="11" t="str">
        <f>+'Velocidades y tramos'!B42</f>
        <v>GigaEthernet 100 Mbps</v>
      </c>
      <c r="C47" s="11" t="str">
        <f>+'Velocidades y tramos'!C42</f>
        <v>Local</v>
      </c>
      <c r="D47" s="127">
        <v>10</v>
      </c>
      <c r="E47" s="82"/>
      <c r="F47" s="82"/>
      <c r="G47" s="127">
        <v>10</v>
      </c>
    </row>
    <row r="48" spans="2:7" x14ac:dyDescent="0.3">
      <c r="B48" s="11" t="str">
        <f>+'Velocidades y tramos'!B43</f>
        <v>GigaEthernet 150 Mbps</v>
      </c>
      <c r="C48" s="11" t="str">
        <f>+'Velocidades y tramos'!C43</f>
        <v>Local</v>
      </c>
      <c r="D48" s="127">
        <v>10</v>
      </c>
      <c r="E48" s="82"/>
      <c r="F48" s="82"/>
      <c r="G48" s="127">
        <v>10</v>
      </c>
    </row>
    <row r="49" spans="2:7" x14ac:dyDescent="0.3">
      <c r="B49" s="11" t="str">
        <f>+'Velocidades y tramos'!B44</f>
        <v>GigaEthernet 200 Mbps</v>
      </c>
      <c r="C49" s="11" t="str">
        <f>+'Velocidades y tramos'!C44</f>
        <v>Local</v>
      </c>
      <c r="D49" s="127">
        <v>10</v>
      </c>
      <c r="E49" s="82"/>
      <c r="F49" s="82"/>
      <c r="G49" s="127">
        <v>10</v>
      </c>
    </row>
    <row r="50" spans="2:7" x14ac:dyDescent="0.3">
      <c r="B50" s="11" t="str">
        <f>+'Velocidades y tramos'!B45</f>
        <v>GigaEthernet 250 Mbps</v>
      </c>
      <c r="C50" s="11" t="str">
        <f>+'Velocidades y tramos'!C45</f>
        <v>Local</v>
      </c>
      <c r="D50" s="127">
        <v>10</v>
      </c>
      <c r="E50" s="82"/>
      <c r="F50" s="82"/>
      <c r="G50" s="127">
        <v>10</v>
      </c>
    </row>
    <row r="51" spans="2:7" x14ac:dyDescent="0.3">
      <c r="B51" s="11" t="str">
        <f>+'Velocidades y tramos'!B46</f>
        <v>GigaEthernet 300 Mbps</v>
      </c>
      <c r="C51" s="11" t="str">
        <f>+'Velocidades y tramos'!C46</f>
        <v>Local</v>
      </c>
      <c r="D51" s="127">
        <v>10</v>
      </c>
      <c r="E51" s="82"/>
      <c r="F51" s="82"/>
      <c r="G51" s="127">
        <v>10</v>
      </c>
    </row>
    <row r="52" spans="2:7" x14ac:dyDescent="0.3">
      <c r="B52" s="11" t="str">
        <f>+'Velocidades y tramos'!B47</f>
        <v>GigaEthernet 350 Mbps</v>
      </c>
      <c r="C52" s="11" t="str">
        <f>+'Velocidades y tramos'!C47</f>
        <v>Local</v>
      </c>
      <c r="D52" s="127">
        <v>10</v>
      </c>
      <c r="E52" s="82"/>
      <c r="F52" s="82"/>
      <c r="G52" s="127">
        <v>10</v>
      </c>
    </row>
    <row r="53" spans="2:7" x14ac:dyDescent="0.3">
      <c r="B53" s="11" t="str">
        <f>+'Velocidades y tramos'!B48</f>
        <v>GigaEthernet 400 Mbps</v>
      </c>
      <c r="C53" s="11" t="str">
        <f>+'Velocidades y tramos'!C48</f>
        <v>Local</v>
      </c>
      <c r="D53" s="127">
        <v>10</v>
      </c>
      <c r="E53" s="82"/>
      <c r="F53" s="82"/>
      <c r="G53" s="127">
        <v>10</v>
      </c>
    </row>
    <row r="54" spans="2:7" x14ac:dyDescent="0.3">
      <c r="B54" s="11" t="str">
        <f>+'Velocidades y tramos'!B49</f>
        <v>GigaEthernet 450 Mbps</v>
      </c>
      <c r="C54" s="11" t="str">
        <f>+'Velocidades y tramos'!C49</f>
        <v>Local</v>
      </c>
      <c r="D54" s="127">
        <v>10</v>
      </c>
      <c r="E54" s="82"/>
      <c r="F54" s="82"/>
      <c r="G54" s="127">
        <v>10</v>
      </c>
    </row>
    <row r="55" spans="2:7" x14ac:dyDescent="0.3">
      <c r="B55" s="11" t="str">
        <f>+'Velocidades y tramos'!B50</f>
        <v>GigaEthernet 500 Mbps</v>
      </c>
      <c r="C55" s="11" t="str">
        <f>+'Velocidades y tramos'!C50</f>
        <v>Local</v>
      </c>
      <c r="D55" s="127">
        <v>10</v>
      </c>
      <c r="E55" s="82"/>
      <c r="F55" s="82"/>
      <c r="G55" s="127">
        <v>10</v>
      </c>
    </row>
    <row r="56" spans="2:7" x14ac:dyDescent="0.3">
      <c r="B56" s="11" t="str">
        <f>+'Velocidades y tramos'!B51</f>
        <v>GigaEthernet 550 Mbps</v>
      </c>
      <c r="C56" s="11" t="str">
        <f>+'Velocidades y tramos'!C51</f>
        <v>Local</v>
      </c>
      <c r="D56" s="127">
        <v>10</v>
      </c>
      <c r="E56" s="82"/>
      <c r="F56" s="82"/>
      <c r="G56" s="127">
        <v>10</v>
      </c>
    </row>
    <row r="57" spans="2:7" x14ac:dyDescent="0.3">
      <c r="B57" s="11" t="str">
        <f>+'Velocidades y tramos'!B52</f>
        <v>GigaEthernet 600 Mbps</v>
      </c>
      <c r="C57" s="11" t="str">
        <f>+'Velocidades y tramos'!C52</f>
        <v>Local</v>
      </c>
      <c r="D57" s="127">
        <v>10</v>
      </c>
      <c r="E57" s="82"/>
      <c r="F57" s="82"/>
      <c r="G57" s="127">
        <v>10</v>
      </c>
    </row>
    <row r="58" spans="2:7" x14ac:dyDescent="0.3">
      <c r="B58" s="11" t="str">
        <f>+'Velocidades y tramos'!B53</f>
        <v>GigaEthernet 750 Mbps</v>
      </c>
      <c r="C58" s="11" t="str">
        <f>+'Velocidades y tramos'!C53</f>
        <v>Local</v>
      </c>
      <c r="D58" s="127">
        <v>10</v>
      </c>
      <c r="E58" s="82"/>
      <c r="F58" s="82"/>
      <c r="G58" s="127">
        <v>10</v>
      </c>
    </row>
    <row r="59" spans="2:7" x14ac:dyDescent="0.3">
      <c r="B59" s="11" t="str">
        <f>+'Velocidades y tramos'!B54</f>
        <v>GigaEthernet 1 Gbps</v>
      </c>
      <c r="C59" s="11" t="str">
        <f>+'Velocidades y tramos'!C54</f>
        <v>Local</v>
      </c>
      <c r="D59" s="127">
        <v>10</v>
      </c>
      <c r="E59" s="82"/>
      <c r="F59" s="82"/>
      <c r="G59" s="127">
        <v>10</v>
      </c>
    </row>
    <row r="60" spans="2:7" x14ac:dyDescent="0.3">
      <c r="B60" s="11" t="str">
        <f>+'Velocidades y tramos'!B55</f>
        <v>GigaEthernet 2 Gbps</v>
      </c>
      <c r="C60" s="11" t="str">
        <f>+'Velocidades y tramos'!C55</f>
        <v>Local</v>
      </c>
      <c r="D60" s="127">
        <v>10</v>
      </c>
      <c r="E60" s="82"/>
      <c r="F60" s="82"/>
      <c r="G60" s="127">
        <v>10</v>
      </c>
    </row>
    <row r="61" spans="2:7" x14ac:dyDescent="0.3">
      <c r="B61" s="11" t="str">
        <f>+'Velocidades y tramos'!B56</f>
        <v>GigaEthernet 4 Gbps</v>
      </c>
      <c r="C61" s="11" t="str">
        <f>+'Velocidades y tramos'!C56</f>
        <v>Local</v>
      </c>
      <c r="D61" s="127">
        <v>10</v>
      </c>
      <c r="E61" s="82"/>
      <c r="F61" s="82"/>
      <c r="G61" s="127">
        <v>10</v>
      </c>
    </row>
    <row r="62" spans="2:7" x14ac:dyDescent="0.3">
      <c r="B62" s="11" t="str">
        <f>+'Velocidades y tramos'!B57</f>
        <v>GigaEthernet 6 Gbps</v>
      </c>
      <c r="C62" s="11" t="str">
        <f>+'Velocidades y tramos'!C57</f>
        <v>Local</v>
      </c>
      <c r="D62" s="127">
        <v>10</v>
      </c>
      <c r="E62" s="82"/>
      <c r="F62" s="82"/>
      <c r="G62" s="127">
        <v>10</v>
      </c>
    </row>
    <row r="63" spans="2:7" x14ac:dyDescent="0.3">
      <c r="B63" s="11" t="str">
        <f>+'Velocidades y tramos'!B58</f>
        <v>GigaEthernet 8 Gbps</v>
      </c>
      <c r="C63" s="11" t="str">
        <f>+'Velocidades y tramos'!C58</f>
        <v>Local</v>
      </c>
      <c r="D63" s="127">
        <v>10</v>
      </c>
      <c r="E63" s="82"/>
      <c r="F63" s="82"/>
      <c r="G63" s="127">
        <v>10</v>
      </c>
    </row>
    <row r="64" spans="2:7" x14ac:dyDescent="0.3">
      <c r="B64" s="11" t="str">
        <f>+'Velocidades y tramos'!B59</f>
        <v>GigaEthernet 10 Gbps</v>
      </c>
      <c r="C64" s="11" t="str">
        <f>+'Velocidades y tramos'!C59</f>
        <v>Local</v>
      </c>
      <c r="D64" s="127">
        <v>10</v>
      </c>
      <c r="E64" s="82"/>
      <c r="F64" s="82"/>
      <c r="G64" s="127">
        <v>10</v>
      </c>
    </row>
    <row r="65" spans="2:16" x14ac:dyDescent="0.3">
      <c r="B65" s="11" t="str">
        <f>+'Velocidades y tramos'!B60</f>
        <v>GigaEthernet 100 Gbps</v>
      </c>
      <c r="C65" s="11" t="str">
        <f>+'Velocidades y tramos'!C60</f>
        <v>Local</v>
      </c>
      <c r="D65" s="127">
        <v>10</v>
      </c>
      <c r="E65" s="82"/>
      <c r="F65" s="82"/>
      <c r="G65" s="127">
        <v>10</v>
      </c>
    </row>
    <row r="66" spans="2:16" x14ac:dyDescent="0.3">
      <c r="B66" s="11" t="str">
        <f>+'Velocidades y tramos'!B61</f>
        <v>Hub 1 Gbps</v>
      </c>
      <c r="C66" s="11" t="str">
        <f>+'Velocidades y tramos'!C61</f>
        <v>Local</v>
      </c>
      <c r="D66" s="127">
        <v>10</v>
      </c>
      <c r="E66" s="82"/>
      <c r="F66" s="82"/>
      <c r="G66" s="127">
        <v>10</v>
      </c>
    </row>
    <row r="67" spans="2:16" x14ac:dyDescent="0.3">
      <c r="B67" s="11" t="str">
        <f>+'Velocidades y tramos'!B62</f>
        <v>Hub 10 Gbps</v>
      </c>
      <c r="C67" s="11" t="str">
        <f>+'Velocidades y tramos'!C62</f>
        <v>Local</v>
      </c>
      <c r="D67" s="127">
        <v>10</v>
      </c>
      <c r="E67" s="82"/>
      <c r="F67" s="82"/>
      <c r="G67" s="127">
        <v>10</v>
      </c>
    </row>
    <row r="68" spans="2:16" x14ac:dyDescent="0.3">
      <c r="B68" s="11" t="str">
        <f>+'Velocidades y tramos'!B63</f>
        <v>Hub 100 Gbps</v>
      </c>
      <c r="C68" s="11" t="str">
        <f>+'Velocidades y tramos'!C63</f>
        <v>Local</v>
      </c>
      <c r="D68" s="127">
        <v>10</v>
      </c>
      <c r="G68" s="127">
        <v>10</v>
      </c>
    </row>
    <row r="70" spans="2:16" s="57" customFormat="1" ht="15.5" x14ac:dyDescent="0.35">
      <c r="B70" s="57" t="s">
        <v>88</v>
      </c>
      <c r="D70" s="126"/>
      <c r="G70" s="126"/>
    </row>
    <row r="71" spans="2:16" x14ac:dyDescent="0.3">
      <c r="G71" s="165" t="s">
        <v>209</v>
      </c>
      <c r="H71" s="165"/>
      <c r="I71" s="165"/>
      <c r="J71" s="165"/>
      <c r="K71" s="165"/>
      <c r="L71" s="165"/>
      <c r="M71" s="165"/>
      <c r="N71" s="165"/>
    </row>
    <row r="72" spans="2:16" x14ac:dyDescent="0.3">
      <c r="B72" s="56" t="s">
        <v>203</v>
      </c>
      <c r="D72" s="135"/>
      <c r="E72" s="135"/>
      <c r="F72" s="135"/>
      <c r="G72" s="166" t="s">
        <v>202</v>
      </c>
      <c r="H72" s="166"/>
      <c r="I72" s="166"/>
      <c r="J72" s="166"/>
      <c r="K72" s="166"/>
      <c r="L72" s="166"/>
      <c r="M72" s="166"/>
      <c r="N72" s="166"/>
    </row>
    <row r="73" spans="2:16" ht="26.5" x14ac:dyDescent="0.35">
      <c r="D73" s="128" t="s">
        <v>193</v>
      </c>
      <c r="E73" s="130"/>
      <c r="F73" s="130"/>
      <c r="G73" s="164" t="s">
        <v>2</v>
      </c>
      <c r="H73" s="164"/>
      <c r="I73" s="164" t="s">
        <v>3</v>
      </c>
      <c r="J73" s="164"/>
      <c r="K73" s="164" t="s">
        <v>4</v>
      </c>
      <c r="L73" s="164"/>
      <c r="M73" s="164" t="s">
        <v>5</v>
      </c>
      <c r="N73" s="164"/>
      <c r="O73" s="58" t="s">
        <v>70</v>
      </c>
      <c r="P73" s="58"/>
    </row>
    <row r="74" spans="2:16" x14ac:dyDescent="0.3">
      <c r="B74" s="14" t="str">
        <f>+'Velocidades y tramos'!E5</f>
        <v>Velocidad</v>
      </c>
      <c r="C74" s="14" t="str">
        <f>+'Velocidades y tramos'!F5</f>
        <v>Tipo de instalación</v>
      </c>
      <c r="D74" s="136" t="s">
        <v>195</v>
      </c>
      <c r="E74" s="130"/>
      <c r="F74" s="130"/>
      <c r="G74" s="130" t="s">
        <v>191</v>
      </c>
      <c r="H74" s="130" t="s">
        <v>53</v>
      </c>
      <c r="I74" s="130" t="s">
        <v>191</v>
      </c>
      <c r="J74" s="130" t="s">
        <v>53</v>
      </c>
      <c r="K74" s="130" t="s">
        <v>191</v>
      </c>
      <c r="L74" s="130" t="s">
        <v>53</v>
      </c>
      <c r="M74" s="130" t="s">
        <v>191</v>
      </c>
      <c r="N74" s="130" t="s">
        <v>53</v>
      </c>
      <c r="O74" s="130" t="s">
        <v>53</v>
      </c>
    </row>
    <row r="75" spans="2:16" x14ac:dyDescent="0.3">
      <c r="B75" s="11" t="str">
        <f>+'Velocidades y tramos'!E6</f>
        <v>64 Kbps</v>
      </c>
      <c r="C75" s="11" t="str">
        <f>+'Velocidades y tramos'!F6</f>
        <v>Entre localidades</v>
      </c>
      <c r="D75" s="127">
        <v>10</v>
      </c>
      <c r="E75" s="83"/>
      <c r="F75" s="83"/>
      <c r="G75" s="127">
        <v>10</v>
      </c>
      <c r="H75" s="127">
        <v>20</v>
      </c>
      <c r="I75" s="127">
        <v>10</v>
      </c>
      <c r="J75" s="127">
        <v>20</v>
      </c>
      <c r="K75" s="127">
        <v>10</v>
      </c>
      <c r="L75" s="127">
        <v>20</v>
      </c>
      <c r="M75" s="127">
        <v>10</v>
      </c>
      <c r="N75" s="127">
        <v>20</v>
      </c>
      <c r="O75" s="119">
        <f>SUM(H75,J75,L75,N75)</f>
        <v>80</v>
      </c>
    </row>
    <row r="76" spans="2:16" x14ac:dyDescent="0.3">
      <c r="B76" s="11" t="str">
        <f>+'Velocidades y tramos'!E7</f>
        <v>128 Kbps</v>
      </c>
      <c r="C76" s="11" t="str">
        <f>+'Velocidades y tramos'!F7</f>
        <v>Entre localidades</v>
      </c>
      <c r="D76" s="127">
        <v>10</v>
      </c>
      <c r="E76" s="83"/>
      <c r="F76" s="83"/>
      <c r="G76" s="127">
        <v>10</v>
      </c>
      <c r="H76" s="127">
        <v>20</v>
      </c>
      <c r="I76" s="127">
        <v>10</v>
      </c>
      <c r="J76" s="127">
        <v>20</v>
      </c>
      <c r="K76" s="127">
        <v>10</v>
      </c>
      <c r="L76" s="127">
        <v>20</v>
      </c>
      <c r="M76" s="127">
        <v>10</v>
      </c>
      <c r="N76" s="127">
        <v>20</v>
      </c>
      <c r="O76" s="119">
        <f>SUM(H76,J76,L76,N76)</f>
        <v>80</v>
      </c>
    </row>
    <row r="77" spans="2:16" x14ac:dyDescent="0.3">
      <c r="B77" s="11" t="str">
        <f>+'Velocidades y tramos'!E8</f>
        <v>192 Kbps</v>
      </c>
      <c r="C77" s="11" t="str">
        <f>+'Velocidades y tramos'!F8</f>
        <v>Entre localidades</v>
      </c>
      <c r="D77" s="127">
        <v>10</v>
      </c>
      <c r="E77" s="83"/>
      <c r="F77" s="83"/>
      <c r="G77" s="127">
        <v>10</v>
      </c>
      <c r="H77" s="127">
        <v>20</v>
      </c>
      <c r="I77" s="127">
        <v>10</v>
      </c>
      <c r="J77" s="127">
        <v>20</v>
      </c>
      <c r="K77" s="127">
        <v>10</v>
      </c>
      <c r="L77" s="127">
        <v>20</v>
      </c>
      <c r="M77" s="127">
        <v>10</v>
      </c>
      <c r="N77" s="127">
        <v>20</v>
      </c>
      <c r="O77" s="119">
        <f t="shared" ref="O77:O91" si="0">SUM(H77,J77,L77,N77)</f>
        <v>80</v>
      </c>
    </row>
    <row r="78" spans="2:16" x14ac:dyDescent="0.3">
      <c r="B78" s="11" t="str">
        <f>+'Velocidades y tramos'!E9</f>
        <v>256 Kbps</v>
      </c>
      <c r="C78" s="11" t="str">
        <f>+'Velocidades y tramos'!F9</f>
        <v>Entre localidades</v>
      </c>
      <c r="D78" s="127">
        <v>10</v>
      </c>
      <c r="E78" s="83"/>
      <c r="F78" s="83"/>
      <c r="G78" s="127">
        <v>10</v>
      </c>
      <c r="H78" s="127">
        <v>20</v>
      </c>
      <c r="I78" s="127">
        <v>10</v>
      </c>
      <c r="J78" s="127">
        <v>20</v>
      </c>
      <c r="K78" s="127">
        <v>10</v>
      </c>
      <c r="L78" s="127">
        <v>20</v>
      </c>
      <c r="M78" s="127">
        <v>10</v>
      </c>
      <c r="N78" s="127">
        <v>20</v>
      </c>
      <c r="O78" s="119">
        <f t="shared" si="0"/>
        <v>80</v>
      </c>
    </row>
    <row r="79" spans="2:16" x14ac:dyDescent="0.3">
      <c r="B79" s="11" t="str">
        <f>+'Velocidades y tramos'!E10</f>
        <v>384 Kbps</v>
      </c>
      <c r="C79" s="11" t="str">
        <f>+'Velocidades y tramos'!F10</f>
        <v>Entre localidades</v>
      </c>
      <c r="D79" s="127">
        <v>10</v>
      </c>
      <c r="E79" s="83"/>
      <c r="F79" s="83"/>
      <c r="G79" s="127">
        <v>10</v>
      </c>
      <c r="H79" s="127">
        <v>20</v>
      </c>
      <c r="I79" s="127">
        <v>10</v>
      </c>
      <c r="J79" s="127">
        <v>20</v>
      </c>
      <c r="K79" s="127">
        <v>10</v>
      </c>
      <c r="L79" s="127">
        <v>20</v>
      </c>
      <c r="M79" s="127">
        <v>10</v>
      </c>
      <c r="N79" s="127">
        <v>20</v>
      </c>
      <c r="O79" s="119">
        <f t="shared" si="0"/>
        <v>80</v>
      </c>
    </row>
    <row r="80" spans="2:16" x14ac:dyDescent="0.3">
      <c r="B80" s="11" t="str">
        <f>+'Velocidades y tramos'!E11</f>
        <v>512 Kbps</v>
      </c>
      <c r="C80" s="11" t="str">
        <f>+'Velocidades y tramos'!F11</f>
        <v>Entre localidades</v>
      </c>
      <c r="D80" s="127">
        <v>10</v>
      </c>
      <c r="E80" s="83"/>
      <c r="F80" s="83"/>
      <c r="G80" s="127">
        <v>10</v>
      </c>
      <c r="H80" s="127">
        <v>20</v>
      </c>
      <c r="I80" s="127">
        <v>10</v>
      </c>
      <c r="J80" s="127">
        <v>20</v>
      </c>
      <c r="K80" s="127">
        <v>10</v>
      </c>
      <c r="L80" s="127">
        <v>20</v>
      </c>
      <c r="M80" s="127">
        <v>10</v>
      </c>
      <c r="N80" s="127">
        <v>20</v>
      </c>
      <c r="O80" s="119">
        <f t="shared" si="0"/>
        <v>80</v>
      </c>
    </row>
    <row r="81" spans="2:15" x14ac:dyDescent="0.3">
      <c r="B81" s="11" t="str">
        <f>+'Velocidades y tramos'!E12</f>
        <v>768 Kbps</v>
      </c>
      <c r="C81" s="11" t="str">
        <f>+'Velocidades y tramos'!F12</f>
        <v>Entre localidades</v>
      </c>
      <c r="D81" s="127">
        <v>10</v>
      </c>
      <c r="E81" s="83"/>
      <c r="F81" s="83"/>
      <c r="G81" s="127">
        <v>10</v>
      </c>
      <c r="H81" s="127">
        <v>20</v>
      </c>
      <c r="I81" s="127">
        <v>10</v>
      </c>
      <c r="J81" s="127">
        <v>20</v>
      </c>
      <c r="K81" s="127">
        <v>10</v>
      </c>
      <c r="L81" s="127">
        <v>20</v>
      </c>
      <c r="M81" s="127">
        <v>10</v>
      </c>
      <c r="N81" s="127">
        <v>20</v>
      </c>
      <c r="O81" s="119">
        <f t="shared" si="0"/>
        <v>80</v>
      </c>
    </row>
    <row r="82" spans="2:15" x14ac:dyDescent="0.3">
      <c r="B82" s="11" t="str">
        <f>+'Velocidades y tramos'!E13</f>
        <v>1024 Kbps</v>
      </c>
      <c r="C82" s="11" t="str">
        <f>+'Velocidades y tramos'!F13</f>
        <v>Entre localidades</v>
      </c>
      <c r="D82" s="127">
        <v>10</v>
      </c>
      <c r="E82" s="83"/>
      <c r="F82" s="83"/>
      <c r="G82" s="127">
        <v>10</v>
      </c>
      <c r="H82" s="127">
        <v>20</v>
      </c>
      <c r="I82" s="127">
        <v>10</v>
      </c>
      <c r="J82" s="127">
        <v>20</v>
      </c>
      <c r="K82" s="127">
        <v>10</v>
      </c>
      <c r="L82" s="127">
        <v>20</v>
      </c>
      <c r="M82" s="127">
        <v>10</v>
      </c>
      <c r="N82" s="127">
        <v>20</v>
      </c>
      <c r="O82" s="119">
        <f t="shared" si="0"/>
        <v>80</v>
      </c>
    </row>
    <row r="83" spans="2:15" x14ac:dyDescent="0.3">
      <c r="B83" s="11" t="str">
        <f>+'Velocidades y tramos'!E14</f>
        <v>E1 (2 Mbps)</v>
      </c>
      <c r="C83" s="11" t="str">
        <f>+'Velocidades y tramos'!F14</f>
        <v>Entre localidades</v>
      </c>
      <c r="D83" s="127">
        <v>10</v>
      </c>
      <c r="E83" s="83"/>
      <c r="F83" s="83"/>
      <c r="G83" s="127">
        <v>10</v>
      </c>
      <c r="H83" s="127">
        <v>20</v>
      </c>
      <c r="I83" s="127">
        <v>10</v>
      </c>
      <c r="J83" s="127">
        <v>20</v>
      </c>
      <c r="K83" s="127">
        <v>10</v>
      </c>
      <c r="L83" s="127">
        <v>20</v>
      </c>
      <c r="M83" s="127">
        <v>10</v>
      </c>
      <c r="N83" s="127">
        <v>20</v>
      </c>
      <c r="O83" s="119">
        <f t="shared" si="0"/>
        <v>80</v>
      </c>
    </row>
    <row r="84" spans="2:15" x14ac:dyDescent="0.3">
      <c r="B84" s="11" t="str">
        <f>+'Velocidades y tramos'!E15</f>
        <v>E2 (8 Mbps)</v>
      </c>
      <c r="C84" s="11" t="str">
        <f>+'Velocidades y tramos'!F15</f>
        <v>Entre localidades</v>
      </c>
      <c r="D84" s="127">
        <v>10</v>
      </c>
      <c r="E84" s="83"/>
      <c r="F84" s="83"/>
      <c r="G84" s="127">
        <v>10</v>
      </c>
      <c r="H84" s="127">
        <v>20</v>
      </c>
      <c r="I84" s="127">
        <v>10</v>
      </c>
      <c r="J84" s="127">
        <v>20</v>
      </c>
      <c r="K84" s="127">
        <v>10</v>
      </c>
      <c r="L84" s="127">
        <v>20</v>
      </c>
      <c r="M84" s="127">
        <v>10</v>
      </c>
      <c r="N84" s="127">
        <v>20</v>
      </c>
      <c r="O84" s="119">
        <f t="shared" si="0"/>
        <v>80</v>
      </c>
    </row>
    <row r="85" spans="2:15" x14ac:dyDescent="0.3">
      <c r="B85" s="11" t="str">
        <f>+'Velocidades y tramos'!E16</f>
        <v>E3 (34 Mbps)</v>
      </c>
      <c r="C85" s="11" t="str">
        <f>+'Velocidades y tramos'!F16</f>
        <v>Entre localidades</v>
      </c>
      <c r="D85" s="127">
        <v>10</v>
      </c>
      <c r="E85" s="83"/>
      <c r="F85" s="83"/>
      <c r="G85" s="127">
        <v>10</v>
      </c>
      <c r="H85" s="127">
        <v>20</v>
      </c>
      <c r="I85" s="127">
        <v>10</v>
      </c>
      <c r="J85" s="127">
        <v>20</v>
      </c>
      <c r="K85" s="127">
        <v>10</v>
      </c>
      <c r="L85" s="127">
        <v>20</v>
      </c>
      <c r="M85" s="127">
        <v>10</v>
      </c>
      <c r="N85" s="127">
        <v>20</v>
      </c>
      <c r="O85" s="119">
        <f t="shared" si="0"/>
        <v>80</v>
      </c>
    </row>
    <row r="86" spans="2:15" x14ac:dyDescent="0.3">
      <c r="B86" s="11" t="str">
        <f>+'Velocidades y tramos'!E17</f>
        <v xml:space="preserve">E4 (139 Mbps) </v>
      </c>
      <c r="C86" s="11" t="str">
        <f>+'Velocidades y tramos'!F17</f>
        <v>Entre localidades</v>
      </c>
      <c r="D86" s="127">
        <v>10</v>
      </c>
      <c r="E86" s="83"/>
      <c r="F86" s="83"/>
      <c r="G86" s="127">
        <v>10</v>
      </c>
      <c r="H86" s="127">
        <v>20</v>
      </c>
      <c r="I86" s="127">
        <v>10</v>
      </c>
      <c r="J86" s="127">
        <v>20</v>
      </c>
      <c r="K86" s="127">
        <v>10</v>
      </c>
      <c r="L86" s="127">
        <v>20</v>
      </c>
      <c r="M86" s="127">
        <v>10</v>
      </c>
      <c r="N86" s="127">
        <v>20</v>
      </c>
      <c r="O86" s="119">
        <f t="shared" si="0"/>
        <v>80</v>
      </c>
    </row>
    <row r="87" spans="2:15" x14ac:dyDescent="0.3">
      <c r="B87" s="11" t="str">
        <f>+'Velocidades y tramos'!E18</f>
        <v xml:space="preserve">STM 1 (155 Mbps) </v>
      </c>
      <c r="C87" s="11" t="str">
        <f>+'Velocidades y tramos'!F18</f>
        <v>Entre localidades</v>
      </c>
      <c r="D87" s="127">
        <v>10</v>
      </c>
      <c r="E87" s="83"/>
      <c r="F87" s="83"/>
      <c r="G87" s="127">
        <v>10</v>
      </c>
      <c r="H87" s="127">
        <v>20</v>
      </c>
      <c r="I87" s="127">
        <v>10</v>
      </c>
      <c r="J87" s="127">
        <v>20</v>
      </c>
      <c r="K87" s="127">
        <v>10</v>
      </c>
      <c r="L87" s="127">
        <v>20</v>
      </c>
      <c r="M87" s="127">
        <v>10</v>
      </c>
      <c r="N87" s="127">
        <v>20</v>
      </c>
      <c r="O87" s="119">
        <f t="shared" si="0"/>
        <v>80</v>
      </c>
    </row>
    <row r="88" spans="2:15" x14ac:dyDescent="0.3">
      <c r="B88" s="11" t="str">
        <f>+'Velocidades y tramos'!E19</f>
        <v xml:space="preserve">STM 4 (622 Mbps) </v>
      </c>
      <c r="C88" s="11" t="str">
        <f>+'Velocidades y tramos'!F19</f>
        <v>Entre localidades</v>
      </c>
      <c r="D88" s="127">
        <v>10</v>
      </c>
      <c r="E88" s="83"/>
      <c r="F88" s="83"/>
      <c r="G88" s="127">
        <v>10</v>
      </c>
      <c r="H88" s="127">
        <v>20</v>
      </c>
      <c r="I88" s="127">
        <v>10</v>
      </c>
      <c r="J88" s="127">
        <v>20</v>
      </c>
      <c r="K88" s="127">
        <v>10</v>
      </c>
      <c r="L88" s="127">
        <v>20</v>
      </c>
      <c r="M88" s="127">
        <v>10</v>
      </c>
      <c r="N88" s="127">
        <v>20</v>
      </c>
      <c r="O88" s="119">
        <f t="shared" si="0"/>
        <v>80</v>
      </c>
    </row>
    <row r="89" spans="2:15" x14ac:dyDescent="0.3">
      <c r="B89" s="11" t="str">
        <f>+'Velocidades y tramos'!E20</f>
        <v xml:space="preserve">STM 16 (2.5 Gbps) </v>
      </c>
      <c r="C89" s="11" t="str">
        <f>+'Velocidades y tramos'!F20</f>
        <v>Entre localidades</v>
      </c>
      <c r="D89" s="127">
        <v>10</v>
      </c>
      <c r="E89" s="83"/>
      <c r="F89" s="83"/>
      <c r="G89" s="127">
        <v>10</v>
      </c>
      <c r="H89" s="127">
        <v>20</v>
      </c>
      <c r="I89" s="127">
        <v>10</v>
      </c>
      <c r="J89" s="127">
        <v>20</v>
      </c>
      <c r="K89" s="127">
        <v>10</v>
      </c>
      <c r="L89" s="127">
        <v>20</v>
      </c>
      <c r="M89" s="127">
        <v>10</v>
      </c>
      <c r="N89" s="127">
        <v>20</v>
      </c>
      <c r="O89" s="119">
        <f t="shared" si="0"/>
        <v>80</v>
      </c>
    </row>
    <row r="90" spans="2:15" x14ac:dyDescent="0.3">
      <c r="B90" s="11" t="str">
        <f>+'Velocidades y tramos'!E21</f>
        <v>STM 64 (10 Gbps)</v>
      </c>
      <c r="C90" s="11" t="str">
        <f>+'Velocidades y tramos'!F21</f>
        <v>Entre localidades</v>
      </c>
      <c r="D90" s="127">
        <v>10</v>
      </c>
      <c r="E90" s="83"/>
      <c r="F90" s="83"/>
      <c r="G90" s="127">
        <v>10</v>
      </c>
      <c r="H90" s="127">
        <v>20</v>
      </c>
      <c r="I90" s="127">
        <v>10</v>
      </c>
      <c r="J90" s="127">
        <v>20</v>
      </c>
      <c r="K90" s="127">
        <v>10</v>
      </c>
      <c r="L90" s="127">
        <v>20</v>
      </c>
      <c r="M90" s="127">
        <v>10</v>
      </c>
      <c r="N90" s="127">
        <v>20</v>
      </c>
      <c r="O90" s="119">
        <f t="shared" si="0"/>
        <v>80</v>
      </c>
    </row>
    <row r="91" spans="2:15" x14ac:dyDescent="0.3">
      <c r="B91" s="11" t="str">
        <f>+'Velocidades y tramos'!E22</f>
        <v xml:space="preserve">STM 256 (40 Gbps) </v>
      </c>
      <c r="C91" s="11" t="str">
        <f>+'Velocidades y tramos'!F22</f>
        <v>Entre localidades</v>
      </c>
      <c r="D91" s="127">
        <v>10</v>
      </c>
      <c r="E91" s="83"/>
      <c r="F91" s="83"/>
      <c r="G91" s="127">
        <v>10</v>
      </c>
      <c r="H91" s="127">
        <v>20</v>
      </c>
      <c r="I91" s="127">
        <v>10</v>
      </c>
      <c r="J91" s="127">
        <v>20</v>
      </c>
      <c r="K91" s="127">
        <v>10</v>
      </c>
      <c r="L91" s="127">
        <v>20</v>
      </c>
      <c r="M91" s="127">
        <v>10</v>
      </c>
      <c r="N91" s="127">
        <v>20</v>
      </c>
      <c r="O91" s="119">
        <f t="shared" si="0"/>
        <v>80</v>
      </c>
    </row>
    <row r="92" spans="2:15" x14ac:dyDescent="0.3">
      <c r="B92" s="11" t="str">
        <f>+'Velocidades y tramos'!E23</f>
        <v>Ethernet 1 Mbps</v>
      </c>
      <c r="C92" s="11" t="str">
        <f>+'Velocidades y tramos'!F23</f>
        <v>Entre localidades</v>
      </c>
      <c r="D92" s="127">
        <v>10</v>
      </c>
      <c r="E92" s="83"/>
      <c r="F92" s="83"/>
      <c r="G92" s="127"/>
      <c r="H92" s="127">
        <v>20</v>
      </c>
      <c r="I92" s="127"/>
      <c r="J92" s="127">
        <v>20</v>
      </c>
      <c r="K92" s="127"/>
      <c r="L92" s="127">
        <v>20</v>
      </c>
      <c r="M92" s="127"/>
      <c r="N92" s="127">
        <v>20</v>
      </c>
      <c r="O92" s="119">
        <f t="shared" ref="O92:O124" si="1">SUM(H92,J92,L92,N92)</f>
        <v>80</v>
      </c>
    </row>
    <row r="93" spans="2:15" x14ac:dyDescent="0.3">
      <c r="B93" s="11" t="str">
        <f>+'Velocidades y tramos'!E24</f>
        <v>Ethernet 2 Mbps</v>
      </c>
      <c r="C93" s="11" t="str">
        <f>+'Velocidades y tramos'!F24</f>
        <v>Entre localidades</v>
      </c>
      <c r="D93" s="127">
        <v>10</v>
      </c>
      <c r="E93" s="83"/>
      <c r="F93" s="83"/>
      <c r="G93" s="127"/>
      <c r="H93" s="127">
        <v>20</v>
      </c>
      <c r="I93" s="127"/>
      <c r="J93" s="127">
        <v>20</v>
      </c>
      <c r="K93" s="127"/>
      <c r="L93" s="127">
        <v>20</v>
      </c>
      <c r="M93" s="127"/>
      <c r="N93" s="127">
        <v>20</v>
      </c>
      <c r="O93" s="119">
        <f t="shared" si="1"/>
        <v>80</v>
      </c>
    </row>
    <row r="94" spans="2:15" x14ac:dyDescent="0.3">
      <c r="B94" s="11" t="str">
        <f>+'Velocidades y tramos'!E25</f>
        <v>Ethernet 4 Mbps</v>
      </c>
      <c r="C94" s="11" t="str">
        <f>+'Velocidades y tramos'!F25</f>
        <v>Entre localidades</v>
      </c>
      <c r="D94" s="127">
        <v>10</v>
      </c>
      <c r="E94" s="83"/>
      <c r="F94" s="83"/>
      <c r="G94" s="127"/>
      <c r="H94" s="127">
        <v>20</v>
      </c>
      <c r="I94" s="127"/>
      <c r="J94" s="127">
        <v>20</v>
      </c>
      <c r="K94" s="127"/>
      <c r="L94" s="127">
        <v>20</v>
      </c>
      <c r="M94" s="127"/>
      <c r="N94" s="127">
        <v>20</v>
      </c>
      <c r="O94" s="119">
        <f t="shared" si="1"/>
        <v>80</v>
      </c>
    </row>
    <row r="95" spans="2:15" x14ac:dyDescent="0.3">
      <c r="B95" s="11" t="str">
        <f>+'Velocidades y tramos'!E26</f>
        <v>Ethernet 6 Mbps</v>
      </c>
      <c r="C95" s="11" t="str">
        <f>+'Velocidades y tramos'!F26</f>
        <v>Entre localidades</v>
      </c>
      <c r="D95" s="127">
        <v>10</v>
      </c>
      <c r="E95" s="83"/>
      <c r="F95" s="83"/>
      <c r="G95" s="127"/>
      <c r="H95" s="127">
        <v>20</v>
      </c>
      <c r="I95" s="127"/>
      <c r="J95" s="127">
        <v>20</v>
      </c>
      <c r="K95" s="127"/>
      <c r="L95" s="127">
        <v>20</v>
      </c>
      <c r="M95" s="127"/>
      <c r="N95" s="127">
        <v>20</v>
      </c>
      <c r="O95" s="119">
        <f>SUM(H95,J95,L95,N95)</f>
        <v>80</v>
      </c>
    </row>
    <row r="96" spans="2:15" x14ac:dyDescent="0.3">
      <c r="B96" s="11" t="str">
        <f>+'Velocidades y tramos'!E27</f>
        <v>Ethernet 8 Mbps</v>
      </c>
      <c r="C96" s="11" t="str">
        <f>+'Velocidades y tramos'!F27</f>
        <v>Entre localidades</v>
      </c>
      <c r="D96" s="127">
        <v>10</v>
      </c>
      <c r="E96" s="83"/>
      <c r="F96" s="83"/>
      <c r="G96" s="127"/>
      <c r="H96" s="127">
        <v>20</v>
      </c>
      <c r="I96" s="127"/>
      <c r="J96" s="127">
        <v>20</v>
      </c>
      <c r="K96" s="127"/>
      <c r="L96" s="127">
        <v>20</v>
      </c>
      <c r="M96" s="127"/>
      <c r="N96" s="127">
        <v>20</v>
      </c>
      <c r="O96" s="119">
        <f t="shared" si="1"/>
        <v>80</v>
      </c>
    </row>
    <row r="97" spans="2:15" x14ac:dyDescent="0.3">
      <c r="B97" s="11" t="str">
        <f>+'Velocidades y tramos'!E28</f>
        <v>Ethernet 10 Mbps</v>
      </c>
      <c r="C97" s="11" t="str">
        <f>+'Velocidades y tramos'!F28</f>
        <v>Entre localidades</v>
      </c>
      <c r="D97" s="127">
        <v>10</v>
      </c>
      <c r="E97" s="83"/>
      <c r="F97" s="83"/>
      <c r="G97" s="127"/>
      <c r="H97" s="127">
        <v>20</v>
      </c>
      <c r="I97" s="127"/>
      <c r="J97" s="127">
        <v>20</v>
      </c>
      <c r="K97" s="127"/>
      <c r="L97" s="127">
        <v>20</v>
      </c>
      <c r="M97" s="127"/>
      <c r="N97" s="127">
        <v>20</v>
      </c>
      <c r="O97" s="119">
        <f t="shared" si="1"/>
        <v>80</v>
      </c>
    </row>
    <row r="98" spans="2:15" x14ac:dyDescent="0.3">
      <c r="B98" s="11" t="str">
        <f>+'Velocidades y tramos'!E29</f>
        <v>Ethernet 20 Mbps</v>
      </c>
      <c r="C98" s="11" t="str">
        <f>+'Velocidades y tramos'!F29</f>
        <v>Entre localidades</v>
      </c>
      <c r="D98" s="127">
        <v>10</v>
      </c>
      <c r="E98" s="83"/>
      <c r="F98" s="83"/>
      <c r="G98" s="127"/>
      <c r="H98" s="127">
        <v>20</v>
      </c>
      <c r="I98" s="127"/>
      <c r="J98" s="127">
        <v>20</v>
      </c>
      <c r="K98" s="127"/>
      <c r="L98" s="127">
        <v>20</v>
      </c>
      <c r="M98" s="127"/>
      <c r="N98" s="127">
        <v>20</v>
      </c>
      <c r="O98" s="119">
        <f t="shared" si="1"/>
        <v>80</v>
      </c>
    </row>
    <row r="99" spans="2:15" x14ac:dyDescent="0.3">
      <c r="B99" s="11" t="str">
        <f>+'Velocidades y tramos'!E30</f>
        <v>Ethernet 30 Mbps</v>
      </c>
      <c r="C99" s="11" t="str">
        <f>+'Velocidades y tramos'!F30</f>
        <v>Entre localidades</v>
      </c>
      <c r="D99" s="127">
        <v>10</v>
      </c>
      <c r="E99" s="83"/>
      <c r="F99" s="83"/>
      <c r="G99" s="127"/>
      <c r="H99" s="127">
        <v>20</v>
      </c>
      <c r="I99" s="127"/>
      <c r="J99" s="127">
        <v>20</v>
      </c>
      <c r="K99" s="127"/>
      <c r="L99" s="127">
        <v>20</v>
      </c>
      <c r="M99" s="127"/>
      <c r="N99" s="127">
        <v>20</v>
      </c>
      <c r="O99" s="119">
        <f t="shared" si="1"/>
        <v>80</v>
      </c>
    </row>
    <row r="100" spans="2:15" x14ac:dyDescent="0.3">
      <c r="B100" s="11" t="str">
        <f>+'Velocidades y tramos'!E31</f>
        <v>Ethernet 40 Mbps</v>
      </c>
      <c r="C100" s="11" t="str">
        <f>+'Velocidades y tramos'!F31</f>
        <v>Entre localidades</v>
      </c>
      <c r="D100" s="127">
        <v>10</v>
      </c>
      <c r="E100" s="83"/>
      <c r="F100" s="83"/>
      <c r="G100" s="127"/>
      <c r="H100" s="127">
        <v>20</v>
      </c>
      <c r="I100" s="127"/>
      <c r="J100" s="127">
        <v>20</v>
      </c>
      <c r="K100" s="127"/>
      <c r="L100" s="127">
        <v>20</v>
      </c>
      <c r="M100" s="127"/>
      <c r="N100" s="127">
        <v>20</v>
      </c>
      <c r="O100" s="119">
        <f t="shared" si="1"/>
        <v>80</v>
      </c>
    </row>
    <row r="101" spans="2:15" x14ac:dyDescent="0.3">
      <c r="B101" s="11" t="str">
        <f>+'Velocidades y tramos'!E32</f>
        <v>Ethernet 50 Mbps</v>
      </c>
      <c r="C101" s="11" t="str">
        <f>+'Velocidades y tramos'!F32</f>
        <v>Entre localidades</v>
      </c>
      <c r="D101" s="127">
        <v>10</v>
      </c>
      <c r="E101" s="83"/>
      <c r="F101" s="83"/>
      <c r="G101" s="127"/>
      <c r="H101" s="127">
        <v>20</v>
      </c>
      <c r="I101" s="127"/>
      <c r="J101" s="127">
        <v>20</v>
      </c>
      <c r="K101" s="127"/>
      <c r="L101" s="127">
        <v>20</v>
      </c>
      <c r="M101" s="127"/>
      <c r="N101" s="127">
        <v>20</v>
      </c>
      <c r="O101" s="119">
        <f t="shared" si="1"/>
        <v>80</v>
      </c>
    </row>
    <row r="102" spans="2:15" x14ac:dyDescent="0.3">
      <c r="B102" s="11" t="str">
        <f>+'Velocidades y tramos'!E33</f>
        <v>Ethernet 60 Mbps</v>
      </c>
      <c r="C102" s="11" t="str">
        <f>+'Velocidades y tramos'!F33</f>
        <v>Entre localidades</v>
      </c>
      <c r="D102" s="127">
        <v>10</v>
      </c>
      <c r="E102" s="83"/>
      <c r="F102" s="83"/>
      <c r="G102" s="127"/>
      <c r="H102" s="127">
        <v>20</v>
      </c>
      <c r="I102" s="127"/>
      <c r="J102" s="127">
        <v>20</v>
      </c>
      <c r="K102" s="127"/>
      <c r="L102" s="127">
        <v>20</v>
      </c>
      <c r="M102" s="127"/>
      <c r="N102" s="127">
        <v>20</v>
      </c>
      <c r="O102" s="119">
        <f t="shared" si="1"/>
        <v>80</v>
      </c>
    </row>
    <row r="103" spans="2:15" x14ac:dyDescent="0.3">
      <c r="B103" s="11" t="str">
        <f>+'Velocidades y tramos'!E34</f>
        <v>Ethernet 70 Mbps</v>
      </c>
      <c r="C103" s="11" t="str">
        <f>+'Velocidades y tramos'!F34</f>
        <v>Entre localidades</v>
      </c>
      <c r="D103" s="127">
        <v>10</v>
      </c>
      <c r="E103" s="83"/>
      <c r="F103" s="83"/>
      <c r="G103" s="127"/>
      <c r="H103" s="127">
        <v>20</v>
      </c>
      <c r="I103" s="127"/>
      <c r="J103" s="127">
        <v>20</v>
      </c>
      <c r="K103" s="127"/>
      <c r="L103" s="127">
        <v>20</v>
      </c>
      <c r="M103" s="127"/>
      <c r="N103" s="127">
        <v>20</v>
      </c>
      <c r="O103" s="119">
        <f t="shared" si="1"/>
        <v>80</v>
      </c>
    </row>
    <row r="104" spans="2:15" x14ac:dyDescent="0.3">
      <c r="B104" s="11" t="str">
        <f>+'Velocidades y tramos'!E35</f>
        <v>Ethernet 80 Mbps</v>
      </c>
      <c r="C104" s="11" t="str">
        <f>+'Velocidades y tramos'!F35</f>
        <v>Entre localidades</v>
      </c>
      <c r="D104" s="127">
        <v>10</v>
      </c>
      <c r="E104" s="83"/>
      <c r="F104" s="83"/>
      <c r="G104" s="127"/>
      <c r="H104" s="127">
        <v>20</v>
      </c>
      <c r="I104" s="127"/>
      <c r="J104" s="127">
        <v>20</v>
      </c>
      <c r="K104" s="127"/>
      <c r="L104" s="127">
        <v>20</v>
      </c>
      <c r="M104" s="127"/>
      <c r="N104" s="127">
        <v>20</v>
      </c>
      <c r="O104" s="119">
        <f t="shared" si="1"/>
        <v>80</v>
      </c>
    </row>
    <row r="105" spans="2:15" x14ac:dyDescent="0.3">
      <c r="B105" s="11" t="str">
        <f>+'Velocidades y tramos'!E36</f>
        <v>Ethernet 90 Mbps</v>
      </c>
      <c r="C105" s="11" t="str">
        <f>+'Velocidades y tramos'!F36</f>
        <v>Entre localidades</v>
      </c>
      <c r="D105" s="127">
        <v>10</v>
      </c>
      <c r="E105" s="83"/>
      <c r="F105" s="83"/>
      <c r="G105" s="127"/>
      <c r="H105" s="127">
        <v>20</v>
      </c>
      <c r="I105" s="127"/>
      <c r="J105" s="127">
        <v>20</v>
      </c>
      <c r="K105" s="127"/>
      <c r="L105" s="127">
        <v>20</v>
      </c>
      <c r="M105" s="127"/>
      <c r="N105" s="127">
        <v>20</v>
      </c>
      <c r="O105" s="119">
        <f t="shared" si="1"/>
        <v>80</v>
      </c>
    </row>
    <row r="106" spans="2:15" x14ac:dyDescent="0.3">
      <c r="B106" s="11" t="str">
        <f>+'Velocidades y tramos'!E37</f>
        <v>Ethernet 100 Mbps</v>
      </c>
      <c r="C106" s="11" t="str">
        <f>+'Velocidades y tramos'!F37</f>
        <v>Entre localidades</v>
      </c>
      <c r="D106" s="127">
        <v>10</v>
      </c>
      <c r="E106" s="83"/>
      <c r="F106" s="83"/>
      <c r="G106" s="127"/>
      <c r="H106" s="127">
        <v>20</v>
      </c>
      <c r="I106" s="127"/>
      <c r="J106" s="127">
        <v>20</v>
      </c>
      <c r="K106" s="127"/>
      <c r="L106" s="127">
        <v>20</v>
      </c>
      <c r="M106" s="127"/>
      <c r="N106" s="127">
        <v>20</v>
      </c>
      <c r="O106" s="119">
        <f t="shared" si="1"/>
        <v>80</v>
      </c>
    </row>
    <row r="107" spans="2:15" x14ac:dyDescent="0.3">
      <c r="B107" s="11" t="str">
        <f>+'Velocidades y tramos'!E38</f>
        <v>GigaEthernet 100 Mbps</v>
      </c>
      <c r="C107" s="11" t="str">
        <f>+'Velocidades y tramos'!F38</f>
        <v>Entre localidades</v>
      </c>
      <c r="D107" s="127">
        <v>10</v>
      </c>
      <c r="E107" s="83"/>
      <c r="F107" s="83"/>
      <c r="G107" s="127"/>
      <c r="H107" s="127">
        <v>20</v>
      </c>
      <c r="I107" s="127"/>
      <c r="J107" s="127">
        <v>20</v>
      </c>
      <c r="K107" s="127"/>
      <c r="L107" s="127">
        <v>20</v>
      </c>
      <c r="M107" s="127"/>
      <c r="N107" s="127">
        <v>20</v>
      </c>
      <c r="O107" s="119">
        <f t="shared" si="1"/>
        <v>80</v>
      </c>
    </row>
    <row r="108" spans="2:15" x14ac:dyDescent="0.3">
      <c r="B108" s="11" t="str">
        <f>+'Velocidades y tramos'!E39</f>
        <v>GigaEthernet 150 Mbps</v>
      </c>
      <c r="C108" s="11" t="str">
        <f>+'Velocidades y tramos'!F39</f>
        <v>Entre localidades</v>
      </c>
      <c r="D108" s="127">
        <v>10</v>
      </c>
      <c r="E108" s="83"/>
      <c r="F108" s="83"/>
      <c r="G108" s="127"/>
      <c r="H108" s="127">
        <v>20</v>
      </c>
      <c r="I108" s="127"/>
      <c r="J108" s="127">
        <v>20</v>
      </c>
      <c r="K108" s="127"/>
      <c r="L108" s="127">
        <v>20</v>
      </c>
      <c r="M108" s="127"/>
      <c r="N108" s="127">
        <v>20</v>
      </c>
      <c r="O108" s="119">
        <f t="shared" si="1"/>
        <v>80</v>
      </c>
    </row>
    <row r="109" spans="2:15" x14ac:dyDescent="0.3">
      <c r="B109" s="11" t="str">
        <f>+'Velocidades y tramos'!E40</f>
        <v>GigaEthernet 200 Mbps</v>
      </c>
      <c r="C109" s="11" t="str">
        <f>+'Velocidades y tramos'!F40</f>
        <v>Entre localidades</v>
      </c>
      <c r="D109" s="127">
        <v>10</v>
      </c>
      <c r="E109" s="83"/>
      <c r="F109" s="83"/>
      <c r="G109" s="127"/>
      <c r="H109" s="127">
        <v>20</v>
      </c>
      <c r="I109" s="127"/>
      <c r="J109" s="127">
        <v>20</v>
      </c>
      <c r="K109" s="127"/>
      <c r="L109" s="127">
        <v>20</v>
      </c>
      <c r="M109" s="127"/>
      <c r="N109" s="127">
        <v>20</v>
      </c>
      <c r="O109" s="119">
        <f t="shared" si="1"/>
        <v>80</v>
      </c>
    </row>
    <row r="110" spans="2:15" x14ac:dyDescent="0.3">
      <c r="B110" s="11" t="str">
        <f>+'Velocidades y tramos'!E41</f>
        <v>GigaEthernet 250 Mbps</v>
      </c>
      <c r="C110" s="11" t="str">
        <f>+'Velocidades y tramos'!F41</f>
        <v>Entre localidades</v>
      </c>
      <c r="D110" s="127">
        <v>10</v>
      </c>
      <c r="E110" s="83"/>
      <c r="F110" s="83"/>
      <c r="G110" s="127"/>
      <c r="H110" s="127">
        <v>20</v>
      </c>
      <c r="I110" s="127"/>
      <c r="J110" s="127">
        <v>20</v>
      </c>
      <c r="K110" s="127"/>
      <c r="L110" s="127">
        <v>20</v>
      </c>
      <c r="M110" s="127"/>
      <c r="N110" s="127">
        <v>20</v>
      </c>
      <c r="O110" s="119">
        <f t="shared" si="1"/>
        <v>80</v>
      </c>
    </row>
    <row r="111" spans="2:15" x14ac:dyDescent="0.3">
      <c r="B111" s="11" t="str">
        <f>+'Velocidades y tramos'!E42</f>
        <v>GigaEthernet 300 Mbps</v>
      </c>
      <c r="C111" s="11" t="str">
        <f>+'Velocidades y tramos'!F42</f>
        <v>Entre localidades</v>
      </c>
      <c r="D111" s="127">
        <v>10</v>
      </c>
      <c r="E111" s="83"/>
      <c r="F111" s="83"/>
      <c r="G111" s="127"/>
      <c r="H111" s="127">
        <v>20</v>
      </c>
      <c r="I111" s="127"/>
      <c r="J111" s="127">
        <v>20</v>
      </c>
      <c r="K111" s="127"/>
      <c r="L111" s="127">
        <v>20</v>
      </c>
      <c r="M111" s="127"/>
      <c r="N111" s="127">
        <v>20</v>
      </c>
      <c r="O111" s="119">
        <f t="shared" si="1"/>
        <v>80</v>
      </c>
    </row>
    <row r="112" spans="2:15" x14ac:dyDescent="0.3">
      <c r="B112" s="11" t="str">
        <f>+'Velocidades y tramos'!E43</f>
        <v>GigaEthernet 350 Mbps</v>
      </c>
      <c r="C112" s="11" t="str">
        <f>+'Velocidades y tramos'!F43</f>
        <v>Entre localidades</v>
      </c>
      <c r="D112" s="127">
        <v>10</v>
      </c>
      <c r="E112" s="83"/>
      <c r="F112" s="83"/>
      <c r="G112" s="127"/>
      <c r="H112" s="127">
        <v>20</v>
      </c>
      <c r="I112" s="127"/>
      <c r="J112" s="127">
        <v>20</v>
      </c>
      <c r="K112" s="127"/>
      <c r="L112" s="127">
        <v>20</v>
      </c>
      <c r="M112" s="127"/>
      <c r="N112" s="127">
        <v>20</v>
      </c>
      <c r="O112" s="119">
        <f t="shared" si="1"/>
        <v>80</v>
      </c>
    </row>
    <row r="113" spans="2:15" x14ac:dyDescent="0.3">
      <c r="B113" s="11" t="str">
        <f>+'Velocidades y tramos'!E44</f>
        <v>GigaEthernet 400 Mbps</v>
      </c>
      <c r="C113" s="11" t="str">
        <f>+'Velocidades y tramos'!F44</f>
        <v>Entre localidades</v>
      </c>
      <c r="D113" s="127">
        <v>10</v>
      </c>
      <c r="E113" s="83"/>
      <c r="F113" s="83"/>
      <c r="G113" s="127"/>
      <c r="H113" s="127">
        <v>20</v>
      </c>
      <c r="I113" s="127"/>
      <c r="J113" s="127">
        <v>20</v>
      </c>
      <c r="K113" s="127"/>
      <c r="L113" s="127">
        <v>20</v>
      </c>
      <c r="M113" s="127"/>
      <c r="N113" s="127">
        <v>20</v>
      </c>
      <c r="O113" s="119">
        <f t="shared" si="1"/>
        <v>80</v>
      </c>
    </row>
    <row r="114" spans="2:15" x14ac:dyDescent="0.3">
      <c r="B114" s="11" t="str">
        <f>+'Velocidades y tramos'!E45</f>
        <v>GigaEthernet 450 Mbps</v>
      </c>
      <c r="C114" s="11" t="str">
        <f>+'Velocidades y tramos'!F45</f>
        <v>Entre localidades</v>
      </c>
      <c r="D114" s="127">
        <v>10</v>
      </c>
      <c r="E114" s="83"/>
      <c r="F114" s="83"/>
      <c r="G114" s="127"/>
      <c r="H114" s="127">
        <v>20</v>
      </c>
      <c r="I114" s="127"/>
      <c r="J114" s="127">
        <v>20</v>
      </c>
      <c r="K114" s="127"/>
      <c r="L114" s="127">
        <v>20</v>
      </c>
      <c r="M114" s="127"/>
      <c r="N114" s="127">
        <v>20</v>
      </c>
      <c r="O114" s="119">
        <f t="shared" si="1"/>
        <v>80</v>
      </c>
    </row>
    <row r="115" spans="2:15" x14ac:dyDescent="0.3">
      <c r="B115" s="11" t="str">
        <f>+'Velocidades y tramos'!E46</f>
        <v>GigaEthernet 500 Mbps</v>
      </c>
      <c r="C115" s="11" t="str">
        <f>+'Velocidades y tramos'!F46</f>
        <v>Entre localidades</v>
      </c>
      <c r="D115" s="127">
        <v>10</v>
      </c>
      <c r="E115" s="83"/>
      <c r="F115" s="83"/>
      <c r="G115" s="127"/>
      <c r="H115" s="127">
        <v>20</v>
      </c>
      <c r="I115" s="127"/>
      <c r="J115" s="127">
        <v>20</v>
      </c>
      <c r="K115" s="127"/>
      <c r="L115" s="127">
        <v>20</v>
      </c>
      <c r="M115" s="127"/>
      <c r="N115" s="127">
        <v>20</v>
      </c>
      <c r="O115" s="119">
        <f t="shared" si="1"/>
        <v>80</v>
      </c>
    </row>
    <row r="116" spans="2:15" x14ac:dyDescent="0.3">
      <c r="B116" s="11" t="str">
        <f>+'Velocidades y tramos'!E47</f>
        <v>GigaEthernet 550 Mbps</v>
      </c>
      <c r="C116" s="11" t="str">
        <f>+'Velocidades y tramos'!F47</f>
        <v>Entre localidades</v>
      </c>
      <c r="D116" s="127">
        <v>10</v>
      </c>
      <c r="E116" s="83"/>
      <c r="F116" s="83"/>
      <c r="G116" s="127"/>
      <c r="H116" s="127">
        <v>20</v>
      </c>
      <c r="I116" s="127"/>
      <c r="J116" s="127">
        <v>20</v>
      </c>
      <c r="K116" s="127"/>
      <c r="L116" s="127">
        <v>20</v>
      </c>
      <c r="M116" s="127"/>
      <c r="N116" s="127">
        <v>20</v>
      </c>
      <c r="O116" s="119">
        <f t="shared" si="1"/>
        <v>80</v>
      </c>
    </row>
    <row r="117" spans="2:15" x14ac:dyDescent="0.3">
      <c r="B117" s="11" t="str">
        <f>+'Velocidades y tramos'!E48</f>
        <v>GigaEthernet 600 Mbps</v>
      </c>
      <c r="C117" s="11" t="str">
        <f>+'Velocidades y tramos'!F48</f>
        <v>Entre localidades</v>
      </c>
      <c r="D117" s="127">
        <v>10</v>
      </c>
      <c r="E117" s="83"/>
      <c r="F117" s="83"/>
      <c r="G117" s="127"/>
      <c r="H117" s="127">
        <v>20</v>
      </c>
      <c r="I117" s="127"/>
      <c r="J117" s="127">
        <v>20</v>
      </c>
      <c r="K117" s="127"/>
      <c r="L117" s="127">
        <v>20</v>
      </c>
      <c r="M117" s="127"/>
      <c r="N117" s="127">
        <v>20</v>
      </c>
      <c r="O117" s="119">
        <f t="shared" si="1"/>
        <v>80</v>
      </c>
    </row>
    <row r="118" spans="2:15" x14ac:dyDescent="0.3">
      <c r="B118" s="11" t="str">
        <f>+'Velocidades y tramos'!E49</f>
        <v>GigaEthernet 750 Mbps</v>
      </c>
      <c r="C118" s="11" t="str">
        <f>+'Velocidades y tramos'!F49</f>
        <v>Entre localidades</v>
      </c>
      <c r="D118" s="127">
        <v>10</v>
      </c>
      <c r="E118" s="83"/>
      <c r="F118" s="83"/>
      <c r="G118" s="127"/>
      <c r="H118" s="127">
        <v>20</v>
      </c>
      <c r="I118" s="127"/>
      <c r="J118" s="127">
        <v>20</v>
      </c>
      <c r="K118" s="127"/>
      <c r="L118" s="127">
        <v>20</v>
      </c>
      <c r="M118" s="127"/>
      <c r="N118" s="127">
        <v>20</v>
      </c>
      <c r="O118" s="119">
        <f t="shared" si="1"/>
        <v>80</v>
      </c>
    </row>
    <row r="119" spans="2:15" x14ac:dyDescent="0.3">
      <c r="B119" s="11" t="str">
        <f>+'Velocidades y tramos'!E50</f>
        <v>GigaEthernet 1Gbps</v>
      </c>
      <c r="C119" s="11" t="str">
        <f>+'Velocidades y tramos'!F50</f>
        <v>Entre localidades</v>
      </c>
      <c r="D119" s="127">
        <v>10</v>
      </c>
      <c r="E119" s="83"/>
      <c r="F119" s="83"/>
      <c r="G119" s="127"/>
      <c r="H119" s="127">
        <v>20</v>
      </c>
      <c r="I119" s="127"/>
      <c r="J119" s="127">
        <v>20</v>
      </c>
      <c r="K119" s="127"/>
      <c r="L119" s="127">
        <v>20</v>
      </c>
      <c r="M119" s="127"/>
      <c r="N119" s="127">
        <v>20</v>
      </c>
      <c r="O119" s="119">
        <f t="shared" si="1"/>
        <v>80</v>
      </c>
    </row>
    <row r="120" spans="2:15" x14ac:dyDescent="0.3">
      <c r="B120" s="11" t="str">
        <f>+'Velocidades y tramos'!E51</f>
        <v>GigaEthernet 2 Gbps</v>
      </c>
      <c r="C120" s="11" t="str">
        <f>+'Velocidades y tramos'!F51</f>
        <v>Entre localidades</v>
      </c>
      <c r="D120" s="127">
        <v>10</v>
      </c>
      <c r="E120" s="83"/>
      <c r="F120" s="83"/>
      <c r="G120" s="127"/>
      <c r="H120" s="127">
        <v>20</v>
      </c>
      <c r="I120" s="127"/>
      <c r="J120" s="127">
        <v>20</v>
      </c>
      <c r="K120" s="127"/>
      <c r="L120" s="127">
        <v>20</v>
      </c>
      <c r="M120" s="127"/>
      <c r="N120" s="127">
        <v>20</v>
      </c>
      <c r="O120" s="119">
        <f t="shared" si="1"/>
        <v>80</v>
      </c>
    </row>
    <row r="121" spans="2:15" x14ac:dyDescent="0.3">
      <c r="B121" s="11" t="str">
        <f>+'Velocidades y tramos'!E52</f>
        <v>GigaEthernet 4 Gbps</v>
      </c>
      <c r="C121" s="11" t="str">
        <f>+'Velocidades y tramos'!F52</f>
        <v>Entre localidades</v>
      </c>
      <c r="D121" s="127">
        <v>10</v>
      </c>
      <c r="E121" s="83"/>
      <c r="F121" s="83"/>
      <c r="G121" s="127"/>
      <c r="H121" s="127">
        <v>20</v>
      </c>
      <c r="I121" s="127"/>
      <c r="J121" s="127">
        <v>20</v>
      </c>
      <c r="K121" s="127"/>
      <c r="L121" s="127">
        <v>20</v>
      </c>
      <c r="M121" s="127"/>
      <c r="N121" s="127">
        <v>20</v>
      </c>
      <c r="O121" s="119">
        <f t="shared" si="1"/>
        <v>80</v>
      </c>
    </row>
    <row r="122" spans="2:15" x14ac:dyDescent="0.3">
      <c r="B122" s="11" t="str">
        <f>+'Velocidades y tramos'!E53</f>
        <v>GigaEthernet 6 Gbps</v>
      </c>
      <c r="C122" s="11" t="str">
        <f>+'Velocidades y tramos'!F53</f>
        <v>Entre localidades</v>
      </c>
      <c r="D122" s="127">
        <v>10</v>
      </c>
      <c r="E122" s="83"/>
      <c r="F122" s="83"/>
      <c r="G122" s="127"/>
      <c r="H122" s="127">
        <v>20</v>
      </c>
      <c r="I122" s="127"/>
      <c r="J122" s="127">
        <v>20</v>
      </c>
      <c r="K122" s="127"/>
      <c r="L122" s="127">
        <v>20</v>
      </c>
      <c r="M122" s="127"/>
      <c r="N122" s="127">
        <v>20</v>
      </c>
      <c r="O122" s="119">
        <f t="shared" si="1"/>
        <v>80</v>
      </c>
    </row>
    <row r="123" spans="2:15" x14ac:dyDescent="0.3">
      <c r="B123" s="11" t="str">
        <f>+'Velocidades y tramos'!E54</f>
        <v>GigaEthernet 8 Gbps</v>
      </c>
      <c r="C123" s="11" t="str">
        <f>+'Velocidades y tramos'!F54</f>
        <v>Entre localidades</v>
      </c>
      <c r="D123" s="127">
        <v>10</v>
      </c>
      <c r="E123" s="83"/>
      <c r="F123" s="83"/>
      <c r="G123" s="127"/>
      <c r="H123" s="127">
        <v>20</v>
      </c>
      <c r="I123" s="127"/>
      <c r="J123" s="127">
        <v>20</v>
      </c>
      <c r="K123" s="127"/>
      <c r="L123" s="127">
        <v>20</v>
      </c>
      <c r="M123" s="127"/>
      <c r="N123" s="127">
        <v>20</v>
      </c>
      <c r="O123" s="119">
        <f t="shared" si="1"/>
        <v>80</v>
      </c>
    </row>
    <row r="124" spans="2:15" x14ac:dyDescent="0.3">
      <c r="B124" s="11" t="str">
        <f>+'Velocidades y tramos'!E55</f>
        <v>GigaEthernet 10 Gbps</v>
      </c>
      <c r="C124" s="11" t="str">
        <f>+'Velocidades y tramos'!F55</f>
        <v>Entre localidades</v>
      </c>
      <c r="D124" s="127">
        <v>10</v>
      </c>
      <c r="E124" s="83"/>
      <c r="F124" s="83"/>
      <c r="G124" s="127"/>
      <c r="H124" s="127">
        <v>20</v>
      </c>
      <c r="I124" s="127"/>
      <c r="J124" s="127">
        <v>20</v>
      </c>
      <c r="K124" s="127"/>
      <c r="L124" s="127">
        <v>20</v>
      </c>
      <c r="M124" s="127"/>
      <c r="N124" s="127">
        <v>20</v>
      </c>
      <c r="O124" s="119">
        <f t="shared" si="1"/>
        <v>80</v>
      </c>
    </row>
    <row r="125" spans="2:15" x14ac:dyDescent="0.3">
      <c r="B125" s="11" t="str">
        <f>+'Velocidades y tramos'!E56</f>
        <v>GigaEthernet 100 Gbps</v>
      </c>
      <c r="C125" s="11" t="str">
        <f>+'Velocidades y tramos'!F56</f>
        <v>Entre localidades</v>
      </c>
      <c r="D125" s="127">
        <v>10</v>
      </c>
      <c r="G125" s="127"/>
      <c r="H125" s="127">
        <v>20</v>
      </c>
      <c r="I125" s="127"/>
      <c r="J125" s="127">
        <v>20</v>
      </c>
      <c r="K125" s="127"/>
      <c r="L125" s="127">
        <v>20</v>
      </c>
      <c r="M125" s="127"/>
      <c r="N125" s="127">
        <v>20</v>
      </c>
      <c r="O125" s="119">
        <f>SUM(H125,J125,L125,N125)</f>
        <v>80</v>
      </c>
    </row>
    <row r="127" spans="2:15" s="57" customFormat="1" ht="15.5" x14ac:dyDescent="0.35">
      <c r="B127" s="57" t="s">
        <v>47</v>
      </c>
      <c r="D127" s="126"/>
      <c r="G127" s="126"/>
    </row>
    <row r="128" spans="2:15" x14ac:dyDescent="0.3">
      <c r="G128" s="165" t="s">
        <v>210</v>
      </c>
      <c r="H128" s="165"/>
      <c r="I128" s="165"/>
      <c r="J128" s="165"/>
      <c r="K128" s="165"/>
      <c r="L128" s="165"/>
      <c r="M128" s="165"/>
      <c r="N128" s="165"/>
    </row>
    <row r="129" spans="2:15" x14ac:dyDescent="0.3">
      <c r="B129" s="56" t="s">
        <v>203</v>
      </c>
      <c r="D129" s="135"/>
      <c r="E129" s="135"/>
      <c r="F129" s="135"/>
      <c r="G129" s="166" t="s">
        <v>202</v>
      </c>
      <c r="H129" s="166"/>
      <c r="I129" s="166"/>
      <c r="J129" s="166"/>
      <c r="K129" s="166"/>
      <c r="L129" s="166"/>
      <c r="M129" s="166"/>
      <c r="N129" s="166"/>
    </row>
    <row r="130" spans="2:15" ht="26.5" x14ac:dyDescent="0.35">
      <c r="D130" s="128" t="s">
        <v>193</v>
      </c>
      <c r="E130" s="130"/>
      <c r="F130" s="130"/>
      <c r="G130" s="164" t="s">
        <v>2</v>
      </c>
      <c r="H130" s="164"/>
      <c r="I130" s="164" t="s">
        <v>3</v>
      </c>
      <c r="J130" s="164"/>
      <c r="K130" s="164" t="s">
        <v>4</v>
      </c>
      <c r="L130" s="164"/>
      <c r="M130" s="164" t="s">
        <v>5</v>
      </c>
      <c r="N130" s="164"/>
      <c r="O130" s="58" t="s">
        <v>70</v>
      </c>
    </row>
    <row r="131" spans="2:15" x14ac:dyDescent="0.3">
      <c r="B131" s="14" t="str">
        <f>+'Velocidades y tramos'!H5</f>
        <v>Velocidad</v>
      </c>
      <c r="C131" s="14" t="str">
        <f>+'Velocidades y tramos'!I5</f>
        <v>Tipo de instalación</v>
      </c>
      <c r="D131" s="124" t="s">
        <v>195</v>
      </c>
      <c r="E131" s="130"/>
      <c r="F131" s="130"/>
      <c r="G131" s="130" t="s">
        <v>191</v>
      </c>
      <c r="H131" s="130" t="s">
        <v>53</v>
      </c>
      <c r="I131" s="130" t="s">
        <v>191</v>
      </c>
      <c r="J131" s="130" t="s">
        <v>53</v>
      </c>
      <c r="K131" s="130" t="s">
        <v>191</v>
      </c>
      <c r="L131" s="130" t="s">
        <v>53</v>
      </c>
      <c r="M131" s="130" t="s">
        <v>191</v>
      </c>
      <c r="N131" s="130" t="s">
        <v>53</v>
      </c>
      <c r="O131" s="130" t="s">
        <v>53</v>
      </c>
    </row>
    <row r="132" spans="2:15" x14ac:dyDescent="0.3">
      <c r="B132" s="11" t="str">
        <f>+'Velocidades y tramos'!H6</f>
        <v>64 Kbps</v>
      </c>
      <c r="C132" s="11" t="str">
        <f>+'Velocidades y tramos'!I6</f>
        <v>LDI</v>
      </c>
      <c r="D132" s="127">
        <v>10</v>
      </c>
      <c r="E132" s="83"/>
      <c r="F132" s="83"/>
      <c r="G132" s="127">
        <v>10</v>
      </c>
      <c r="H132" s="127">
        <v>20</v>
      </c>
      <c r="I132" s="127">
        <v>10</v>
      </c>
      <c r="J132" s="127">
        <v>20</v>
      </c>
      <c r="K132" s="127">
        <v>10</v>
      </c>
      <c r="L132" s="127">
        <v>20</v>
      </c>
      <c r="M132" s="127">
        <v>10</v>
      </c>
      <c r="N132" s="127">
        <v>20</v>
      </c>
      <c r="O132" s="119">
        <f>SUM(H132,J132,L132,N132)</f>
        <v>80</v>
      </c>
    </row>
    <row r="133" spans="2:15" x14ac:dyDescent="0.3">
      <c r="B133" s="11" t="str">
        <f>+'Velocidades y tramos'!H7</f>
        <v>128 Kbps</v>
      </c>
      <c r="C133" s="11" t="str">
        <f>+'Velocidades y tramos'!I7</f>
        <v>LDI</v>
      </c>
      <c r="D133" s="127">
        <v>10</v>
      </c>
      <c r="E133" s="83"/>
      <c r="F133" s="83"/>
      <c r="G133" s="127">
        <v>10</v>
      </c>
      <c r="H133" s="127">
        <v>20</v>
      </c>
      <c r="I133" s="127">
        <v>10</v>
      </c>
      <c r="J133" s="127">
        <v>20</v>
      </c>
      <c r="K133" s="127">
        <v>10</v>
      </c>
      <c r="L133" s="127">
        <v>20</v>
      </c>
      <c r="M133" s="127">
        <v>10</v>
      </c>
      <c r="N133" s="127">
        <v>20</v>
      </c>
      <c r="O133" s="119">
        <f t="shared" ref="O133:O148" si="2">SUM(H133,J133,L133,N133)</f>
        <v>80</v>
      </c>
    </row>
    <row r="134" spans="2:15" x14ac:dyDescent="0.3">
      <c r="B134" s="11" t="str">
        <f>+'Velocidades y tramos'!H8</f>
        <v>192 Kbps</v>
      </c>
      <c r="C134" s="11" t="str">
        <f>+'Velocidades y tramos'!I8</f>
        <v>LDI</v>
      </c>
      <c r="D134" s="127">
        <v>10</v>
      </c>
      <c r="E134" s="83"/>
      <c r="F134" s="83"/>
      <c r="G134" s="127">
        <v>10</v>
      </c>
      <c r="H134" s="127">
        <v>20</v>
      </c>
      <c r="I134" s="127">
        <v>10</v>
      </c>
      <c r="J134" s="127">
        <v>20</v>
      </c>
      <c r="K134" s="127">
        <v>10</v>
      </c>
      <c r="L134" s="127">
        <v>20</v>
      </c>
      <c r="M134" s="127">
        <v>10</v>
      </c>
      <c r="N134" s="127">
        <v>20</v>
      </c>
      <c r="O134" s="119">
        <f t="shared" si="2"/>
        <v>80</v>
      </c>
    </row>
    <row r="135" spans="2:15" x14ac:dyDescent="0.3">
      <c r="B135" s="11" t="str">
        <f>+'Velocidades y tramos'!H9</f>
        <v>256 Kbps</v>
      </c>
      <c r="C135" s="11" t="str">
        <f>+'Velocidades y tramos'!I9</f>
        <v>LDI</v>
      </c>
      <c r="D135" s="127">
        <v>10</v>
      </c>
      <c r="E135" s="83"/>
      <c r="F135" s="83"/>
      <c r="G135" s="127">
        <v>10</v>
      </c>
      <c r="H135" s="127">
        <v>20</v>
      </c>
      <c r="I135" s="127">
        <v>10</v>
      </c>
      <c r="J135" s="127">
        <v>20</v>
      </c>
      <c r="K135" s="127">
        <v>10</v>
      </c>
      <c r="L135" s="127">
        <v>20</v>
      </c>
      <c r="M135" s="127">
        <v>10</v>
      </c>
      <c r="N135" s="127">
        <v>20</v>
      </c>
      <c r="O135" s="119">
        <f t="shared" si="2"/>
        <v>80</v>
      </c>
    </row>
    <row r="136" spans="2:15" x14ac:dyDescent="0.3">
      <c r="B136" s="11" t="str">
        <f>+'Velocidades y tramos'!H10</f>
        <v>384 Kbps</v>
      </c>
      <c r="C136" s="11" t="str">
        <f>+'Velocidades y tramos'!I10</f>
        <v>LDI</v>
      </c>
      <c r="D136" s="127">
        <v>10</v>
      </c>
      <c r="E136" s="83"/>
      <c r="F136" s="83"/>
      <c r="G136" s="127">
        <v>10</v>
      </c>
      <c r="H136" s="127">
        <v>20</v>
      </c>
      <c r="I136" s="127">
        <v>10</v>
      </c>
      <c r="J136" s="127">
        <v>20</v>
      </c>
      <c r="K136" s="127">
        <v>10</v>
      </c>
      <c r="L136" s="127">
        <v>20</v>
      </c>
      <c r="M136" s="127">
        <v>10</v>
      </c>
      <c r="N136" s="127">
        <v>20</v>
      </c>
      <c r="O136" s="119">
        <f t="shared" si="2"/>
        <v>80</v>
      </c>
    </row>
    <row r="137" spans="2:15" x14ac:dyDescent="0.3">
      <c r="B137" s="11" t="str">
        <f>+'Velocidades y tramos'!H11</f>
        <v>512 Kbps</v>
      </c>
      <c r="C137" s="11" t="str">
        <f>+'Velocidades y tramos'!I11</f>
        <v>LDI</v>
      </c>
      <c r="D137" s="127">
        <v>10</v>
      </c>
      <c r="E137" s="83"/>
      <c r="F137" s="83"/>
      <c r="G137" s="127">
        <v>10</v>
      </c>
      <c r="H137" s="127">
        <v>20</v>
      </c>
      <c r="I137" s="127">
        <v>10</v>
      </c>
      <c r="J137" s="127">
        <v>20</v>
      </c>
      <c r="K137" s="127">
        <v>10</v>
      </c>
      <c r="L137" s="127">
        <v>20</v>
      </c>
      <c r="M137" s="127">
        <v>10</v>
      </c>
      <c r="N137" s="127">
        <v>20</v>
      </c>
      <c r="O137" s="119">
        <f t="shared" si="2"/>
        <v>80</v>
      </c>
    </row>
    <row r="138" spans="2:15" x14ac:dyDescent="0.3">
      <c r="B138" s="11" t="str">
        <f>+'Velocidades y tramos'!H12</f>
        <v>768 Kbps</v>
      </c>
      <c r="C138" s="11" t="str">
        <f>+'Velocidades y tramos'!I12</f>
        <v>LDI</v>
      </c>
      <c r="D138" s="127">
        <v>10</v>
      </c>
      <c r="E138" s="83"/>
      <c r="F138" s="83"/>
      <c r="G138" s="127">
        <v>10</v>
      </c>
      <c r="H138" s="127">
        <v>20</v>
      </c>
      <c r="I138" s="127">
        <v>10</v>
      </c>
      <c r="J138" s="127">
        <v>20</v>
      </c>
      <c r="K138" s="127">
        <v>10</v>
      </c>
      <c r="L138" s="127">
        <v>20</v>
      </c>
      <c r="M138" s="127">
        <v>10</v>
      </c>
      <c r="N138" s="127">
        <v>20</v>
      </c>
      <c r="O138" s="119">
        <f t="shared" si="2"/>
        <v>80</v>
      </c>
    </row>
    <row r="139" spans="2:15" x14ac:dyDescent="0.3">
      <c r="B139" s="11" t="str">
        <f>+'Velocidades y tramos'!H13</f>
        <v>1024 Kbps</v>
      </c>
      <c r="C139" s="11" t="str">
        <f>+'Velocidades y tramos'!I13</f>
        <v>LDI</v>
      </c>
      <c r="D139" s="127">
        <v>10</v>
      </c>
      <c r="E139" s="83"/>
      <c r="F139" s="83"/>
      <c r="G139" s="127">
        <v>10</v>
      </c>
      <c r="H139" s="127">
        <v>20</v>
      </c>
      <c r="I139" s="127">
        <v>10</v>
      </c>
      <c r="J139" s="127">
        <v>20</v>
      </c>
      <c r="K139" s="127">
        <v>10</v>
      </c>
      <c r="L139" s="127">
        <v>20</v>
      </c>
      <c r="M139" s="127">
        <v>10</v>
      </c>
      <c r="N139" s="127">
        <v>20</v>
      </c>
      <c r="O139" s="119">
        <f t="shared" si="2"/>
        <v>80</v>
      </c>
    </row>
    <row r="140" spans="2:15" x14ac:dyDescent="0.3">
      <c r="B140" s="11" t="str">
        <f>+'Velocidades y tramos'!H14</f>
        <v>E1 (2 Mbps)</v>
      </c>
      <c r="C140" s="11" t="str">
        <f>+'Velocidades y tramos'!I14</f>
        <v>LDI</v>
      </c>
      <c r="D140" s="127">
        <v>10</v>
      </c>
      <c r="E140" s="83"/>
      <c r="F140" s="83"/>
      <c r="G140" s="127">
        <v>10</v>
      </c>
      <c r="H140" s="127">
        <v>20</v>
      </c>
      <c r="I140" s="127">
        <v>10</v>
      </c>
      <c r="J140" s="127">
        <v>20</v>
      </c>
      <c r="K140" s="127">
        <v>10</v>
      </c>
      <c r="L140" s="127">
        <v>20</v>
      </c>
      <c r="M140" s="127">
        <v>10</v>
      </c>
      <c r="N140" s="127">
        <v>20</v>
      </c>
      <c r="O140" s="119">
        <f t="shared" si="2"/>
        <v>80</v>
      </c>
    </row>
    <row r="141" spans="2:15" x14ac:dyDescent="0.3">
      <c r="B141" s="11" t="str">
        <f>+'Velocidades y tramos'!H15</f>
        <v>E2 (8 Mbps)</v>
      </c>
      <c r="C141" s="11" t="str">
        <f>+'Velocidades y tramos'!I15</f>
        <v>LDI</v>
      </c>
      <c r="D141" s="127">
        <v>10</v>
      </c>
      <c r="E141" s="83"/>
      <c r="F141" s="83"/>
      <c r="G141" s="127">
        <v>10</v>
      </c>
      <c r="H141" s="127">
        <v>20</v>
      </c>
      <c r="I141" s="127">
        <v>10</v>
      </c>
      <c r="J141" s="127">
        <v>20</v>
      </c>
      <c r="K141" s="127">
        <v>10</v>
      </c>
      <c r="L141" s="127">
        <v>20</v>
      </c>
      <c r="M141" s="127">
        <v>10</v>
      </c>
      <c r="N141" s="127">
        <v>20</v>
      </c>
      <c r="O141" s="119">
        <f t="shared" si="2"/>
        <v>80</v>
      </c>
    </row>
    <row r="142" spans="2:15" x14ac:dyDescent="0.3">
      <c r="B142" s="11" t="str">
        <f>+'Velocidades y tramos'!H16</f>
        <v>E3 (34 Mbps)</v>
      </c>
      <c r="C142" s="11" t="str">
        <f>+'Velocidades y tramos'!I16</f>
        <v>LDI</v>
      </c>
      <c r="D142" s="127">
        <v>10</v>
      </c>
      <c r="E142" s="83"/>
      <c r="F142" s="83"/>
      <c r="G142" s="127">
        <v>10</v>
      </c>
      <c r="H142" s="127">
        <v>20</v>
      </c>
      <c r="I142" s="127">
        <v>10</v>
      </c>
      <c r="J142" s="127">
        <v>20</v>
      </c>
      <c r="K142" s="127">
        <v>10</v>
      </c>
      <c r="L142" s="127">
        <v>20</v>
      </c>
      <c r="M142" s="127">
        <v>10</v>
      </c>
      <c r="N142" s="127">
        <v>20</v>
      </c>
      <c r="O142" s="119">
        <f t="shared" si="2"/>
        <v>80</v>
      </c>
    </row>
    <row r="143" spans="2:15" x14ac:dyDescent="0.3">
      <c r="B143" s="11" t="str">
        <f>+'Velocidades y tramos'!H17</f>
        <v xml:space="preserve">E4 (139 Mbps) </v>
      </c>
      <c r="C143" s="11" t="str">
        <f>+'Velocidades y tramos'!I17</f>
        <v>LDI</v>
      </c>
      <c r="D143" s="127">
        <v>10</v>
      </c>
      <c r="E143" s="83"/>
      <c r="F143" s="83"/>
      <c r="G143" s="127">
        <v>10</v>
      </c>
      <c r="H143" s="127">
        <v>20</v>
      </c>
      <c r="I143" s="127">
        <v>10</v>
      </c>
      <c r="J143" s="127">
        <v>20</v>
      </c>
      <c r="K143" s="127">
        <v>10</v>
      </c>
      <c r="L143" s="127">
        <v>20</v>
      </c>
      <c r="M143" s="127">
        <v>10</v>
      </c>
      <c r="N143" s="127">
        <v>20</v>
      </c>
      <c r="O143" s="119">
        <f t="shared" si="2"/>
        <v>80</v>
      </c>
    </row>
    <row r="144" spans="2:15" x14ac:dyDescent="0.3">
      <c r="B144" s="11" t="str">
        <f>+'Velocidades y tramos'!H18</f>
        <v xml:space="preserve">STM 1 (155 Mbps) </v>
      </c>
      <c r="C144" s="11" t="str">
        <f>+'Velocidades y tramos'!I18</f>
        <v>LDI</v>
      </c>
      <c r="D144" s="127">
        <v>10</v>
      </c>
      <c r="E144" s="83"/>
      <c r="F144" s="83"/>
      <c r="G144" s="127">
        <v>10</v>
      </c>
      <c r="H144" s="127">
        <v>20</v>
      </c>
      <c r="I144" s="127">
        <v>10</v>
      </c>
      <c r="J144" s="127">
        <v>20</v>
      </c>
      <c r="K144" s="127">
        <v>10</v>
      </c>
      <c r="L144" s="127">
        <v>20</v>
      </c>
      <c r="M144" s="127">
        <v>10</v>
      </c>
      <c r="N144" s="127">
        <v>20</v>
      </c>
      <c r="O144" s="119">
        <f t="shared" si="2"/>
        <v>80</v>
      </c>
    </row>
    <row r="145" spans="2:15" x14ac:dyDescent="0.3">
      <c r="B145" s="11" t="str">
        <f>+'Velocidades y tramos'!H19</f>
        <v xml:space="preserve">STM 4 (622 Mbps) </v>
      </c>
      <c r="C145" s="11" t="str">
        <f>+'Velocidades y tramos'!I19</f>
        <v>LDI</v>
      </c>
      <c r="D145" s="127">
        <v>10</v>
      </c>
      <c r="E145" s="83"/>
      <c r="F145" s="83"/>
      <c r="G145" s="127">
        <v>10</v>
      </c>
      <c r="H145" s="127">
        <v>20</v>
      </c>
      <c r="I145" s="127">
        <v>10</v>
      </c>
      <c r="J145" s="127">
        <v>20</v>
      </c>
      <c r="K145" s="127">
        <v>10</v>
      </c>
      <c r="L145" s="127">
        <v>20</v>
      </c>
      <c r="M145" s="127">
        <v>10</v>
      </c>
      <c r="N145" s="127">
        <v>20</v>
      </c>
      <c r="O145" s="119">
        <f t="shared" si="2"/>
        <v>80</v>
      </c>
    </row>
    <row r="146" spans="2:15" x14ac:dyDescent="0.3">
      <c r="B146" s="11" t="str">
        <f>+'Velocidades y tramos'!H20</f>
        <v xml:space="preserve">STM 16 (2.5 Gbps) </v>
      </c>
      <c r="C146" s="11" t="str">
        <f>+'Velocidades y tramos'!I20</f>
        <v>LDI</v>
      </c>
      <c r="D146" s="127">
        <v>10</v>
      </c>
      <c r="E146" s="83"/>
      <c r="F146" s="83"/>
      <c r="G146" s="127">
        <v>10</v>
      </c>
      <c r="H146" s="127">
        <v>20</v>
      </c>
      <c r="I146" s="127">
        <v>10</v>
      </c>
      <c r="J146" s="127">
        <v>20</v>
      </c>
      <c r="K146" s="127">
        <v>10</v>
      </c>
      <c r="L146" s="127">
        <v>20</v>
      </c>
      <c r="M146" s="127">
        <v>10</v>
      </c>
      <c r="N146" s="127">
        <v>20</v>
      </c>
      <c r="O146" s="119">
        <f t="shared" si="2"/>
        <v>80</v>
      </c>
    </row>
    <row r="147" spans="2:15" x14ac:dyDescent="0.3">
      <c r="B147" s="11" t="str">
        <f>+'Velocidades y tramos'!H21</f>
        <v>STM 64 (10 Gbps)</v>
      </c>
      <c r="C147" s="11" t="str">
        <f>+'Velocidades y tramos'!I21</f>
        <v>LDI</v>
      </c>
      <c r="D147" s="127">
        <v>10</v>
      </c>
      <c r="E147" s="83"/>
      <c r="F147" s="83"/>
      <c r="G147" s="127">
        <v>10</v>
      </c>
      <c r="H147" s="127">
        <v>20</v>
      </c>
      <c r="I147" s="127">
        <v>10</v>
      </c>
      <c r="J147" s="127">
        <v>20</v>
      </c>
      <c r="K147" s="127">
        <v>10</v>
      </c>
      <c r="L147" s="127">
        <v>20</v>
      </c>
      <c r="M147" s="127">
        <v>10</v>
      </c>
      <c r="N147" s="127">
        <v>20</v>
      </c>
      <c r="O147" s="119">
        <f t="shared" si="2"/>
        <v>80</v>
      </c>
    </row>
    <row r="148" spans="2:15" x14ac:dyDescent="0.3">
      <c r="B148" s="11" t="str">
        <f>+'Velocidades y tramos'!H22</f>
        <v xml:space="preserve">STM 256 (40 Gbps) </v>
      </c>
      <c r="C148" s="11" t="str">
        <f>+'Velocidades y tramos'!I22</f>
        <v>LDI</v>
      </c>
      <c r="D148" s="127">
        <v>10</v>
      </c>
      <c r="E148" s="83"/>
      <c r="F148" s="83"/>
      <c r="G148" s="127">
        <v>10</v>
      </c>
      <c r="H148" s="127">
        <v>20</v>
      </c>
      <c r="I148" s="127">
        <v>10</v>
      </c>
      <c r="J148" s="127">
        <v>20</v>
      </c>
      <c r="K148" s="127">
        <v>10</v>
      </c>
      <c r="L148" s="127">
        <v>20</v>
      </c>
      <c r="M148" s="127">
        <v>10</v>
      </c>
      <c r="N148" s="127">
        <v>20</v>
      </c>
      <c r="O148" s="119">
        <f t="shared" si="2"/>
        <v>80</v>
      </c>
    </row>
    <row r="149" spans="2:15" x14ac:dyDescent="0.3">
      <c r="B149" s="11" t="str">
        <f>+'Velocidades y tramos'!H23</f>
        <v>Ethernet 1 Mbps</v>
      </c>
      <c r="C149" s="11" t="str">
        <f>+'Velocidades y tramos'!I23</f>
        <v>LDI</v>
      </c>
      <c r="D149" s="127">
        <v>10</v>
      </c>
      <c r="E149" s="83"/>
      <c r="F149" s="83"/>
      <c r="G149" s="127"/>
      <c r="H149" s="127">
        <v>20</v>
      </c>
      <c r="I149" s="127"/>
      <c r="J149" s="127">
        <v>20</v>
      </c>
      <c r="K149" s="127"/>
      <c r="L149" s="127">
        <v>20</v>
      </c>
      <c r="M149" s="127"/>
      <c r="N149" s="127">
        <v>20</v>
      </c>
      <c r="O149" s="119">
        <f t="shared" ref="O149:O182" si="3">SUM(H149,J149,L149,N149)</f>
        <v>80</v>
      </c>
    </row>
    <row r="150" spans="2:15" x14ac:dyDescent="0.3">
      <c r="B150" s="11" t="str">
        <f>+'Velocidades y tramos'!H24</f>
        <v>Ethernet 2 Mbps</v>
      </c>
      <c r="C150" s="11" t="str">
        <f>+'Velocidades y tramos'!I24</f>
        <v>LDI</v>
      </c>
      <c r="D150" s="127">
        <v>10</v>
      </c>
      <c r="E150" s="83"/>
      <c r="F150" s="83"/>
      <c r="G150" s="127"/>
      <c r="H150" s="127">
        <v>20</v>
      </c>
      <c r="I150" s="127"/>
      <c r="J150" s="127">
        <v>20</v>
      </c>
      <c r="K150" s="127"/>
      <c r="L150" s="127">
        <v>20</v>
      </c>
      <c r="M150" s="127"/>
      <c r="N150" s="127">
        <v>20</v>
      </c>
      <c r="O150" s="119">
        <f t="shared" si="3"/>
        <v>80</v>
      </c>
    </row>
    <row r="151" spans="2:15" x14ac:dyDescent="0.3">
      <c r="B151" s="11" t="str">
        <f>+'Velocidades y tramos'!H25</f>
        <v>Ethernet 4 Mbps</v>
      </c>
      <c r="C151" s="11" t="str">
        <f>+'Velocidades y tramos'!I25</f>
        <v>LDI</v>
      </c>
      <c r="D151" s="127">
        <v>10</v>
      </c>
      <c r="E151" s="83"/>
      <c r="F151" s="83"/>
      <c r="G151" s="127"/>
      <c r="H151" s="127">
        <v>20</v>
      </c>
      <c r="I151" s="127"/>
      <c r="J151" s="127">
        <v>20</v>
      </c>
      <c r="K151" s="127"/>
      <c r="L151" s="127">
        <v>20</v>
      </c>
      <c r="M151" s="127"/>
      <c r="N151" s="127">
        <v>20</v>
      </c>
      <c r="O151" s="119">
        <f t="shared" si="3"/>
        <v>80</v>
      </c>
    </row>
    <row r="152" spans="2:15" x14ac:dyDescent="0.3">
      <c r="B152" s="11" t="str">
        <f>+'Velocidades y tramos'!H26</f>
        <v>Ethernet 6 Mbps</v>
      </c>
      <c r="C152" s="11" t="str">
        <f>+'Velocidades y tramos'!I26</f>
        <v>LDI</v>
      </c>
      <c r="D152" s="127">
        <v>10</v>
      </c>
      <c r="E152" s="83"/>
      <c r="F152" s="83"/>
      <c r="G152" s="127"/>
      <c r="H152" s="127">
        <v>20</v>
      </c>
      <c r="I152" s="127"/>
      <c r="J152" s="127">
        <v>20</v>
      </c>
      <c r="K152" s="127"/>
      <c r="L152" s="127">
        <v>20</v>
      </c>
      <c r="M152" s="127"/>
      <c r="N152" s="127">
        <v>20</v>
      </c>
      <c r="O152" s="119">
        <f t="shared" si="3"/>
        <v>80</v>
      </c>
    </row>
    <row r="153" spans="2:15" x14ac:dyDescent="0.3">
      <c r="B153" s="11" t="str">
        <f>+'Velocidades y tramos'!H27</f>
        <v>Ethernet 8 Mbps</v>
      </c>
      <c r="C153" s="11" t="str">
        <f>+'Velocidades y tramos'!I27</f>
        <v>LDI</v>
      </c>
      <c r="D153" s="127">
        <v>10</v>
      </c>
      <c r="E153" s="83"/>
      <c r="F153" s="83"/>
      <c r="G153" s="127"/>
      <c r="H153" s="127">
        <v>20</v>
      </c>
      <c r="I153" s="127"/>
      <c r="J153" s="127">
        <v>20</v>
      </c>
      <c r="K153" s="127"/>
      <c r="L153" s="127">
        <v>20</v>
      </c>
      <c r="M153" s="127"/>
      <c r="N153" s="127">
        <v>20</v>
      </c>
      <c r="O153" s="119">
        <f t="shared" si="3"/>
        <v>80</v>
      </c>
    </row>
    <row r="154" spans="2:15" x14ac:dyDescent="0.3">
      <c r="B154" s="11" t="str">
        <f>+'Velocidades y tramos'!H28</f>
        <v>Ethernet 10 Mbps</v>
      </c>
      <c r="C154" s="11" t="str">
        <f>+'Velocidades y tramos'!I28</f>
        <v>LDI</v>
      </c>
      <c r="D154" s="127">
        <v>10</v>
      </c>
      <c r="E154" s="83"/>
      <c r="F154" s="83"/>
      <c r="G154" s="127"/>
      <c r="H154" s="127">
        <v>20</v>
      </c>
      <c r="I154" s="127"/>
      <c r="J154" s="127">
        <v>20</v>
      </c>
      <c r="K154" s="127"/>
      <c r="L154" s="127">
        <v>20</v>
      </c>
      <c r="M154" s="127"/>
      <c r="N154" s="127">
        <v>20</v>
      </c>
      <c r="O154" s="119">
        <f t="shared" si="3"/>
        <v>80</v>
      </c>
    </row>
    <row r="155" spans="2:15" x14ac:dyDescent="0.3">
      <c r="B155" s="11" t="str">
        <f>+'Velocidades y tramos'!H29</f>
        <v>Ethernet 20 Mbps</v>
      </c>
      <c r="C155" s="11" t="str">
        <f>+'Velocidades y tramos'!I29</f>
        <v>LDI</v>
      </c>
      <c r="D155" s="127">
        <v>10</v>
      </c>
      <c r="E155" s="83"/>
      <c r="F155" s="83"/>
      <c r="G155" s="127"/>
      <c r="H155" s="127">
        <v>20</v>
      </c>
      <c r="I155" s="127"/>
      <c r="J155" s="127">
        <v>20</v>
      </c>
      <c r="K155" s="127"/>
      <c r="L155" s="127">
        <v>20</v>
      </c>
      <c r="M155" s="127"/>
      <c r="N155" s="127">
        <v>20</v>
      </c>
      <c r="O155" s="119">
        <f t="shared" si="3"/>
        <v>80</v>
      </c>
    </row>
    <row r="156" spans="2:15" x14ac:dyDescent="0.3">
      <c r="B156" s="11" t="str">
        <f>+'Velocidades y tramos'!H30</f>
        <v>Ethernet 30 Mbps</v>
      </c>
      <c r="C156" s="11" t="str">
        <f>+'Velocidades y tramos'!I30</f>
        <v>LDI</v>
      </c>
      <c r="D156" s="127">
        <v>10</v>
      </c>
      <c r="E156" s="83"/>
      <c r="F156" s="83"/>
      <c r="G156" s="127"/>
      <c r="H156" s="127">
        <v>20</v>
      </c>
      <c r="I156" s="127"/>
      <c r="J156" s="127">
        <v>20</v>
      </c>
      <c r="K156" s="127"/>
      <c r="L156" s="127">
        <v>20</v>
      </c>
      <c r="M156" s="127"/>
      <c r="N156" s="127">
        <v>20</v>
      </c>
      <c r="O156" s="119">
        <f t="shared" si="3"/>
        <v>80</v>
      </c>
    </row>
    <row r="157" spans="2:15" x14ac:dyDescent="0.3">
      <c r="B157" s="11" t="str">
        <f>+'Velocidades y tramos'!H31</f>
        <v>Ethernet 40 Mbps</v>
      </c>
      <c r="C157" s="11" t="str">
        <f>+'Velocidades y tramos'!I31</f>
        <v>LDI</v>
      </c>
      <c r="D157" s="127">
        <v>10</v>
      </c>
      <c r="E157" s="83"/>
      <c r="F157" s="83"/>
      <c r="G157" s="127"/>
      <c r="H157" s="127">
        <v>20</v>
      </c>
      <c r="I157" s="127"/>
      <c r="J157" s="127">
        <v>20</v>
      </c>
      <c r="K157" s="127"/>
      <c r="L157" s="127">
        <v>20</v>
      </c>
      <c r="M157" s="127"/>
      <c r="N157" s="127">
        <v>20</v>
      </c>
      <c r="O157" s="119">
        <f t="shared" si="3"/>
        <v>80</v>
      </c>
    </row>
    <row r="158" spans="2:15" x14ac:dyDescent="0.3">
      <c r="B158" s="11" t="str">
        <f>+'Velocidades y tramos'!H32</f>
        <v>Ethernet 50 Mbps</v>
      </c>
      <c r="C158" s="11" t="str">
        <f>+'Velocidades y tramos'!I32</f>
        <v>LDI</v>
      </c>
      <c r="D158" s="127">
        <v>10</v>
      </c>
      <c r="E158" s="83"/>
      <c r="F158" s="83"/>
      <c r="G158" s="127"/>
      <c r="H158" s="127">
        <v>20</v>
      </c>
      <c r="I158" s="127"/>
      <c r="J158" s="127">
        <v>20</v>
      </c>
      <c r="K158" s="127"/>
      <c r="L158" s="127">
        <v>20</v>
      </c>
      <c r="M158" s="127"/>
      <c r="N158" s="127">
        <v>20</v>
      </c>
      <c r="O158" s="119">
        <f t="shared" si="3"/>
        <v>80</v>
      </c>
    </row>
    <row r="159" spans="2:15" x14ac:dyDescent="0.3">
      <c r="B159" s="11" t="str">
        <f>+'Velocidades y tramos'!H33</f>
        <v>Ethernet 60 Mbps</v>
      </c>
      <c r="C159" s="11" t="str">
        <f>+'Velocidades y tramos'!I33</f>
        <v>LDI</v>
      </c>
      <c r="D159" s="127">
        <v>10</v>
      </c>
      <c r="E159" s="83"/>
      <c r="F159" s="83"/>
      <c r="G159" s="127"/>
      <c r="H159" s="127">
        <v>20</v>
      </c>
      <c r="I159" s="127"/>
      <c r="J159" s="127">
        <v>20</v>
      </c>
      <c r="K159" s="127"/>
      <c r="L159" s="127">
        <v>20</v>
      </c>
      <c r="M159" s="127"/>
      <c r="N159" s="127">
        <v>20</v>
      </c>
      <c r="O159" s="119">
        <f t="shared" si="3"/>
        <v>80</v>
      </c>
    </row>
    <row r="160" spans="2:15" x14ac:dyDescent="0.3">
      <c r="B160" s="11" t="str">
        <f>+'Velocidades y tramos'!H34</f>
        <v>Ethernet 70 Mbps</v>
      </c>
      <c r="C160" s="11" t="str">
        <f>+'Velocidades y tramos'!I34</f>
        <v>LDI</v>
      </c>
      <c r="D160" s="127">
        <v>10</v>
      </c>
      <c r="E160" s="83"/>
      <c r="F160" s="83"/>
      <c r="G160" s="127"/>
      <c r="H160" s="127">
        <v>20</v>
      </c>
      <c r="I160" s="127"/>
      <c r="J160" s="127">
        <v>20</v>
      </c>
      <c r="K160" s="127"/>
      <c r="L160" s="127">
        <v>20</v>
      </c>
      <c r="M160" s="127"/>
      <c r="N160" s="127">
        <v>20</v>
      </c>
      <c r="O160" s="119">
        <f t="shared" si="3"/>
        <v>80</v>
      </c>
    </row>
    <row r="161" spans="2:15" x14ac:dyDescent="0.3">
      <c r="B161" s="11" t="str">
        <f>+'Velocidades y tramos'!H35</f>
        <v>Ethernet 80 Mbps</v>
      </c>
      <c r="C161" s="11" t="str">
        <f>+'Velocidades y tramos'!I35</f>
        <v>LDI</v>
      </c>
      <c r="D161" s="127">
        <v>10</v>
      </c>
      <c r="E161" s="83"/>
      <c r="F161" s="83"/>
      <c r="G161" s="127"/>
      <c r="H161" s="127">
        <v>20</v>
      </c>
      <c r="I161" s="127"/>
      <c r="J161" s="127">
        <v>20</v>
      </c>
      <c r="K161" s="127"/>
      <c r="L161" s="127">
        <v>20</v>
      </c>
      <c r="M161" s="127"/>
      <c r="N161" s="127">
        <v>20</v>
      </c>
      <c r="O161" s="119">
        <f t="shared" si="3"/>
        <v>80</v>
      </c>
    </row>
    <row r="162" spans="2:15" x14ac:dyDescent="0.3">
      <c r="B162" s="11" t="str">
        <f>+'Velocidades y tramos'!H36</f>
        <v>Ethernet 90 Mbps</v>
      </c>
      <c r="C162" s="11" t="str">
        <f>+'Velocidades y tramos'!I36</f>
        <v>LDI</v>
      </c>
      <c r="D162" s="127">
        <v>10</v>
      </c>
      <c r="E162" s="83"/>
      <c r="F162" s="83"/>
      <c r="G162" s="127"/>
      <c r="H162" s="127">
        <v>20</v>
      </c>
      <c r="I162" s="127"/>
      <c r="J162" s="127">
        <v>20</v>
      </c>
      <c r="K162" s="127"/>
      <c r="L162" s="127">
        <v>20</v>
      </c>
      <c r="M162" s="127"/>
      <c r="N162" s="127">
        <v>20</v>
      </c>
      <c r="O162" s="119">
        <f t="shared" si="3"/>
        <v>80</v>
      </c>
    </row>
    <row r="163" spans="2:15" x14ac:dyDescent="0.3">
      <c r="B163" s="11" t="str">
        <f>+'Velocidades y tramos'!H37</f>
        <v>Ethernet 100 Mbps</v>
      </c>
      <c r="C163" s="11" t="str">
        <f>+'Velocidades y tramos'!I37</f>
        <v>LDI</v>
      </c>
      <c r="D163" s="127">
        <v>10</v>
      </c>
      <c r="E163" s="83"/>
      <c r="F163" s="83"/>
      <c r="G163" s="127"/>
      <c r="H163" s="127">
        <v>20</v>
      </c>
      <c r="I163" s="127"/>
      <c r="J163" s="127">
        <v>20</v>
      </c>
      <c r="K163" s="127"/>
      <c r="L163" s="127">
        <v>20</v>
      </c>
      <c r="M163" s="127"/>
      <c r="N163" s="127">
        <v>20</v>
      </c>
      <c r="O163" s="119">
        <f t="shared" si="3"/>
        <v>80</v>
      </c>
    </row>
    <row r="164" spans="2:15" x14ac:dyDescent="0.3">
      <c r="B164" s="11" t="str">
        <f>+'Velocidades y tramos'!H38</f>
        <v>GigaEthernet 100 Mbps</v>
      </c>
      <c r="C164" s="11" t="str">
        <f>+'Velocidades y tramos'!I38</f>
        <v>LDI</v>
      </c>
      <c r="D164" s="127">
        <v>10</v>
      </c>
      <c r="E164" s="83"/>
      <c r="F164" s="83"/>
      <c r="G164" s="127"/>
      <c r="H164" s="127">
        <v>20</v>
      </c>
      <c r="I164" s="127"/>
      <c r="J164" s="127">
        <v>20</v>
      </c>
      <c r="K164" s="127"/>
      <c r="L164" s="127">
        <v>20</v>
      </c>
      <c r="M164" s="127"/>
      <c r="N164" s="127">
        <v>20</v>
      </c>
      <c r="O164" s="119">
        <f t="shared" si="3"/>
        <v>80</v>
      </c>
    </row>
    <row r="165" spans="2:15" x14ac:dyDescent="0.3">
      <c r="B165" s="11" t="str">
        <f>+'Velocidades y tramos'!H39</f>
        <v>GigaEthernet 150 Mbps</v>
      </c>
      <c r="C165" s="11" t="str">
        <f>+'Velocidades y tramos'!I39</f>
        <v>LDI</v>
      </c>
      <c r="D165" s="127">
        <v>10</v>
      </c>
      <c r="E165" s="83"/>
      <c r="F165" s="83"/>
      <c r="G165" s="127"/>
      <c r="H165" s="127">
        <v>20</v>
      </c>
      <c r="I165" s="127"/>
      <c r="J165" s="127">
        <v>20</v>
      </c>
      <c r="K165" s="127"/>
      <c r="L165" s="127">
        <v>20</v>
      </c>
      <c r="M165" s="127"/>
      <c r="N165" s="127">
        <v>20</v>
      </c>
      <c r="O165" s="119">
        <f t="shared" si="3"/>
        <v>80</v>
      </c>
    </row>
    <row r="166" spans="2:15" x14ac:dyDescent="0.3">
      <c r="B166" s="11" t="str">
        <f>+'Velocidades y tramos'!H40</f>
        <v>GigaEthernet 200 Mbps</v>
      </c>
      <c r="C166" s="11" t="str">
        <f>+'Velocidades y tramos'!I40</f>
        <v>LDI</v>
      </c>
      <c r="D166" s="127">
        <v>10</v>
      </c>
      <c r="E166" s="83"/>
      <c r="F166" s="83"/>
      <c r="G166" s="127"/>
      <c r="H166" s="127">
        <v>20</v>
      </c>
      <c r="I166" s="127"/>
      <c r="J166" s="127">
        <v>20</v>
      </c>
      <c r="K166" s="127"/>
      <c r="L166" s="127">
        <v>20</v>
      </c>
      <c r="M166" s="127"/>
      <c r="N166" s="127">
        <v>20</v>
      </c>
      <c r="O166" s="119">
        <f t="shared" si="3"/>
        <v>80</v>
      </c>
    </row>
    <row r="167" spans="2:15" x14ac:dyDescent="0.3">
      <c r="B167" s="11" t="str">
        <f>+'Velocidades y tramos'!H41</f>
        <v>GigaEthernet 250 Mbps</v>
      </c>
      <c r="C167" s="11" t="str">
        <f>+'Velocidades y tramos'!I41</f>
        <v>LDI</v>
      </c>
      <c r="D167" s="127">
        <v>10</v>
      </c>
      <c r="E167" s="83"/>
      <c r="F167" s="83"/>
      <c r="G167" s="127"/>
      <c r="H167" s="127">
        <v>20</v>
      </c>
      <c r="I167" s="127"/>
      <c r="J167" s="127">
        <v>20</v>
      </c>
      <c r="K167" s="127"/>
      <c r="L167" s="127">
        <v>20</v>
      </c>
      <c r="M167" s="127"/>
      <c r="N167" s="127">
        <v>20</v>
      </c>
      <c r="O167" s="119">
        <f t="shared" si="3"/>
        <v>80</v>
      </c>
    </row>
    <row r="168" spans="2:15" x14ac:dyDescent="0.3">
      <c r="B168" s="11" t="str">
        <f>+'Velocidades y tramos'!H42</f>
        <v>GigaEthernet 300 Mbps</v>
      </c>
      <c r="C168" s="11" t="str">
        <f>+'Velocidades y tramos'!I42</f>
        <v>LDI</v>
      </c>
      <c r="D168" s="127">
        <v>10</v>
      </c>
      <c r="E168" s="83"/>
      <c r="F168" s="83"/>
      <c r="G168" s="127"/>
      <c r="H168" s="127">
        <v>20</v>
      </c>
      <c r="I168" s="127"/>
      <c r="J168" s="127">
        <v>20</v>
      </c>
      <c r="K168" s="127"/>
      <c r="L168" s="127">
        <v>20</v>
      </c>
      <c r="M168" s="127"/>
      <c r="N168" s="127">
        <v>20</v>
      </c>
      <c r="O168" s="119">
        <f t="shared" si="3"/>
        <v>80</v>
      </c>
    </row>
    <row r="169" spans="2:15" x14ac:dyDescent="0.3">
      <c r="B169" s="11" t="str">
        <f>+'Velocidades y tramos'!H43</f>
        <v>GigaEthernet 350 Mbps</v>
      </c>
      <c r="C169" s="11" t="str">
        <f>+'Velocidades y tramos'!I43</f>
        <v>LDI</v>
      </c>
      <c r="D169" s="127">
        <v>10</v>
      </c>
      <c r="E169" s="83"/>
      <c r="F169" s="83"/>
      <c r="G169" s="127"/>
      <c r="H169" s="127">
        <v>20</v>
      </c>
      <c r="I169" s="127"/>
      <c r="J169" s="127">
        <v>20</v>
      </c>
      <c r="K169" s="127"/>
      <c r="L169" s="127">
        <v>20</v>
      </c>
      <c r="M169" s="127"/>
      <c r="N169" s="127">
        <v>20</v>
      </c>
      <c r="O169" s="119">
        <f t="shared" si="3"/>
        <v>80</v>
      </c>
    </row>
    <row r="170" spans="2:15" x14ac:dyDescent="0.3">
      <c r="B170" s="11" t="str">
        <f>+'Velocidades y tramos'!H44</f>
        <v>GigaEthernet 400 Mbps</v>
      </c>
      <c r="C170" s="11" t="str">
        <f>+'Velocidades y tramos'!I44</f>
        <v>LDI</v>
      </c>
      <c r="D170" s="127">
        <v>10</v>
      </c>
      <c r="E170" s="83"/>
      <c r="F170" s="83"/>
      <c r="G170" s="127"/>
      <c r="H170" s="127">
        <v>20</v>
      </c>
      <c r="I170" s="127"/>
      <c r="J170" s="127">
        <v>20</v>
      </c>
      <c r="K170" s="127"/>
      <c r="L170" s="127">
        <v>20</v>
      </c>
      <c r="M170" s="127"/>
      <c r="N170" s="127">
        <v>20</v>
      </c>
      <c r="O170" s="119">
        <f t="shared" si="3"/>
        <v>80</v>
      </c>
    </row>
    <row r="171" spans="2:15" x14ac:dyDescent="0.3">
      <c r="B171" s="11" t="str">
        <f>+'Velocidades y tramos'!H45</f>
        <v>GigaEthernet 450 Mbps</v>
      </c>
      <c r="C171" s="11" t="str">
        <f>+'Velocidades y tramos'!I45</f>
        <v>LDI</v>
      </c>
      <c r="D171" s="127">
        <v>10</v>
      </c>
      <c r="E171" s="83"/>
      <c r="F171" s="83"/>
      <c r="G171" s="127"/>
      <c r="H171" s="127">
        <v>20</v>
      </c>
      <c r="I171" s="127"/>
      <c r="J171" s="127">
        <v>20</v>
      </c>
      <c r="K171" s="127"/>
      <c r="L171" s="127">
        <v>20</v>
      </c>
      <c r="M171" s="127"/>
      <c r="N171" s="127">
        <v>20</v>
      </c>
      <c r="O171" s="119">
        <f t="shared" si="3"/>
        <v>80</v>
      </c>
    </row>
    <row r="172" spans="2:15" x14ac:dyDescent="0.3">
      <c r="B172" s="11" t="str">
        <f>+'Velocidades y tramos'!H46</f>
        <v>GigaEthernet 500 Mbps</v>
      </c>
      <c r="C172" s="11" t="str">
        <f>+'Velocidades y tramos'!I46</f>
        <v>LDI</v>
      </c>
      <c r="D172" s="127">
        <v>10</v>
      </c>
      <c r="E172" s="83"/>
      <c r="F172" s="83"/>
      <c r="G172" s="127"/>
      <c r="H172" s="127">
        <v>20</v>
      </c>
      <c r="I172" s="127"/>
      <c r="J172" s="127">
        <v>20</v>
      </c>
      <c r="K172" s="127"/>
      <c r="L172" s="127">
        <v>20</v>
      </c>
      <c r="M172" s="127"/>
      <c r="N172" s="127">
        <v>20</v>
      </c>
      <c r="O172" s="119">
        <f t="shared" si="3"/>
        <v>80</v>
      </c>
    </row>
    <row r="173" spans="2:15" x14ac:dyDescent="0.3">
      <c r="B173" s="11" t="str">
        <f>+'Velocidades y tramos'!H47</f>
        <v>GigaEthernet 550 Mbps</v>
      </c>
      <c r="C173" s="11" t="str">
        <f>+'Velocidades y tramos'!I47</f>
        <v>LDI</v>
      </c>
      <c r="D173" s="127">
        <v>10</v>
      </c>
      <c r="E173" s="83"/>
      <c r="F173" s="83"/>
      <c r="G173" s="127"/>
      <c r="H173" s="127">
        <v>20</v>
      </c>
      <c r="I173" s="127"/>
      <c r="J173" s="127">
        <v>20</v>
      </c>
      <c r="K173" s="127"/>
      <c r="L173" s="127">
        <v>20</v>
      </c>
      <c r="M173" s="127"/>
      <c r="N173" s="127">
        <v>20</v>
      </c>
      <c r="O173" s="119">
        <f t="shared" si="3"/>
        <v>80</v>
      </c>
    </row>
    <row r="174" spans="2:15" x14ac:dyDescent="0.3">
      <c r="B174" s="11" t="str">
        <f>+'Velocidades y tramos'!H48</f>
        <v>GigaEthernet 600 Mbps</v>
      </c>
      <c r="C174" s="11" t="str">
        <f>+'Velocidades y tramos'!I48</f>
        <v>LDI</v>
      </c>
      <c r="D174" s="127">
        <v>10</v>
      </c>
      <c r="E174" s="83"/>
      <c r="F174" s="83"/>
      <c r="G174" s="127"/>
      <c r="H174" s="127">
        <v>20</v>
      </c>
      <c r="I174" s="127"/>
      <c r="J174" s="127">
        <v>20</v>
      </c>
      <c r="K174" s="127"/>
      <c r="L174" s="127">
        <v>20</v>
      </c>
      <c r="M174" s="127"/>
      <c r="N174" s="127">
        <v>20</v>
      </c>
      <c r="O174" s="119">
        <f t="shared" si="3"/>
        <v>80</v>
      </c>
    </row>
    <row r="175" spans="2:15" x14ac:dyDescent="0.3">
      <c r="B175" s="11" t="str">
        <f>+'Velocidades y tramos'!H49</f>
        <v>GigaEthernet 750 Mbps</v>
      </c>
      <c r="C175" s="11" t="str">
        <f>+'Velocidades y tramos'!I49</f>
        <v>LDI</v>
      </c>
      <c r="D175" s="127">
        <v>10</v>
      </c>
      <c r="E175" s="83"/>
      <c r="F175" s="83"/>
      <c r="G175" s="127"/>
      <c r="H175" s="127">
        <v>20</v>
      </c>
      <c r="I175" s="127"/>
      <c r="J175" s="127">
        <v>20</v>
      </c>
      <c r="K175" s="127"/>
      <c r="L175" s="127">
        <v>20</v>
      </c>
      <c r="M175" s="127"/>
      <c r="N175" s="127">
        <v>20</v>
      </c>
      <c r="O175" s="119">
        <f t="shared" si="3"/>
        <v>80</v>
      </c>
    </row>
    <row r="176" spans="2:15" x14ac:dyDescent="0.3">
      <c r="B176" s="11" t="str">
        <f>+'Velocidades y tramos'!H50</f>
        <v>GigaEthernet 1 Gbps</v>
      </c>
      <c r="C176" s="11" t="str">
        <f>+'Velocidades y tramos'!I50</f>
        <v>LDI</v>
      </c>
      <c r="D176" s="127">
        <v>10</v>
      </c>
      <c r="E176" s="83"/>
      <c r="F176" s="83"/>
      <c r="G176" s="127"/>
      <c r="H176" s="127">
        <v>20</v>
      </c>
      <c r="I176" s="127"/>
      <c r="J176" s="127">
        <v>20</v>
      </c>
      <c r="K176" s="127"/>
      <c r="L176" s="127">
        <v>20</v>
      </c>
      <c r="M176" s="127"/>
      <c r="N176" s="127">
        <v>20</v>
      </c>
      <c r="O176" s="119">
        <f t="shared" si="3"/>
        <v>80</v>
      </c>
    </row>
    <row r="177" spans="2:15" x14ac:dyDescent="0.3">
      <c r="B177" s="11" t="str">
        <f>+'Velocidades y tramos'!H51</f>
        <v>GigaEthernet 2 Gbps</v>
      </c>
      <c r="C177" s="11" t="str">
        <f>+'Velocidades y tramos'!I51</f>
        <v>LDI</v>
      </c>
      <c r="D177" s="127">
        <v>10</v>
      </c>
      <c r="E177" s="83"/>
      <c r="F177" s="83"/>
      <c r="G177" s="127"/>
      <c r="H177" s="127">
        <v>20</v>
      </c>
      <c r="I177" s="127"/>
      <c r="J177" s="127">
        <v>20</v>
      </c>
      <c r="K177" s="127"/>
      <c r="L177" s="127">
        <v>20</v>
      </c>
      <c r="M177" s="127"/>
      <c r="N177" s="127">
        <v>20</v>
      </c>
      <c r="O177" s="119">
        <f t="shared" si="3"/>
        <v>80</v>
      </c>
    </row>
    <row r="178" spans="2:15" x14ac:dyDescent="0.3">
      <c r="B178" s="11" t="str">
        <f>+'Velocidades y tramos'!H52</f>
        <v>GigaEthernet 4 Gbps</v>
      </c>
      <c r="C178" s="11" t="str">
        <f>+'Velocidades y tramos'!I52</f>
        <v>LDI</v>
      </c>
      <c r="D178" s="127">
        <v>10</v>
      </c>
      <c r="E178" s="83"/>
      <c r="F178" s="83"/>
      <c r="G178" s="127"/>
      <c r="H178" s="127">
        <v>20</v>
      </c>
      <c r="I178" s="127"/>
      <c r="J178" s="127">
        <v>20</v>
      </c>
      <c r="K178" s="127"/>
      <c r="L178" s="127">
        <v>20</v>
      </c>
      <c r="M178" s="127"/>
      <c r="N178" s="127">
        <v>20</v>
      </c>
      <c r="O178" s="119">
        <f t="shared" si="3"/>
        <v>80</v>
      </c>
    </row>
    <row r="179" spans="2:15" x14ac:dyDescent="0.3">
      <c r="B179" s="11" t="str">
        <f>+'Velocidades y tramos'!H53</f>
        <v>GigaEthernet 6 Gbps</v>
      </c>
      <c r="C179" s="11" t="str">
        <f>+'Velocidades y tramos'!I53</f>
        <v>LDI</v>
      </c>
      <c r="D179" s="127">
        <v>10</v>
      </c>
      <c r="E179" s="83"/>
      <c r="F179" s="83"/>
      <c r="G179" s="127"/>
      <c r="H179" s="127">
        <v>20</v>
      </c>
      <c r="I179" s="127"/>
      <c r="J179" s="127">
        <v>20</v>
      </c>
      <c r="K179" s="127"/>
      <c r="L179" s="127">
        <v>20</v>
      </c>
      <c r="M179" s="127"/>
      <c r="N179" s="127">
        <v>20</v>
      </c>
      <c r="O179" s="119">
        <f t="shared" si="3"/>
        <v>80</v>
      </c>
    </row>
    <row r="180" spans="2:15" x14ac:dyDescent="0.3">
      <c r="B180" s="11" t="str">
        <f>+'Velocidades y tramos'!H54</f>
        <v>GigaEthernet 8 Gbps</v>
      </c>
      <c r="C180" s="11" t="str">
        <f>+'Velocidades y tramos'!I54</f>
        <v>LDI</v>
      </c>
      <c r="D180" s="127">
        <v>10</v>
      </c>
      <c r="E180" s="83"/>
      <c r="F180" s="83"/>
      <c r="G180" s="127"/>
      <c r="H180" s="127">
        <v>20</v>
      </c>
      <c r="I180" s="127"/>
      <c r="J180" s="127">
        <v>20</v>
      </c>
      <c r="K180" s="127"/>
      <c r="L180" s="127">
        <v>20</v>
      </c>
      <c r="M180" s="127"/>
      <c r="N180" s="127">
        <v>20</v>
      </c>
      <c r="O180" s="119">
        <f t="shared" si="3"/>
        <v>80</v>
      </c>
    </row>
    <row r="181" spans="2:15" x14ac:dyDescent="0.3">
      <c r="B181" s="11" t="str">
        <f>+'Velocidades y tramos'!H55</f>
        <v>GigaEthernet 10 Gbps</v>
      </c>
      <c r="C181" s="11" t="str">
        <f>+'Velocidades y tramos'!I55</f>
        <v>LDI</v>
      </c>
      <c r="D181" s="127">
        <v>10</v>
      </c>
      <c r="E181" s="83"/>
      <c r="F181" s="83"/>
      <c r="G181" s="127"/>
      <c r="H181" s="127">
        <v>20</v>
      </c>
      <c r="I181" s="127"/>
      <c r="J181" s="127">
        <v>20</v>
      </c>
      <c r="K181" s="127"/>
      <c r="L181" s="127">
        <v>20</v>
      </c>
      <c r="M181" s="127"/>
      <c r="N181" s="127">
        <v>20</v>
      </c>
      <c r="O181" s="119">
        <f t="shared" si="3"/>
        <v>80</v>
      </c>
    </row>
    <row r="182" spans="2:15" x14ac:dyDescent="0.3">
      <c r="B182" s="11" t="str">
        <f>+'Velocidades y tramos'!H56</f>
        <v>GigaEthernet 100 Gbps</v>
      </c>
      <c r="C182" s="11" t="str">
        <f>+'Velocidades y tramos'!I56</f>
        <v>LDI</v>
      </c>
      <c r="D182" s="127">
        <v>10</v>
      </c>
      <c r="G182" s="127"/>
      <c r="H182" s="127">
        <v>20</v>
      </c>
      <c r="I182" s="127"/>
      <c r="J182" s="127">
        <v>20</v>
      </c>
      <c r="K182" s="127"/>
      <c r="L182" s="127">
        <v>20</v>
      </c>
      <c r="M182" s="127"/>
      <c r="N182" s="127">
        <v>20</v>
      </c>
      <c r="O182" s="119">
        <f t="shared" si="3"/>
        <v>80</v>
      </c>
    </row>
  </sheetData>
  <mergeCells count="12">
    <mergeCell ref="G130:H130"/>
    <mergeCell ref="I130:J130"/>
    <mergeCell ref="G71:N71"/>
    <mergeCell ref="G128:N128"/>
    <mergeCell ref="K130:L130"/>
    <mergeCell ref="M130:N130"/>
    <mergeCell ref="G73:H73"/>
    <mergeCell ref="I73:J73"/>
    <mergeCell ref="K73:L73"/>
    <mergeCell ref="M73:N73"/>
    <mergeCell ref="G72:N72"/>
    <mergeCell ref="G129:N129"/>
  </mergeCells>
  <hyperlinks>
    <hyperlink ref="A1" location="Resultados!A1" display="TEST"/>
  </hyperlinks>
  <pageMargins left="0.7" right="0.7" top="0.75" bottom="0.75" header="0.3" footer="0.3"/>
  <pageSetup orientation="portrait" r:id="rId1"/>
  <ignoredErrors>
    <ignoredError sqref="O77:O91 O132:O148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34"/>
  <sheetViews>
    <sheetView showGridLines="0" zoomScaleNormal="100" workbookViewId="0">
      <selection activeCell="G8" sqref="G8"/>
    </sheetView>
  </sheetViews>
  <sheetFormatPr baseColWidth="10" defaultColWidth="9.1796875" defaultRowHeight="13" x14ac:dyDescent="0.3"/>
  <cols>
    <col min="1" max="1" width="9.7265625" style="60" customWidth="1"/>
    <col min="2" max="2" width="33.54296875" style="60" customWidth="1"/>
    <col min="3" max="3" width="86" style="60" customWidth="1"/>
    <col min="4" max="4" width="14.453125" style="60" bestFit="1" customWidth="1"/>
    <col min="5" max="5" width="13.453125" style="60" bestFit="1" customWidth="1"/>
    <col min="6" max="6" width="15.1796875" style="60" customWidth="1"/>
    <col min="7" max="7" width="13.453125" style="60" customWidth="1"/>
    <col min="8" max="16384" width="9.1796875" style="60"/>
  </cols>
  <sheetData>
    <row r="1" spans="1:7" s="10" customFormat="1" ht="21" x14ac:dyDescent="0.5">
      <c r="B1" s="10" t="s">
        <v>50</v>
      </c>
    </row>
    <row r="3" spans="1:7" ht="21" x14ac:dyDescent="0.5">
      <c r="A3" s="21" t="s">
        <v>130</v>
      </c>
      <c r="B3" s="55" t="s">
        <v>140</v>
      </c>
    </row>
    <row r="4" spans="1:7" x14ac:dyDescent="0.3">
      <c r="B4" s="56" t="s">
        <v>199</v>
      </c>
    </row>
    <row r="5" spans="1:7" s="57" customFormat="1" ht="15.5" x14ac:dyDescent="0.35">
      <c r="B5" s="57" t="s">
        <v>140</v>
      </c>
    </row>
    <row r="7" spans="1:7" x14ac:dyDescent="0.3">
      <c r="B7" s="64" t="s">
        <v>55</v>
      </c>
      <c r="C7" s="64" t="s">
        <v>56</v>
      </c>
    </row>
    <row r="8" spans="1:7" x14ac:dyDescent="0.3">
      <c r="D8" s="64" t="s">
        <v>69</v>
      </c>
      <c r="E8" s="64" t="s">
        <v>12</v>
      </c>
      <c r="F8" s="64" t="s">
        <v>88</v>
      </c>
      <c r="G8" s="64" t="s">
        <v>40</v>
      </c>
    </row>
    <row r="9" spans="1:7" x14ac:dyDescent="0.3">
      <c r="B9" s="59" t="s">
        <v>71</v>
      </c>
      <c r="C9" s="60" t="s">
        <v>138</v>
      </c>
    </row>
    <row r="10" spans="1:7" x14ac:dyDescent="0.3">
      <c r="B10" s="60" t="s">
        <v>63</v>
      </c>
      <c r="C10" s="60" t="s">
        <v>64</v>
      </c>
      <c r="D10" s="61">
        <f>SUM(E10:G10)</f>
        <v>10000000</v>
      </c>
      <c r="E10" s="2">
        <v>5000000</v>
      </c>
      <c r="F10" s="2">
        <v>2000000</v>
      </c>
      <c r="G10" s="2">
        <v>3000000</v>
      </c>
    </row>
    <row r="11" spans="1:7" x14ac:dyDescent="0.3">
      <c r="B11" s="60" t="s">
        <v>57</v>
      </c>
      <c r="C11" s="60" t="s">
        <v>58</v>
      </c>
      <c r="D11" s="61">
        <f t="shared" ref="D11:D23" si="0">SUM(E11:G11)</f>
        <v>10000000</v>
      </c>
      <c r="E11" s="2">
        <v>5000000</v>
      </c>
      <c r="F11" s="2">
        <v>2000000</v>
      </c>
      <c r="G11" s="2">
        <v>3000000</v>
      </c>
    </row>
    <row r="12" spans="1:7" x14ac:dyDescent="0.3">
      <c r="B12" s="60" t="s">
        <v>59</v>
      </c>
      <c r="C12" s="60" t="s">
        <v>60</v>
      </c>
      <c r="D12" s="61">
        <f t="shared" si="0"/>
        <v>10000000</v>
      </c>
      <c r="E12" s="2">
        <v>5000000</v>
      </c>
      <c r="F12" s="2">
        <v>2000000</v>
      </c>
      <c r="G12" s="2">
        <v>3000000</v>
      </c>
    </row>
    <row r="13" spans="1:7" x14ac:dyDescent="0.3">
      <c r="B13" s="60" t="s">
        <v>61</v>
      </c>
      <c r="C13" s="60" t="s">
        <v>62</v>
      </c>
      <c r="D13" s="61">
        <f t="shared" si="0"/>
        <v>10000000</v>
      </c>
      <c r="E13" s="2">
        <v>5000000</v>
      </c>
      <c r="F13" s="2">
        <v>2000000</v>
      </c>
      <c r="G13" s="2">
        <v>3000000</v>
      </c>
    </row>
    <row r="14" spans="1:7" x14ac:dyDescent="0.3">
      <c r="B14" s="60" t="s">
        <v>187</v>
      </c>
      <c r="C14" s="60" t="s">
        <v>188</v>
      </c>
      <c r="D14" s="61">
        <f t="shared" si="0"/>
        <v>10000000</v>
      </c>
      <c r="E14" s="2">
        <v>5000000</v>
      </c>
      <c r="F14" s="2">
        <v>2000000</v>
      </c>
      <c r="G14" s="2">
        <v>3000000</v>
      </c>
    </row>
    <row r="15" spans="1:7" x14ac:dyDescent="0.3">
      <c r="B15" s="60" t="s">
        <v>65</v>
      </c>
      <c r="C15" s="60" t="s">
        <v>66</v>
      </c>
      <c r="D15" s="61">
        <f t="shared" si="0"/>
        <v>10000000</v>
      </c>
      <c r="E15" s="2">
        <v>5000000</v>
      </c>
      <c r="F15" s="2">
        <v>2000000</v>
      </c>
      <c r="G15" s="2">
        <v>3000000</v>
      </c>
    </row>
    <row r="16" spans="1:7" x14ac:dyDescent="0.3">
      <c r="B16" s="59" t="s">
        <v>72</v>
      </c>
      <c r="D16" s="61"/>
      <c r="E16" s="2"/>
      <c r="F16" s="2"/>
      <c r="G16" s="2"/>
    </row>
    <row r="17" spans="2:7" x14ac:dyDescent="0.3">
      <c r="B17" s="60" t="s">
        <v>73</v>
      </c>
      <c r="C17" s="60" t="s">
        <v>74</v>
      </c>
      <c r="D17" s="61">
        <f t="shared" si="0"/>
        <v>10000000</v>
      </c>
      <c r="E17" s="2">
        <v>5000000</v>
      </c>
      <c r="F17" s="2">
        <v>2000000</v>
      </c>
      <c r="G17" s="2">
        <v>3000000</v>
      </c>
    </row>
    <row r="18" spans="2:7" x14ac:dyDescent="0.3">
      <c r="B18" s="60" t="s">
        <v>67</v>
      </c>
      <c r="C18" s="60" t="s">
        <v>68</v>
      </c>
      <c r="D18" s="61">
        <f t="shared" si="0"/>
        <v>10000000</v>
      </c>
      <c r="E18" s="2">
        <v>5000000</v>
      </c>
      <c r="F18" s="2">
        <v>2000000</v>
      </c>
      <c r="G18" s="2">
        <v>3000000</v>
      </c>
    </row>
    <row r="19" spans="2:7" x14ac:dyDescent="0.3">
      <c r="B19" s="59" t="s">
        <v>75</v>
      </c>
      <c r="D19" s="61"/>
      <c r="E19" s="2"/>
      <c r="F19" s="2"/>
      <c r="G19" s="2"/>
    </row>
    <row r="20" spans="2:7" x14ac:dyDescent="0.3">
      <c r="B20" s="60" t="s">
        <v>118</v>
      </c>
      <c r="C20" s="60" t="s">
        <v>119</v>
      </c>
      <c r="D20" s="61">
        <f t="shared" si="0"/>
        <v>10000000</v>
      </c>
      <c r="E20" s="2">
        <v>5000000</v>
      </c>
      <c r="F20" s="2">
        <v>2000000</v>
      </c>
      <c r="G20" s="2">
        <v>3000000</v>
      </c>
    </row>
    <row r="21" spans="2:7" x14ac:dyDescent="0.3">
      <c r="B21" s="60" t="s">
        <v>120</v>
      </c>
      <c r="C21" s="60" t="s">
        <v>121</v>
      </c>
      <c r="D21" s="61">
        <f t="shared" si="0"/>
        <v>10000000</v>
      </c>
      <c r="E21" s="2">
        <v>5000000</v>
      </c>
      <c r="F21" s="2">
        <v>2000000</v>
      </c>
      <c r="G21" s="2">
        <v>3000000</v>
      </c>
    </row>
    <row r="22" spans="2:7" x14ac:dyDescent="0.3">
      <c r="B22" s="60" t="s">
        <v>122</v>
      </c>
      <c r="C22" s="60" t="s">
        <v>123</v>
      </c>
      <c r="D22" s="61">
        <f t="shared" si="0"/>
        <v>10000000</v>
      </c>
      <c r="E22" s="2">
        <v>5000000</v>
      </c>
      <c r="F22" s="2">
        <v>2000000</v>
      </c>
      <c r="G22" s="2">
        <v>3000000</v>
      </c>
    </row>
    <row r="23" spans="2:7" x14ac:dyDescent="0.3">
      <c r="B23" s="60" t="s">
        <v>111</v>
      </c>
      <c r="C23" s="60" t="s">
        <v>189</v>
      </c>
      <c r="D23" s="61">
        <f t="shared" si="0"/>
        <v>10000000</v>
      </c>
      <c r="E23" s="2">
        <v>5000000</v>
      </c>
      <c r="F23" s="2">
        <v>2000000</v>
      </c>
      <c r="G23" s="2">
        <v>3000000</v>
      </c>
    </row>
    <row r="24" spans="2:7" x14ac:dyDescent="0.3">
      <c r="D24" s="61"/>
      <c r="E24" s="134"/>
      <c r="F24" s="134"/>
      <c r="G24" s="134"/>
    </row>
    <row r="25" spans="2:7" x14ac:dyDescent="0.3">
      <c r="B25" s="59" t="s">
        <v>69</v>
      </c>
      <c r="D25" s="62">
        <f>SUM(D10:D24)</f>
        <v>120000000</v>
      </c>
      <c r="E25" s="62">
        <f>SUM(E10:E24)</f>
        <v>60000000</v>
      </c>
      <c r="F25" s="62">
        <f>SUM(F10:F24)</f>
        <v>24000000</v>
      </c>
      <c r="G25" s="62">
        <f>SUM(G10:G24)</f>
        <v>36000000</v>
      </c>
    </row>
    <row r="26" spans="2:7" x14ac:dyDescent="0.3">
      <c r="D26" s="63" t="str">
        <f>IF(SUM('Costos aguas abajo - resumen'!C6:C8)='Costos aguas abajo_AEP'!D25,"ok","error")</f>
        <v>ok</v>
      </c>
      <c r="E26" s="84"/>
      <c r="F26" s="84"/>
      <c r="G26" s="84"/>
    </row>
    <row r="34" spans="3:3" x14ac:dyDescent="0.3">
      <c r="C34" s="85"/>
    </row>
  </sheetData>
  <phoneticPr fontId="0" type="noConversion"/>
  <hyperlinks>
    <hyperlink ref="A3" location="Resultados!A1" display="TEST"/>
  </hyperlink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3"/>
  </sheetPr>
  <dimension ref="B3:C31"/>
  <sheetViews>
    <sheetView showGridLines="0" workbookViewId="0">
      <selection activeCell="I28" sqref="I28"/>
    </sheetView>
  </sheetViews>
  <sheetFormatPr baseColWidth="10" defaultColWidth="9.1796875" defaultRowHeight="13" x14ac:dyDescent="0.3"/>
  <cols>
    <col min="1" max="16384" width="9.1796875" style="6"/>
  </cols>
  <sheetData>
    <row r="3" spans="2:2" ht="36" x14ac:dyDescent="0.8">
      <c r="B3" s="5" t="s">
        <v>97</v>
      </c>
    </row>
    <row r="31" spans="3:3" x14ac:dyDescent="0.3">
      <c r="C31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175"/>
  <sheetViews>
    <sheetView showGridLines="0" zoomScale="56" zoomScaleNormal="70" workbookViewId="0">
      <selection activeCell="B4" sqref="B4"/>
    </sheetView>
  </sheetViews>
  <sheetFormatPr baseColWidth="10" defaultColWidth="11.54296875" defaultRowHeight="13" x14ac:dyDescent="0.3"/>
  <cols>
    <col min="1" max="1" width="11.54296875" style="11"/>
    <col min="2" max="2" width="24" style="11" customWidth="1"/>
    <col min="3" max="3" width="19.26953125" style="11" bestFit="1" customWidth="1"/>
    <col min="4" max="4" width="22.81640625" style="72" bestFit="1" customWidth="1"/>
    <col min="5" max="5" width="21.7265625" style="72" bestFit="1" customWidth="1"/>
    <col min="6" max="6" width="31" style="72" bestFit="1" customWidth="1"/>
    <col min="7" max="7" width="14.453125" style="72" bestFit="1" customWidth="1"/>
    <col min="8" max="8" width="18.26953125" style="72" bestFit="1" customWidth="1"/>
    <col min="9" max="9" width="14.453125" style="72" bestFit="1" customWidth="1"/>
    <col min="10" max="10" width="18.26953125" style="72" bestFit="1" customWidth="1"/>
    <col min="11" max="11" width="14.453125" style="72" bestFit="1" customWidth="1"/>
    <col min="12" max="12" width="18.26953125" style="72" bestFit="1" customWidth="1"/>
    <col min="13" max="13" width="14.453125" style="72" bestFit="1" customWidth="1"/>
    <col min="14" max="14" width="19.26953125" style="72" bestFit="1" customWidth="1"/>
    <col min="15" max="15" width="11.54296875" style="71"/>
    <col min="16" max="16384" width="11.54296875" style="11"/>
  </cols>
  <sheetData>
    <row r="1" spans="1:15" s="55" customFormat="1" ht="21" x14ac:dyDescent="0.5">
      <c r="A1" s="21" t="s">
        <v>130</v>
      </c>
      <c r="B1" s="55" t="s">
        <v>41</v>
      </c>
      <c r="D1" s="86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5" x14ac:dyDescent="0.3"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5" x14ac:dyDescent="0.3">
      <c r="B3" s="56"/>
      <c r="E3" s="88"/>
      <c r="F3" s="88"/>
      <c r="G3" s="89"/>
      <c r="H3" s="88"/>
      <c r="I3" s="88"/>
      <c r="J3" s="88"/>
      <c r="K3" s="88"/>
      <c r="L3" s="88"/>
      <c r="M3" s="88"/>
      <c r="N3" s="88"/>
    </row>
    <row r="4" spans="1:15" x14ac:dyDescent="0.3"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5" x14ac:dyDescent="0.3">
      <c r="C5" s="90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5" ht="15" customHeight="1" x14ac:dyDescent="0.35">
      <c r="B6" s="167"/>
      <c r="C6" s="170"/>
      <c r="D6" s="173" t="s">
        <v>0</v>
      </c>
      <c r="E6" s="174"/>
      <c r="F6" s="174"/>
      <c r="G6" s="174"/>
      <c r="H6" s="174"/>
      <c r="I6" s="174"/>
      <c r="J6" s="174"/>
      <c r="K6" s="174"/>
      <c r="L6" s="174"/>
      <c r="M6" s="174"/>
      <c r="N6" s="175"/>
      <c r="O6" s="91"/>
    </row>
    <row r="7" spans="1:15" ht="72" customHeight="1" x14ac:dyDescent="0.3">
      <c r="B7" s="168"/>
      <c r="C7" s="171"/>
      <c r="D7" s="176"/>
      <c r="E7" s="177"/>
      <c r="F7" s="178" t="s">
        <v>1</v>
      </c>
      <c r="G7" s="179"/>
      <c r="H7" s="179"/>
      <c r="I7" s="179"/>
      <c r="J7" s="179"/>
      <c r="K7" s="179"/>
      <c r="L7" s="179"/>
      <c r="M7" s="179"/>
      <c r="N7" s="180"/>
    </row>
    <row r="8" spans="1:15" ht="12.75" customHeight="1" x14ac:dyDescent="0.3">
      <c r="B8" s="169"/>
      <c r="C8" s="172"/>
      <c r="D8" s="74"/>
      <c r="E8" s="75"/>
      <c r="F8" s="181" t="s">
        <v>2</v>
      </c>
      <c r="G8" s="181"/>
      <c r="H8" s="181" t="s">
        <v>3</v>
      </c>
      <c r="I8" s="181"/>
      <c r="J8" s="181" t="s">
        <v>4</v>
      </c>
      <c r="K8" s="181"/>
      <c r="L8" s="181" t="s">
        <v>5</v>
      </c>
      <c r="M8" s="181"/>
      <c r="N8" s="75"/>
    </row>
    <row r="9" spans="1:15" ht="26" x14ac:dyDescent="0.3">
      <c r="B9" s="73" t="s">
        <v>6</v>
      </c>
      <c r="C9" s="73" t="s">
        <v>207</v>
      </c>
      <c r="D9" s="76" t="s">
        <v>208</v>
      </c>
      <c r="E9" s="77" t="s">
        <v>7</v>
      </c>
      <c r="F9" s="76" t="s">
        <v>8</v>
      </c>
      <c r="G9" s="76" t="s">
        <v>9</v>
      </c>
      <c r="H9" s="76" t="s">
        <v>8</v>
      </c>
      <c r="I9" s="76" t="s">
        <v>9</v>
      </c>
      <c r="J9" s="76" t="s">
        <v>8</v>
      </c>
      <c r="K9" s="76" t="s">
        <v>9</v>
      </c>
      <c r="L9" s="76" t="s">
        <v>8</v>
      </c>
      <c r="M9" s="76" t="s">
        <v>9</v>
      </c>
      <c r="N9" s="76" t="s">
        <v>10</v>
      </c>
    </row>
    <row r="10" spans="1:15" x14ac:dyDescent="0.3">
      <c r="B10" s="69" t="str">
        <f>+'Velocidades y tramos'!B6</f>
        <v>64 Kbps</v>
      </c>
      <c r="C10" s="69" t="s">
        <v>12</v>
      </c>
      <c r="D10" s="70">
        <v>1034</v>
      </c>
      <c r="E10" s="70">
        <v>341</v>
      </c>
      <c r="F10" s="70"/>
      <c r="G10" s="70"/>
      <c r="H10" s="70"/>
      <c r="I10" s="70"/>
      <c r="J10" s="70"/>
      <c r="K10" s="70"/>
      <c r="L10" s="70"/>
      <c r="M10" s="70"/>
      <c r="N10" s="70"/>
    </row>
    <row r="11" spans="1:15" x14ac:dyDescent="0.3">
      <c r="B11" s="69" t="str">
        <f>+'Velocidades y tramos'!B7</f>
        <v>128 Kbps</v>
      </c>
      <c r="C11" s="69" t="s">
        <v>12</v>
      </c>
      <c r="D11" s="70">
        <v>1552</v>
      </c>
      <c r="E11" s="70">
        <v>427</v>
      </c>
      <c r="F11" s="70"/>
      <c r="G11" s="70"/>
      <c r="H11" s="70"/>
      <c r="I11" s="70"/>
      <c r="J11" s="70"/>
      <c r="K11" s="70"/>
      <c r="L11" s="70"/>
      <c r="M11" s="70"/>
      <c r="N11" s="70"/>
    </row>
    <row r="12" spans="1:15" x14ac:dyDescent="0.3">
      <c r="B12" s="69" t="str">
        <f>+'Velocidades y tramos'!B8</f>
        <v>192 Kbps</v>
      </c>
      <c r="C12" s="69" t="s">
        <v>12</v>
      </c>
      <c r="D12" s="70">
        <v>2069</v>
      </c>
      <c r="E12" s="70">
        <v>498</v>
      </c>
      <c r="F12" s="70"/>
      <c r="G12" s="70"/>
      <c r="H12" s="70"/>
      <c r="I12" s="70"/>
      <c r="J12" s="70"/>
      <c r="K12" s="70"/>
      <c r="L12" s="70"/>
      <c r="M12" s="70"/>
      <c r="N12" s="70"/>
    </row>
    <row r="13" spans="1:15" x14ac:dyDescent="0.3">
      <c r="B13" s="69" t="str">
        <f>+'Velocidades y tramos'!B9</f>
        <v>256 Kbps</v>
      </c>
      <c r="C13" s="69" t="s">
        <v>12</v>
      </c>
      <c r="D13" s="70">
        <v>2586</v>
      </c>
      <c r="E13" s="70">
        <v>562</v>
      </c>
      <c r="F13" s="70"/>
      <c r="G13" s="70"/>
      <c r="H13" s="70"/>
      <c r="I13" s="70"/>
      <c r="J13" s="70"/>
      <c r="K13" s="70"/>
      <c r="L13" s="70"/>
      <c r="M13" s="70"/>
      <c r="N13" s="70"/>
    </row>
    <row r="14" spans="1:15" x14ac:dyDescent="0.3">
      <c r="B14" s="69" t="str">
        <f>+'Velocidades y tramos'!B10</f>
        <v>384 Kbps</v>
      </c>
      <c r="C14" s="69" t="s">
        <v>12</v>
      </c>
      <c r="D14" s="70">
        <v>3103</v>
      </c>
      <c r="E14" s="70">
        <v>675</v>
      </c>
      <c r="F14" s="70"/>
      <c r="G14" s="70"/>
      <c r="H14" s="70"/>
      <c r="I14" s="70"/>
      <c r="J14" s="70"/>
      <c r="K14" s="70"/>
      <c r="L14" s="70"/>
      <c r="M14" s="70"/>
      <c r="N14" s="70"/>
    </row>
    <row r="15" spans="1:15" x14ac:dyDescent="0.3">
      <c r="B15" s="69" t="str">
        <f>+'Velocidades y tramos'!B11</f>
        <v>512 Kbps</v>
      </c>
      <c r="C15" s="69" t="s">
        <v>12</v>
      </c>
      <c r="D15" s="70">
        <v>3620</v>
      </c>
      <c r="E15" s="70">
        <v>776</v>
      </c>
      <c r="F15" s="70"/>
      <c r="G15" s="70"/>
      <c r="H15" s="70"/>
      <c r="I15" s="70"/>
      <c r="J15" s="70"/>
      <c r="K15" s="70"/>
      <c r="L15" s="70"/>
      <c r="M15" s="70"/>
      <c r="N15" s="70"/>
    </row>
    <row r="16" spans="1:15" x14ac:dyDescent="0.3">
      <c r="B16" s="69" t="str">
        <f>+'Velocidades y tramos'!B12</f>
        <v>768 Kbps</v>
      </c>
      <c r="C16" s="69" t="s">
        <v>12</v>
      </c>
      <c r="D16" s="70">
        <v>4137</v>
      </c>
      <c r="E16" s="70">
        <v>955</v>
      </c>
      <c r="F16" s="70"/>
      <c r="G16" s="70"/>
      <c r="H16" s="70"/>
      <c r="I16" s="70"/>
      <c r="J16" s="70"/>
      <c r="K16" s="70"/>
      <c r="L16" s="70"/>
      <c r="M16" s="70"/>
      <c r="N16" s="70"/>
    </row>
    <row r="17" spans="2:14" x14ac:dyDescent="0.3">
      <c r="B17" s="69" t="str">
        <f>+'Velocidades y tramos'!B13</f>
        <v>1024 Kbps</v>
      </c>
      <c r="C17" s="69" t="s">
        <v>12</v>
      </c>
      <c r="D17" s="70">
        <v>4655</v>
      </c>
      <c r="E17" s="70">
        <v>1114</v>
      </c>
      <c r="F17" s="70"/>
      <c r="G17" s="70"/>
      <c r="H17" s="70"/>
      <c r="I17" s="70"/>
      <c r="J17" s="70"/>
      <c r="K17" s="70"/>
      <c r="L17" s="70"/>
      <c r="M17" s="70"/>
      <c r="N17" s="70"/>
    </row>
    <row r="18" spans="2:14" x14ac:dyDescent="0.3">
      <c r="B18" s="69" t="str">
        <f>+'Velocidades y tramos'!B14</f>
        <v>E1 (2 Mbps)</v>
      </c>
      <c r="C18" s="69" t="s">
        <v>12</v>
      </c>
      <c r="D18" s="70">
        <v>7290</v>
      </c>
      <c r="E18" s="70">
        <v>1781</v>
      </c>
      <c r="F18" s="70"/>
      <c r="G18" s="70"/>
      <c r="H18" s="70"/>
      <c r="I18" s="70"/>
      <c r="J18" s="70"/>
      <c r="K18" s="70"/>
      <c r="L18" s="70"/>
      <c r="M18" s="70"/>
      <c r="N18" s="70"/>
    </row>
    <row r="19" spans="2:14" x14ac:dyDescent="0.3">
      <c r="B19" s="69" t="str">
        <f>+'Velocidades y tramos'!B15</f>
        <v>E2 (8 Mbps)</v>
      </c>
      <c r="C19" s="69" t="s">
        <v>12</v>
      </c>
      <c r="D19" s="70">
        <v>29159</v>
      </c>
      <c r="E19" s="70">
        <v>4545</v>
      </c>
      <c r="F19" s="70"/>
      <c r="G19" s="70"/>
      <c r="H19" s="70"/>
      <c r="I19" s="70"/>
      <c r="J19" s="70"/>
      <c r="K19" s="70"/>
      <c r="L19" s="70"/>
      <c r="M19" s="70"/>
      <c r="N19" s="70"/>
    </row>
    <row r="20" spans="2:14" x14ac:dyDescent="0.3">
      <c r="B20" s="69" t="str">
        <f>+'Velocidades y tramos'!B16</f>
        <v>E3 (34 Mbps)</v>
      </c>
      <c r="C20" s="69" t="s">
        <v>12</v>
      </c>
      <c r="D20" s="70">
        <v>36904</v>
      </c>
      <c r="E20" s="70">
        <v>13323</v>
      </c>
      <c r="F20" s="70"/>
      <c r="G20" s="70"/>
      <c r="H20" s="70"/>
      <c r="I20" s="70"/>
      <c r="J20" s="70"/>
      <c r="K20" s="70"/>
      <c r="L20" s="70"/>
      <c r="M20" s="70"/>
      <c r="N20" s="70"/>
    </row>
    <row r="21" spans="2:14" x14ac:dyDescent="0.3">
      <c r="B21" s="69" t="str">
        <f>+'Velocidades y tramos'!B17</f>
        <v xml:space="preserve">E4 (139 Mbps) </v>
      </c>
      <c r="C21" s="69" t="s">
        <v>12</v>
      </c>
      <c r="D21" s="70">
        <v>81737</v>
      </c>
      <c r="E21" s="70">
        <v>40386</v>
      </c>
      <c r="F21" s="70"/>
      <c r="G21" s="70"/>
      <c r="H21" s="70"/>
      <c r="I21" s="70"/>
      <c r="J21" s="70"/>
      <c r="K21" s="70"/>
      <c r="L21" s="70"/>
      <c r="M21" s="70"/>
      <c r="N21" s="70"/>
    </row>
    <row r="22" spans="2:14" x14ac:dyDescent="0.3">
      <c r="B22" s="69" t="str">
        <f>+'Velocidades y tramos'!B18</f>
        <v xml:space="preserve">STM 1 (155 Mbps) </v>
      </c>
      <c r="C22" s="69" t="s">
        <v>12</v>
      </c>
      <c r="D22" s="70">
        <v>81737</v>
      </c>
      <c r="E22" s="70">
        <v>40386</v>
      </c>
      <c r="F22" s="70"/>
      <c r="G22" s="70"/>
      <c r="H22" s="70"/>
      <c r="I22" s="70"/>
      <c r="J22" s="70"/>
      <c r="K22" s="70"/>
      <c r="L22" s="70"/>
      <c r="M22" s="70"/>
      <c r="N22" s="70"/>
    </row>
    <row r="23" spans="2:14" x14ac:dyDescent="0.3">
      <c r="B23" s="69" t="str">
        <f>+'Velocidades y tramos'!B19</f>
        <v xml:space="preserve">STM 4 (622 Mbps) </v>
      </c>
      <c r="C23" s="69" t="s">
        <v>12</v>
      </c>
      <c r="D23" s="70">
        <v>183908</v>
      </c>
      <c r="E23" s="70">
        <v>77462</v>
      </c>
      <c r="F23" s="70"/>
      <c r="G23" s="70"/>
      <c r="H23" s="70"/>
      <c r="I23" s="70"/>
      <c r="J23" s="70"/>
      <c r="K23" s="70"/>
      <c r="L23" s="70"/>
      <c r="M23" s="70"/>
      <c r="N23" s="70"/>
    </row>
    <row r="24" spans="2:14" x14ac:dyDescent="0.3">
      <c r="B24" s="69" t="str">
        <f>+'Velocidades y tramos'!B20</f>
        <v xml:space="preserve">STM 16 (2.5 Gbps) </v>
      </c>
      <c r="C24" s="69" t="s">
        <v>12</v>
      </c>
      <c r="D24" s="70">
        <v>459770</v>
      </c>
      <c r="E24" s="70">
        <v>186532</v>
      </c>
      <c r="F24" s="70"/>
      <c r="G24" s="70"/>
      <c r="H24" s="70"/>
      <c r="I24" s="70"/>
      <c r="J24" s="70"/>
      <c r="K24" s="70"/>
      <c r="L24" s="70"/>
      <c r="M24" s="70"/>
      <c r="N24" s="70"/>
    </row>
    <row r="25" spans="2:14" x14ac:dyDescent="0.3">
      <c r="B25" s="69" t="str">
        <f>+'Velocidades y tramos'!B21</f>
        <v>STM 64 (10 Gbps)</v>
      </c>
      <c r="C25" s="69" t="s">
        <v>12</v>
      </c>
      <c r="D25" s="70">
        <v>735632</v>
      </c>
      <c r="E25" s="70">
        <v>426740</v>
      </c>
      <c r="F25" s="70"/>
      <c r="G25" s="70"/>
      <c r="H25" s="70"/>
      <c r="I25" s="70"/>
      <c r="J25" s="70"/>
      <c r="K25" s="70"/>
      <c r="L25" s="70"/>
      <c r="M25" s="70"/>
      <c r="N25" s="70"/>
    </row>
    <row r="26" spans="2:14" x14ac:dyDescent="0.3">
      <c r="B26" s="69" t="str">
        <f>+'Velocidades y tramos'!B22</f>
        <v xml:space="preserve">STM 256 (40 Gbps) </v>
      </c>
      <c r="C26" s="69" t="s">
        <v>12</v>
      </c>
      <c r="D26" s="70">
        <v>2942529</v>
      </c>
      <c r="E26" s="70">
        <v>1092499</v>
      </c>
      <c r="F26" s="70"/>
      <c r="G26" s="70"/>
      <c r="H26" s="70"/>
      <c r="I26" s="70"/>
      <c r="J26" s="70"/>
      <c r="K26" s="70"/>
      <c r="L26" s="70"/>
      <c r="M26" s="70"/>
      <c r="N26" s="70"/>
    </row>
    <row r="27" spans="2:14" x14ac:dyDescent="0.3">
      <c r="B27" s="69" t="str">
        <f>+'Velocidades y tramos'!B23</f>
        <v>2 Mbps PMP</v>
      </c>
      <c r="C27" s="69" t="s">
        <v>12</v>
      </c>
      <c r="D27" s="70">
        <v>7290</v>
      </c>
      <c r="E27" s="70">
        <v>2489</v>
      </c>
      <c r="F27" s="70"/>
      <c r="G27" s="70"/>
      <c r="H27" s="70"/>
      <c r="I27" s="70"/>
      <c r="J27" s="70"/>
      <c r="K27" s="70"/>
      <c r="L27" s="70"/>
      <c r="M27" s="70"/>
      <c r="N27" s="70"/>
    </row>
    <row r="28" spans="2:14" x14ac:dyDescent="0.3">
      <c r="B28" s="69" t="str">
        <f>+'Velocidades y tramos'!B24</f>
        <v>34 Mbps PMP</v>
      </c>
      <c r="C28" s="69" t="s">
        <v>12</v>
      </c>
      <c r="D28" s="70">
        <v>36904</v>
      </c>
      <c r="E28" s="70">
        <v>14741</v>
      </c>
      <c r="F28" s="70"/>
      <c r="G28" s="70"/>
      <c r="H28" s="70"/>
      <c r="I28" s="70"/>
      <c r="J28" s="70"/>
      <c r="K28" s="70"/>
      <c r="L28" s="70"/>
      <c r="M28" s="70"/>
      <c r="N28" s="70"/>
    </row>
    <row r="29" spans="2:14" x14ac:dyDescent="0.3">
      <c r="B29" s="69" t="str">
        <f>+'Velocidades y tramos'!B25</f>
        <v>155 Mbps PMP</v>
      </c>
      <c r="C29" s="69" t="s">
        <v>12</v>
      </c>
      <c r="D29" s="70">
        <v>81737</v>
      </c>
      <c r="E29" s="70">
        <v>43221</v>
      </c>
      <c r="F29" s="70"/>
      <c r="G29" s="70"/>
      <c r="H29" s="70"/>
      <c r="I29" s="70"/>
      <c r="J29" s="70"/>
      <c r="K29" s="70"/>
      <c r="L29" s="70"/>
      <c r="M29" s="70"/>
      <c r="N29" s="70"/>
    </row>
    <row r="30" spans="2:14" x14ac:dyDescent="0.3">
      <c r="B30" s="69" t="str">
        <f>+'Velocidades y tramos'!B26</f>
        <v>622 Mbps PMP</v>
      </c>
      <c r="C30" s="69" t="s">
        <v>12</v>
      </c>
      <c r="D30" s="70">
        <v>183908</v>
      </c>
      <c r="E30" s="70">
        <v>84548</v>
      </c>
      <c r="F30" s="70"/>
      <c r="G30" s="70"/>
      <c r="H30" s="70"/>
      <c r="I30" s="70"/>
      <c r="J30" s="70"/>
      <c r="K30" s="70"/>
      <c r="L30" s="70"/>
      <c r="M30" s="70"/>
      <c r="N30" s="70"/>
    </row>
    <row r="31" spans="2:14" x14ac:dyDescent="0.3">
      <c r="B31" s="69" t="str">
        <f>+'Velocidades y tramos'!B27</f>
        <v>Ethernet 1 Mbps</v>
      </c>
      <c r="C31" s="69" t="s">
        <v>12</v>
      </c>
      <c r="D31" s="70">
        <v>13020</v>
      </c>
      <c r="E31" s="70">
        <v>1009</v>
      </c>
      <c r="F31" s="70"/>
      <c r="G31" s="70"/>
      <c r="H31" s="70"/>
      <c r="I31" s="70"/>
      <c r="J31" s="70"/>
      <c r="K31" s="70"/>
      <c r="L31" s="70"/>
      <c r="M31" s="70"/>
      <c r="N31" s="70"/>
    </row>
    <row r="32" spans="2:14" x14ac:dyDescent="0.3">
      <c r="B32" s="69" t="str">
        <f>+'Velocidades y tramos'!B28</f>
        <v>Ethernet 2 Mbps</v>
      </c>
      <c r="C32" s="69" t="s">
        <v>12</v>
      </c>
      <c r="D32" s="70">
        <v>13020</v>
      </c>
      <c r="E32" s="70">
        <v>1553</v>
      </c>
      <c r="F32" s="70"/>
      <c r="G32" s="70"/>
      <c r="H32" s="70"/>
      <c r="I32" s="70"/>
      <c r="J32" s="70"/>
      <c r="K32" s="70"/>
      <c r="L32" s="70"/>
      <c r="M32" s="70"/>
      <c r="N32" s="70"/>
    </row>
    <row r="33" spans="2:14" x14ac:dyDescent="0.3">
      <c r="B33" s="69" t="str">
        <f>+'Velocidades y tramos'!B29</f>
        <v>Ethernet 4 Mbps</v>
      </c>
      <c r="C33" s="69" t="s">
        <v>12</v>
      </c>
      <c r="D33" s="70">
        <v>13020</v>
      </c>
      <c r="E33" s="70">
        <v>2122</v>
      </c>
      <c r="F33" s="70"/>
      <c r="G33" s="70"/>
      <c r="H33" s="70"/>
      <c r="I33" s="70"/>
      <c r="J33" s="70"/>
      <c r="K33" s="70"/>
      <c r="L33" s="70"/>
      <c r="M33" s="70"/>
      <c r="N33" s="70"/>
    </row>
    <row r="34" spans="2:14" x14ac:dyDescent="0.3">
      <c r="B34" s="69" t="str">
        <f>+'Velocidades y tramos'!B30</f>
        <v>Ethernet 6 Mbps</v>
      </c>
      <c r="C34" s="69" t="s">
        <v>12</v>
      </c>
      <c r="D34" s="70">
        <v>13020</v>
      </c>
      <c r="E34" s="70">
        <v>2124</v>
      </c>
      <c r="F34" s="70"/>
      <c r="G34" s="70"/>
      <c r="H34" s="70"/>
      <c r="I34" s="70"/>
      <c r="J34" s="70"/>
      <c r="K34" s="70"/>
      <c r="L34" s="70"/>
      <c r="M34" s="70"/>
      <c r="N34" s="70"/>
    </row>
    <row r="35" spans="2:14" x14ac:dyDescent="0.3">
      <c r="B35" s="69" t="str">
        <f>+'Velocidades y tramos'!B31</f>
        <v>Ethernet 8 Mbps</v>
      </c>
      <c r="C35" s="69" t="s">
        <v>12</v>
      </c>
      <c r="D35" s="70">
        <v>13020</v>
      </c>
      <c r="E35" s="70">
        <v>3166</v>
      </c>
      <c r="F35" s="70"/>
      <c r="G35" s="70"/>
      <c r="H35" s="70"/>
      <c r="I35" s="70"/>
      <c r="J35" s="70"/>
      <c r="K35" s="70"/>
      <c r="L35" s="70"/>
      <c r="M35" s="70"/>
      <c r="N35" s="70"/>
    </row>
    <row r="36" spans="2:14" x14ac:dyDescent="0.3">
      <c r="B36" s="69" t="str">
        <f>+'Velocidades y tramos'!B32</f>
        <v>Ethernet 10 Mbps</v>
      </c>
      <c r="C36" s="69" t="s">
        <v>12</v>
      </c>
      <c r="D36" s="70">
        <v>13020</v>
      </c>
      <c r="E36" s="70">
        <v>3463</v>
      </c>
      <c r="F36" s="70"/>
      <c r="G36" s="70"/>
      <c r="H36" s="70"/>
      <c r="I36" s="70"/>
      <c r="J36" s="70"/>
      <c r="K36" s="70"/>
      <c r="L36" s="70"/>
      <c r="M36" s="70"/>
      <c r="N36" s="70"/>
    </row>
    <row r="37" spans="2:14" x14ac:dyDescent="0.3">
      <c r="B37" s="69" t="str">
        <f>+'Velocidades y tramos'!B33</f>
        <v>Ethernet 20 Mbps</v>
      </c>
      <c r="C37" s="69" t="s">
        <v>12</v>
      </c>
      <c r="D37" s="70">
        <v>13020</v>
      </c>
      <c r="E37" s="70">
        <v>4925</v>
      </c>
      <c r="F37" s="70"/>
      <c r="G37" s="70"/>
      <c r="H37" s="70"/>
      <c r="I37" s="70"/>
      <c r="J37" s="70"/>
      <c r="K37" s="70"/>
      <c r="L37" s="70"/>
      <c r="M37" s="70"/>
      <c r="N37" s="70"/>
    </row>
    <row r="38" spans="2:14" x14ac:dyDescent="0.3">
      <c r="B38" s="69" t="str">
        <f>+'Velocidades y tramos'!B34</f>
        <v>Ethernet 30 Mbps</v>
      </c>
      <c r="C38" s="69" t="s">
        <v>12</v>
      </c>
      <c r="D38" s="70">
        <v>13020</v>
      </c>
      <c r="E38" s="70">
        <v>5989</v>
      </c>
      <c r="F38" s="70"/>
      <c r="G38" s="70"/>
      <c r="H38" s="70"/>
      <c r="I38" s="70"/>
      <c r="J38" s="70"/>
      <c r="K38" s="70"/>
      <c r="L38" s="70"/>
      <c r="M38" s="70"/>
      <c r="N38" s="70"/>
    </row>
    <row r="39" spans="2:14" x14ac:dyDescent="0.3">
      <c r="B39" s="69" t="str">
        <f>+'Velocidades y tramos'!B35</f>
        <v>Ethernet 40 Mbps</v>
      </c>
      <c r="C39" s="69" t="s">
        <v>12</v>
      </c>
      <c r="D39" s="70">
        <v>13020</v>
      </c>
      <c r="E39" s="70">
        <v>7170</v>
      </c>
      <c r="F39" s="70"/>
      <c r="G39" s="70"/>
      <c r="H39" s="70"/>
      <c r="I39" s="70"/>
      <c r="J39" s="70"/>
      <c r="K39" s="70"/>
      <c r="L39" s="70"/>
      <c r="M39" s="70"/>
      <c r="N39" s="70"/>
    </row>
    <row r="40" spans="2:14" x14ac:dyDescent="0.3">
      <c r="B40" s="69" t="str">
        <f>+'Velocidades y tramos'!B36</f>
        <v>Ethernet 50 Mbps</v>
      </c>
      <c r="C40" s="69" t="s">
        <v>12</v>
      </c>
      <c r="D40" s="70">
        <v>13020</v>
      </c>
      <c r="E40" s="70">
        <v>8202</v>
      </c>
      <c r="F40" s="70"/>
      <c r="G40" s="70"/>
      <c r="H40" s="70"/>
      <c r="I40" s="70"/>
      <c r="J40" s="70"/>
      <c r="K40" s="70"/>
      <c r="L40" s="70"/>
      <c r="M40" s="70"/>
      <c r="N40" s="70"/>
    </row>
    <row r="41" spans="2:14" x14ac:dyDescent="0.3">
      <c r="B41" s="69" t="str">
        <f>+'Velocidades y tramos'!B37</f>
        <v>Ethernet 60 Mbps</v>
      </c>
      <c r="C41" s="69" t="s">
        <v>12</v>
      </c>
      <c r="D41" s="70">
        <v>13020</v>
      </c>
      <c r="E41" s="70">
        <v>8868</v>
      </c>
      <c r="F41" s="70"/>
      <c r="G41" s="70"/>
      <c r="H41" s="70"/>
      <c r="I41" s="70"/>
      <c r="J41" s="70"/>
      <c r="K41" s="70"/>
      <c r="L41" s="70"/>
      <c r="M41" s="70"/>
      <c r="N41" s="70"/>
    </row>
    <row r="42" spans="2:14" x14ac:dyDescent="0.3">
      <c r="B42" s="69" t="str">
        <f>+'Velocidades y tramos'!B38</f>
        <v>Ethernet 70 Mbps</v>
      </c>
      <c r="C42" s="69" t="s">
        <v>12</v>
      </c>
      <c r="D42" s="70">
        <v>13020</v>
      </c>
      <c r="E42" s="70">
        <v>9481</v>
      </c>
      <c r="F42" s="70"/>
      <c r="G42" s="70"/>
      <c r="H42" s="70"/>
      <c r="I42" s="70"/>
      <c r="J42" s="70"/>
      <c r="K42" s="70"/>
      <c r="L42" s="70"/>
      <c r="M42" s="70"/>
      <c r="N42" s="70"/>
    </row>
    <row r="43" spans="2:14" x14ac:dyDescent="0.3">
      <c r="B43" s="69" t="str">
        <f>+'Velocidades y tramos'!B39</f>
        <v>Ethernet 80 Mbps</v>
      </c>
      <c r="C43" s="69" t="s">
        <v>12</v>
      </c>
      <c r="D43" s="70">
        <v>13020</v>
      </c>
      <c r="E43" s="70">
        <v>10052</v>
      </c>
      <c r="F43" s="70"/>
      <c r="G43" s="70"/>
      <c r="H43" s="70"/>
      <c r="I43" s="70"/>
      <c r="J43" s="70"/>
      <c r="K43" s="70"/>
      <c r="L43" s="70"/>
      <c r="M43" s="70"/>
      <c r="N43" s="70"/>
    </row>
    <row r="44" spans="2:14" x14ac:dyDescent="0.3">
      <c r="B44" s="69" t="str">
        <f>+'Velocidades y tramos'!B40</f>
        <v>Ethernet 90 Mbps</v>
      </c>
      <c r="C44" s="69" t="s">
        <v>12</v>
      </c>
      <c r="D44" s="70">
        <v>13020</v>
      </c>
      <c r="E44" s="70">
        <v>10589</v>
      </c>
      <c r="F44" s="70"/>
      <c r="G44" s="70"/>
      <c r="H44" s="70"/>
      <c r="I44" s="70"/>
      <c r="J44" s="70"/>
      <c r="K44" s="70"/>
      <c r="L44" s="70"/>
      <c r="M44" s="70"/>
      <c r="N44" s="70"/>
    </row>
    <row r="45" spans="2:14" x14ac:dyDescent="0.3">
      <c r="B45" s="69" t="str">
        <f>+'Velocidades y tramos'!B41</f>
        <v>Ethernet 100 Mbps</v>
      </c>
      <c r="C45" s="69" t="s">
        <v>12</v>
      </c>
      <c r="D45" s="70">
        <v>26040</v>
      </c>
      <c r="E45" s="70">
        <v>11096</v>
      </c>
      <c r="F45" s="70"/>
      <c r="G45" s="70"/>
      <c r="H45" s="70"/>
      <c r="I45" s="70"/>
      <c r="J45" s="70"/>
      <c r="K45" s="70"/>
      <c r="L45" s="70"/>
      <c r="M45" s="70"/>
      <c r="N45" s="70"/>
    </row>
    <row r="46" spans="2:14" x14ac:dyDescent="0.3">
      <c r="B46" s="69" t="str">
        <f>+'Velocidades y tramos'!B42</f>
        <v>GigaEthernet 100 Mbps</v>
      </c>
      <c r="C46" s="69" t="s">
        <v>12</v>
      </c>
      <c r="D46" s="70">
        <v>26040</v>
      </c>
      <c r="E46" s="70">
        <v>11096</v>
      </c>
      <c r="F46" s="70"/>
      <c r="G46" s="70"/>
      <c r="H46" s="70"/>
      <c r="I46" s="70"/>
      <c r="J46" s="70"/>
      <c r="K46" s="70"/>
      <c r="L46" s="70"/>
      <c r="M46" s="70"/>
      <c r="N46" s="70"/>
    </row>
    <row r="47" spans="2:14" x14ac:dyDescent="0.3">
      <c r="B47" s="69" t="str">
        <f>+'Velocidades y tramos'!B43</f>
        <v>GigaEthernet 150 Mbps</v>
      </c>
      <c r="C47" s="69" t="s">
        <v>12</v>
      </c>
      <c r="D47" s="70">
        <v>26040</v>
      </c>
      <c r="E47" s="70">
        <v>13323</v>
      </c>
      <c r="F47" s="70"/>
      <c r="G47" s="70"/>
      <c r="H47" s="70"/>
      <c r="I47" s="70"/>
      <c r="J47" s="70"/>
      <c r="K47" s="70"/>
      <c r="L47" s="70"/>
      <c r="M47" s="70"/>
      <c r="N47" s="70"/>
    </row>
    <row r="48" spans="2:14" x14ac:dyDescent="0.3">
      <c r="B48" s="69" t="str">
        <f>+'Velocidades y tramos'!B44</f>
        <v>GigaEthernet 200 Mbps</v>
      </c>
      <c r="C48" s="69" t="s">
        <v>12</v>
      </c>
      <c r="D48" s="70">
        <v>26040</v>
      </c>
      <c r="E48" s="70">
        <v>16388</v>
      </c>
      <c r="F48" s="70"/>
      <c r="G48" s="70"/>
      <c r="H48" s="70"/>
      <c r="I48" s="70"/>
      <c r="J48" s="70"/>
      <c r="K48" s="70"/>
      <c r="L48" s="70"/>
      <c r="M48" s="70"/>
      <c r="N48" s="70"/>
    </row>
    <row r="49" spans="2:14" x14ac:dyDescent="0.3">
      <c r="B49" s="69" t="str">
        <f>+'Velocidades y tramos'!B45</f>
        <v>GigaEthernet 250 Mbps</v>
      </c>
      <c r="C49" s="69" t="s">
        <v>12</v>
      </c>
      <c r="D49" s="70">
        <v>26040</v>
      </c>
      <c r="E49" s="70">
        <v>19177</v>
      </c>
      <c r="F49" s="70"/>
      <c r="G49" s="70"/>
      <c r="H49" s="70"/>
      <c r="I49" s="70"/>
      <c r="J49" s="70"/>
      <c r="K49" s="70"/>
      <c r="L49" s="70"/>
      <c r="M49" s="70"/>
      <c r="N49" s="70"/>
    </row>
    <row r="50" spans="2:14" x14ac:dyDescent="0.3">
      <c r="B50" s="69" t="str">
        <f>+'Velocidades y tramos'!B46</f>
        <v>GigaEthernet 300 Mbps</v>
      </c>
      <c r="C50" s="69" t="s">
        <v>12</v>
      </c>
      <c r="D50" s="70">
        <v>26040</v>
      </c>
      <c r="E50" s="70">
        <v>20992</v>
      </c>
      <c r="F50" s="70"/>
      <c r="G50" s="70"/>
      <c r="H50" s="70"/>
      <c r="I50" s="70"/>
      <c r="J50" s="70"/>
      <c r="K50" s="70"/>
      <c r="L50" s="70"/>
      <c r="M50" s="70"/>
      <c r="N50" s="70"/>
    </row>
    <row r="51" spans="2:14" x14ac:dyDescent="0.3">
      <c r="B51" s="69" t="str">
        <f>+'Velocidades y tramos'!B47</f>
        <v>GigaEthernet 350 Mbps</v>
      </c>
      <c r="C51" s="69" t="s">
        <v>12</v>
      </c>
      <c r="D51" s="70">
        <v>26040</v>
      </c>
      <c r="E51" s="70">
        <v>22669</v>
      </c>
      <c r="F51" s="70"/>
      <c r="G51" s="70"/>
      <c r="H51" s="70"/>
      <c r="I51" s="70"/>
      <c r="J51" s="70"/>
      <c r="K51" s="70"/>
      <c r="L51" s="70"/>
      <c r="M51" s="70"/>
      <c r="N51" s="70"/>
    </row>
    <row r="52" spans="2:14" x14ac:dyDescent="0.3">
      <c r="B52" s="69" t="str">
        <f>+'Velocidades y tramos'!B48</f>
        <v>GigaEthernet 400 Mbps</v>
      </c>
      <c r="C52" s="69" t="s">
        <v>12</v>
      </c>
      <c r="D52" s="70">
        <v>26040</v>
      </c>
      <c r="E52" s="70">
        <v>24237</v>
      </c>
      <c r="F52" s="70"/>
      <c r="G52" s="70"/>
      <c r="H52" s="70"/>
      <c r="I52" s="70"/>
      <c r="J52" s="70"/>
      <c r="K52" s="70"/>
      <c r="L52" s="70"/>
      <c r="M52" s="70"/>
      <c r="N52" s="70"/>
    </row>
    <row r="53" spans="2:14" x14ac:dyDescent="0.3">
      <c r="B53" s="69" t="str">
        <f>+'Velocidades y tramos'!B49</f>
        <v>GigaEthernet 450 Mbps</v>
      </c>
      <c r="C53" s="69" t="s">
        <v>12</v>
      </c>
      <c r="D53" s="70">
        <v>26040</v>
      </c>
      <c r="E53" s="70">
        <v>25715</v>
      </c>
      <c r="F53" s="70"/>
      <c r="G53" s="70"/>
      <c r="H53" s="70"/>
      <c r="I53" s="70"/>
      <c r="J53" s="70"/>
      <c r="K53" s="70"/>
      <c r="L53" s="70"/>
      <c r="M53" s="70"/>
      <c r="N53" s="70"/>
    </row>
    <row r="54" spans="2:14" x14ac:dyDescent="0.3">
      <c r="B54" s="69" t="str">
        <f>+'Velocidades y tramos'!B50</f>
        <v>GigaEthernet 500 Mbps</v>
      </c>
      <c r="C54" s="69" t="s">
        <v>12</v>
      </c>
      <c r="D54" s="70">
        <v>26040</v>
      </c>
      <c r="E54" s="70">
        <v>27117</v>
      </c>
      <c r="F54" s="70"/>
      <c r="G54" s="70"/>
      <c r="H54" s="70"/>
      <c r="I54" s="70"/>
      <c r="J54" s="70"/>
      <c r="K54" s="70"/>
      <c r="L54" s="70"/>
      <c r="M54" s="70"/>
      <c r="N54" s="70"/>
    </row>
    <row r="55" spans="2:14" x14ac:dyDescent="0.3">
      <c r="B55" s="69" t="str">
        <f>+'Velocidades y tramos'!B51</f>
        <v>GigaEthernet 550 Mbps</v>
      </c>
      <c r="C55" s="69" t="s">
        <v>12</v>
      </c>
      <c r="D55" s="70">
        <v>26040</v>
      </c>
      <c r="E55" s="70">
        <v>28456</v>
      </c>
      <c r="F55" s="70"/>
      <c r="G55" s="70"/>
      <c r="H55" s="70"/>
      <c r="I55" s="70"/>
      <c r="J55" s="70"/>
      <c r="K55" s="70"/>
      <c r="L55" s="70"/>
      <c r="M55" s="70"/>
      <c r="N55" s="70"/>
    </row>
    <row r="56" spans="2:14" x14ac:dyDescent="0.3">
      <c r="B56" s="69" t="str">
        <f>+'Velocidades y tramos'!B52</f>
        <v>GigaEthernet 600 Mbps</v>
      </c>
      <c r="C56" s="69" t="s">
        <v>12</v>
      </c>
      <c r="D56" s="70">
        <v>26040</v>
      </c>
      <c r="E56" s="70">
        <v>29738</v>
      </c>
      <c r="F56" s="70"/>
      <c r="G56" s="70"/>
      <c r="H56" s="70"/>
      <c r="I56" s="70"/>
      <c r="J56" s="70"/>
      <c r="K56" s="70"/>
      <c r="L56" s="70"/>
      <c r="M56" s="70"/>
      <c r="N56" s="70"/>
    </row>
    <row r="57" spans="2:14" x14ac:dyDescent="0.3">
      <c r="B57" s="69" t="str">
        <f>+'Velocidades y tramos'!B53</f>
        <v>GigaEthernet 750 Mbps</v>
      </c>
      <c r="C57" s="69" t="s">
        <v>12</v>
      </c>
      <c r="D57" s="70">
        <v>26040</v>
      </c>
      <c r="E57" s="70">
        <v>33309</v>
      </c>
      <c r="F57" s="70"/>
      <c r="G57" s="70"/>
      <c r="H57" s="70"/>
      <c r="I57" s="70"/>
      <c r="J57" s="70"/>
      <c r="K57" s="70"/>
      <c r="L57" s="70"/>
      <c r="M57" s="70"/>
      <c r="N57" s="70"/>
    </row>
    <row r="58" spans="2:14" x14ac:dyDescent="0.3">
      <c r="B58" s="69" t="str">
        <f>+'Velocidades y tramos'!B54</f>
        <v>GigaEthernet 1 Gbps</v>
      </c>
      <c r="C58" s="69" t="s">
        <v>12</v>
      </c>
      <c r="D58" s="70">
        <v>104161</v>
      </c>
      <c r="E58" s="70">
        <v>38242</v>
      </c>
      <c r="F58" s="70"/>
      <c r="G58" s="70"/>
      <c r="H58" s="70"/>
      <c r="I58" s="70"/>
      <c r="J58" s="70"/>
      <c r="K58" s="70"/>
      <c r="L58" s="70"/>
      <c r="M58" s="70"/>
      <c r="N58" s="70"/>
    </row>
    <row r="59" spans="2:14" x14ac:dyDescent="0.3">
      <c r="B59" s="69" t="str">
        <f>+'Velocidades y tramos'!B55</f>
        <v>GigaEthernet 2 Gbps</v>
      </c>
      <c r="C59" s="69" t="s">
        <v>12</v>
      </c>
      <c r="D59" s="70">
        <v>104161</v>
      </c>
      <c r="E59" s="70">
        <v>48186</v>
      </c>
      <c r="F59" s="70"/>
      <c r="G59" s="70"/>
      <c r="H59" s="70"/>
      <c r="I59" s="70"/>
      <c r="J59" s="70"/>
      <c r="K59" s="70"/>
      <c r="L59" s="70"/>
      <c r="M59" s="70"/>
      <c r="N59" s="70"/>
    </row>
    <row r="60" spans="2:14" x14ac:dyDescent="0.3">
      <c r="B60" s="69" t="str">
        <f>+'Velocidades y tramos'!B56</f>
        <v>GigaEthernet 4 Gbps</v>
      </c>
      <c r="C60" s="69" t="s">
        <v>12</v>
      </c>
      <c r="D60" s="70">
        <v>104161</v>
      </c>
      <c r="E60" s="70">
        <v>64987</v>
      </c>
      <c r="F60" s="70"/>
      <c r="G60" s="70"/>
      <c r="H60" s="70"/>
      <c r="I60" s="70"/>
      <c r="J60" s="70"/>
      <c r="K60" s="70"/>
      <c r="L60" s="70"/>
      <c r="M60" s="70"/>
      <c r="N60" s="70"/>
    </row>
    <row r="61" spans="2:14" x14ac:dyDescent="0.3">
      <c r="B61" s="69" t="str">
        <f>+'Velocidades y tramos'!B57</f>
        <v>GigaEthernet 6 Gbps</v>
      </c>
      <c r="C61" s="69" t="s">
        <v>12</v>
      </c>
      <c r="D61" s="70">
        <v>104161</v>
      </c>
      <c r="E61" s="70">
        <v>79334</v>
      </c>
      <c r="F61" s="70"/>
      <c r="G61" s="70"/>
      <c r="H61" s="70"/>
      <c r="I61" s="70"/>
      <c r="J61" s="70"/>
      <c r="K61" s="70"/>
      <c r="L61" s="70"/>
      <c r="M61" s="70"/>
      <c r="N61" s="70"/>
    </row>
    <row r="62" spans="2:14" x14ac:dyDescent="0.3">
      <c r="B62" s="69" t="str">
        <f>+'Velocidades y tramos'!B58</f>
        <v>GigaEthernet 8 Gbps</v>
      </c>
      <c r="C62" s="69" t="s">
        <v>12</v>
      </c>
      <c r="D62" s="70">
        <v>104161</v>
      </c>
      <c r="E62" s="70">
        <v>91450</v>
      </c>
      <c r="F62" s="70"/>
      <c r="G62" s="70"/>
      <c r="H62" s="70"/>
      <c r="I62" s="70"/>
      <c r="J62" s="70"/>
      <c r="K62" s="70"/>
      <c r="L62" s="70"/>
      <c r="M62" s="70"/>
      <c r="N62" s="70"/>
    </row>
    <row r="63" spans="2:14" x14ac:dyDescent="0.3">
      <c r="B63" s="69" t="str">
        <f>+'Velocidades y tramos'!B59</f>
        <v>GigaEthernet 10 Gbps</v>
      </c>
      <c r="C63" s="69" t="s">
        <v>12</v>
      </c>
      <c r="D63" s="70">
        <v>104161</v>
      </c>
      <c r="E63" s="70">
        <v>102139</v>
      </c>
      <c r="F63" s="70"/>
      <c r="G63" s="70"/>
      <c r="H63" s="70"/>
      <c r="I63" s="70"/>
      <c r="J63" s="70"/>
      <c r="K63" s="70"/>
      <c r="L63" s="70"/>
      <c r="M63" s="70"/>
      <c r="N63" s="70"/>
    </row>
    <row r="64" spans="2:14" x14ac:dyDescent="0.3">
      <c r="B64" s="69" t="str">
        <f>+'Velocidades y tramos'!B60</f>
        <v>GigaEthernet 100 Gbps</v>
      </c>
      <c r="C64" s="69" t="s">
        <v>12</v>
      </c>
      <c r="D64" s="70">
        <v>104161</v>
      </c>
      <c r="E64" s="70">
        <v>322671</v>
      </c>
      <c r="F64" s="70"/>
      <c r="G64" s="70"/>
      <c r="H64" s="70"/>
      <c r="I64" s="70"/>
      <c r="J64" s="70"/>
      <c r="K64" s="70"/>
      <c r="L64" s="70"/>
      <c r="M64" s="70"/>
      <c r="N64" s="70"/>
    </row>
    <row r="65" spans="2:14" x14ac:dyDescent="0.3">
      <c r="B65" s="69" t="str">
        <f>+'Velocidades y tramos'!B61</f>
        <v>Hub 1 Gbps</v>
      </c>
      <c r="C65" s="69" t="s">
        <v>12</v>
      </c>
      <c r="D65" s="70">
        <v>104161</v>
      </c>
      <c r="E65" s="70">
        <v>38242</v>
      </c>
      <c r="F65" s="70"/>
      <c r="G65" s="70"/>
      <c r="H65" s="70"/>
      <c r="I65" s="70"/>
      <c r="J65" s="70"/>
      <c r="K65" s="70"/>
      <c r="L65" s="70"/>
      <c r="M65" s="70"/>
      <c r="N65" s="70"/>
    </row>
    <row r="66" spans="2:14" x14ac:dyDescent="0.3">
      <c r="B66" s="69" t="str">
        <f>+'Velocidades y tramos'!B62</f>
        <v>Hub 10 Gbps</v>
      </c>
      <c r="C66" s="69" t="s">
        <v>12</v>
      </c>
      <c r="D66" s="70">
        <v>104161</v>
      </c>
      <c r="E66" s="70">
        <v>102139</v>
      </c>
      <c r="F66" s="70"/>
      <c r="G66" s="70"/>
      <c r="H66" s="70"/>
      <c r="I66" s="70"/>
      <c r="J66" s="70"/>
      <c r="K66" s="70"/>
      <c r="L66" s="70"/>
      <c r="M66" s="70"/>
      <c r="N66" s="70"/>
    </row>
    <row r="67" spans="2:14" x14ac:dyDescent="0.3">
      <c r="B67" s="69" t="str">
        <f>+'Velocidades y tramos'!B63</f>
        <v>Hub 100 Gbps</v>
      </c>
      <c r="C67" s="69" t="s">
        <v>12</v>
      </c>
      <c r="D67" s="70">
        <v>104161</v>
      </c>
      <c r="E67" s="70">
        <v>322671</v>
      </c>
      <c r="F67" s="70"/>
      <c r="G67" s="70"/>
      <c r="H67" s="70"/>
      <c r="I67" s="70"/>
      <c r="J67" s="70"/>
      <c r="K67" s="70"/>
      <c r="L67" s="70"/>
      <c r="M67" s="70"/>
      <c r="N67" s="70"/>
    </row>
    <row r="68" spans="2:14" x14ac:dyDescent="0.3">
      <c r="B68" s="69"/>
      <c r="C68" s="69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</row>
    <row r="69" spans="2:14" x14ac:dyDescent="0.3">
      <c r="B69" s="69"/>
      <c r="C69" s="69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</row>
    <row r="70" spans="2:14" x14ac:dyDescent="0.3">
      <c r="B70" s="69"/>
      <c r="C70" s="69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</row>
    <row r="71" spans="2:14" x14ac:dyDescent="0.3">
      <c r="B71" s="69"/>
      <c r="C71" s="69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</row>
    <row r="72" spans="2:14" x14ac:dyDescent="0.3">
      <c r="B72" s="69"/>
      <c r="C72" s="69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</row>
    <row r="73" spans="2:14" x14ac:dyDescent="0.3">
      <c r="B73" s="69" t="str">
        <f>+'Velocidades y tramos'!E6</f>
        <v>64 Kbps</v>
      </c>
      <c r="C73" s="69" t="s">
        <v>88</v>
      </c>
      <c r="D73" s="70">
        <v>1335</v>
      </c>
      <c r="E73" s="70"/>
      <c r="F73" s="70">
        <v>185</v>
      </c>
      <c r="G73" s="70">
        <v>5</v>
      </c>
      <c r="H73" s="70">
        <v>385</v>
      </c>
      <c r="I73" s="70">
        <v>3</v>
      </c>
      <c r="J73" s="70">
        <v>720</v>
      </c>
      <c r="K73" s="70">
        <v>1</v>
      </c>
      <c r="L73" s="70">
        <v>1012</v>
      </c>
      <c r="M73" s="70">
        <v>1</v>
      </c>
      <c r="N73" s="70"/>
    </row>
    <row r="74" spans="2:14" x14ac:dyDescent="0.3">
      <c r="B74" s="69" t="str">
        <f>+'Velocidades y tramos'!E7</f>
        <v>128 Kbps</v>
      </c>
      <c r="C74" s="69" t="s">
        <v>88</v>
      </c>
      <c r="D74" s="70">
        <v>1556</v>
      </c>
      <c r="E74" s="70"/>
      <c r="F74" s="70">
        <v>313</v>
      </c>
      <c r="G74" s="70">
        <v>8</v>
      </c>
      <c r="H74" s="70">
        <v>651</v>
      </c>
      <c r="I74" s="70">
        <v>6</v>
      </c>
      <c r="J74" s="70">
        <v>1216</v>
      </c>
      <c r="K74" s="70">
        <v>2</v>
      </c>
      <c r="L74" s="70">
        <v>1711</v>
      </c>
      <c r="M74" s="70">
        <v>2</v>
      </c>
      <c r="N74" s="70"/>
    </row>
    <row r="75" spans="2:14" x14ac:dyDescent="0.3">
      <c r="B75" s="69" t="str">
        <f>+'Velocidades y tramos'!E8</f>
        <v>192 Kbps</v>
      </c>
      <c r="C75" s="69" t="s">
        <v>88</v>
      </c>
      <c r="D75" s="70">
        <v>1751</v>
      </c>
      <c r="E75" s="70"/>
      <c r="F75" s="70">
        <v>432</v>
      </c>
      <c r="G75" s="70">
        <v>10</v>
      </c>
      <c r="H75" s="70">
        <v>903</v>
      </c>
      <c r="I75" s="70">
        <v>7</v>
      </c>
      <c r="J75" s="70">
        <v>1677</v>
      </c>
      <c r="K75" s="70">
        <v>3</v>
      </c>
      <c r="L75" s="70">
        <v>2384</v>
      </c>
      <c r="M75" s="70">
        <v>2</v>
      </c>
      <c r="N75" s="70"/>
    </row>
    <row r="76" spans="2:14" x14ac:dyDescent="0.3">
      <c r="B76" s="69" t="str">
        <f>+'Velocidades y tramos'!E9</f>
        <v>256 Kbps</v>
      </c>
      <c r="C76" s="69" t="s">
        <v>88</v>
      </c>
      <c r="D76" s="70">
        <v>1945</v>
      </c>
      <c r="E76" s="70"/>
      <c r="F76" s="70">
        <v>538</v>
      </c>
      <c r="G76" s="70">
        <v>13</v>
      </c>
      <c r="H76" s="70">
        <v>1127</v>
      </c>
      <c r="I76" s="70">
        <v>9</v>
      </c>
      <c r="J76" s="70">
        <v>2087</v>
      </c>
      <c r="K76" s="70">
        <v>3</v>
      </c>
      <c r="L76" s="70">
        <v>2979</v>
      </c>
      <c r="M76" s="70">
        <v>2</v>
      </c>
      <c r="N76" s="70"/>
    </row>
    <row r="77" spans="2:14" x14ac:dyDescent="0.3">
      <c r="B77" s="69" t="str">
        <f>+'Velocidades y tramos'!E10</f>
        <v>384 Kbps</v>
      </c>
      <c r="C77" s="69" t="s">
        <v>88</v>
      </c>
      <c r="D77" s="70">
        <v>2140</v>
      </c>
      <c r="E77" s="70"/>
      <c r="F77" s="70">
        <v>730</v>
      </c>
      <c r="G77" s="70">
        <v>17</v>
      </c>
      <c r="H77" s="70">
        <v>1531</v>
      </c>
      <c r="I77" s="70">
        <v>13</v>
      </c>
      <c r="J77" s="70">
        <v>2830</v>
      </c>
      <c r="K77" s="70">
        <v>5</v>
      </c>
      <c r="L77" s="70">
        <v>4054</v>
      </c>
      <c r="M77" s="70">
        <v>3</v>
      </c>
      <c r="N77" s="70"/>
    </row>
    <row r="78" spans="2:14" x14ac:dyDescent="0.3">
      <c r="B78" s="69" t="str">
        <f>+'Velocidades y tramos'!E11</f>
        <v>512 Kbps</v>
      </c>
      <c r="C78" s="69" t="s">
        <v>88</v>
      </c>
      <c r="D78" s="70">
        <v>2335</v>
      </c>
      <c r="E78" s="70"/>
      <c r="F78" s="70">
        <v>905</v>
      </c>
      <c r="G78" s="70">
        <v>21</v>
      </c>
      <c r="H78" s="70">
        <v>1899</v>
      </c>
      <c r="I78" s="70">
        <v>15</v>
      </c>
      <c r="J78" s="70">
        <v>3508</v>
      </c>
      <c r="K78" s="70">
        <v>6</v>
      </c>
      <c r="L78" s="70">
        <v>5033</v>
      </c>
      <c r="M78" s="70">
        <v>4</v>
      </c>
      <c r="N78" s="70"/>
    </row>
    <row r="79" spans="2:14" x14ac:dyDescent="0.3">
      <c r="B79" s="69" t="str">
        <f>+'Velocidades y tramos'!E12</f>
        <v>768 Kbps</v>
      </c>
      <c r="C79" s="69" t="s">
        <v>88</v>
      </c>
      <c r="D79" s="70">
        <v>2529</v>
      </c>
      <c r="E79" s="70"/>
      <c r="F79" s="70">
        <v>1226</v>
      </c>
      <c r="G79" s="70">
        <v>28</v>
      </c>
      <c r="H79" s="70">
        <v>2575</v>
      </c>
      <c r="I79" s="70">
        <v>21</v>
      </c>
      <c r="J79" s="70">
        <v>4754</v>
      </c>
      <c r="K79" s="70">
        <v>8</v>
      </c>
      <c r="L79" s="70">
        <v>6825</v>
      </c>
      <c r="M79" s="70">
        <v>6</v>
      </c>
      <c r="N79" s="70"/>
    </row>
    <row r="80" spans="2:14" x14ac:dyDescent="0.3">
      <c r="B80" s="69" t="str">
        <f>+'Velocidades y tramos'!E13</f>
        <v>1024 Kbps</v>
      </c>
      <c r="C80" s="69" t="s">
        <v>88</v>
      </c>
      <c r="D80" s="70">
        <v>2724</v>
      </c>
      <c r="E80" s="70"/>
      <c r="F80" s="70">
        <v>1517</v>
      </c>
      <c r="G80" s="70">
        <v>35</v>
      </c>
      <c r="H80" s="70">
        <v>3185</v>
      </c>
      <c r="I80" s="70">
        <v>26</v>
      </c>
      <c r="J80" s="70">
        <v>5879</v>
      </c>
      <c r="K80" s="70">
        <v>10</v>
      </c>
      <c r="L80" s="70">
        <v>8445</v>
      </c>
      <c r="M80" s="70">
        <v>7</v>
      </c>
      <c r="N80" s="70"/>
    </row>
    <row r="81" spans="2:14" x14ac:dyDescent="0.3">
      <c r="B81" s="69" t="str">
        <f>+'Velocidades y tramos'!E14</f>
        <v>E1 (2 Mbps)</v>
      </c>
      <c r="C81" s="69" t="s">
        <v>88</v>
      </c>
      <c r="D81" s="70">
        <v>4451</v>
      </c>
      <c r="E81" s="70"/>
      <c r="F81" s="70">
        <v>2689</v>
      </c>
      <c r="G81" s="70">
        <v>61</v>
      </c>
      <c r="H81" s="70">
        <v>5648</v>
      </c>
      <c r="I81" s="70">
        <v>46</v>
      </c>
      <c r="J81" s="70">
        <v>10616</v>
      </c>
      <c r="K81" s="70">
        <v>17</v>
      </c>
      <c r="L81" s="70">
        <v>14975</v>
      </c>
      <c r="M81" s="70">
        <v>12</v>
      </c>
      <c r="N81" s="70"/>
    </row>
    <row r="82" spans="2:14" x14ac:dyDescent="0.3">
      <c r="B82" s="69" t="str">
        <f>+'Velocidades y tramos'!E15</f>
        <v>E2 (8 Mbps)</v>
      </c>
      <c r="C82" s="69" t="s">
        <v>88</v>
      </c>
      <c r="D82" s="70">
        <v>17804</v>
      </c>
      <c r="E82" s="70"/>
      <c r="F82" s="70">
        <v>7319</v>
      </c>
      <c r="G82" s="70">
        <v>167</v>
      </c>
      <c r="H82" s="70">
        <v>15374</v>
      </c>
      <c r="I82" s="70">
        <v>124</v>
      </c>
      <c r="J82" s="70">
        <v>28898</v>
      </c>
      <c r="K82" s="70">
        <v>47</v>
      </c>
      <c r="L82" s="70">
        <v>40763</v>
      </c>
      <c r="M82" s="70">
        <v>34</v>
      </c>
      <c r="N82" s="70"/>
    </row>
    <row r="83" spans="2:14" x14ac:dyDescent="0.3">
      <c r="B83" s="69" t="str">
        <f>+'Velocidades y tramos'!E16</f>
        <v>E3 (34 Mbps)</v>
      </c>
      <c r="C83" s="69" t="s">
        <v>88</v>
      </c>
      <c r="D83" s="70">
        <v>46725</v>
      </c>
      <c r="E83" s="70"/>
      <c r="F83" s="70">
        <v>37777</v>
      </c>
      <c r="G83" s="70">
        <v>45</v>
      </c>
      <c r="H83" s="70">
        <v>37777</v>
      </c>
      <c r="I83" s="70">
        <v>45</v>
      </c>
      <c r="J83" s="70">
        <v>37777</v>
      </c>
      <c r="K83" s="70">
        <v>45</v>
      </c>
      <c r="L83" s="70">
        <v>37777</v>
      </c>
      <c r="M83" s="70">
        <v>45</v>
      </c>
      <c r="N83" s="70"/>
    </row>
    <row r="84" spans="2:14" x14ac:dyDescent="0.3">
      <c r="B84" s="69" t="str">
        <f>+'Velocidades y tramos'!E17</f>
        <v xml:space="preserve">E4 (139 Mbps) </v>
      </c>
      <c r="C84" s="69" t="s">
        <v>88</v>
      </c>
      <c r="D84" s="70">
        <v>149025</v>
      </c>
      <c r="E84" s="70"/>
      <c r="F84" s="70">
        <v>87397</v>
      </c>
      <c r="G84" s="70">
        <v>103</v>
      </c>
      <c r="H84" s="70">
        <v>87397</v>
      </c>
      <c r="I84" s="70">
        <v>103</v>
      </c>
      <c r="J84" s="70">
        <v>87397</v>
      </c>
      <c r="K84" s="70">
        <v>103</v>
      </c>
      <c r="L84" s="70">
        <v>87397</v>
      </c>
      <c r="M84" s="70">
        <v>103</v>
      </c>
      <c r="N84" s="70"/>
    </row>
    <row r="85" spans="2:14" x14ac:dyDescent="0.3">
      <c r="B85" s="69" t="str">
        <f>+'Velocidades y tramos'!E18</f>
        <v xml:space="preserve">STM 1 (155 Mbps) </v>
      </c>
      <c r="C85" s="69" t="s">
        <v>88</v>
      </c>
      <c r="D85" s="70">
        <v>149025</v>
      </c>
      <c r="E85" s="70"/>
      <c r="F85" s="70">
        <v>87397</v>
      </c>
      <c r="G85" s="70">
        <v>103</v>
      </c>
      <c r="H85" s="70">
        <v>87397</v>
      </c>
      <c r="I85" s="70">
        <v>103</v>
      </c>
      <c r="J85" s="70">
        <v>87397</v>
      </c>
      <c r="K85" s="70">
        <v>103</v>
      </c>
      <c r="L85" s="70">
        <v>87397</v>
      </c>
      <c r="M85" s="70">
        <v>103</v>
      </c>
      <c r="N85" s="70"/>
    </row>
    <row r="86" spans="2:14" x14ac:dyDescent="0.3">
      <c r="B86" s="69" t="str">
        <f>+'Velocidades y tramos'!E19</f>
        <v xml:space="preserve">STM 4 (622 Mbps) </v>
      </c>
      <c r="C86" s="69" t="s">
        <v>88</v>
      </c>
      <c r="D86" s="70">
        <v>482841</v>
      </c>
      <c r="E86" s="70"/>
      <c r="F86" s="70">
        <v>171298</v>
      </c>
      <c r="G86" s="70">
        <v>203</v>
      </c>
      <c r="H86" s="70">
        <v>171298</v>
      </c>
      <c r="I86" s="70">
        <v>203</v>
      </c>
      <c r="J86" s="70">
        <v>171298</v>
      </c>
      <c r="K86" s="70">
        <v>203</v>
      </c>
      <c r="L86" s="70">
        <v>171298</v>
      </c>
      <c r="M86" s="70">
        <v>203</v>
      </c>
      <c r="N86" s="70"/>
    </row>
    <row r="87" spans="2:14" x14ac:dyDescent="0.3">
      <c r="B87" s="69" t="str">
        <f>+'Velocidades y tramos'!E20</f>
        <v xml:space="preserve">STM 16 (2.5 Gbps) </v>
      </c>
      <c r="C87" s="69" t="s">
        <v>88</v>
      </c>
      <c r="D87" s="70">
        <v>1207103</v>
      </c>
      <c r="E87" s="70"/>
      <c r="F87" s="70">
        <v>428246</v>
      </c>
      <c r="G87" s="70">
        <v>507</v>
      </c>
      <c r="H87" s="70">
        <v>428246</v>
      </c>
      <c r="I87" s="70">
        <v>507</v>
      </c>
      <c r="J87" s="70">
        <v>428246</v>
      </c>
      <c r="K87" s="70">
        <v>507</v>
      </c>
      <c r="L87" s="70">
        <v>428246</v>
      </c>
      <c r="M87" s="70">
        <v>507</v>
      </c>
      <c r="N87" s="70"/>
    </row>
    <row r="88" spans="2:14" x14ac:dyDescent="0.3">
      <c r="B88" s="69" t="str">
        <f>+'Velocidades y tramos'!E21</f>
        <v>STM 64 (10 Gbps)</v>
      </c>
      <c r="C88" s="69" t="s">
        <v>88</v>
      </c>
      <c r="D88" s="70">
        <v>1931364</v>
      </c>
      <c r="E88" s="70"/>
      <c r="F88" s="70">
        <v>1456037</v>
      </c>
      <c r="G88" s="70">
        <v>1723</v>
      </c>
      <c r="H88" s="70">
        <v>1456037</v>
      </c>
      <c r="I88" s="70">
        <v>1723</v>
      </c>
      <c r="J88" s="70">
        <v>1456037</v>
      </c>
      <c r="K88" s="70">
        <v>1723</v>
      </c>
      <c r="L88" s="70">
        <v>1456037</v>
      </c>
      <c r="M88" s="70">
        <v>1723</v>
      </c>
      <c r="N88" s="70"/>
    </row>
    <row r="89" spans="2:14" x14ac:dyDescent="0.3">
      <c r="B89" s="69" t="str">
        <f>+'Velocidades y tramos'!E22</f>
        <v xml:space="preserve">STM 256 (40 Gbps) </v>
      </c>
      <c r="C89" s="69" t="s">
        <v>88</v>
      </c>
      <c r="D89" s="70">
        <v>7725455</v>
      </c>
      <c r="E89" s="70"/>
      <c r="F89" s="70">
        <v>5824147</v>
      </c>
      <c r="G89" s="70">
        <v>6894</v>
      </c>
      <c r="H89" s="70">
        <v>5824147</v>
      </c>
      <c r="I89" s="70">
        <v>6894</v>
      </c>
      <c r="J89" s="70">
        <v>5824147</v>
      </c>
      <c r="K89" s="70">
        <v>6894</v>
      </c>
      <c r="L89" s="70">
        <v>5824147</v>
      </c>
      <c r="M89" s="70">
        <v>6894</v>
      </c>
      <c r="N89" s="70"/>
    </row>
    <row r="90" spans="2:14" x14ac:dyDescent="0.3">
      <c r="B90" s="69" t="str">
        <f>+'Velocidades y tramos'!E23</f>
        <v>Ethernet 1 Mbps</v>
      </c>
      <c r="C90" s="69" t="s">
        <v>88</v>
      </c>
      <c r="D90" s="70">
        <v>2748</v>
      </c>
      <c r="E90" s="70"/>
      <c r="F90" s="70"/>
      <c r="G90" s="70"/>
      <c r="H90" s="70"/>
      <c r="I90" s="70"/>
      <c r="J90" s="70"/>
      <c r="K90" s="70"/>
      <c r="L90" s="70"/>
      <c r="M90" s="70"/>
      <c r="N90" s="70">
        <v>11</v>
      </c>
    </row>
    <row r="91" spans="2:14" x14ac:dyDescent="0.3">
      <c r="B91" s="69" t="str">
        <f>+'Velocidades y tramos'!E24</f>
        <v>Ethernet 2 Mbps</v>
      </c>
      <c r="C91" s="69" t="s">
        <v>88</v>
      </c>
      <c r="D91" s="70">
        <v>2748</v>
      </c>
      <c r="E91" s="70"/>
      <c r="F91" s="70"/>
      <c r="G91" s="70"/>
      <c r="H91" s="70"/>
      <c r="I91" s="70"/>
      <c r="J91" s="70"/>
      <c r="K91" s="70"/>
      <c r="L91" s="70"/>
      <c r="M91" s="70"/>
      <c r="N91" s="70">
        <v>19</v>
      </c>
    </row>
    <row r="92" spans="2:14" x14ac:dyDescent="0.3">
      <c r="B92" s="69" t="str">
        <f>+'Velocidades y tramos'!E25</f>
        <v>Ethernet 4 Mbps</v>
      </c>
      <c r="C92" s="69" t="s">
        <v>88</v>
      </c>
      <c r="D92" s="70">
        <v>2748</v>
      </c>
      <c r="E92" s="70"/>
      <c r="F92" s="70"/>
      <c r="G92" s="70"/>
      <c r="H92" s="70"/>
      <c r="I92" s="70"/>
      <c r="J92" s="70"/>
      <c r="K92" s="70"/>
      <c r="L92" s="70"/>
      <c r="M92" s="70"/>
      <c r="N92" s="70">
        <v>25</v>
      </c>
    </row>
    <row r="93" spans="2:14" x14ac:dyDescent="0.3">
      <c r="B93" s="69" t="str">
        <f>+'Velocidades y tramos'!E26</f>
        <v>Ethernet 6 Mbps</v>
      </c>
      <c r="C93" s="69" t="s">
        <v>88</v>
      </c>
      <c r="D93" s="70">
        <v>2748</v>
      </c>
      <c r="E93" s="70"/>
      <c r="F93" s="70"/>
      <c r="G93" s="70"/>
      <c r="H93" s="70"/>
      <c r="I93" s="70"/>
      <c r="J93" s="70"/>
      <c r="K93" s="70"/>
      <c r="L93" s="70"/>
      <c r="M93" s="70"/>
      <c r="N93" s="70">
        <v>29</v>
      </c>
    </row>
    <row r="94" spans="2:14" x14ac:dyDescent="0.3">
      <c r="B94" s="69" t="str">
        <f>+'Velocidades y tramos'!E27</f>
        <v>Ethernet 8 Mbps</v>
      </c>
      <c r="C94" s="69" t="s">
        <v>88</v>
      </c>
      <c r="D94" s="70">
        <v>2748</v>
      </c>
      <c r="E94" s="70"/>
      <c r="F94" s="70"/>
      <c r="G94" s="70"/>
      <c r="H94" s="70"/>
      <c r="I94" s="70"/>
      <c r="J94" s="70"/>
      <c r="K94" s="70"/>
      <c r="L94" s="70"/>
      <c r="M94" s="70"/>
      <c r="N94" s="70">
        <v>33</v>
      </c>
    </row>
    <row r="95" spans="2:14" x14ac:dyDescent="0.3">
      <c r="B95" s="69" t="str">
        <f>+'Velocidades y tramos'!E28</f>
        <v>Ethernet 10 Mbps</v>
      </c>
      <c r="C95" s="69" t="s">
        <v>88</v>
      </c>
      <c r="D95" s="70">
        <v>2748</v>
      </c>
      <c r="E95" s="70"/>
      <c r="F95" s="70"/>
      <c r="G95" s="70"/>
      <c r="H95" s="70"/>
      <c r="I95" s="70"/>
      <c r="J95" s="70"/>
      <c r="K95" s="70"/>
      <c r="L95" s="70"/>
      <c r="M95" s="70"/>
      <c r="N95" s="70">
        <v>36</v>
      </c>
    </row>
    <row r="96" spans="2:14" x14ac:dyDescent="0.3">
      <c r="B96" s="69" t="str">
        <f>+'Velocidades y tramos'!E29</f>
        <v>Ethernet 20 Mbps</v>
      </c>
      <c r="C96" s="69" t="s">
        <v>88</v>
      </c>
      <c r="D96" s="70">
        <v>2748</v>
      </c>
      <c r="E96" s="70"/>
      <c r="F96" s="70"/>
      <c r="G96" s="70"/>
      <c r="H96" s="70"/>
      <c r="I96" s="70"/>
      <c r="J96" s="70"/>
      <c r="K96" s="70"/>
      <c r="L96" s="70"/>
      <c r="M96" s="70"/>
      <c r="N96" s="70">
        <v>45</v>
      </c>
    </row>
    <row r="97" spans="2:14" x14ac:dyDescent="0.3">
      <c r="B97" s="69" t="str">
        <f>+'Velocidades y tramos'!E30</f>
        <v>Ethernet 30 Mbps</v>
      </c>
      <c r="C97" s="69" t="s">
        <v>88</v>
      </c>
      <c r="D97" s="70">
        <v>2748</v>
      </c>
      <c r="E97" s="70"/>
      <c r="F97" s="70"/>
      <c r="G97" s="70"/>
      <c r="H97" s="70"/>
      <c r="I97" s="70"/>
      <c r="J97" s="70"/>
      <c r="K97" s="70"/>
      <c r="L97" s="70"/>
      <c r="M97" s="70"/>
      <c r="N97" s="70">
        <v>53</v>
      </c>
    </row>
    <row r="98" spans="2:14" x14ac:dyDescent="0.3">
      <c r="B98" s="69" t="str">
        <f>+'Velocidades y tramos'!E31</f>
        <v>Ethernet 40 Mbps</v>
      </c>
      <c r="C98" s="69" t="s">
        <v>88</v>
      </c>
      <c r="D98" s="70">
        <v>2748</v>
      </c>
      <c r="E98" s="70"/>
      <c r="F98" s="70"/>
      <c r="G98" s="70"/>
      <c r="H98" s="70"/>
      <c r="I98" s="70"/>
      <c r="J98" s="70"/>
      <c r="K98" s="70"/>
      <c r="L98" s="70"/>
      <c r="M98" s="70"/>
      <c r="N98" s="70">
        <v>58</v>
      </c>
    </row>
    <row r="99" spans="2:14" x14ac:dyDescent="0.3">
      <c r="B99" s="69" t="str">
        <f>+'Velocidades y tramos'!E32</f>
        <v>Ethernet 50 Mbps</v>
      </c>
      <c r="C99" s="69" t="s">
        <v>88</v>
      </c>
      <c r="D99" s="70">
        <v>2748</v>
      </c>
      <c r="E99" s="70"/>
      <c r="F99" s="70"/>
      <c r="G99" s="70"/>
      <c r="H99" s="70"/>
      <c r="I99" s="70"/>
      <c r="J99" s="70"/>
      <c r="K99" s="70"/>
      <c r="L99" s="70"/>
      <c r="M99" s="70"/>
      <c r="N99" s="70">
        <v>66</v>
      </c>
    </row>
    <row r="100" spans="2:14" x14ac:dyDescent="0.3">
      <c r="B100" s="69" t="str">
        <f>+'Velocidades y tramos'!E33</f>
        <v>Ethernet 60 Mbps</v>
      </c>
      <c r="C100" s="69" t="s">
        <v>88</v>
      </c>
      <c r="D100" s="70">
        <v>2748</v>
      </c>
      <c r="E100" s="70"/>
      <c r="F100" s="70"/>
      <c r="G100" s="70"/>
      <c r="H100" s="70"/>
      <c r="I100" s="70"/>
      <c r="J100" s="70"/>
      <c r="K100" s="70"/>
      <c r="L100" s="70"/>
      <c r="M100" s="70"/>
      <c r="N100" s="70">
        <v>71</v>
      </c>
    </row>
    <row r="101" spans="2:14" x14ac:dyDescent="0.3">
      <c r="B101" s="69" t="str">
        <f>+'Velocidades y tramos'!E34</f>
        <v>Ethernet 70 Mbps</v>
      </c>
      <c r="C101" s="69" t="s">
        <v>88</v>
      </c>
      <c r="D101" s="70">
        <v>2748</v>
      </c>
      <c r="E101" s="70"/>
      <c r="F101" s="70"/>
      <c r="G101" s="70"/>
      <c r="H101" s="70"/>
      <c r="I101" s="70"/>
      <c r="J101" s="70"/>
      <c r="K101" s="70"/>
      <c r="L101" s="70"/>
      <c r="M101" s="70"/>
      <c r="N101" s="70">
        <v>75</v>
      </c>
    </row>
    <row r="102" spans="2:14" x14ac:dyDescent="0.3">
      <c r="B102" s="69" t="str">
        <f>+'Velocidades y tramos'!E35</f>
        <v>Ethernet 80 Mbps</v>
      </c>
      <c r="C102" s="69" t="s">
        <v>88</v>
      </c>
      <c r="D102" s="70">
        <v>2748</v>
      </c>
      <c r="E102" s="70"/>
      <c r="F102" s="70"/>
      <c r="G102" s="70"/>
      <c r="H102" s="70"/>
      <c r="I102" s="70"/>
      <c r="J102" s="70"/>
      <c r="K102" s="70"/>
      <c r="L102" s="70"/>
      <c r="M102" s="70"/>
      <c r="N102" s="70">
        <v>79</v>
      </c>
    </row>
    <row r="103" spans="2:14" x14ac:dyDescent="0.3">
      <c r="B103" s="69" t="str">
        <f>+'Velocidades y tramos'!E36</f>
        <v>Ethernet 90 Mbps</v>
      </c>
      <c r="C103" s="69" t="s">
        <v>88</v>
      </c>
      <c r="D103" s="70">
        <v>2748</v>
      </c>
      <c r="E103" s="70"/>
      <c r="F103" s="70"/>
      <c r="G103" s="70"/>
      <c r="H103" s="70"/>
      <c r="I103" s="70"/>
      <c r="J103" s="70"/>
      <c r="K103" s="70"/>
      <c r="L103" s="70"/>
      <c r="M103" s="70"/>
      <c r="N103" s="70">
        <v>82</v>
      </c>
    </row>
    <row r="104" spans="2:14" x14ac:dyDescent="0.3">
      <c r="B104" s="69" t="str">
        <f>+'Velocidades y tramos'!E37</f>
        <v>Ethernet 100 Mbps</v>
      </c>
      <c r="C104" s="69" t="s">
        <v>88</v>
      </c>
      <c r="D104" s="70">
        <v>5497</v>
      </c>
      <c r="E104" s="70"/>
      <c r="F104" s="70"/>
      <c r="G104" s="70"/>
      <c r="H104" s="70"/>
      <c r="I104" s="70"/>
      <c r="J104" s="70"/>
      <c r="K104" s="70"/>
      <c r="L104" s="70"/>
      <c r="M104" s="70"/>
      <c r="N104" s="70">
        <v>86</v>
      </c>
    </row>
    <row r="105" spans="2:14" x14ac:dyDescent="0.3">
      <c r="B105" s="69" t="str">
        <f>+'Velocidades y tramos'!E38</f>
        <v>GigaEthernet 100 Mbps</v>
      </c>
      <c r="C105" s="69" t="s">
        <v>88</v>
      </c>
      <c r="D105" s="70">
        <v>5497</v>
      </c>
      <c r="E105" s="70"/>
      <c r="F105" s="70"/>
      <c r="G105" s="70"/>
      <c r="H105" s="70"/>
      <c r="I105" s="70"/>
      <c r="J105" s="70"/>
      <c r="K105" s="70"/>
      <c r="L105" s="70"/>
      <c r="M105" s="70"/>
      <c r="N105" s="70">
        <v>86</v>
      </c>
    </row>
    <row r="106" spans="2:14" x14ac:dyDescent="0.3">
      <c r="B106" s="69" t="str">
        <f>+'Velocidades y tramos'!E39</f>
        <v>GigaEthernet 150 Mbps</v>
      </c>
      <c r="C106" s="69" t="s">
        <v>88</v>
      </c>
      <c r="D106" s="70">
        <v>5497</v>
      </c>
      <c r="E106" s="70"/>
      <c r="F106" s="70"/>
      <c r="G106" s="70"/>
      <c r="H106" s="70"/>
      <c r="I106" s="70"/>
      <c r="J106" s="70"/>
      <c r="K106" s="70"/>
      <c r="L106" s="70"/>
      <c r="M106" s="70"/>
      <c r="N106" s="70">
        <v>100</v>
      </c>
    </row>
    <row r="107" spans="2:14" x14ac:dyDescent="0.3">
      <c r="B107" s="69" t="str">
        <f>+'Velocidades y tramos'!E40</f>
        <v>GigaEthernet 200 Mbps</v>
      </c>
      <c r="C107" s="69" t="s">
        <v>88</v>
      </c>
      <c r="D107" s="70">
        <v>5497</v>
      </c>
      <c r="E107" s="70"/>
      <c r="F107" s="70"/>
      <c r="G107" s="70"/>
      <c r="H107" s="70"/>
      <c r="I107" s="70"/>
      <c r="J107" s="70"/>
      <c r="K107" s="70"/>
      <c r="L107" s="70"/>
      <c r="M107" s="70"/>
      <c r="N107" s="70">
        <v>112</v>
      </c>
    </row>
    <row r="108" spans="2:14" x14ac:dyDescent="0.3">
      <c r="B108" s="69" t="str">
        <f>+'Velocidades y tramos'!E41</f>
        <v>GigaEthernet 250 Mbps</v>
      </c>
      <c r="C108" s="69" t="s">
        <v>88</v>
      </c>
      <c r="D108" s="70">
        <v>5497</v>
      </c>
      <c r="E108" s="70"/>
      <c r="F108" s="70"/>
      <c r="G108" s="70"/>
      <c r="H108" s="70"/>
      <c r="I108" s="70"/>
      <c r="J108" s="70"/>
      <c r="K108" s="70"/>
      <c r="L108" s="70"/>
      <c r="M108" s="70"/>
      <c r="N108" s="70">
        <v>122</v>
      </c>
    </row>
    <row r="109" spans="2:14" x14ac:dyDescent="0.3">
      <c r="B109" s="69" t="str">
        <f>+'Velocidades y tramos'!E42</f>
        <v>GigaEthernet 300 Mbps</v>
      </c>
      <c r="C109" s="69" t="s">
        <v>88</v>
      </c>
      <c r="D109" s="70">
        <v>5497</v>
      </c>
      <c r="E109" s="70"/>
      <c r="F109" s="70"/>
      <c r="G109" s="70"/>
      <c r="H109" s="70"/>
      <c r="I109" s="70"/>
      <c r="J109" s="70"/>
      <c r="K109" s="70"/>
      <c r="L109" s="70"/>
      <c r="M109" s="70"/>
      <c r="N109" s="70">
        <v>130</v>
      </c>
    </row>
    <row r="110" spans="2:14" x14ac:dyDescent="0.3">
      <c r="B110" s="69" t="str">
        <f>+'Velocidades y tramos'!E43</f>
        <v>GigaEthernet 350 Mbps</v>
      </c>
      <c r="C110" s="69" t="s">
        <v>88</v>
      </c>
      <c r="D110" s="70">
        <v>5497</v>
      </c>
      <c r="E110" s="70"/>
      <c r="F110" s="70"/>
      <c r="G110" s="70"/>
      <c r="H110" s="70"/>
      <c r="I110" s="70"/>
      <c r="J110" s="70"/>
      <c r="K110" s="70"/>
      <c r="L110" s="70"/>
      <c r="M110" s="70"/>
      <c r="N110" s="70">
        <v>138</v>
      </c>
    </row>
    <row r="111" spans="2:14" x14ac:dyDescent="0.3">
      <c r="B111" s="69" t="str">
        <f>+'Velocidades y tramos'!E44</f>
        <v>GigaEthernet 400 Mbps</v>
      </c>
      <c r="C111" s="69" t="s">
        <v>88</v>
      </c>
      <c r="D111" s="70">
        <v>5497</v>
      </c>
      <c r="E111" s="70"/>
      <c r="F111" s="70"/>
      <c r="G111" s="70"/>
      <c r="H111" s="70"/>
      <c r="I111" s="70"/>
      <c r="J111" s="70"/>
      <c r="K111" s="70"/>
      <c r="L111" s="70"/>
      <c r="M111" s="70"/>
      <c r="N111" s="70">
        <v>145</v>
      </c>
    </row>
    <row r="112" spans="2:14" x14ac:dyDescent="0.3">
      <c r="B112" s="69" t="str">
        <f>+'Velocidades y tramos'!E45</f>
        <v>GigaEthernet 450 Mbps</v>
      </c>
      <c r="C112" s="69" t="s">
        <v>88</v>
      </c>
      <c r="D112" s="70">
        <v>5497</v>
      </c>
      <c r="E112" s="70"/>
      <c r="F112" s="70"/>
      <c r="G112" s="70"/>
      <c r="H112" s="70"/>
      <c r="I112" s="70"/>
      <c r="J112" s="70"/>
      <c r="K112" s="70"/>
      <c r="L112" s="70"/>
      <c r="M112" s="70"/>
      <c r="N112" s="70">
        <v>152</v>
      </c>
    </row>
    <row r="113" spans="2:14" x14ac:dyDescent="0.3">
      <c r="B113" s="69" t="str">
        <f>+'Velocidades y tramos'!E46</f>
        <v>GigaEthernet 500 Mbps</v>
      </c>
      <c r="C113" s="69" t="s">
        <v>88</v>
      </c>
      <c r="D113" s="70">
        <v>5497</v>
      </c>
      <c r="E113" s="70"/>
      <c r="F113" s="70"/>
      <c r="G113" s="70"/>
      <c r="H113" s="70"/>
      <c r="I113" s="70"/>
      <c r="J113" s="70"/>
      <c r="K113" s="70"/>
      <c r="L113" s="70"/>
      <c r="M113" s="70"/>
      <c r="N113" s="70">
        <v>158</v>
      </c>
    </row>
    <row r="114" spans="2:14" x14ac:dyDescent="0.3">
      <c r="B114" s="69" t="str">
        <f>+'Velocidades y tramos'!E47</f>
        <v>GigaEthernet 550 Mbps</v>
      </c>
      <c r="C114" s="69" t="s">
        <v>88</v>
      </c>
      <c r="D114" s="70">
        <v>5497</v>
      </c>
      <c r="E114" s="70"/>
      <c r="F114" s="70"/>
      <c r="G114" s="70"/>
      <c r="H114" s="70"/>
      <c r="I114" s="70"/>
      <c r="J114" s="70"/>
      <c r="K114" s="70"/>
      <c r="L114" s="70"/>
      <c r="M114" s="70"/>
      <c r="N114" s="70">
        <v>164</v>
      </c>
    </row>
    <row r="115" spans="2:14" x14ac:dyDescent="0.3">
      <c r="B115" s="69" t="str">
        <f>+'Velocidades y tramos'!E48</f>
        <v>GigaEthernet 600 Mbps</v>
      </c>
      <c r="C115" s="69" t="s">
        <v>88</v>
      </c>
      <c r="D115" s="70">
        <v>5497</v>
      </c>
      <c r="E115" s="70"/>
      <c r="F115" s="70"/>
      <c r="G115" s="70"/>
      <c r="H115" s="70"/>
      <c r="I115" s="70"/>
      <c r="J115" s="70"/>
      <c r="K115" s="70"/>
      <c r="L115" s="70"/>
      <c r="M115" s="70"/>
      <c r="N115" s="70">
        <v>170</v>
      </c>
    </row>
    <row r="116" spans="2:14" x14ac:dyDescent="0.3">
      <c r="B116" s="69" t="str">
        <f>+'Velocidades y tramos'!E49</f>
        <v>GigaEthernet 750 Mbps</v>
      </c>
      <c r="C116" s="69" t="s">
        <v>88</v>
      </c>
      <c r="D116" s="70">
        <v>5497</v>
      </c>
      <c r="E116" s="70"/>
      <c r="F116" s="70"/>
      <c r="G116" s="70"/>
      <c r="H116" s="70"/>
      <c r="I116" s="70"/>
      <c r="J116" s="70"/>
      <c r="K116" s="70"/>
      <c r="L116" s="70"/>
      <c r="M116" s="70"/>
      <c r="N116" s="70">
        <v>185</v>
      </c>
    </row>
    <row r="117" spans="2:14" x14ac:dyDescent="0.3">
      <c r="B117" s="69" t="str">
        <f>+'Velocidades y tramos'!E50</f>
        <v>GigaEthernet 1Gbps</v>
      </c>
      <c r="C117" s="69" t="s">
        <v>88</v>
      </c>
      <c r="D117" s="70">
        <v>5497</v>
      </c>
      <c r="E117" s="70"/>
      <c r="F117" s="70"/>
      <c r="G117" s="70"/>
      <c r="H117" s="70"/>
      <c r="I117" s="70"/>
      <c r="J117" s="70"/>
      <c r="K117" s="70"/>
      <c r="L117" s="70"/>
      <c r="M117" s="70"/>
      <c r="N117" s="70">
        <v>206</v>
      </c>
    </row>
    <row r="118" spans="2:14" x14ac:dyDescent="0.3">
      <c r="B118" s="69" t="str">
        <f>+'Velocidades y tramos'!E51</f>
        <v>GigaEthernet 2 Gbps</v>
      </c>
      <c r="C118" s="69" t="s">
        <v>88</v>
      </c>
      <c r="D118" s="70">
        <v>5497</v>
      </c>
      <c r="E118" s="70"/>
      <c r="F118" s="70"/>
      <c r="G118" s="70"/>
      <c r="H118" s="70"/>
      <c r="I118" s="70"/>
      <c r="J118" s="70"/>
      <c r="K118" s="70"/>
      <c r="L118" s="70"/>
      <c r="M118" s="70"/>
      <c r="N118" s="70">
        <v>268</v>
      </c>
    </row>
    <row r="119" spans="2:14" x14ac:dyDescent="0.3">
      <c r="B119" s="69" t="str">
        <f>+'Velocidades y tramos'!E52</f>
        <v>GigaEthernet 4 Gbps</v>
      </c>
      <c r="C119" s="69" t="s">
        <v>88</v>
      </c>
      <c r="D119" s="70">
        <v>5497</v>
      </c>
      <c r="E119" s="70"/>
      <c r="F119" s="70"/>
      <c r="G119" s="70"/>
      <c r="H119" s="70"/>
      <c r="I119" s="70"/>
      <c r="J119" s="70"/>
      <c r="K119" s="70"/>
      <c r="L119" s="70"/>
      <c r="M119" s="70"/>
      <c r="N119" s="70">
        <v>349</v>
      </c>
    </row>
    <row r="120" spans="2:14" x14ac:dyDescent="0.3">
      <c r="B120" s="69" t="str">
        <f>+'Velocidades y tramos'!E53</f>
        <v>GigaEthernet 6 Gbps</v>
      </c>
      <c r="C120" s="69" t="s">
        <v>88</v>
      </c>
      <c r="D120" s="70">
        <v>5497</v>
      </c>
      <c r="E120" s="70"/>
      <c r="F120" s="70"/>
      <c r="G120" s="70"/>
      <c r="H120" s="70"/>
      <c r="I120" s="70"/>
      <c r="J120" s="70"/>
      <c r="K120" s="70"/>
      <c r="L120" s="70"/>
      <c r="M120" s="70"/>
      <c r="N120" s="70">
        <v>407</v>
      </c>
    </row>
    <row r="121" spans="2:14" x14ac:dyDescent="0.3">
      <c r="B121" s="69" t="str">
        <f>+'Velocidades y tramos'!E54</f>
        <v>GigaEthernet 8 Gbps</v>
      </c>
      <c r="C121" s="69" t="s">
        <v>88</v>
      </c>
      <c r="D121" s="70">
        <v>5497</v>
      </c>
      <c r="E121" s="70"/>
      <c r="F121" s="70"/>
      <c r="G121" s="70"/>
      <c r="H121" s="70"/>
      <c r="I121" s="70"/>
      <c r="J121" s="70"/>
      <c r="K121" s="70"/>
      <c r="L121" s="70"/>
      <c r="M121" s="70"/>
      <c r="N121" s="70">
        <v>454</v>
      </c>
    </row>
    <row r="122" spans="2:14" x14ac:dyDescent="0.3">
      <c r="B122" s="69" t="str">
        <f>+'Velocidades y tramos'!E55</f>
        <v>GigaEthernet 10 Gbps</v>
      </c>
      <c r="C122" s="69" t="s">
        <v>88</v>
      </c>
      <c r="D122" s="70">
        <v>5497</v>
      </c>
      <c r="E122" s="70"/>
      <c r="F122" s="70"/>
      <c r="G122" s="70"/>
      <c r="H122" s="70"/>
      <c r="I122" s="70"/>
      <c r="J122" s="70"/>
      <c r="K122" s="70"/>
      <c r="L122" s="70"/>
      <c r="M122" s="70"/>
      <c r="N122" s="70">
        <v>494</v>
      </c>
    </row>
    <row r="123" spans="2:14" x14ac:dyDescent="0.3">
      <c r="B123" s="69" t="str">
        <f>+'Velocidades y tramos'!E56</f>
        <v>GigaEthernet 100 Gbps</v>
      </c>
      <c r="C123" s="69" t="s">
        <v>88</v>
      </c>
      <c r="D123" s="70">
        <v>5497</v>
      </c>
      <c r="E123" s="70"/>
      <c r="F123" s="70"/>
      <c r="G123" s="70"/>
      <c r="H123" s="70"/>
      <c r="I123" s="70"/>
      <c r="J123" s="70"/>
      <c r="K123" s="70"/>
      <c r="L123" s="70"/>
      <c r="M123" s="70"/>
      <c r="N123" s="70">
        <v>1185</v>
      </c>
    </row>
    <row r="124" spans="2:14" x14ac:dyDescent="0.3">
      <c r="B124" s="69"/>
      <c r="C124" s="69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</row>
    <row r="125" spans="2:14" x14ac:dyDescent="0.3">
      <c r="B125" s="69" t="str">
        <f>+'Velocidades y tramos'!H6</f>
        <v>64 Kbps</v>
      </c>
      <c r="C125" s="69" t="s">
        <v>40</v>
      </c>
      <c r="D125" s="70">
        <v>1549</v>
      </c>
      <c r="E125" s="70"/>
      <c r="F125" s="70">
        <v>805</v>
      </c>
      <c r="G125" s="70">
        <v>5</v>
      </c>
      <c r="H125" s="70">
        <v>1005</v>
      </c>
      <c r="I125" s="70">
        <v>3</v>
      </c>
      <c r="J125" s="70">
        <v>1340</v>
      </c>
      <c r="K125" s="70">
        <v>1</v>
      </c>
      <c r="L125" s="70">
        <v>1632</v>
      </c>
      <c r="M125" s="70">
        <v>1</v>
      </c>
      <c r="N125" s="70"/>
    </row>
    <row r="126" spans="2:14" x14ac:dyDescent="0.3">
      <c r="B126" s="69" t="str">
        <f>+'Velocidades y tramos'!H7</f>
        <v>128 Kbps</v>
      </c>
      <c r="C126" s="69" t="s">
        <v>40</v>
      </c>
      <c r="D126" s="70">
        <v>1879</v>
      </c>
      <c r="E126" s="70"/>
      <c r="F126" s="70">
        <v>933</v>
      </c>
      <c r="G126" s="70">
        <v>8</v>
      </c>
      <c r="H126" s="70">
        <v>1271</v>
      </c>
      <c r="I126" s="70">
        <v>6</v>
      </c>
      <c r="J126" s="70">
        <v>1836</v>
      </c>
      <c r="K126" s="70">
        <v>2</v>
      </c>
      <c r="L126" s="70">
        <v>2331</v>
      </c>
      <c r="M126" s="70">
        <v>2</v>
      </c>
      <c r="N126" s="70"/>
    </row>
    <row r="127" spans="2:14" x14ac:dyDescent="0.3">
      <c r="B127" s="69" t="str">
        <f>+'Velocidades y tramos'!H8</f>
        <v>192 Kbps</v>
      </c>
      <c r="C127" s="69" t="s">
        <v>40</v>
      </c>
      <c r="D127" s="70">
        <v>2043</v>
      </c>
      <c r="E127" s="70"/>
      <c r="F127" s="70">
        <v>1207</v>
      </c>
      <c r="G127" s="70">
        <v>10</v>
      </c>
      <c r="H127" s="70">
        <v>1678</v>
      </c>
      <c r="I127" s="70">
        <v>7</v>
      </c>
      <c r="J127" s="70">
        <v>2452</v>
      </c>
      <c r="K127" s="70">
        <v>3</v>
      </c>
      <c r="L127" s="70">
        <v>3159</v>
      </c>
      <c r="M127" s="70">
        <v>2</v>
      </c>
      <c r="N127" s="70"/>
    </row>
    <row r="128" spans="2:14" x14ac:dyDescent="0.3">
      <c r="B128" s="69" t="str">
        <f>+'Velocidades y tramos'!H9</f>
        <v>256 Kbps</v>
      </c>
      <c r="C128" s="69" t="s">
        <v>40</v>
      </c>
      <c r="D128" s="70">
        <v>2335</v>
      </c>
      <c r="E128" s="70"/>
      <c r="F128" s="70">
        <v>1313</v>
      </c>
      <c r="G128" s="70">
        <v>13</v>
      </c>
      <c r="H128" s="70">
        <v>1902</v>
      </c>
      <c r="I128" s="70">
        <v>9</v>
      </c>
      <c r="J128" s="70">
        <v>2862</v>
      </c>
      <c r="K128" s="70">
        <v>3</v>
      </c>
      <c r="L128" s="70">
        <v>3754</v>
      </c>
      <c r="M128" s="70">
        <v>2</v>
      </c>
      <c r="N128" s="70"/>
    </row>
    <row r="129" spans="2:14" x14ac:dyDescent="0.3">
      <c r="B129" s="69" t="str">
        <f>+'Velocidades y tramos'!H10</f>
        <v>384 Kbps</v>
      </c>
      <c r="C129" s="69" t="s">
        <v>40</v>
      </c>
      <c r="D129" s="70">
        <v>2627</v>
      </c>
      <c r="E129" s="70"/>
      <c r="F129" s="70">
        <v>1505</v>
      </c>
      <c r="G129" s="70">
        <v>17</v>
      </c>
      <c r="H129" s="70">
        <v>2306</v>
      </c>
      <c r="I129" s="70">
        <v>13</v>
      </c>
      <c r="J129" s="70">
        <v>3605</v>
      </c>
      <c r="K129" s="70">
        <v>5</v>
      </c>
      <c r="L129" s="70">
        <v>4829</v>
      </c>
      <c r="M129" s="70">
        <v>3</v>
      </c>
      <c r="N129" s="70"/>
    </row>
    <row r="130" spans="2:14" x14ac:dyDescent="0.3">
      <c r="B130" s="69" t="str">
        <f>+'Velocidades y tramos'!H11</f>
        <v>512 Kbps</v>
      </c>
      <c r="C130" s="69" t="s">
        <v>40</v>
      </c>
      <c r="D130" s="70">
        <v>2919</v>
      </c>
      <c r="E130" s="70"/>
      <c r="F130" s="70">
        <v>1680</v>
      </c>
      <c r="G130" s="70">
        <v>21</v>
      </c>
      <c r="H130" s="70">
        <v>2674</v>
      </c>
      <c r="I130" s="70">
        <v>15</v>
      </c>
      <c r="J130" s="70">
        <v>4283</v>
      </c>
      <c r="K130" s="70">
        <v>6</v>
      </c>
      <c r="L130" s="70">
        <v>5808</v>
      </c>
      <c r="M130" s="70">
        <v>4</v>
      </c>
      <c r="N130" s="70"/>
    </row>
    <row r="131" spans="2:14" x14ac:dyDescent="0.3">
      <c r="B131" s="69" t="str">
        <f>+'Velocidades y tramos'!H12</f>
        <v>768 Kbps</v>
      </c>
      <c r="C131" s="69" t="s">
        <v>40</v>
      </c>
      <c r="D131" s="70">
        <v>3211</v>
      </c>
      <c r="E131" s="70"/>
      <c r="F131" s="70">
        <v>2260</v>
      </c>
      <c r="G131" s="70">
        <v>28</v>
      </c>
      <c r="H131" s="70">
        <v>3608</v>
      </c>
      <c r="I131" s="70">
        <v>21</v>
      </c>
      <c r="J131" s="70">
        <v>5787</v>
      </c>
      <c r="K131" s="70">
        <v>8</v>
      </c>
      <c r="L131" s="70">
        <v>7859</v>
      </c>
      <c r="M131" s="70">
        <v>6</v>
      </c>
      <c r="N131" s="70"/>
    </row>
    <row r="132" spans="2:14" x14ac:dyDescent="0.3">
      <c r="B132" s="69" t="str">
        <f>+'Velocidades y tramos'!H13</f>
        <v>1024 Kbps</v>
      </c>
      <c r="C132" s="69" t="s">
        <v>40</v>
      </c>
      <c r="D132" s="70">
        <v>3503</v>
      </c>
      <c r="E132" s="70"/>
      <c r="F132" s="70">
        <v>2550</v>
      </c>
      <c r="G132" s="70">
        <v>35</v>
      </c>
      <c r="H132" s="70">
        <v>4218</v>
      </c>
      <c r="I132" s="70">
        <v>26</v>
      </c>
      <c r="J132" s="70">
        <v>6912</v>
      </c>
      <c r="K132" s="70">
        <v>10</v>
      </c>
      <c r="L132" s="70">
        <v>9479</v>
      </c>
      <c r="M132" s="70">
        <v>7</v>
      </c>
      <c r="N132" s="70"/>
    </row>
    <row r="133" spans="2:14" x14ac:dyDescent="0.3">
      <c r="B133" s="69" t="str">
        <f>+'Velocidades y tramos'!H14</f>
        <v>E1 (2 Mbps)</v>
      </c>
      <c r="C133" s="69" t="s">
        <v>40</v>
      </c>
      <c r="D133" s="70">
        <v>5565</v>
      </c>
      <c r="E133" s="70"/>
      <c r="F133" s="70">
        <v>3722</v>
      </c>
      <c r="G133" s="70">
        <v>61</v>
      </c>
      <c r="H133" s="70">
        <v>6681</v>
      </c>
      <c r="I133" s="70">
        <v>46</v>
      </c>
      <c r="J133" s="70">
        <v>11650</v>
      </c>
      <c r="K133" s="70">
        <v>17</v>
      </c>
      <c r="L133" s="70">
        <v>16008</v>
      </c>
      <c r="M133" s="70">
        <v>12</v>
      </c>
      <c r="N133" s="70"/>
    </row>
    <row r="134" spans="2:14" x14ac:dyDescent="0.3">
      <c r="B134" s="69" t="str">
        <f>+'Velocidades y tramos'!H15</f>
        <v>E2 (8 Mbps)</v>
      </c>
      <c r="C134" s="69" t="s">
        <v>40</v>
      </c>
      <c r="D134" s="70">
        <v>22260</v>
      </c>
      <c r="E134" s="70"/>
      <c r="F134" s="70">
        <v>8611</v>
      </c>
      <c r="G134" s="70">
        <v>167</v>
      </c>
      <c r="H134" s="70">
        <v>16666</v>
      </c>
      <c r="I134" s="70">
        <v>124</v>
      </c>
      <c r="J134" s="70">
        <v>30190</v>
      </c>
      <c r="K134" s="70">
        <v>47</v>
      </c>
      <c r="L134" s="70">
        <v>42055</v>
      </c>
      <c r="M134" s="70">
        <v>34</v>
      </c>
      <c r="N134" s="70"/>
    </row>
    <row r="135" spans="2:14" x14ac:dyDescent="0.3">
      <c r="B135" s="69" t="str">
        <f>+'Velocidades y tramos'!H16</f>
        <v>E3 (34 Mbps)</v>
      </c>
      <c r="C135" s="69" t="s">
        <v>40</v>
      </c>
      <c r="D135" s="70">
        <v>58420</v>
      </c>
      <c r="E135" s="70"/>
      <c r="F135" s="70">
        <v>39068</v>
      </c>
      <c r="G135" s="70">
        <v>45</v>
      </c>
      <c r="H135" s="70">
        <v>39068</v>
      </c>
      <c r="I135" s="70">
        <v>45</v>
      </c>
      <c r="J135" s="70">
        <v>39068</v>
      </c>
      <c r="K135" s="70">
        <v>45</v>
      </c>
      <c r="L135" s="70">
        <v>39068</v>
      </c>
      <c r="M135" s="70">
        <v>45</v>
      </c>
      <c r="N135" s="70"/>
    </row>
    <row r="136" spans="2:14" x14ac:dyDescent="0.3">
      <c r="B136" s="69" t="str">
        <f>+'Velocidades y tramos'!H17</f>
        <v xml:space="preserve">E4 (139 Mbps) </v>
      </c>
      <c r="C136" s="69" t="s">
        <v>40</v>
      </c>
      <c r="D136" s="70">
        <v>149025</v>
      </c>
      <c r="E136" s="70"/>
      <c r="F136" s="70">
        <v>87397</v>
      </c>
      <c r="G136" s="70">
        <v>103</v>
      </c>
      <c r="H136" s="70">
        <v>87397</v>
      </c>
      <c r="I136" s="70">
        <v>103</v>
      </c>
      <c r="J136" s="70">
        <v>87397</v>
      </c>
      <c r="K136" s="70">
        <v>103</v>
      </c>
      <c r="L136" s="70">
        <v>87397</v>
      </c>
      <c r="M136" s="70">
        <v>103</v>
      </c>
      <c r="N136" s="70"/>
    </row>
    <row r="137" spans="2:14" x14ac:dyDescent="0.3">
      <c r="B137" s="69" t="str">
        <f>+'Velocidades y tramos'!H18</f>
        <v xml:space="preserve">STM 1 (155 Mbps) </v>
      </c>
      <c r="C137" s="69" t="s">
        <v>40</v>
      </c>
      <c r="D137" s="70">
        <v>149025</v>
      </c>
      <c r="E137" s="70"/>
      <c r="F137" s="70">
        <v>87397</v>
      </c>
      <c r="G137" s="70">
        <v>103</v>
      </c>
      <c r="H137" s="70">
        <v>87397</v>
      </c>
      <c r="I137" s="70">
        <v>103</v>
      </c>
      <c r="J137" s="70">
        <v>87397</v>
      </c>
      <c r="K137" s="70">
        <v>103</v>
      </c>
      <c r="L137" s="70">
        <v>87397</v>
      </c>
      <c r="M137" s="70">
        <v>103</v>
      </c>
      <c r="N137" s="70"/>
    </row>
    <row r="138" spans="2:14" x14ac:dyDescent="0.3">
      <c r="B138" s="69" t="str">
        <f>+'Velocidades y tramos'!H19</f>
        <v xml:space="preserve">STM 4 (622 Mbps) </v>
      </c>
      <c r="C138" s="69" t="s">
        <v>40</v>
      </c>
      <c r="D138" s="70">
        <v>482841</v>
      </c>
      <c r="E138" s="70"/>
      <c r="F138" s="70">
        <v>171298</v>
      </c>
      <c r="G138" s="70">
        <v>203</v>
      </c>
      <c r="H138" s="70">
        <v>171298</v>
      </c>
      <c r="I138" s="70">
        <v>203</v>
      </c>
      <c r="J138" s="70">
        <v>171298</v>
      </c>
      <c r="K138" s="70">
        <v>203</v>
      </c>
      <c r="L138" s="70">
        <v>171298</v>
      </c>
      <c r="M138" s="70">
        <v>203</v>
      </c>
      <c r="N138" s="70"/>
    </row>
    <row r="139" spans="2:14" x14ac:dyDescent="0.3">
      <c r="B139" s="69" t="str">
        <f>+'Velocidades y tramos'!H20</f>
        <v xml:space="preserve">STM 16 (2.5 Gbps) </v>
      </c>
      <c r="C139" s="69" t="s">
        <v>40</v>
      </c>
      <c r="D139" s="70">
        <v>1207103</v>
      </c>
      <c r="E139" s="70"/>
      <c r="F139" s="70">
        <v>428246</v>
      </c>
      <c r="G139" s="70">
        <v>507</v>
      </c>
      <c r="H139" s="70">
        <v>428246</v>
      </c>
      <c r="I139" s="70">
        <v>507</v>
      </c>
      <c r="J139" s="70">
        <v>428246</v>
      </c>
      <c r="K139" s="70">
        <v>507</v>
      </c>
      <c r="L139" s="70">
        <v>428246</v>
      </c>
      <c r="M139" s="70">
        <v>507</v>
      </c>
      <c r="N139" s="70"/>
    </row>
    <row r="140" spans="2:14" x14ac:dyDescent="0.3">
      <c r="B140" s="69" t="str">
        <f>+'Velocidades y tramos'!H21</f>
        <v>STM 64 (10 Gbps)</v>
      </c>
      <c r="C140" s="69" t="s">
        <v>40</v>
      </c>
      <c r="D140" s="70">
        <v>1931364</v>
      </c>
      <c r="E140" s="70"/>
      <c r="F140" s="70">
        <v>1456037</v>
      </c>
      <c r="G140" s="70">
        <v>1723</v>
      </c>
      <c r="H140" s="70">
        <v>1456037</v>
      </c>
      <c r="I140" s="70">
        <v>1723</v>
      </c>
      <c r="J140" s="70">
        <v>1456037</v>
      </c>
      <c r="K140" s="70">
        <v>1723</v>
      </c>
      <c r="L140" s="70">
        <v>1456037</v>
      </c>
      <c r="M140" s="70">
        <v>1723</v>
      </c>
      <c r="N140" s="70"/>
    </row>
    <row r="141" spans="2:14" x14ac:dyDescent="0.3">
      <c r="B141" s="69" t="str">
        <f>+'Velocidades y tramos'!H22</f>
        <v xml:space="preserve">STM 256 (40 Gbps) </v>
      </c>
      <c r="C141" s="69" t="s">
        <v>40</v>
      </c>
      <c r="D141" s="70">
        <v>7725455</v>
      </c>
      <c r="E141" s="70"/>
      <c r="F141" s="70">
        <v>5824147</v>
      </c>
      <c r="G141" s="70">
        <v>6894</v>
      </c>
      <c r="H141" s="70">
        <v>5824147</v>
      </c>
      <c r="I141" s="70">
        <v>6894</v>
      </c>
      <c r="J141" s="70">
        <v>5824147</v>
      </c>
      <c r="K141" s="70">
        <v>6894</v>
      </c>
      <c r="L141" s="70">
        <v>5824147</v>
      </c>
      <c r="M141" s="70">
        <v>6894</v>
      </c>
      <c r="N141" s="70"/>
    </row>
    <row r="142" spans="2:14" x14ac:dyDescent="0.3">
      <c r="B142" s="69" t="str">
        <f>+'Velocidades y tramos'!H23</f>
        <v>Ethernet 1 Mbps</v>
      </c>
      <c r="C142" s="69" t="s">
        <v>40</v>
      </c>
      <c r="D142" s="70">
        <v>2748</v>
      </c>
      <c r="E142" s="70"/>
      <c r="F142" s="70"/>
      <c r="G142" s="70"/>
      <c r="H142" s="70"/>
      <c r="I142" s="70"/>
      <c r="J142" s="70"/>
      <c r="K142" s="70"/>
      <c r="L142" s="70"/>
      <c r="M142" s="70"/>
      <c r="N142" s="70">
        <v>11</v>
      </c>
    </row>
    <row r="143" spans="2:14" x14ac:dyDescent="0.3">
      <c r="B143" s="69" t="str">
        <f>+'Velocidades y tramos'!H24</f>
        <v>Ethernet 2 Mbps</v>
      </c>
      <c r="C143" s="69" t="s">
        <v>40</v>
      </c>
      <c r="D143" s="70">
        <v>2748</v>
      </c>
      <c r="E143" s="70"/>
      <c r="F143" s="70"/>
      <c r="G143" s="70"/>
      <c r="H143" s="70"/>
      <c r="I143" s="70"/>
      <c r="J143" s="70"/>
      <c r="K143" s="70"/>
      <c r="L143" s="70"/>
      <c r="M143" s="70"/>
      <c r="N143" s="70">
        <v>19</v>
      </c>
    </row>
    <row r="144" spans="2:14" x14ac:dyDescent="0.3">
      <c r="B144" s="69" t="str">
        <f>+'Velocidades y tramos'!H25</f>
        <v>Ethernet 4 Mbps</v>
      </c>
      <c r="C144" s="69" t="s">
        <v>40</v>
      </c>
      <c r="D144" s="70">
        <v>2748</v>
      </c>
      <c r="E144" s="70"/>
      <c r="F144" s="70"/>
      <c r="G144" s="70"/>
      <c r="H144" s="70"/>
      <c r="I144" s="70"/>
      <c r="J144" s="70"/>
      <c r="K144" s="70"/>
      <c r="L144" s="70"/>
      <c r="M144" s="70"/>
      <c r="N144" s="70">
        <v>25</v>
      </c>
    </row>
    <row r="145" spans="2:14" x14ac:dyDescent="0.3">
      <c r="B145" s="69" t="str">
        <f>+'Velocidades y tramos'!H26</f>
        <v>Ethernet 6 Mbps</v>
      </c>
      <c r="C145" s="69" t="s">
        <v>40</v>
      </c>
      <c r="D145" s="70">
        <v>2748</v>
      </c>
      <c r="E145" s="70"/>
      <c r="F145" s="70"/>
      <c r="G145" s="70"/>
      <c r="H145" s="70"/>
      <c r="I145" s="70"/>
      <c r="J145" s="70"/>
      <c r="K145" s="70"/>
      <c r="L145" s="70"/>
      <c r="M145" s="70"/>
      <c r="N145" s="70">
        <v>29</v>
      </c>
    </row>
    <row r="146" spans="2:14" x14ac:dyDescent="0.3">
      <c r="B146" s="69" t="str">
        <f>+'Velocidades y tramos'!H27</f>
        <v>Ethernet 8 Mbps</v>
      </c>
      <c r="C146" s="69" t="s">
        <v>40</v>
      </c>
      <c r="D146" s="70">
        <v>2748</v>
      </c>
      <c r="E146" s="70"/>
      <c r="F146" s="70"/>
      <c r="G146" s="70"/>
      <c r="H146" s="70"/>
      <c r="I146" s="70"/>
      <c r="J146" s="70"/>
      <c r="K146" s="70"/>
      <c r="L146" s="70"/>
      <c r="M146" s="70"/>
      <c r="N146" s="70">
        <v>33</v>
      </c>
    </row>
    <row r="147" spans="2:14" x14ac:dyDescent="0.3">
      <c r="B147" s="69" t="str">
        <f>+'Velocidades y tramos'!H28</f>
        <v>Ethernet 10 Mbps</v>
      </c>
      <c r="C147" s="69" t="s">
        <v>40</v>
      </c>
      <c r="D147" s="70">
        <v>2748</v>
      </c>
      <c r="E147" s="70"/>
      <c r="F147" s="70"/>
      <c r="G147" s="70"/>
      <c r="H147" s="70"/>
      <c r="I147" s="70"/>
      <c r="J147" s="70"/>
      <c r="K147" s="70"/>
      <c r="L147" s="70"/>
      <c r="M147" s="70"/>
      <c r="N147" s="70">
        <v>36</v>
      </c>
    </row>
    <row r="148" spans="2:14" x14ac:dyDescent="0.3">
      <c r="B148" s="69" t="str">
        <f>+'Velocidades y tramos'!H29</f>
        <v>Ethernet 20 Mbps</v>
      </c>
      <c r="C148" s="69" t="s">
        <v>40</v>
      </c>
      <c r="D148" s="70">
        <v>2748</v>
      </c>
      <c r="E148" s="70"/>
      <c r="F148" s="70"/>
      <c r="G148" s="70"/>
      <c r="H148" s="70"/>
      <c r="I148" s="70"/>
      <c r="J148" s="70"/>
      <c r="K148" s="70"/>
      <c r="L148" s="70"/>
      <c r="M148" s="70"/>
      <c r="N148" s="70">
        <v>45</v>
      </c>
    </row>
    <row r="149" spans="2:14" x14ac:dyDescent="0.3">
      <c r="B149" s="69" t="str">
        <f>+'Velocidades y tramos'!H30</f>
        <v>Ethernet 30 Mbps</v>
      </c>
      <c r="C149" s="69" t="s">
        <v>40</v>
      </c>
      <c r="D149" s="70">
        <v>2748</v>
      </c>
      <c r="E149" s="70"/>
      <c r="F149" s="70"/>
      <c r="G149" s="70"/>
      <c r="H149" s="70"/>
      <c r="I149" s="70"/>
      <c r="J149" s="70"/>
      <c r="K149" s="70"/>
      <c r="L149" s="70"/>
      <c r="M149" s="70"/>
      <c r="N149" s="70">
        <v>53</v>
      </c>
    </row>
    <row r="150" spans="2:14" x14ac:dyDescent="0.3">
      <c r="B150" s="69" t="str">
        <f>+'Velocidades y tramos'!H31</f>
        <v>Ethernet 40 Mbps</v>
      </c>
      <c r="C150" s="69" t="s">
        <v>40</v>
      </c>
      <c r="D150" s="70">
        <v>2748</v>
      </c>
      <c r="E150" s="70"/>
      <c r="F150" s="70"/>
      <c r="G150" s="70"/>
      <c r="H150" s="70"/>
      <c r="I150" s="70"/>
      <c r="J150" s="70"/>
      <c r="K150" s="70"/>
      <c r="L150" s="70"/>
      <c r="M150" s="70"/>
      <c r="N150" s="70">
        <v>58</v>
      </c>
    </row>
    <row r="151" spans="2:14" x14ac:dyDescent="0.3">
      <c r="B151" s="69" t="str">
        <f>+'Velocidades y tramos'!H32</f>
        <v>Ethernet 50 Mbps</v>
      </c>
      <c r="C151" s="69" t="s">
        <v>40</v>
      </c>
      <c r="D151" s="70">
        <v>2748</v>
      </c>
      <c r="E151" s="70"/>
      <c r="F151" s="70"/>
      <c r="G151" s="70"/>
      <c r="H151" s="70"/>
      <c r="I151" s="70"/>
      <c r="J151" s="70"/>
      <c r="K151" s="70"/>
      <c r="L151" s="70"/>
      <c r="M151" s="70"/>
      <c r="N151" s="70">
        <v>66</v>
      </c>
    </row>
    <row r="152" spans="2:14" x14ac:dyDescent="0.3">
      <c r="B152" s="69" t="str">
        <f>+'Velocidades y tramos'!H33</f>
        <v>Ethernet 60 Mbps</v>
      </c>
      <c r="C152" s="69" t="s">
        <v>40</v>
      </c>
      <c r="D152" s="70">
        <v>2748</v>
      </c>
      <c r="E152" s="70"/>
      <c r="F152" s="70"/>
      <c r="G152" s="70"/>
      <c r="H152" s="70"/>
      <c r="I152" s="70"/>
      <c r="J152" s="70"/>
      <c r="K152" s="70"/>
      <c r="L152" s="70"/>
      <c r="M152" s="70"/>
      <c r="N152" s="70">
        <v>71</v>
      </c>
    </row>
    <row r="153" spans="2:14" x14ac:dyDescent="0.3">
      <c r="B153" s="69" t="str">
        <f>+'Velocidades y tramos'!H34</f>
        <v>Ethernet 70 Mbps</v>
      </c>
      <c r="C153" s="69" t="s">
        <v>40</v>
      </c>
      <c r="D153" s="70">
        <v>2748</v>
      </c>
      <c r="E153" s="70"/>
      <c r="F153" s="70"/>
      <c r="G153" s="70"/>
      <c r="H153" s="70"/>
      <c r="I153" s="70"/>
      <c r="J153" s="70"/>
      <c r="K153" s="70"/>
      <c r="L153" s="70"/>
      <c r="M153" s="70"/>
      <c r="N153" s="70">
        <v>75</v>
      </c>
    </row>
    <row r="154" spans="2:14" x14ac:dyDescent="0.3">
      <c r="B154" s="69" t="str">
        <f>+'Velocidades y tramos'!H35</f>
        <v>Ethernet 80 Mbps</v>
      </c>
      <c r="C154" s="69" t="s">
        <v>40</v>
      </c>
      <c r="D154" s="70">
        <v>2748</v>
      </c>
      <c r="E154" s="70"/>
      <c r="F154" s="70"/>
      <c r="G154" s="70"/>
      <c r="H154" s="70"/>
      <c r="I154" s="70"/>
      <c r="J154" s="70"/>
      <c r="K154" s="70"/>
      <c r="L154" s="70"/>
      <c r="M154" s="70"/>
      <c r="N154" s="70">
        <v>79</v>
      </c>
    </row>
    <row r="155" spans="2:14" x14ac:dyDescent="0.3">
      <c r="B155" s="69" t="str">
        <f>+'Velocidades y tramos'!H36</f>
        <v>Ethernet 90 Mbps</v>
      </c>
      <c r="C155" s="69" t="s">
        <v>40</v>
      </c>
      <c r="D155" s="70">
        <v>2748</v>
      </c>
      <c r="E155" s="70"/>
      <c r="F155" s="70"/>
      <c r="G155" s="70"/>
      <c r="H155" s="70"/>
      <c r="I155" s="70"/>
      <c r="J155" s="70"/>
      <c r="K155" s="70"/>
      <c r="L155" s="70"/>
      <c r="M155" s="70"/>
      <c r="N155" s="70">
        <v>82</v>
      </c>
    </row>
    <row r="156" spans="2:14" x14ac:dyDescent="0.3">
      <c r="B156" s="69" t="str">
        <f>+'Velocidades y tramos'!H37</f>
        <v>Ethernet 100 Mbps</v>
      </c>
      <c r="C156" s="69" t="s">
        <v>40</v>
      </c>
      <c r="D156" s="70">
        <v>5497</v>
      </c>
      <c r="E156" s="70"/>
      <c r="F156" s="70"/>
      <c r="G156" s="70"/>
      <c r="H156" s="70"/>
      <c r="I156" s="70"/>
      <c r="J156" s="70"/>
      <c r="K156" s="70"/>
      <c r="L156" s="70"/>
      <c r="M156" s="70"/>
      <c r="N156" s="70">
        <v>86</v>
      </c>
    </row>
    <row r="157" spans="2:14" x14ac:dyDescent="0.3">
      <c r="B157" s="69" t="str">
        <f>+'Velocidades y tramos'!H38</f>
        <v>GigaEthernet 100 Mbps</v>
      </c>
      <c r="C157" s="69" t="s">
        <v>40</v>
      </c>
      <c r="D157" s="70">
        <v>5497</v>
      </c>
      <c r="E157" s="70"/>
      <c r="F157" s="70"/>
      <c r="G157" s="70"/>
      <c r="H157" s="70"/>
      <c r="I157" s="70"/>
      <c r="J157" s="70"/>
      <c r="K157" s="70"/>
      <c r="L157" s="70"/>
      <c r="M157" s="70"/>
      <c r="N157" s="70">
        <v>86</v>
      </c>
    </row>
    <row r="158" spans="2:14" x14ac:dyDescent="0.3">
      <c r="B158" s="69" t="str">
        <f>+'Velocidades y tramos'!H39</f>
        <v>GigaEthernet 150 Mbps</v>
      </c>
      <c r="C158" s="69" t="s">
        <v>40</v>
      </c>
      <c r="D158" s="70">
        <v>5497</v>
      </c>
      <c r="E158" s="70"/>
      <c r="F158" s="70"/>
      <c r="G158" s="70"/>
      <c r="H158" s="70"/>
      <c r="I158" s="70"/>
      <c r="J158" s="70"/>
      <c r="K158" s="70"/>
      <c r="L158" s="70"/>
      <c r="M158" s="70"/>
      <c r="N158" s="70">
        <v>100</v>
      </c>
    </row>
    <row r="159" spans="2:14" x14ac:dyDescent="0.3">
      <c r="B159" s="69" t="str">
        <f>+'Velocidades y tramos'!H40</f>
        <v>GigaEthernet 200 Mbps</v>
      </c>
      <c r="C159" s="69" t="s">
        <v>40</v>
      </c>
      <c r="D159" s="70">
        <v>5497</v>
      </c>
      <c r="E159" s="70"/>
      <c r="F159" s="70"/>
      <c r="G159" s="70"/>
      <c r="H159" s="70"/>
      <c r="I159" s="70"/>
      <c r="J159" s="70"/>
      <c r="K159" s="70"/>
      <c r="L159" s="70"/>
      <c r="M159" s="70"/>
      <c r="N159" s="70">
        <v>112</v>
      </c>
    </row>
    <row r="160" spans="2:14" x14ac:dyDescent="0.3">
      <c r="B160" s="69" t="str">
        <f>+'Velocidades y tramos'!H41</f>
        <v>GigaEthernet 250 Mbps</v>
      </c>
      <c r="C160" s="69" t="s">
        <v>40</v>
      </c>
      <c r="D160" s="70">
        <v>5497</v>
      </c>
      <c r="E160" s="70"/>
      <c r="F160" s="70"/>
      <c r="G160" s="70"/>
      <c r="H160" s="70"/>
      <c r="I160" s="70"/>
      <c r="J160" s="70"/>
      <c r="K160" s="70"/>
      <c r="L160" s="70"/>
      <c r="M160" s="70"/>
      <c r="N160" s="70">
        <v>122</v>
      </c>
    </row>
    <row r="161" spans="2:14" x14ac:dyDescent="0.3">
      <c r="B161" s="69" t="str">
        <f>+'Velocidades y tramos'!H42</f>
        <v>GigaEthernet 300 Mbps</v>
      </c>
      <c r="C161" s="69" t="s">
        <v>40</v>
      </c>
      <c r="D161" s="70">
        <v>5497</v>
      </c>
      <c r="E161" s="70"/>
      <c r="F161" s="70"/>
      <c r="G161" s="70"/>
      <c r="H161" s="70"/>
      <c r="I161" s="70"/>
      <c r="J161" s="70"/>
      <c r="K161" s="70"/>
      <c r="L161" s="70"/>
      <c r="M161" s="70"/>
      <c r="N161" s="70">
        <v>130</v>
      </c>
    </row>
    <row r="162" spans="2:14" x14ac:dyDescent="0.3">
      <c r="B162" s="69" t="str">
        <f>+'Velocidades y tramos'!H43</f>
        <v>GigaEthernet 350 Mbps</v>
      </c>
      <c r="C162" s="69" t="s">
        <v>40</v>
      </c>
      <c r="D162" s="70">
        <v>5497</v>
      </c>
      <c r="E162" s="70"/>
      <c r="F162" s="70"/>
      <c r="G162" s="70"/>
      <c r="H162" s="70"/>
      <c r="I162" s="70"/>
      <c r="J162" s="70"/>
      <c r="K162" s="70"/>
      <c r="L162" s="70"/>
      <c r="M162" s="70"/>
      <c r="N162" s="70">
        <v>138</v>
      </c>
    </row>
    <row r="163" spans="2:14" x14ac:dyDescent="0.3">
      <c r="B163" s="69" t="str">
        <f>+'Velocidades y tramos'!H44</f>
        <v>GigaEthernet 400 Mbps</v>
      </c>
      <c r="C163" s="69" t="s">
        <v>40</v>
      </c>
      <c r="D163" s="70">
        <v>5497</v>
      </c>
      <c r="E163" s="70"/>
      <c r="F163" s="70"/>
      <c r="G163" s="70"/>
      <c r="H163" s="70"/>
      <c r="I163" s="70"/>
      <c r="J163" s="70"/>
      <c r="K163" s="70"/>
      <c r="L163" s="70"/>
      <c r="M163" s="70"/>
      <c r="N163" s="70">
        <v>145</v>
      </c>
    </row>
    <row r="164" spans="2:14" x14ac:dyDescent="0.3">
      <c r="B164" s="69" t="str">
        <f>+'Velocidades y tramos'!H45</f>
        <v>GigaEthernet 450 Mbps</v>
      </c>
      <c r="C164" s="69" t="s">
        <v>40</v>
      </c>
      <c r="D164" s="70">
        <v>5497</v>
      </c>
      <c r="E164" s="70"/>
      <c r="F164" s="70"/>
      <c r="G164" s="70"/>
      <c r="H164" s="70"/>
      <c r="I164" s="70"/>
      <c r="J164" s="70"/>
      <c r="K164" s="70"/>
      <c r="L164" s="70"/>
      <c r="M164" s="70"/>
      <c r="N164" s="70">
        <v>152</v>
      </c>
    </row>
    <row r="165" spans="2:14" x14ac:dyDescent="0.3">
      <c r="B165" s="69" t="str">
        <f>+'Velocidades y tramos'!H46</f>
        <v>GigaEthernet 500 Mbps</v>
      </c>
      <c r="C165" s="69" t="s">
        <v>40</v>
      </c>
      <c r="D165" s="70">
        <v>5497</v>
      </c>
      <c r="E165" s="70"/>
      <c r="F165" s="70"/>
      <c r="G165" s="70"/>
      <c r="H165" s="70"/>
      <c r="I165" s="70"/>
      <c r="J165" s="70"/>
      <c r="K165" s="70"/>
      <c r="L165" s="70"/>
      <c r="M165" s="70"/>
      <c r="N165" s="70">
        <v>158</v>
      </c>
    </row>
    <row r="166" spans="2:14" x14ac:dyDescent="0.3">
      <c r="B166" s="69" t="str">
        <f>+'Velocidades y tramos'!H47</f>
        <v>GigaEthernet 550 Mbps</v>
      </c>
      <c r="C166" s="69" t="s">
        <v>40</v>
      </c>
      <c r="D166" s="70">
        <v>5497</v>
      </c>
      <c r="E166" s="70"/>
      <c r="F166" s="70"/>
      <c r="G166" s="70"/>
      <c r="H166" s="70"/>
      <c r="I166" s="70"/>
      <c r="J166" s="70"/>
      <c r="K166" s="70"/>
      <c r="L166" s="70"/>
      <c r="M166" s="70"/>
      <c r="N166" s="70">
        <v>164</v>
      </c>
    </row>
    <row r="167" spans="2:14" x14ac:dyDescent="0.3">
      <c r="B167" s="69" t="str">
        <f>+'Velocidades y tramos'!H48</f>
        <v>GigaEthernet 600 Mbps</v>
      </c>
      <c r="C167" s="69" t="s">
        <v>40</v>
      </c>
      <c r="D167" s="70">
        <v>5497</v>
      </c>
      <c r="E167" s="70"/>
      <c r="F167" s="70"/>
      <c r="G167" s="70"/>
      <c r="H167" s="70"/>
      <c r="I167" s="70"/>
      <c r="J167" s="70"/>
      <c r="K167" s="70"/>
      <c r="L167" s="70"/>
      <c r="M167" s="70"/>
      <c r="N167" s="70">
        <v>170</v>
      </c>
    </row>
    <row r="168" spans="2:14" x14ac:dyDescent="0.3">
      <c r="B168" s="69" t="str">
        <f>+'Velocidades y tramos'!H49</f>
        <v>GigaEthernet 750 Mbps</v>
      </c>
      <c r="C168" s="69" t="s">
        <v>40</v>
      </c>
      <c r="D168" s="70">
        <v>5497</v>
      </c>
      <c r="E168" s="70"/>
      <c r="F168" s="70"/>
      <c r="G168" s="70"/>
      <c r="H168" s="70"/>
      <c r="I168" s="70"/>
      <c r="J168" s="70"/>
      <c r="K168" s="70"/>
      <c r="L168" s="70"/>
      <c r="M168" s="70"/>
      <c r="N168" s="70">
        <v>185</v>
      </c>
    </row>
    <row r="169" spans="2:14" x14ac:dyDescent="0.3">
      <c r="B169" s="69" t="str">
        <f>+'Velocidades y tramos'!H50</f>
        <v>GigaEthernet 1 Gbps</v>
      </c>
      <c r="C169" s="69" t="s">
        <v>40</v>
      </c>
      <c r="D169" s="70">
        <v>5497</v>
      </c>
      <c r="E169" s="70"/>
      <c r="F169" s="70"/>
      <c r="G169" s="70"/>
      <c r="H169" s="70"/>
      <c r="I169" s="70"/>
      <c r="J169" s="70"/>
      <c r="K169" s="70"/>
      <c r="L169" s="70"/>
      <c r="M169" s="70"/>
      <c r="N169" s="70">
        <v>206</v>
      </c>
    </row>
    <row r="170" spans="2:14" x14ac:dyDescent="0.3">
      <c r="B170" s="69" t="str">
        <f>+'Velocidades y tramos'!H51</f>
        <v>GigaEthernet 2 Gbps</v>
      </c>
      <c r="C170" s="69" t="s">
        <v>40</v>
      </c>
      <c r="D170" s="70">
        <v>5497</v>
      </c>
      <c r="E170" s="70"/>
      <c r="F170" s="70"/>
      <c r="G170" s="70"/>
      <c r="H170" s="70"/>
      <c r="I170" s="70"/>
      <c r="J170" s="70"/>
      <c r="K170" s="70"/>
      <c r="L170" s="70"/>
      <c r="M170" s="70"/>
      <c r="N170" s="70">
        <v>268</v>
      </c>
    </row>
    <row r="171" spans="2:14" x14ac:dyDescent="0.3">
      <c r="B171" s="69" t="str">
        <f>+'Velocidades y tramos'!H52</f>
        <v>GigaEthernet 4 Gbps</v>
      </c>
      <c r="C171" s="69" t="s">
        <v>40</v>
      </c>
      <c r="D171" s="70">
        <v>5497</v>
      </c>
      <c r="E171" s="70"/>
      <c r="F171" s="70"/>
      <c r="G171" s="70"/>
      <c r="H171" s="70"/>
      <c r="I171" s="70"/>
      <c r="J171" s="70"/>
      <c r="K171" s="70"/>
      <c r="L171" s="70"/>
      <c r="M171" s="70"/>
      <c r="N171" s="70">
        <v>349</v>
      </c>
    </row>
    <row r="172" spans="2:14" x14ac:dyDescent="0.3">
      <c r="B172" s="69" t="str">
        <f>+'Velocidades y tramos'!H53</f>
        <v>GigaEthernet 6 Gbps</v>
      </c>
      <c r="C172" s="69" t="s">
        <v>40</v>
      </c>
      <c r="D172" s="70">
        <v>5497</v>
      </c>
      <c r="E172" s="70"/>
      <c r="F172" s="70"/>
      <c r="G172" s="70"/>
      <c r="H172" s="70"/>
      <c r="I172" s="70"/>
      <c r="J172" s="70"/>
      <c r="K172" s="70"/>
      <c r="L172" s="70"/>
      <c r="M172" s="70"/>
      <c r="N172" s="70">
        <v>407</v>
      </c>
    </row>
    <row r="173" spans="2:14" x14ac:dyDescent="0.3">
      <c r="B173" s="69" t="str">
        <f>+'Velocidades y tramos'!H54</f>
        <v>GigaEthernet 8 Gbps</v>
      </c>
      <c r="C173" s="69" t="s">
        <v>40</v>
      </c>
      <c r="D173" s="70">
        <v>5497</v>
      </c>
      <c r="E173" s="70"/>
      <c r="F173" s="70"/>
      <c r="G173" s="70"/>
      <c r="H173" s="70"/>
      <c r="I173" s="70"/>
      <c r="J173" s="70"/>
      <c r="K173" s="70"/>
      <c r="L173" s="70"/>
      <c r="M173" s="70"/>
      <c r="N173" s="70">
        <v>454</v>
      </c>
    </row>
    <row r="174" spans="2:14" x14ac:dyDescent="0.3">
      <c r="B174" s="69" t="str">
        <f>+'Velocidades y tramos'!H55</f>
        <v>GigaEthernet 10 Gbps</v>
      </c>
      <c r="C174" s="69" t="s">
        <v>40</v>
      </c>
      <c r="D174" s="70">
        <v>5497</v>
      </c>
      <c r="E174" s="70"/>
      <c r="F174" s="70"/>
      <c r="G174" s="70"/>
      <c r="H174" s="70"/>
      <c r="I174" s="70"/>
      <c r="J174" s="70"/>
      <c r="K174" s="70"/>
      <c r="L174" s="70"/>
      <c r="M174" s="70"/>
      <c r="N174" s="70">
        <v>494</v>
      </c>
    </row>
    <row r="175" spans="2:14" x14ac:dyDescent="0.3">
      <c r="B175" s="69" t="str">
        <f>+'Velocidades y tramos'!H56</f>
        <v>GigaEthernet 100 Gbps</v>
      </c>
      <c r="C175" s="69" t="s">
        <v>40</v>
      </c>
      <c r="D175" s="70">
        <v>5497</v>
      </c>
      <c r="E175" s="70"/>
      <c r="F175" s="70"/>
      <c r="G175" s="70"/>
      <c r="H175" s="70"/>
      <c r="I175" s="70"/>
      <c r="J175" s="70"/>
      <c r="K175" s="70"/>
      <c r="L175" s="70"/>
      <c r="M175" s="70"/>
      <c r="N175" s="70">
        <v>1185</v>
      </c>
    </row>
  </sheetData>
  <mergeCells count="9">
    <mergeCell ref="B6:B8"/>
    <mergeCell ref="C6:C8"/>
    <mergeCell ref="D6:N6"/>
    <mergeCell ref="D7:E7"/>
    <mergeCell ref="F7:N7"/>
    <mergeCell ref="F8:G8"/>
    <mergeCell ref="H8:I8"/>
    <mergeCell ref="J8:K8"/>
    <mergeCell ref="L8:M8"/>
  </mergeCells>
  <hyperlinks>
    <hyperlink ref="A1" location="Resultados!A1" display="TEST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63"/>
  <sheetViews>
    <sheetView showGridLines="0" zoomScale="85" zoomScaleNormal="85" workbookViewId="0">
      <selection activeCell="E10" sqref="E10"/>
    </sheetView>
  </sheetViews>
  <sheetFormatPr baseColWidth="10" defaultColWidth="9.1796875" defaultRowHeight="13" x14ac:dyDescent="0.3"/>
  <cols>
    <col min="1" max="1" width="9.1796875" style="11"/>
    <col min="2" max="2" width="24" style="11" bestFit="1" customWidth="1"/>
    <col min="3" max="3" width="9.1796875" style="11"/>
    <col min="4" max="4" width="8.453125" style="11" customWidth="1"/>
    <col min="5" max="5" width="23.1796875" style="11" customWidth="1"/>
    <col min="6" max="6" width="17.1796875" style="11" customWidth="1"/>
    <col min="7" max="7" width="7.453125" style="11" customWidth="1"/>
    <col min="8" max="8" width="21.54296875" style="11" bestFit="1" customWidth="1"/>
    <col min="9" max="9" width="18.54296875" style="11" bestFit="1" customWidth="1"/>
    <col min="10" max="16384" width="9.1796875" style="11"/>
  </cols>
  <sheetData>
    <row r="1" spans="1:12" ht="21" x14ac:dyDescent="0.5">
      <c r="A1" s="21" t="s">
        <v>130</v>
      </c>
      <c r="B1" s="55" t="s">
        <v>46</v>
      </c>
    </row>
    <row r="3" spans="1:12" x14ac:dyDescent="0.3">
      <c r="B3" s="56">
        <f>'Precios mayoristas'!B3</f>
        <v>0</v>
      </c>
      <c r="D3" s="72"/>
      <c r="E3" s="88"/>
      <c r="F3" s="88"/>
      <c r="H3" s="88"/>
      <c r="I3" s="89"/>
      <c r="J3" s="88"/>
      <c r="K3" s="88"/>
      <c r="L3" s="88"/>
    </row>
    <row r="5" spans="1:12" x14ac:dyDescent="0.3">
      <c r="B5" s="14" t="s">
        <v>6</v>
      </c>
      <c r="C5" s="14" t="s">
        <v>44</v>
      </c>
      <c r="E5" s="14" t="s">
        <v>6</v>
      </c>
      <c r="F5" s="14" t="s">
        <v>44</v>
      </c>
      <c r="H5" s="14" t="s">
        <v>6</v>
      </c>
      <c r="I5" s="14" t="s">
        <v>44</v>
      </c>
    </row>
    <row r="6" spans="1:12" x14ac:dyDescent="0.3">
      <c r="B6" s="65" t="s">
        <v>11</v>
      </c>
      <c r="C6" s="11" t="s">
        <v>12</v>
      </c>
      <c r="E6" s="65" t="s">
        <v>11</v>
      </c>
      <c r="F6" s="11" t="s">
        <v>88</v>
      </c>
      <c r="H6" s="65" t="s">
        <v>11</v>
      </c>
      <c r="I6" s="11" t="s">
        <v>40</v>
      </c>
    </row>
    <row r="7" spans="1:12" x14ac:dyDescent="0.3">
      <c r="B7" s="65" t="s">
        <v>13</v>
      </c>
      <c r="C7" s="11" t="s">
        <v>12</v>
      </c>
      <c r="E7" s="65" t="s">
        <v>13</v>
      </c>
      <c r="F7" s="11" t="s">
        <v>88</v>
      </c>
      <c r="H7" s="65" t="s">
        <v>13</v>
      </c>
      <c r="I7" s="11" t="s">
        <v>40</v>
      </c>
    </row>
    <row r="8" spans="1:12" x14ac:dyDescent="0.3">
      <c r="B8" s="65" t="s">
        <v>14</v>
      </c>
      <c r="C8" s="11" t="s">
        <v>12</v>
      </c>
      <c r="E8" s="65" t="s">
        <v>14</v>
      </c>
      <c r="F8" s="11" t="s">
        <v>88</v>
      </c>
      <c r="H8" s="65" t="s">
        <v>14</v>
      </c>
      <c r="I8" s="11" t="s">
        <v>40</v>
      </c>
    </row>
    <row r="9" spans="1:12" x14ac:dyDescent="0.3">
      <c r="B9" s="65" t="s">
        <v>15</v>
      </c>
      <c r="C9" s="11" t="s">
        <v>12</v>
      </c>
      <c r="E9" s="65" t="s">
        <v>15</v>
      </c>
      <c r="F9" s="11" t="s">
        <v>88</v>
      </c>
      <c r="H9" s="65" t="s">
        <v>15</v>
      </c>
      <c r="I9" s="11" t="s">
        <v>40</v>
      </c>
    </row>
    <row r="10" spans="1:12" x14ac:dyDescent="0.3">
      <c r="B10" s="65" t="s">
        <v>16</v>
      </c>
      <c r="C10" s="11" t="s">
        <v>12</v>
      </c>
      <c r="E10" s="65" t="s">
        <v>16</v>
      </c>
      <c r="F10" s="11" t="s">
        <v>88</v>
      </c>
      <c r="H10" s="65" t="s">
        <v>16</v>
      </c>
      <c r="I10" s="11" t="s">
        <v>40</v>
      </c>
    </row>
    <row r="11" spans="1:12" x14ac:dyDescent="0.3">
      <c r="B11" s="65" t="s">
        <v>17</v>
      </c>
      <c r="C11" s="11" t="s">
        <v>12</v>
      </c>
      <c r="E11" s="65" t="s">
        <v>17</v>
      </c>
      <c r="F11" s="11" t="s">
        <v>88</v>
      </c>
      <c r="H11" s="65" t="s">
        <v>17</v>
      </c>
      <c r="I11" s="11" t="s">
        <v>40</v>
      </c>
    </row>
    <row r="12" spans="1:12" x14ac:dyDescent="0.3">
      <c r="B12" s="65" t="s">
        <v>18</v>
      </c>
      <c r="C12" s="11" t="s">
        <v>12</v>
      </c>
      <c r="E12" s="65" t="s">
        <v>18</v>
      </c>
      <c r="F12" s="11" t="s">
        <v>88</v>
      </c>
      <c r="H12" s="65" t="s">
        <v>18</v>
      </c>
      <c r="I12" s="11" t="s">
        <v>40</v>
      </c>
    </row>
    <row r="13" spans="1:12" x14ac:dyDescent="0.3">
      <c r="B13" s="65" t="s">
        <v>19</v>
      </c>
      <c r="C13" s="11" t="s">
        <v>12</v>
      </c>
      <c r="E13" s="65" t="s">
        <v>19</v>
      </c>
      <c r="F13" s="11" t="s">
        <v>88</v>
      </c>
      <c r="H13" s="65" t="s">
        <v>19</v>
      </c>
      <c r="I13" s="11" t="s">
        <v>40</v>
      </c>
    </row>
    <row r="14" spans="1:12" x14ac:dyDescent="0.3">
      <c r="B14" s="65" t="s">
        <v>20</v>
      </c>
      <c r="C14" s="11" t="s">
        <v>12</v>
      </c>
      <c r="E14" s="65" t="s">
        <v>20</v>
      </c>
      <c r="F14" s="11" t="s">
        <v>88</v>
      </c>
      <c r="H14" s="65" t="s">
        <v>20</v>
      </c>
      <c r="I14" s="11" t="s">
        <v>40</v>
      </c>
    </row>
    <row r="15" spans="1:12" x14ac:dyDescent="0.3">
      <c r="B15" s="65" t="s">
        <v>21</v>
      </c>
      <c r="C15" s="11" t="s">
        <v>12</v>
      </c>
      <c r="E15" s="65" t="s">
        <v>21</v>
      </c>
      <c r="F15" s="11" t="s">
        <v>88</v>
      </c>
      <c r="H15" s="65" t="s">
        <v>21</v>
      </c>
      <c r="I15" s="11" t="s">
        <v>40</v>
      </c>
    </row>
    <row r="16" spans="1:12" x14ac:dyDescent="0.3">
      <c r="B16" s="65" t="s">
        <v>22</v>
      </c>
      <c r="C16" s="11" t="s">
        <v>12</v>
      </c>
      <c r="E16" s="65" t="s">
        <v>22</v>
      </c>
      <c r="F16" s="11" t="s">
        <v>88</v>
      </c>
      <c r="H16" s="65" t="s">
        <v>22</v>
      </c>
      <c r="I16" s="11" t="s">
        <v>40</v>
      </c>
    </row>
    <row r="17" spans="2:9" x14ac:dyDescent="0.3">
      <c r="B17" s="65" t="s">
        <v>154</v>
      </c>
      <c r="C17" s="11" t="s">
        <v>12</v>
      </c>
      <c r="E17" s="65" t="s">
        <v>154</v>
      </c>
      <c r="F17" s="11" t="s">
        <v>88</v>
      </c>
      <c r="H17" s="65" t="s">
        <v>154</v>
      </c>
      <c r="I17" s="11" t="s">
        <v>40</v>
      </c>
    </row>
    <row r="18" spans="2:9" x14ac:dyDescent="0.3">
      <c r="B18" s="65" t="s">
        <v>182</v>
      </c>
      <c r="C18" s="11" t="s">
        <v>12</v>
      </c>
      <c r="E18" s="65" t="s">
        <v>182</v>
      </c>
      <c r="F18" s="11" t="s">
        <v>88</v>
      </c>
      <c r="H18" s="65" t="s">
        <v>182</v>
      </c>
      <c r="I18" s="11" t="s">
        <v>40</v>
      </c>
    </row>
    <row r="19" spans="2:9" x14ac:dyDescent="0.3">
      <c r="B19" s="65" t="s">
        <v>181</v>
      </c>
      <c r="C19" s="11" t="s">
        <v>12</v>
      </c>
      <c r="E19" s="65" t="s">
        <v>181</v>
      </c>
      <c r="F19" s="11" t="s">
        <v>88</v>
      </c>
      <c r="H19" s="65" t="s">
        <v>181</v>
      </c>
      <c r="I19" s="11" t="s">
        <v>40</v>
      </c>
    </row>
    <row r="20" spans="2:9" x14ac:dyDescent="0.3">
      <c r="B20" s="65" t="s">
        <v>155</v>
      </c>
      <c r="C20" s="11" t="s">
        <v>12</v>
      </c>
      <c r="E20" s="65" t="s">
        <v>155</v>
      </c>
      <c r="F20" s="11" t="s">
        <v>88</v>
      </c>
      <c r="H20" s="65" t="s">
        <v>155</v>
      </c>
      <c r="I20" s="11" t="s">
        <v>40</v>
      </c>
    </row>
    <row r="21" spans="2:9" x14ac:dyDescent="0.3">
      <c r="B21" s="65" t="s">
        <v>23</v>
      </c>
      <c r="C21" s="11" t="s">
        <v>12</v>
      </c>
      <c r="E21" s="65" t="s">
        <v>23</v>
      </c>
      <c r="F21" s="11" t="s">
        <v>88</v>
      </c>
      <c r="H21" s="65" t="s">
        <v>23</v>
      </c>
      <c r="I21" s="11" t="s">
        <v>40</v>
      </c>
    </row>
    <row r="22" spans="2:9" x14ac:dyDescent="0.3">
      <c r="B22" s="65" t="s">
        <v>183</v>
      </c>
      <c r="C22" s="11" t="s">
        <v>12</v>
      </c>
      <c r="E22" s="65" t="s">
        <v>183</v>
      </c>
      <c r="F22" s="11" t="s">
        <v>88</v>
      </c>
      <c r="H22" s="65" t="s">
        <v>183</v>
      </c>
      <c r="I22" s="11" t="s">
        <v>40</v>
      </c>
    </row>
    <row r="23" spans="2:9" x14ac:dyDescent="0.3">
      <c r="B23" s="65" t="s">
        <v>24</v>
      </c>
      <c r="C23" s="11" t="s">
        <v>12</v>
      </c>
      <c r="E23" s="65" t="s">
        <v>194</v>
      </c>
      <c r="F23" s="11" t="s">
        <v>88</v>
      </c>
      <c r="H23" s="65" t="s">
        <v>194</v>
      </c>
      <c r="I23" s="11" t="s">
        <v>40</v>
      </c>
    </row>
    <row r="24" spans="2:9" x14ac:dyDescent="0.3">
      <c r="B24" s="65" t="s">
        <v>25</v>
      </c>
      <c r="C24" s="11" t="s">
        <v>12</v>
      </c>
      <c r="E24" s="65" t="s">
        <v>156</v>
      </c>
      <c r="F24" s="11" t="s">
        <v>88</v>
      </c>
      <c r="H24" s="65" t="s">
        <v>156</v>
      </c>
      <c r="I24" s="11" t="s">
        <v>40</v>
      </c>
    </row>
    <row r="25" spans="2:9" x14ac:dyDescent="0.3">
      <c r="B25" s="65" t="s">
        <v>26</v>
      </c>
      <c r="C25" s="11" t="s">
        <v>12</v>
      </c>
      <c r="E25" s="65" t="s">
        <v>157</v>
      </c>
      <c r="F25" s="11" t="s">
        <v>88</v>
      </c>
      <c r="H25" s="65" t="s">
        <v>157</v>
      </c>
      <c r="I25" s="11" t="s">
        <v>40</v>
      </c>
    </row>
    <row r="26" spans="2:9" x14ac:dyDescent="0.3">
      <c r="B26" s="65" t="s">
        <v>27</v>
      </c>
      <c r="C26" s="11" t="s">
        <v>12</v>
      </c>
      <c r="E26" s="65" t="s">
        <v>158</v>
      </c>
      <c r="F26" s="11" t="s">
        <v>88</v>
      </c>
      <c r="H26" s="65" t="s">
        <v>158</v>
      </c>
      <c r="I26" s="11" t="s">
        <v>40</v>
      </c>
    </row>
    <row r="27" spans="2:9" x14ac:dyDescent="0.3">
      <c r="B27" s="65" t="s">
        <v>194</v>
      </c>
      <c r="C27" s="11" t="s">
        <v>12</v>
      </c>
      <c r="E27" s="65" t="s">
        <v>159</v>
      </c>
      <c r="F27" s="11" t="s">
        <v>88</v>
      </c>
      <c r="H27" s="65" t="s">
        <v>159</v>
      </c>
      <c r="I27" s="11" t="s">
        <v>40</v>
      </c>
    </row>
    <row r="28" spans="2:9" x14ac:dyDescent="0.3">
      <c r="B28" s="65" t="s">
        <v>156</v>
      </c>
      <c r="C28" s="11" t="s">
        <v>12</v>
      </c>
      <c r="E28" s="65" t="s">
        <v>28</v>
      </c>
      <c r="F28" s="11" t="s">
        <v>88</v>
      </c>
      <c r="H28" s="65" t="s">
        <v>28</v>
      </c>
      <c r="I28" s="11" t="s">
        <v>40</v>
      </c>
    </row>
    <row r="29" spans="2:9" x14ac:dyDescent="0.3">
      <c r="B29" s="65" t="s">
        <v>157</v>
      </c>
      <c r="C29" s="11" t="s">
        <v>12</v>
      </c>
      <c r="E29" s="65" t="s">
        <v>29</v>
      </c>
      <c r="F29" s="11" t="s">
        <v>88</v>
      </c>
      <c r="H29" s="65" t="s">
        <v>29</v>
      </c>
      <c r="I29" s="11" t="s">
        <v>40</v>
      </c>
    </row>
    <row r="30" spans="2:9" x14ac:dyDescent="0.3">
      <c r="B30" s="65" t="s">
        <v>158</v>
      </c>
      <c r="C30" s="11" t="s">
        <v>12</v>
      </c>
      <c r="E30" s="65" t="s">
        <v>30</v>
      </c>
      <c r="F30" s="11" t="s">
        <v>88</v>
      </c>
      <c r="H30" s="65" t="s">
        <v>30</v>
      </c>
      <c r="I30" s="11" t="s">
        <v>40</v>
      </c>
    </row>
    <row r="31" spans="2:9" x14ac:dyDescent="0.3">
      <c r="B31" s="65" t="s">
        <v>159</v>
      </c>
      <c r="C31" s="11" t="s">
        <v>12</v>
      </c>
      <c r="E31" s="65" t="s">
        <v>31</v>
      </c>
      <c r="F31" s="11" t="s">
        <v>88</v>
      </c>
      <c r="H31" s="65" t="s">
        <v>31</v>
      </c>
      <c r="I31" s="11" t="s">
        <v>40</v>
      </c>
    </row>
    <row r="32" spans="2:9" x14ac:dyDescent="0.3">
      <c r="B32" s="65" t="s">
        <v>28</v>
      </c>
      <c r="C32" s="11" t="s">
        <v>12</v>
      </c>
      <c r="E32" s="65" t="s">
        <v>32</v>
      </c>
      <c r="F32" s="11" t="s">
        <v>88</v>
      </c>
      <c r="H32" s="65" t="s">
        <v>32</v>
      </c>
      <c r="I32" s="11" t="s">
        <v>40</v>
      </c>
    </row>
    <row r="33" spans="2:9" x14ac:dyDescent="0.3">
      <c r="B33" s="65" t="s">
        <v>29</v>
      </c>
      <c r="C33" s="11" t="s">
        <v>12</v>
      </c>
      <c r="E33" s="65" t="s">
        <v>33</v>
      </c>
      <c r="F33" s="11" t="s">
        <v>88</v>
      </c>
      <c r="H33" s="65" t="s">
        <v>33</v>
      </c>
      <c r="I33" s="11" t="s">
        <v>40</v>
      </c>
    </row>
    <row r="34" spans="2:9" x14ac:dyDescent="0.3">
      <c r="B34" s="65" t="s">
        <v>30</v>
      </c>
      <c r="C34" s="11" t="s">
        <v>12</v>
      </c>
      <c r="E34" s="65" t="s">
        <v>34</v>
      </c>
      <c r="F34" s="11" t="s">
        <v>88</v>
      </c>
      <c r="H34" s="65" t="s">
        <v>34</v>
      </c>
      <c r="I34" s="11" t="s">
        <v>40</v>
      </c>
    </row>
    <row r="35" spans="2:9" x14ac:dyDescent="0.3">
      <c r="B35" s="65" t="s">
        <v>31</v>
      </c>
      <c r="C35" s="11" t="s">
        <v>12</v>
      </c>
      <c r="E35" s="65" t="s">
        <v>35</v>
      </c>
      <c r="F35" s="11" t="s">
        <v>88</v>
      </c>
      <c r="H35" s="65" t="s">
        <v>35</v>
      </c>
      <c r="I35" s="11" t="s">
        <v>40</v>
      </c>
    </row>
    <row r="36" spans="2:9" x14ac:dyDescent="0.3">
      <c r="B36" s="65" t="s">
        <v>32</v>
      </c>
      <c r="C36" s="11" t="s">
        <v>12</v>
      </c>
      <c r="E36" s="65" t="s">
        <v>36</v>
      </c>
      <c r="F36" s="11" t="s">
        <v>88</v>
      </c>
      <c r="H36" s="65" t="s">
        <v>36</v>
      </c>
      <c r="I36" s="11" t="s">
        <v>40</v>
      </c>
    </row>
    <row r="37" spans="2:9" x14ac:dyDescent="0.3">
      <c r="B37" s="65" t="s">
        <v>33</v>
      </c>
      <c r="C37" s="11" t="s">
        <v>12</v>
      </c>
      <c r="E37" s="65" t="s">
        <v>37</v>
      </c>
      <c r="F37" s="11" t="s">
        <v>88</v>
      </c>
      <c r="H37" s="65" t="s">
        <v>37</v>
      </c>
      <c r="I37" s="11" t="s">
        <v>40</v>
      </c>
    </row>
    <row r="38" spans="2:9" x14ac:dyDescent="0.3">
      <c r="B38" s="65" t="s">
        <v>34</v>
      </c>
      <c r="C38" s="11" t="s">
        <v>12</v>
      </c>
      <c r="E38" s="65" t="s">
        <v>160</v>
      </c>
      <c r="F38" s="11" t="s">
        <v>88</v>
      </c>
      <c r="H38" s="65" t="s">
        <v>160</v>
      </c>
      <c r="I38" s="11" t="s">
        <v>40</v>
      </c>
    </row>
    <row r="39" spans="2:9" x14ac:dyDescent="0.3">
      <c r="B39" s="65" t="s">
        <v>35</v>
      </c>
      <c r="C39" s="11" t="s">
        <v>12</v>
      </c>
      <c r="E39" s="65" t="s">
        <v>161</v>
      </c>
      <c r="F39" s="11" t="s">
        <v>88</v>
      </c>
      <c r="H39" s="65" t="s">
        <v>161</v>
      </c>
      <c r="I39" s="11" t="s">
        <v>40</v>
      </c>
    </row>
    <row r="40" spans="2:9" x14ac:dyDescent="0.3">
      <c r="B40" s="65" t="s">
        <v>36</v>
      </c>
      <c r="C40" s="11" t="s">
        <v>12</v>
      </c>
      <c r="E40" s="65" t="s">
        <v>162</v>
      </c>
      <c r="F40" s="11" t="s">
        <v>88</v>
      </c>
      <c r="H40" s="65" t="s">
        <v>162</v>
      </c>
      <c r="I40" s="11" t="s">
        <v>40</v>
      </c>
    </row>
    <row r="41" spans="2:9" x14ac:dyDescent="0.3">
      <c r="B41" s="65" t="s">
        <v>37</v>
      </c>
      <c r="C41" s="11" t="s">
        <v>12</v>
      </c>
      <c r="E41" s="65" t="s">
        <v>163</v>
      </c>
      <c r="F41" s="11" t="s">
        <v>88</v>
      </c>
      <c r="H41" s="65" t="s">
        <v>163</v>
      </c>
      <c r="I41" s="11" t="s">
        <v>40</v>
      </c>
    </row>
    <row r="42" spans="2:9" x14ac:dyDescent="0.3">
      <c r="B42" s="65" t="s">
        <v>160</v>
      </c>
      <c r="C42" s="11" t="s">
        <v>12</v>
      </c>
      <c r="E42" s="65" t="s">
        <v>164</v>
      </c>
      <c r="F42" s="11" t="s">
        <v>88</v>
      </c>
      <c r="H42" s="65" t="s">
        <v>164</v>
      </c>
      <c r="I42" s="11" t="s">
        <v>40</v>
      </c>
    </row>
    <row r="43" spans="2:9" x14ac:dyDescent="0.3">
      <c r="B43" s="65" t="s">
        <v>161</v>
      </c>
      <c r="C43" s="11" t="s">
        <v>12</v>
      </c>
      <c r="E43" s="65" t="s">
        <v>165</v>
      </c>
      <c r="F43" s="11" t="s">
        <v>88</v>
      </c>
      <c r="H43" s="65" t="s">
        <v>165</v>
      </c>
      <c r="I43" s="11" t="s">
        <v>40</v>
      </c>
    </row>
    <row r="44" spans="2:9" x14ac:dyDescent="0.3">
      <c r="B44" s="65" t="s">
        <v>162</v>
      </c>
      <c r="C44" s="11" t="s">
        <v>12</v>
      </c>
      <c r="E44" s="65" t="s">
        <v>166</v>
      </c>
      <c r="F44" s="11" t="s">
        <v>88</v>
      </c>
      <c r="H44" s="65" t="s">
        <v>166</v>
      </c>
      <c r="I44" s="11" t="s">
        <v>40</v>
      </c>
    </row>
    <row r="45" spans="2:9" x14ac:dyDescent="0.3">
      <c r="B45" s="65" t="s">
        <v>163</v>
      </c>
      <c r="C45" s="11" t="s">
        <v>12</v>
      </c>
      <c r="E45" s="65" t="s">
        <v>167</v>
      </c>
      <c r="F45" s="11" t="s">
        <v>88</v>
      </c>
      <c r="H45" s="65" t="s">
        <v>167</v>
      </c>
      <c r="I45" s="11" t="s">
        <v>40</v>
      </c>
    </row>
    <row r="46" spans="2:9" x14ac:dyDescent="0.3">
      <c r="B46" s="65" t="s">
        <v>164</v>
      </c>
      <c r="C46" s="11" t="s">
        <v>12</v>
      </c>
      <c r="E46" s="65" t="s">
        <v>168</v>
      </c>
      <c r="F46" s="11" t="s">
        <v>88</v>
      </c>
      <c r="H46" s="65" t="s">
        <v>168</v>
      </c>
      <c r="I46" s="11" t="s">
        <v>40</v>
      </c>
    </row>
    <row r="47" spans="2:9" x14ac:dyDescent="0.3">
      <c r="B47" s="65" t="s">
        <v>165</v>
      </c>
      <c r="C47" s="11" t="s">
        <v>12</v>
      </c>
      <c r="E47" s="65" t="s">
        <v>169</v>
      </c>
      <c r="F47" s="11" t="s">
        <v>88</v>
      </c>
      <c r="H47" s="65" t="s">
        <v>169</v>
      </c>
      <c r="I47" s="11" t="s">
        <v>40</v>
      </c>
    </row>
    <row r="48" spans="2:9" x14ac:dyDescent="0.3">
      <c r="B48" s="65" t="s">
        <v>166</v>
      </c>
      <c r="C48" s="11" t="s">
        <v>12</v>
      </c>
      <c r="E48" s="65" t="s">
        <v>170</v>
      </c>
      <c r="F48" s="11" t="s">
        <v>88</v>
      </c>
      <c r="H48" s="65" t="s">
        <v>170</v>
      </c>
      <c r="I48" s="11" t="s">
        <v>40</v>
      </c>
    </row>
    <row r="49" spans="2:9" x14ac:dyDescent="0.3">
      <c r="B49" s="65" t="s">
        <v>167</v>
      </c>
      <c r="C49" s="11" t="s">
        <v>12</v>
      </c>
      <c r="E49" s="65" t="s">
        <v>171</v>
      </c>
      <c r="F49" s="11" t="s">
        <v>88</v>
      </c>
      <c r="H49" s="65" t="s">
        <v>171</v>
      </c>
      <c r="I49" s="11" t="s">
        <v>40</v>
      </c>
    </row>
    <row r="50" spans="2:9" x14ac:dyDescent="0.3">
      <c r="B50" s="65" t="s">
        <v>168</v>
      </c>
      <c r="C50" s="11" t="s">
        <v>12</v>
      </c>
      <c r="E50" s="65" t="s">
        <v>180</v>
      </c>
      <c r="F50" s="11" t="s">
        <v>88</v>
      </c>
      <c r="H50" s="65" t="s">
        <v>172</v>
      </c>
      <c r="I50" s="11" t="s">
        <v>40</v>
      </c>
    </row>
    <row r="51" spans="2:9" x14ac:dyDescent="0.3">
      <c r="B51" s="65" t="s">
        <v>169</v>
      </c>
      <c r="C51" s="11" t="s">
        <v>12</v>
      </c>
      <c r="E51" s="65" t="s">
        <v>173</v>
      </c>
      <c r="F51" s="11" t="s">
        <v>88</v>
      </c>
      <c r="H51" s="65" t="s">
        <v>173</v>
      </c>
      <c r="I51" s="11" t="s">
        <v>40</v>
      </c>
    </row>
    <row r="52" spans="2:9" x14ac:dyDescent="0.3">
      <c r="B52" s="65" t="s">
        <v>170</v>
      </c>
      <c r="C52" s="11" t="s">
        <v>12</v>
      </c>
      <c r="E52" s="65" t="s">
        <v>174</v>
      </c>
      <c r="F52" s="11" t="s">
        <v>88</v>
      </c>
      <c r="H52" s="65" t="s">
        <v>174</v>
      </c>
      <c r="I52" s="11" t="s">
        <v>40</v>
      </c>
    </row>
    <row r="53" spans="2:9" x14ac:dyDescent="0.3">
      <c r="B53" s="65" t="s">
        <v>171</v>
      </c>
      <c r="C53" s="11" t="s">
        <v>12</v>
      </c>
      <c r="E53" s="65" t="s">
        <v>175</v>
      </c>
      <c r="F53" s="11" t="s">
        <v>88</v>
      </c>
      <c r="H53" s="65" t="s">
        <v>175</v>
      </c>
      <c r="I53" s="11" t="s">
        <v>40</v>
      </c>
    </row>
    <row r="54" spans="2:9" x14ac:dyDescent="0.3">
      <c r="B54" s="65" t="s">
        <v>172</v>
      </c>
      <c r="C54" s="11" t="s">
        <v>12</v>
      </c>
      <c r="E54" s="65" t="s">
        <v>176</v>
      </c>
      <c r="F54" s="11" t="s">
        <v>88</v>
      </c>
      <c r="H54" s="65" t="s">
        <v>176</v>
      </c>
      <c r="I54" s="11" t="s">
        <v>40</v>
      </c>
    </row>
    <row r="55" spans="2:9" x14ac:dyDescent="0.3">
      <c r="B55" s="65" t="s">
        <v>173</v>
      </c>
      <c r="C55" s="11" t="s">
        <v>12</v>
      </c>
      <c r="E55" s="65" t="s">
        <v>177</v>
      </c>
      <c r="F55" s="11" t="s">
        <v>88</v>
      </c>
      <c r="H55" s="65" t="s">
        <v>177</v>
      </c>
      <c r="I55" s="11" t="s">
        <v>40</v>
      </c>
    </row>
    <row r="56" spans="2:9" x14ac:dyDescent="0.3">
      <c r="B56" s="65" t="s">
        <v>174</v>
      </c>
      <c r="C56" s="11" t="s">
        <v>12</v>
      </c>
      <c r="E56" s="65" t="s">
        <v>178</v>
      </c>
      <c r="F56" s="11" t="s">
        <v>88</v>
      </c>
      <c r="H56" s="65" t="s">
        <v>178</v>
      </c>
      <c r="I56" s="11" t="s">
        <v>40</v>
      </c>
    </row>
    <row r="57" spans="2:9" x14ac:dyDescent="0.3">
      <c r="B57" s="65" t="s">
        <v>175</v>
      </c>
      <c r="C57" s="11" t="s">
        <v>12</v>
      </c>
    </row>
    <row r="58" spans="2:9" x14ac:dyDescent="0.3">
      <c r="B58" s="65" t="s">
        <v>176</v>
      </c>
      <c r="C58" s="11" t="s">
        <v>12</v>
      </c>
    </row>
    <row r="59" spans="2:9" x14ac:dyDescent="0.3">
      <c r="B59" s="65" t="s">
        <v>177</v>
      </c>
      <c r="C59" s="11" t="s">
        <v>12</v>
      </c>
    </row>
    <row r="60" spans="2:9" x14ac:dyDescent="0.3">
      <c r="B60" s="65" t="s">
        <v>178</v>
      </c>
      <c r="C60" s="11" t="s">
        <v>12</v>
      </c>
    </row>
    <row r="61" spans="2:9" x14ac:dyDescent="0.3">
      <c r="B61" s="65" t="s">
        <v>38</v>
      </c>
      <c r="C61" s="11" t="s">
        <v>12</v>
      </c>
    </row>
    <row r="62" spans="2:9" x14ac:dyDescent="0.3">
      <c r="B62" s="65" t="s">
        <v>39</v>
      </c>
      <c r="C62" s="11" t="s">
        <v>12</v>
      </c>
    </row>
    <row r="63" spans="2:9" x14ac:dyDescent="0.3">
      <c r="B63" s="65" t="s">
        <v>179</v>
      </c>
      <c r="C63" s="11" t="s">
        <v>12</v>
      </c>
    </row>
  </sheetData>
  <hyperlinks>
    <hyperlink ref="A1" location="Resultados!A1" display="TEST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"/>
  <sheetViews>
    <sheetView workbookViewId="0">
      <selection activeCell="K25" sqref="K25"/>
    </sheetView>
  </sheetViews>
  <sheetFormatPr baseColWidth="10" defaultColWidth="9.1796875" defaultRowHeight="12.5" x14ac:dyDescent="0.25"/>
  <cols>
    <col min="1" max="16384" width="9.1796875" style="9"/>
  </cols>
  <sheetData>
    <row r="3" spans="2:2" ht="28" x14ac:dyDescent="0.6">
      <c r="B3" s="8" t="s">
        <v>126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activeCell="C16" sqref="C16"/>
    </sheetView>
  </sheetViews>
  <sheetFormatPr baseColWidth="10" defaultColWidth="9.1796875" defaultRowHeight="13" x14ac:dyDescent="0.3"/>
  <cols>
    <col min="1" max="1" width="9.1796875" style="11"/>
    <col min="2" max="2" width="42.1796875" style="11" bestFit="1" customWidth="1"/>
    <col min="3" max="3" width="11.26953125" style="11" bestFit="1" customWidth="1"/>
    <col min="4" max="16384" width="9.1796875" style="11"/>
  </cols>
  <sheetData>
    <row r="1" spans="1:6" s="55" customFormat="1" ht="21" x14ac:dyDescent="0.5">
      <c r="A1" s="21" t="s">
        <v>130</v>
      </c>
      <c r="B1" s="55" t="s">
        <v>127</v>
      </c>
    </row>
    <row r="3" spans="1:6" s="13" customFormat="1" ht="15.5" x14ac:dyDescent="0.35">
      <c r="B3" s="13" t="s">
        <v>127</v>
      </c>
    </row>
    <row r="5" spans="1:6" x14ac:dyDescent="0.3">
      <c r="C5" s="12"/>
    </row>
    <row r="6" spans="1:6" x14ac:dyDescent="0.3">
      <c r="B6" s="66" t="s">
        <v>80</v>
      </c>
      <c r="C6" s="67">
        <v>6</v>
      </c>
      <c r="D6" s="12" t="s">
        <v>190</v>
      </c>
      <c r="E6" s="68" t="s">
        <v>192</v>
      </c>
      <c r="F6" s="12"/>
    </row>
    <row r="7" spans="1:6" x14ac:dyDescent="0.3">
      <c r="C7" s="12"/>
    </row>
  </sheetData>
  <hyperlinks>
    <hyperlink ref="A1" location="Resultados!A1" display="TEST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</sheetPr>
  <dimension ref="B1:K48"/>
  <sheetViews>
    <sheetView showGridLines="0" tabSelected="1" zoomScale="85" zoomScaleNormal="85" workbookViewId="0">
      <selection activeCell="B18" sqref="B18"/>
    </sheetView>
  </sheetViews>
  <sheetFormatPr baseColWidth="10" defaultColWidth="9.1796875" defaultRowHeight="13" x14ac:dyDescent="0.3"/>
  <cols>
    <col min="1" max="1" width="9.1796875" style="11"/>
    <col min="2" max="2" width="32.7265625" style="11" customWidth="1"/>
    <col min="3" max="3" width="21.453125" style="11" customWidth="1"/>
    <col min="4" max="4" width="9.1796875" style="11"/>
    <col min="5" max="5" width="25.7265625" style="11" customWidth="1"/>
    <col min="6" max="11" width="9.1796875" style="11"/>
    <col min="12" max="12" width="28.54296875" style="11" customWidth="1"/>
    <col min="13" max="16384" width="9.1796875" style="11"/>
  </cols>
  <sheetData>
    <row r="1" spans="2:11" s="10" customFormat="1" ht="21" x14ac:dyDescent="0.5">
      <c r="B1" s="10" t="s">
        <v>129</v>
      </c>
    </row>
    <row r="3" spans="2:11" x14ac:dyDescent="0.3">
      <c r="J3" s="12"/>
      <c r="K3" s="12"/>
    </row>
    <row r="5" spans="2:11" s="13" customFormat="1" ht="15.5" x14ac:dyDescent="0.35">
      <c r="B5" s="13" t="s">
        <v>134</v>
      </c>
    </row>
    <row r="7" spans="2:11" x14ac:dyDescent="0.3">
      <c r="B7" s="14" t="s">
        <v>52</v>
      </c>
      <c r="C7" s="15" t="str">
        <f>+IF(C9&lt;0,"No","Sí")</f>
        <v>Sí</v>
      </c>
    </row>
    <row r="8" spans="2:11" x14ac:dyDescent="0.3">
      <c r="B8" s="11" t="s">
        <v>81</v>
      </c>
      <c r="C8" s="16">
        <f>C9/C10</f>
        <v>0.99965909800999997</v>
      </c>
      <c r="D8" s="17"/>
    </row>
    <row r="9" spans="2:11" x14ac:dyDescent="0.3">
      <c r="B9" s="11" t="s">
        <v>51</v>
      </c>
      <c r="C9" s="131">
        <f>+C10-C12-C13</f>
        <v>999659098010</v>
      </c>
      <c r="D9" s="18">
        <f>C9/C$10</f>
        <v>0.99965909800999997</v>
      </c>
    </row>
    <row r="10" spans="2:11" x14ac:dyDescent="0.3">
      <c r="B10" s="11" t="s">
        <v>43</v>
      </c>
      <c r="C10" s="132">
        <f>+'Ingresos minoristas'!C6</f>
        <v>1000000000000</v>
      </c>
      <c r="D10" s="18">
        <f t="shared" ref="D10:D13" si="0">C10/C$10</f>
        <v>1</v>
      </c>
    </row>
    <row r="11" spans="2:11" x14ac:dyDescent="0.3">
      <c r="B11" s="11" t="s">
        <v>142</v>
      </c>
      <c r="C11" s="132">
        <f>SUM(C12:C13)</f>
        <v>340901990</v>
      </c>
      <c r="D11" s="18">
        <f t="shared" si="0"/>
        <v>3.4090199000000001E-4</v>
      </c>
    </row>
    <row r="12" spans="2:11" x14ac:dyDescent="0.3">
      <c r="B12" s="20" t="s">
        <v>54</v>
      </c>
      <c r="C12" s="132">
        <f>+'Pagos mayoristas - resumen'!C6</f>
        <v>280901990</v>
      </c>
      <c r="D12" s="18">
        <f t="shared" si="0"/>
        <v>2.8090199000000001E-4</v>
      </c>
    </row>
    <row r="13" spans="2:11" x14ac:dyDescent="0.3">
      <c r="B13" s="20" t="s">
        <v>140</v>
      </c>
      <c r="C13" s="132">
        <f>'Costos aguas abajo - resumen'!C6</f>
        <v>60000000</v>
      </c>
      <c r="D13" s="18">
        <f t="shared" si="0"/>
        <v>6.0000000000000002E-5</v>
      </c>
    </row>
    <row r="16" spans="2:11" x14ac:dyDescent="0.3">
      <c r="C16" s="11" t="s">
        <v>138</v>
      </c>
    </row>
    <row r="19" spans="2:4" x14ac:dyDescent="0.3">
      <c r="B19" s="11" t="s">
        <v>138</v>
      </c>
    </row>
    <row r="22" spans="2:4" s="13" customFormat="1" ht="15.5" x14ac:dyDescent="0.35">
      <c r="B22" s="13" t="s">
        <v>133</v>
      </c>
    </row>
    <row r="24" spans="2:4" x14ac:dyDescent="0.3">
      <c r="B24" s="14" t="s">
        <v>52</v>
      </c>
      <c r="C24" s="15" t="str">
        <f>+IF(C26&lt;0,"No","Sí")</f>
        <v>Sí</v>
      </c>
    </row>
    <row r="25" spans="2:4" x14ac:dyDescent="0.3">
      <c r="B25" s="11" t="s">
        <v>81</v>
      </c>
      <c r="C25" s="16">
        <f>C26/C27</f>
        <v>0.97784860926315786</v>
      </c>
    </row>
    <row r="26" spans="2:4" x14ac:dyDescent="0.3">
      <c r="B26" s="11" t="s">
        <v>51</v>
      </c>
      <c r="C26" s="131">
        <f>+C27-C29-C30</f>
        <v>92895617880</v>
      </c>
      <c r="D26" s="18">
        <f>C26/C$27</f>
        <v>0.97784860926315786</v>
      </c>
    </row>
    <row r="27" spans="2:4" x14ac:dyDescent="0.3">
      <c r="B27" s="11" t="s">
        <v>43</v>
      </c>
      <c r="C27" s="132">
        <f>+'Ingresos minoristas'!C7</f>
        <v>95000000000</v>
      </c>
      <c r="D27" s="18">
        <f t="shared" ref="D27:D30" si="1">C27/C$27</f>
        <v>1</v>
      </c>
    </row>
    <row r="28" spans="2:4" x14ac:dyDescent="0.3">
      <c r="B28" s="11" t="s">
        <v>142</v>
      </c>
      <c r="C28" s="132">
        <f>SUM(C29:C30)</f>
        <v>2104382120</v>
      </c>
      <c r="D28" s="18">
        <f t="shared" si="1"/>
        <v>2.2151390736842105E-2</v>
      </c>
    </row>
    <row r="29" spans="2:4" x14ac:dyDescent="0.3">
      <c r="B29" s="20" t="s">
        <v>54</v>
      </c>
      <c r="C29" s="132">
        <f>+'Pagos mayoristas - resumen'!C7</f>
        <v>2080382120</v>
      </c>
      <c r="D29" s="18">
        <f t="shared" si="1"/>
        <v>2.1898759157894736E-2</v>
      </c>
    </row>
    <row r="30" spans="2:4" x14ac:dyDescent="0.3">
      <c r="B30" s="20" t="s">
        <v>140</v>
      </c>
      <c r="C30" s="132">
        <f>'Costos aguas abajo - resumen'!C7</f>
        <v>24000000</v>
      </c>
      <c r="D30" s="18">
        <f t="shared" si="1"/>
        <v>2.5263157894736841E-4</v>
      </c>
    </row>
    <row r="31" spans="2:4" x14ac:dyDescent="0.3">
      <c r="C31" s="132"/>
    </row>
    <row r="32" spans="2:4" x14ac:dyDescent="0.3">
      <c r="C32" s="19"/>
    </row>
    <row r="33" spans="2:4" x14ac:dyDescent="0.3">
      <c r="C33" s="19"/>
    </row>
    <row r="40" spans="2:4" s="13" customFormat="1" ht="15.5" x14ac:dyDescent="0.35">
      <c r="B40" s="13" t="s">
        <v>135</v>
      </c>
    </row>
    <row r="42" spans="2:4" x14ac:dyDescent="0.3">
      <c r="B42" s="14" t="s">
        <v>52</v>
      </c>
      <c r="C42" s="15" t="str">
        <f>+IF(C44&lt;0,"No","Sí")</f>
        <v>Sí</v>
      </c>
    </row>
    <row r="43" spans="2:4" x14ac:dyDescent="0.3">
      <c r="B43" s="11" t="s">
        <v>81</v>
      </c>
      <c r="C43" s="16">
        <f>C44/C45</f>
        <v>0.978810022</v>
      </c>
    </row>
    <row r="44" spans="2:4" x14ac:dyDescent="0.3">
      <c r="B44" s="11" t="s">
        <v>51</v>
      </c>
      <c r="C44" s="131">
        <f>+C45-C47-C48</f>
        <v>97881002200</v>
      </c>
      <c r="D44" s="18">
        <f>C44/C$45</f>
        <v>0.978810022</v>
      </c>
    </row>
    <row r="45" spans="2:4" x14ac:dyDescent="0.3">
      <c r="B45" s="11" t="s">
        <v>43</v>
      </c>
      <c r="C45" s="132">
        <f>+'Ingresos minoristas'!C8</f>
        <v>100000000000</v>
      </c>
      <c r="D45" s="18">
        <f t="shared" ref="D45:D48" si="2">C45/C$45</f>
        <v>1</v>
      </c>
    </row>
    <row r="46" spans="2:4" x14ac:dyDescent="0.3">
      <c r="B46" s="11" t="s">
        <v>142</v>
      </c>
      <c r="C46" s="132">
        <f>SUM(C47:C48)</f>
        <v>2118997800</v>
      </c>
      <c r="D46" s="18">
        <f t="shared" si="2"/>
        <v>2.1189978000000002E-2</v>
      </c>
    </row>
    <row r="47" spans="2:4" x14ac:dyDescent="0.3">
      <c r="B47" s="20" t="s">
        <v>54</v>
      </c>
      <c r="C47" s="132">
        <f>+'Pagos mayoristas - resumen'!C8</f>
        <v>2082997800</v>
      </c>
      <c r="D47" s="18">
        <f t="shared" si="2"/>
        <v>2.0829977999999999E-2</v>
      </c>
    </row>
    <row r="48" spans="2:4" x14ac:dyDescent="0.3">
      <c r="B48" s="20" t="s">
        <v>140</v>
      </c>
      <c r="C48" s="132">
        <f>'Costos aguas abajo - resumen'!C8</f>
        <v>36000000</v>
      </c>
      <c r="D48" s="18">
        <f t="shared" si="2"/>
        <v>3.6000000000000002E-4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:C31"/>
  <sheetViews>
    <sheetView workbookViewId="0"/>
  </sheetViews>
  <sheetFormatPr baseColWidth="10" defaultColWidth="9.1796875" defaultRowHeight="13" x14ac:dyDescent="0.3"/>
  <cols>
    <col min="1" max="16384" width="9.1796875" style="6"/>
  </cols>
  <sheetData>
    <row r="3" spans="2:2" ht="36" x14ac:dyDescent="0.8">
      <c r="B3" s="5" t="s">
        <v>93</v>
      </c>
    </row>
    <row r="31" spans="3:3" x14ac:dyDescent="0.3">
      <c r="C31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1"/>
  <sheetViews>
    <sheetView showGridLines="0" workbookViewId="0">
      <selection activeCell="C33" sqref="C33"/>
    </sheetView>
  </sheetViews>
  <sheetFormatPr baseColWidth="10" defaultColWidth="9.1796875" defaultRowHeight="13" x14ac:dyDescent="0.3"/>
  <cols>
    <col min="1" max="1" width="9.1796875" style="11"/>
    <col min="2" max="2" width="39.1796875" style="11" bestFit="1" customWidth="1"/>
    <col min="3" max="3" width="36.7265625" style="11" bestFit="1" customWidth="1"/>
    <col min="4" max="16384" width="9.1796875" style="11"/>
  </cols>
  <sheetData>
    <row r="1" spans="1:3" s="10" customFormat="1" ht="21" x14ac:dyDescent="0.5">
      <c r="A1" s="21" t="s">
        <v>130</v>
      </c>
      <c r="B1" s="10" t="s">
        <v>43</v>
      </c>
    </row>
    <row r="2" spans="1:3" s="22" customFormat="1" x14ac:dyDescent="0.3"/>
    <row r="3" spans="1:3" s="22" customFormat="1" x14ac:dyDescent="0.3">
      <c r="B3" s="23" t="s">
        <v>113</v>
      </c>
    </row>
    <row r="5" spans="1:3" x14ac:dyDescent="0.3">
      <c r="B5" s="14" t="s">
        <v>44</v>
      </c>
      <c r="C5" s="14" t="s">
        <v>48</v>
      </c>
    </row>
    <row r="6" spans="1:3" x14ac:dyDescent="0.3">
      <c r="B6" s="11" t="s">
        <v>12</v>
      </c>
      <c r="C6" s="24">
        <f>+'Ingresos minoristas_AEP'!C6</f>
        <v>1000000000000</v>
      </c>
    </row>
    <row r="7" spans="1:3" x14ac:dyDescent="0.3">
      <c r="B7" s="11" t="s">
        <v>88</v>
      </c>
      <c r="C7" s="24">
        <f>+'Ingresos minoristas_AEP'!C7</f>
        <v>95000000000</v>
      </c>
    </row>
    <row r="8" spans="1:3" x14ac:dyDescent="0.3">
      <c r="B8" s="11" t="s">
        <v>47</v>
      </c>
      <c r="C8" s="24">
        <f>+'Ingresos minoristas_AEP'!C8</f>
        <v>100000000000</v>
      </c>
    </row>
    <row r="31" spans="3:3" x14ac:dyDescent="0.3">
      <c r="C31" s="25"/>
    </row>
  </sheetData>
  <hyperlinks>
    <hyperlink ref="A1" location="Resultados!A1" display="TEST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31"/>
  <sheetViews>
    <sheetView showGridLines="0" workbookViewId="0">
      <selection activeCell="C6" sqref="C6"/>
    </sheetView>
  </sheetViews>
  <sheetFormatPr baseColWidth="10" defaultColWidth="9.1796875" defaultRowHeight="13" x14ac:dyDescent="0.3"/>
  <cols>
    <col min="1" max="1" width="9.1796875" style="11"/>
    <col min="2" max="2" width="39.1796875" style="11" bestFit="1" customWidth="1"/>
    <col min="3" max="3" width="36.7265625" style="11" bestFit="1" customWidth="1"/>
    <col min="4" max="16384" width="9.1796875" style="11"/>
  </cols>
  <sheetData>
    <row r="1" spans="1:3" s="10" customFormat="1" ht="21" x14ac:dyDescent="0.5">
      <c r="A1" s="21" t="s">
        <v>130</v>
      </c>
      <c r="B1" s="10" t="s">
        <v>49</v>
      </c>
    </row>
    <row r="2" spans="1:3" s="22" customFormat="1" x14ac:dyDescent="0.3"/>
    <row r="3" spans="1:3" x14ac:dyDescent="0.3">
      <c r="B3" s="26" t="s">
        <v>77</v>
      </c>
    </row>
    <row r="4" spans="1:3" x14ac:dyDescent="0.3">
      <c r="B4" s="27"/>
    </row>
    <row r="5" spans="1:3" x14ac:dyDescent="0.3">
      <c r="B5" s="14" t="s">
        <v>44</v>
      </c>
      <c r="C5" s="14" t="s">
        <v>76</v>
      </c>
    </row>
    <row r="6" spans="1:3" x14ac:dyDescent="0.3">
      <c r="B6" s="11" t="s">
        <v>12</v>
      </c>
      <c r="C6" s="28">
        <f>+SUM('Pagos mayoristas'!D11:E71)</f>
        <v>280901990</v>
      </c>
    </row>
    <row r="7" spans="1:3" x14ac:dyDescent="0.3">
      <c r="B7" s="11" t="s">
        <v>88</v>
      </c>
      <c r="C7" s="28">
        <f>+SUM('Pagos mayoristas'!D80:M134)</f>
        <v>2080382120</v>
      </c>
    </row>
    <row r="8" spans="1:3" x14ac:dyDescent="0.3">
      <c r="B8" s="11" t="s">
        <v>47</v>
      </c>
      <c r="C8" s="28">
        <f>+SUM('Pagos mayoristas'!D144:M201)</f>
        <v>2082997800</v>
      </c>
    </row>
    <row r="31" spans="3:3" x14ac:dyDescent="0.3">
      <c r="C31" s="25"/>
    </row>
  </sheetData>
  <hyperlinks>
    <hyperlink ref="A1" location="Resultados!A1" display="TEST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201"/>
  <sheetViews>
    <sheetView showGridLines="0" zoomScaleNormal="100" workbookViewId="0">
      <selection activeCell="B7" sqref="B7:B9"/>
    </sheetView>
  </sheetViews>
  <sheetFormatPr baseColWidth="10" defaultColWidth="9.1796875" defaultRowHeight="13" x14ac:dyDescent="0.3"/>
  <cols>
    <col min="1" max="1" width="9.1796875" style="22"/>
    <col min="2" max="2" width="37.81640625" style="22" customWidth="1"/>
    <col min="3" max="3" width="26.26953125" style="22" customWidth="1"/>
    <col min="4" max="4" width="20.7265625" style="22" bestFit="1" customWidth="1"/>
    <col min="5" max="5" width="22.1796875" style="22" bestFit="1" customWidth="1"/>
    <col min="6" max="6" width="18.81640625" style="22" bestFit="1" customWidth="1"/>
    <col min="7" max="7" width="19" style="22" bestFit="1" customWidth="1"/>
    <col min="8" max="8" width="18.81640625" style="22" bestFit="1" customWidth="1"/>
    <col min="9" max="9" width="19.54296875" style="22" customWidth="1"/>
    <col min="10" max="10" width="18.81640625" style="22" bestFit="1" customWidth="1"/>
    <col min="11" max="11" width="16.453125" style="22" bestFit="1" customWidth="1"/>
    <col min="12" max="12" width="18.81640625" style="22" bestFit="1" customWidth="1"/>
    <col min="13" max="13" width="18" style="22" customWidth="1"/>
    <col min="14" max="14" width="16.26953125" style="22" bestFit="1" customWidth="1"/>
    <col min="15" max="16384" width="9.1796875" style="22"/>
  </cols>
  <sheetData>
    <row r="1" spans="1:14" s="29" customFormat="1" x14ac:dyDescent="0.3">
      <c r="A1" s="21" t="s">
        <v>130</v>
      </c>
      <c r="B1" s="29" t="s">
        <v>54</v>
      </c>
    </row>
    <row r="3" spans="1:14" x14ac:dyDescent="0.3">
      <c r="B3" s="30" t="s">
        <v>198</v>
      </c>
    </row>
    <row r="4" spans="1:14" x14ac:dyDescent="0.3">
      <c r="B4" s="27"/>
    </row>
    <row r="5" spans="1:14" s="31" customFormat="1" x14ac:dyDescent="0.3">
      <c r="B5" s="32" t="s">
        <v>12</v>
      </c>
      <c r="C5" s="32"/>
      <c r="D5" s="33"/>
      <c r="E5" s="33"/>
      <c r="F5" s="34"/>
      <c r="G5" s="34"/>
      <c r="H5" s="34"/>
      <c r="I5" s="34"/>
      <c r="J5" s="34"/>
      <c r="K5" s="34"/>
      <c r="L5" s="34"/>
      <c r="M5" s="34"/>
      <c r="N5" s="34"/>
    </row>
    <row r="7" spans="1:14" x14ac:dyDescent="0.3">
      <c r="B7" s="145"/>
      <c r="C7" s="150"/>
      <c r="D7" s="161" t="s">
        <v>0</v>
      </c>
      <c r="E7" s="163"/>
      <c r="F7" s="35"/>
      <c r="G7" s="35"/>
      <c r="H7" s="35"/>
      <c r="I7" s="35"/>
      <c r="J7" s="35"/>
      <c r="K7" s="35"/>
      <c r="L7" s="35"/>
      <c r="M7" s="35"/>
      <c r="N7" s="35"/>
    </row>
    <row r="8" spans="1:14" ht="15" customHeight="1" x14ac:dyDescent="0.3">
      <c r="B8" s="146"/>
      <c r="C8" s="148"/>
      <c r="D8" s="151"/>
      <c r="E8" s="152"/>
      <c r="F8" s="153"/>
      <c r="G8" s="154"/>
      <c r="H8" s="154"/>
      <c r="I8" s="154"/>
      <c r="J8" s="154"/>
      <c r="K8" s="154"/>
      <c r="L8" s="154"/>
      <c r="M8" s="154"/>
      <c r="N8" s="154"/>
    </row>
    <row r="9" spans="1:14" x14ac:dyDescent="0.3">
      <c r="B9" s="146"/>
      <c r="C9" s="148"/>
      <c r="D9" s="36"/>
      <c r="E9" s="37"/>
      <c r="F9" s="155"/>
      <c r="G9" s="149"/>
      <c r="H9" s="149"/>
      <c r="I9" s="149"/>
      <c r="J9" s="149"/>
      <c r="K9" s="149"/>
      <c r="L9" s="149"/>
      <c r="M9" s="149"/>
      <c r="N9" s="38"/>
    </row>
    <row r="10" spans="1:14" x14ac:dyDescent="0.3">
      <c r="B10" s="39" t="s">
        <v>6</v>
      </c>
      <c r="C10" s="39" t="s">
        <v>207</v>
      </c>
      <c r="D10" s="40" t="s">
        <v>208</v>
      </c>
      <c r="E10" s="41" t="s">
        <v>7</v>
      </c>
      <c r="F10" s="42"/>
      <c r="G10" s="43"/>
      <c r="H10" s="43"/>
      <c r="I10" s="43"/>
      <c r="J10" s="43"/>
      <c r="K10" s="43"/>
      <c r="L10" s="43"/>
      <c r="M10" s="43"/>
      <c r="N10" s="43"/>
    </row>
    <row r="11" spans="1:14" x14ac:dyDescent="0.3">
      <c r="B11" s="44" t="str">
        <f>+IF('Velocidades y tramos'!B6="","",'Velocidades y tramos'!B6)</f>
        <v>64 Kbps</v>
      </c>
      <c r="C11" s="44" t="str">
        <f>+IF('Velocidades y tramos'!C6="","",'Velocidades y tramos'!C6)</f>
        <v>Local</v>
      </c>
      <c r="D11" s="45">
        <f>+IFERROR('Demanda minorista_AEP'!D11*'Precios mayoristas'!D10,"")</f>
        <v>10340</v>
      </c>
      <c r="E11" s="45">
        <f>+IFERROR('Demanda minorista_AEP'!$G11*'Precios mayoristas'!E10*Supuestos!$C$6,"")</f>
        <v>20460</v>
      </c>
      <c r="F11" s="46"/>
      <c r="G11" s="47"/>
      <c r="H11" s="47"/>
      <c r="I11" s="47"/>
      <c r="J11" s="47"/>
      <c r="K11" s="47"/>
      <c r="L11" s="47"/>
      <c r="M11" s="47"/>
      <c r="N11" s="47"/>
    </row>
    <row r="12" spans="1:14" x14ac:dyDescent="0.3">
      <c r="B12" s="44" t="str">
        <f>+IF('Velocidades y tramos'!B7="","",'Velocidades y tramos'!B7)</f>
        <v>128 Kbps</v>
      </c>
      <c r="C12" s="44" t="str">
        <f>+IF('Velocidades y tramos'!C7="","",'Velocidades y tramos'!C7)</f>
        <v>Local</v>
      </c>
      <c r="D12" s="45">
        <f>+IFERROR('Demanda minorista_AEP'!D12*'Precios mayoristas'!D11,"")</f>
        <v>15520</v>
      </c>
      <c r="E12" s="45">
        <f>+IFERROR('Demanda minorista_AEP'!$G12*'Precios mayoristas'!E11*Supuestos!$C$6,"")</f>
        <v>25620</v>
      </c>
      <c r="F12" s="46"/>
      <c r="G12" s="47"/>
      <c r="H12" s="47"/>
      <c r="I12" s="47"/>
      <c r="J12" s="47"/>
      <c r="K12" s="47"/>
      <c r="L12" s="47"/>
      <c r="M12" s="47"/>
      <c r="N12" s="47"/>
    </row>
    <row r="13" spans="1:14" x14ac:dyDescent="0.3">
      <c r="B13" s="44" t="str">
        <f>+IF('Velocidades y tramos'!B8="","",'Velocidades y tramos'!B8)</f>
        <v>192 Kbps</v>
      </c>
      <c r="C13" s="44" t="str">
        <f>+IF('Velocidades y tramos'!C8="","",'Velocidades y tramos'!C8)</f>
        <v>Local</v>
      </c>
      <c r="D13" s="45">
        <f>+IFERROR('Demanda minorista_AEP'!D13*'Precios mayoristas'!D12,"")</f>
        <v>20690</v>
      </c>
      <c r="E13" s="45">
        <f>+IFERROR('Demanda minorista_AEP'!$G13*'Precios mayoristas'!E12*Supuestos!$C$6,"")</f>
        <v>29880</v>
      </c>
      <c r="F13" s="46"/>
      <c r="G13" s="47"/>
      <c r="H13" s="47"/>
      <c r="I13" s="47"/>
      <c r="J13" s="47"/>
      <c r="K13" s="47"/>
      <c r="L13" s="47"/>
      <c r="M13" s="47"/>
      <c r="N13" s="47"/>
    </row>
    <row r="14" spans="1:14" x14ac:dyDescent="0.3">
      <c r="B14" s="44" t="str">
        <f>+IF('Velocidades y tramos'!B9="","",'Velocidades y tramos'!B9)</f>
        <v>256 Kbps</v>
      </c>
      <c r="C14" s="44" t="str">
        <f>+IF('Velocidades y tramos'!C9="","",'Velocidades y tramos'!C9)</f>
        <v>Local</v>
      </c>
      <c r="D14" s="45">
        <f>+IFERROR('Demanda minorista_AEP'!D14*'Precios mayoristas'!D13,"")</f>
        <v>25860</v>
      </c>
      <c r="E14" s="45">
        <f>+IFERROR('Demanda minorista_AEP'!$G14*'Precios mayoristas'!E13*Supuestos!$C$6,"")</f>
        <v>33720</v>
      </c>
      <c r="F14" s="46"/>
      <c r="G14" s="47"/>
      <c r="H14" s="47"/>
      <c r="I14" s="47"/>
      <c r="J14" s="47"/>
      <c r="K14" s="47"/>
      <c r="L14" s="47"/>
      <c r="M14" s="47"/>
      <c r="N14" s="47"/>
    </row>
    <row r="15" spans="1:14" x14ac:dyDescent="0.3">
      <c r="B15" s="44" t="str">
        <f>+IF('Velocidades y tramos'!B10="","",'Velocidades y tramos'!B10)</f>
        <v>384 Kbps</v>
      </c>
      <c r="C15" s="44" t="str">
        <f>+IF('Velocidades y tramos'!C10="","",'Velocidades y tramos'!C10)</f>
        <v>Local</v>
      </c>
      <c r="D15" s="45">
        <f>+IFERROR('Demanda minorista_AEP'!D15*'Precios mayoristas'!D14,"")</f>
        <v>31030</v>
      </c>
      <c r="E15" s="45">
        <f>+IFERROR('Demanda minorista_AEP'!$G15*'Precios mayoristas'!E14*Supuestos!$C$6,"")</f>
        <v>40500</v>
      </c>
      <c r="F15" s="46"/>
      <c r="G15" s="47"/>
      <c r="H15" s="47"/>
      <c r="I15" s="47"/>
      <c r="J15" s="47"/>
      <c r="K15" s="47"/>
      <c r="L15" s="47"/>
      <c r="M15" s="47"/>
      <c r="N15" s="47"/>
    </row>
    <row r="16" spans="1:14" x14ac:dyDescent="0.3">
      <c r="B16" s="44" t="str">
        <f>+IF('Velocidades y tramos'!B11="","",'Velocidades y tramos'!B11)</f>
        <v>512 Kbps</v>
      </c>
      <c r="C16" s="44" t="str">
        <f>+IF('Velocidades y tramos'!C11="","",'Velocidades y tramos'!C11)</f>
        <v>Local</v>
      </c>
      <c r="D16" s="45">
        <f>+IFERROR('Demanda minorista_AEP'!D16*'Precios mayoristas'!D15,"")</f>
        <v>36200</v>
      </c>
      <c r="E16" s="45">
        <f>+IFERROR('Demanda minorista_AEP'!$G16*'Precios mayoristas'!E15*Supuestos!$C$6,"")</f>
        <v>46560</v>
      </c>
      <c r="F16" s="46"/>
      <c r="G16" s="47"/>
      <c r="H16" s="47"/>
      <c r="I16" s="47"/>
      <c r="J16" s="47"/>
      <c r="K16" s="47"/>
      <c r="L16" s="47"/>
      <c r="M16" s="47"/>
      <c r="N16" s="47"/>
    </row>
    <row r="17" spans="2:14" x14ac:dyDescent="0.3">
      <c r="B17" s="44" t="str">
        <f>+IF('Velocidades y tramos'!B12="","",'Velocidades y tramos'!B12)</f>
        <v>768 Kbps</v>
      </c>
      <c r="C17" s="44" t="str">
        <f>+IF('Velocidades y tramos'!C12="","",'Velocidades y tramos'!C12)</f>
        <v>Local</v>
      </c>
      <c r="D17" s="45">
        <f>+IFERROR('Demanda minorista_AEP'!D17*'Precios mayoristas'!D16,"")</f>
        <v>41370</v>
      </c>
      <c r="E17" s="45">
        <f>+IFERROR('Demanda minorista_AEP'!$G17*'Precios mayoristas'!E16*Supuestos!$C$6,"")</f>
        <v>57300</v>
      </c>
      <c r="F17" s="46"/>
      <c r="G17" s="47"/>
      <c r="H17" s="47"/>
      <c r="I17" s="47"/>
      <c r="J17" s="47"/>
      <c r="K17" s="47"/>
      <c r="L17" s="47"/>
      <c r="M17" s="47"/>
      <c r="N17" s="47"/>
    </row>
    <row r="18" spans="2:14" x14ac:dyDescent="0.3">
      <c r="B18" s="44" t="str">
        <f>+IF('Velocidades y tramos'!B13="","",'Velocidades y tramos'!B13)</f>
        <v>1024 Kbps</v>
      </c>
      <c r="C18" s="44" t="str">
        <f>+IF('Velocidades y tramos'!C13="","",'Velocidades y tramos'!C13)</f>
        <v>Local</v>
      </c>
      <c r="D18" s="45">
        <f>+IFERROR('Demanda minorista_AEP'!D18*'Precios mayoristas'!D17,"")</f>
        <v>46550</v>
      </c>
      <c r="E18" s="45">
        <f>+IFERROR('Demanda minorista_AEP'!$G18*'Precios mayoristas'!E17*Supuestos!$C$6,"")</f>
        <v>66840</v>
      </c>
      <c r="F18" s="46"/>
      <c r="G18" s="47"/>
      <c r="H18" s="47"/>
      <c r="I18" s="47"/>
      <c r="J18" s="47"/>
      <c r="K18" s="47"/>
      <c r="L18" s="47"/>
      <c r="M18" s="47"/>
      <c r="N18" s="47"/>
    </row>
    <row r="19" spans="2:14" x14ac:dyDescent="0.3">
      <c r="B19" s="44" t="str">
        <f>+IF('Velocidades y tramos'!B14="","",'Velocidades y tramos'!B14)</f>
        <v>E1 (2 Mbps)</v>
      </c>
      <c r="C19" s="44" t="str">
        <f>+IF('Velocidades y tramos'!C14="","",'Velocidades y tramos'!C14)</f>
        <v>Local</v>
      </c>
      <c r="D19" s="45">
        <f>+IFERROR('Demanda minorista_AEP'!D19*'Precios mayoristas'!D18,"")</f>
        <v>72900</v>
      </c>
      <c r="E19" s="45">
        <f>+IFERROR('Demanda minorista_AEP'!$G19*'Precios mayoristas'!E18*Supuestos!$C$6,"")</f>
        <v>106860</v>
      </c>
      <c r="F19" s="46"/>
      <c r="G19" s="47"/>
      <c r="H19" s="47"/>
      <c r="I19" s="47"/>
      <c r="J19" s="47"/>
      <c r="K19" s="47"/>
      <c r="L19" s="47"/>
      <c r="M19" s="47"/>
      <c r="N19" s="47"/>
    </row>
    <row r="20" spans="2:14" x14ac:dyDescent="0.3">
      <c r="B20" s="44" t="str">
        <f>+IF('Velocidades y tramos'!B15="","",'Velocidades y tramos'!B15)</f>
        <v>E2 (8 Mbps)</v>
      </c>
      <c r="C20" s="44" t="str">
        <f>+IF('Velocidades y tramos'!C15="","",'Velocidades y tramos'!C15)</f>
        <v>Local</v>
      </c>
      <c r="D20" s="45">
        <f>+IFERROR('Demanda minorista_AEP'!D20*'Precios mayoristas'!D19,"")</f>
        <v>291590</v>
      </c>
      <c r="E20" s="45">
        <f>+IFERROR('Demanda minorista_AEP'!$G20*'Precios mayoristas'!E19*Supuestos!$C$6,"")</f>
        <v>272700</v>
      </c>
      <c r="F20" s="46"/>
      <c r="G20" s="47"/>
      <c r="H20" s="47"/>
      <c r="I20" s="47"/>
      <c r="J20" s="47"/>
      <c r="K20" s="47"/>
      <c r="L20" s="47"/>
      <c r="M20" s="47"/>
      <c r="N20" s="47"/>
    </row>
    <row r="21" spans="2:14" x14ac:dyDescent="0.3">
      <c r="B21" s="44" t="str">
        <f>+IF('Velocidades y tramos'!B16="","",'Velocidades y tramos'!B16)</f>
        <v>E3 (34 Mbps)</v>
      </c>
      <c r="C21" s="44" t="str">
        <f>+IF('Velocidades y tramos'!C16="","",'Velocidades y tramos'!C16)</f>
        <v>Local</v>
      </c>
      <c r="D21" s="45">
        <f>+IFERROR('Demanda minorista_AEP'!D21*'Precios mayoristas'!D20,"")</f>
        <v>369040</v>
      </c>
      <c r="E21" s="45">
        <f>+IFERROR('Demanda minorista_AEP'!$G21*'Precios mayoristas'!E20*Supuestos!$C$6,"")</f>
        <v>799380</v>
      </c>
      <c r="F21" s="46"/>
      <c r="G21" s="47"/>
      <c r="H21" s="47"/>
      <c r="I21" s="47"/>
      <c r="J21" s="47"/>
      <c r="K21" s="47"/>
      <c r="L21" s="47"/>
      <c r="M21" s="47"/>
      <c r="N21" s="47"/>
    </row>
    <row r="22" spans="2:14" x14ac:dyDescent="0.3">
      <c r="B22" s="44" t="str">
        <f>+IF('Velocidades y tramos'!B17="","",'Velocidades y tramos'!B17)</f>
        <v xml:space="preserve">E4 (139 Mbps) </v>
      </c>
      <c r="C22" s="44" t="str">
        <f>+IF('Velocidades y tramos'!C17="","",'Velocidades y tramos'!C17)</f>
        <v>Local</v>
      </c>
      <c r="D22" s="45">
        <f>+IFERROR('Demanda minorista_AEP'!D22*'Precios mayoristas'!D21,"")</f>
        <v>817370</v>
      </c>
      <c r="E22" s="45">
        <f>+IFERROR('Demanda minorista_AEP'!$G22*'Precios mayoristas'!E21*Supuestos!$C$6,"")</f>
        <v>2423160</v>
      </c>
      <c r="F22" s="46"/>
      <c r="G22" s="47"/>
      <c r="H22" s="47"/>
      <c r="I22" s="47"/>
      <c r="J22" s="47"/>
      <c r="K22" s="47"/>
      <c r="L22" s="47"/>
      <c r="M22" s="47"/>
      <c r="N22" s="47"/>
    </row>
    <row r="23" spans="2:14" x14ac:dyDescent="0.3">
      <c r="B23" s="44" t="str">
        <f>+IF('Velocidades y tramos'!B18="","",'Velocidades y tramos'!B18)</f>
        <v xml:space="preserve">STM 1 (155 Mbps) </v>
      </c>
      <c r="C23" s="44" t="str">
        <f>+IF('Velocidades y tramos'!C18="","",'Velocidades y tramos'!C18)</f>
        <v>Local</v>
      </c>
      <c r="D23" s="45">
        <f>+IFERROR('Demanda minorista_AEP'!D23*'Precios mayoristas'!D22,"")</f>
        <v>817370</v>
      </c>
      <c r="E23" s="45">
        <f>+IFERROR('Demanda minorista_AEP'!$G23*'Precios mayoristas'!E22*Supuestos!$C$6,"")</f>
        <v>2423160</v>
      </c>
      <c r="F23" s="46"/>
      <c r="G23" s="47"/>
      <c r="H23" s="47"/>
      <c r="I23" s="47"/>
      <c r="J23" s="47"/>
      <c r="K23" s="47"/>
      <c r="L23" s="47"/>
      <c r="M23" s="47"/>
      <c r="N23" s="47"/>
    </row>
    <row r="24" spans="2:14" x14ac:dyDescent="0.3">
      <c r="B24" s="44" t="str">
        <f>+IF('Velocidades y tramos'!B19="","",'Velocidades y tramos'!B19)</f>
        <v xml:space="preserve">STM 4 (622 Mbps) </v>
      </c>
      <c r="C24" s="44" t="str">
        <f>+IF('Velocidades y tramos'!C19="","",'Velocidades y tramos'!C19)</f>
        <v>Local</v>
      </c>
      <c r="D24" s="45">
        <f>+IFERROR('Demanda minorista_AEP'!D24*'Precios mayoristas'!D23,"")</f>
        <v>1839080</v>
      </c>
      <c r="E24" s="45">
        <f>+IFERROR('Demanda minorista_AEP'!$G24*'Precios mayoristas'!E23*Supuestos!$C$6,"")</f>
        <v>4647720</v>
      </c>
      <c r="F24" s="46"/>
      <c r="G24" s="47"/>
      <c r="H24" s="47"/>
      <c r="I24" s="47"/>
      <c r="J24" s="47"/>
      <c r="K24" s="47"/>
      <c r="L24" s="47"/>
      <c r="M24" s="47"/>
      <c r="N24" s="47"/>
    </row>
    <row r="25" spans="2:14" x14ac:dyDescent="0.3">
      <c r="B25" s="44" t="str">
        <f>+IF('Velocidades y tramos'!B20="","",'Velocidades y tramos'!B20)</f>
        <v xml:space="preserve">STM 16 (2.5 Gbps) </v>
      </c>
      <c r="C25" s="44" t="str">
        <f>+IF('Velocidades y tramos'!C20="","",'Velocidades y tramos'!C20)</f>
        <v>Local</v>
      </c>
      <c r="D25" s="45">
        <f>+IFERROR('Demanda minorista_AEP'!D25*'Precios mayoristas'!D24,"")</f>
        <v>4597700</v>
      </c>
      <c r="E25" s="45">
        <f>+IFERROR('Demanda minorista_AEP'!$G25*'Precios mayoristas'!E24*Supuestos!$C$6,"")</f>
        <v>11191920</v>
      </c>
      <c r="F25" s="46"/>
      <c r="G25" s="47"/>
      <c r="H25" s="47"/>
      <c r="I25" s="47"/>
      <c r="J25" s="47"/>
      <c r="K25" s="47"/>
      <c r="L25" s="47"/>
      <c r="M25" s="47"/>
      <c r="N25" s="47"/>
    </row>
    <row r="26" spans="2:14" x14ac:dyDescent="0.3">
      <c r="B26" s="44" t="str">
        <f>+IF('Velocidades y tramos'!B21="","",'Velocidades y tramos'!B21)</f>
        <v>STM 64 (10 Gbps)</v>
      </c>
      <c r="C26" s="44" t="str">
        <f>+IF('Velocidades y tramos'!C21="","",'Velocidades y tramos'!C21)</f>
        <v>Local</v>
      </c>
      <c r="D26" s="45">
        <f>+IFERROR('Demanda minorista_AEP'!D26*'Precios mayoristas'!D25,"")</f>
        <v>7356320</v>
      </c>
      <c r="E26" s="45">
        <f>+IFERROR('Demanda minorista_AEP'!$G26*'Precios mayoristas'!E25*Supuestos!$C$6,"")</f>
        <v>25604400</v>
      </c>
      <c r="F26" s="46"/>
      <c r="G26" s="47"/>
      <c r="H26" s="47"/>
      <c r="I26" s="47"/>
      <c r="J26" s="47"/>
      <c r="K26" s="47"/>
      <c r="L26" s="47"/>
      <c r="M26" s="47"/>
      <c r="N26" s="47"/>
    </row>
    <row r="27" spans="2:14" x14ac:dyDescent="0.3">
      <c r="B27" s="44" t="str">
        <f>+IF('Velocidades y tramos'!B22="","",'Velocidades y tramos'!B22)</f>
        <v xml:space="preserve">STM 256 (40 Gbps) </v>
      </c>
      <c r="C27" s="44" t="str">
        <f>+IF('Velocidades y tramos'!C22="","",'Velocidades y tramos'!C22)</f>
        <v>Local</v>
      </c>
      <c r="D27" s="45">
        <f>+IFERROR('Demanda minorista_AEP'!D27*'Precios mayoristas'!D26,"")</f>
        <v>29425290</v>
      </c>
      <c r="E27" s="45">
        <f>+IFERROR('Demanda minorista_AEP'!$G27*'Precios mayoristas'!E26*Supuestos!$C$6,"")</f>
        <v>65549940</v>
      </c>
      <c r="F27" s="46"/>
      <c r="G27" s="47"/>
      <c r="H27" s="47"/>
      <c r="I27" s="47"/>
      <c r="J27" s="47"/>
      <c r="K27" s="47"/>
      <c r="L27" s="47"/>
      <c r="M27" s="47"/>
      <c r="N27" s="47"/>
    </row>
    <row r="28" spans="2:14" x14ac:dyDescent="0.3">
      <c r="B28" s="44" t="str">
        <f>+IF('Velocidades y tramos'!B23="","",'Velocidades y tramos'!B23)</f>
        <v>2 Mbps PMP</v>
      </c>
      <c r="C28" s="44" t="str">
        <f>+IF('Velocidades y tramos'!C23="","",'Velocidades y tramos'!C23)</f>
        <v>Local</v>
      </c>
      <c r="D28" s="45">
        <f>+IFERROR('Demanda minorista_AEP'!D28*'Precios mayoristas'!D27,"")</f>
        <v>72900</v>
      </c>
      <c r="E28" s="45">
        <f>+IFERROR('Demanda minorista_AEP'!$G28*'Precios mayoristas'!E27*Supuestos!$C$6,"")</f>
        <v>149340</v>
      </c>
      <c r="F28" s="46"/>
      <c r="G28" s="47"/>
      <c r="H28" s="47"/>
      <c r="I28" s="47"/>
      <c r="J28" s="47"/>
      <c r="K28" s="47"/>
      <c r="L28" s="47"/>
      <c r="M28" s="47"/>
      <c r="N28" s="47"/>
    </row>
    <row r="29" spans="2:14" x14ac:dyDescent="0.3">
      <c r="B29" s="44" t="str">
        <f>+IF('Velocidades y tramos'!B24="","",'Velocidades y tramos'!B24)</f>
        <v>34 Mbps PMP</v>
      </c>
      <c r="C29" s="44" t="str">
        <f>+IF('Velocidades y tramos'!C24="","",'Velocidades y tramos'!C24)</f>
        <v>Local</v>
      </c>
      <c r="D29" s="45">
        <f>+IFERROR('Demanda minorista_AEP'!D29*'Precios mayoristas'!D28,"")</f>
        <v>369040</v>
      </c>
      <c r="E29" s="45">
        <f>+IFERROR('Demanda minorista_AEP'!$G29*'Precios mayoristas'!E28*Supuestos!$C$6,"")</f>
        <v>884460</v>
      </c>
      <c r="F29" s="46"/>
      <c r="G29" s="47"/>
      <c r="H29" s="47"/>
      <c r="I29" s="47"/>
      <c r="J29" s="47"/>
      <c r="K29" s="47"/>
      <c r="L29" s="47"/>
      <c r="M29" s="47"/>
      <c r="N29" s="47"/>
    </row>
    <row r="30" spans="2:14" x14ac:dyDescent="0.3">
      <c r="B30" s="44" t="str">
        <f>+IF('Velocidades y tramos'!B25="","",'Velocidades y tramos'!B25)</f>
        <v>155 Mbps PMP</v>
      </c>
      <c r="C30" s="44" t="str">
        <f>+IF('Velocidades y tramos'!C25="","",'Velocidades y tramos'!C25)</f>
        <v>Local</v>
      </c>
      <c r="D30" s="45">
        <f>+IFERROR('Demanda minorista_AEP'!D30*'Precios mayoristas'!D29,"")</f>
        <v>817370</v>
      </c>
      <c r="E30" s="45">
        <f>+IFERROR('Demanda minorista_AEP'!$G30*'Precios mayoristas'!E29*Supuestos!$C$6,"")</f>
        <v>2593260</v>
      </c>
      <c r="F30" s="46"/>
      <c r="G30" s="47"/>
      <c r="H30" s="47"/>
      <c r="I30" s="47"/>
      <c r="J30" s="47"/>
      <c r="K30" s="47"/>
      <c r="L30" s="47"/>
      <c r="M30" s="47"/>
      <c r="N30" s="47"/>
    </row>
    <row r="31" spans="2:14" x14ac:dyDescent="0.3">
      <c r="B31" s="44" t="str">
        <f>+IF('Velocidades y tramos'!B26="","",'Velocidades y tramos'!B26)</f>
        <v>622 Mbps PMP</v>
      </c>
      <c r="C31" s="44" t="str">
        <f>+IF('Velocidades y tramos'!C26="","",'Velocidades y tramos'!C26)</f>
        <v>Local</v>
      </c>
      <c r="D31" s="45">
        <f>+IFERROR('Demanda minorista_AEP'!D31*'Precios mayoristas'!D30,"")</f>
        <v>1839080</v>
      </c>
      <c r="E31" s="45">
        <f>+IFERROR('Demanda minorista_AEP'!$G31*'Precios mayoristas'!E30*Supuestos!$C$6,"")</f>
        <v>5072880</v>
      </c>
      <c r="F31" s="46"/>
      <c r="G31" s="47"/>
      <c r="H31" s="47"/>
      <c r="I31" s="47"/>
      <c r="J31" s="47"/>
      <c r="K31" s="47"/>
      <c r="L31" s="47"/>
      <c r="M31" s="47"/>
      <c r="N31" s="47"/>
    </row>
    <row r="32" spans="2:14" x14ac:dyDescent="0.3">
      <c r="B32" s="44" t="str">
        <f>+IF('Velocidades y tramos'!B27="","",'Velocidades y tramos'!B27)</f>
        <v>Ethernet 1 Mbps</v>
      </c>
      <c r="C32" s="44" t="str">
        <f>+IF('Velocidades y tramos'!C27="","",'Velocidades y tramos'!C27)</f>
        <v>Local</v>
      </c>
      <c r="D32" s="45">
        <f>+IFERROR('Demanda minorista_AEP'!D32*'Precios mayoristas'!D31,"")</f>
        <v>130200</v>
      </c>
      <c r="E32" s="45">
        <f>+IFERROR('Demanda minorista_AEP'!$G32*'Precios mayoristas'!E31*Supuestos!$C$6,"")</f>
        <v>60540</v>
      </c>
      <c r="F32" s="46"/>
      <c r="G32" s="47"/>
      <c r="H32" s="47"/>
      <c r="I32" s="47"/>
      <c r="J32" s="47"/>
      <c r="K32" s="47"/>
      <c r="L32" s="47"/>
      <c r="M32" s="47"/>
      <c r="N32" s="47"/>
    </row>
    <row r="33" spans="2:14" x14ac:dyDescent="0.3">
      <c r="B33" s="44" t="str">
        <f>+IF('Velocidades y tramos'!B28="","",'Velocidades y tramos'!B28)</f>
        <v>Ethernet 2 Mbps</v>
      </c>
      <c r="C33" s="44" t="str">
        <f>+IF('Velocidades y tramos'!C28="","",'Velocidades y tramos'!C28)</f>
        <v>Local</v>
      </c>
      <c r="D33" s="45">
        <f>+IFERROR('Demanda minorista_AEP'!D33*'Precios mayoristas'!D32,"")</f>
        <v>130200</v>
      </c>
      <c r="E33" s="45">
        <f>+IFERROR('Demanda minorista_AEP'!$G33*'Precios mayoristas'!E32*Supuestos!$C$6,"")</f>
        <v>93180</v>
      </c>
      <c r="F33" s="46"/>
      <c r="G33" s="47"/>
      <c r="H33" s="47"/>
      <c r="I33" s="47"/>
      <c r="J33" s="47"/>
      <c r="K33" s="47"/>
      <c r="L33" s="47"/>
      <c r="M33" s="47"/>
      <c r="N33" s="47"/>
    </row>
    <row r="34" spans="2:14" x14ac:dyDescent="0.3">
      <c r="B34" s="44" t="str">
        <f>+IF('Velocidades y tramos'!B29="","",'Velocidades y tramos'!B29)</f>
        <v>Ethernet 4 Mbps</v>
      </c>
      <c r="C34" s="44" t="str">
        <f>+IF('Velocidades y tramos'!C29="","",'Velocidades y tramos'!C29)</f>
        <v>Local</v>
      </c>
      <c r="D34" s="45">
        <f>+IFERROR('Demanda minorista_AEP'!D34*'Precios mayoristas'!D33,"")</f>
        <v>130200</v>
      </c>
      <c r="E34" s="45">
        <f>+IFERROR('Demanda minorista_AEP'!$G34*'Precios mayoristas'!E33*Supuestos!$C$6,"")</f>
        <v>127320</v>
      </c>
      <c r="F34" s="46"/>
      <c r="G34" s="47"/>
      <c r="H34" s="47"/>
      <c r="I34" s="47"/>
      <c r="J34" s="47"/>
      <c r="K34" s="47"/>
      <c r="L34" s="47"/>
      <c r="M34" s="47"/>
      <c r="N34" s="47"/>
    </row>
    <row r="35" spans="2:14" x14ac:dyDescent="0.3">
      <c r="B35" s="44" t="str">
        <f>+IF('Velocidades y tramos'!B30="","",'Velocidades y tramos'!B30)</f>
        <v>Ethernet 6 Mbps</v>
      </c>
      <c r="C35" s="44" t="str">
        <f>+IF('Velocidades y tramos'!C30="","",'Velocidades y tramos'!C30)</f>
        <v>Local</v>
      </c>
      <c r="D35" s="45">
        <f>+IFERROR('Demanda minorista_AEP'!D35*'Precios mayoristas'!D34,"")</f>
        <v>130200</v>
      </c>
      <c r="E35" s="45">
        <f>+IFERROR('Demanda minorista_AEP'!$G35*'Precios mayoristas'!E34*Supuestos!$C$6,"")</f>
        <v>127440</v>
      </c>
      <c r="F35" s="46"/>
      <c r="G35" s="47"/>
      <c r="H35" s="47"/>
      <c r="I35" s="47"/>
      <c r="J35" s="47"/>
      <c r="K35" s="47"/>
      <c r="L35" s="47"/>
      <c r="M35" s="47"/>
      <c r="N35" s="47"/>
    </row>
    <row r="36" spans="2:14" x14ac:dyDescent="0.3">
      <c r="B36" s="44" t="str">
        <f>+IF('Velocidades y tramos'!B31="","",'Velocidades y tramos'!B31)</f>
        <v>Ethernet 8 Mbps</v>
      </c>
      <c r="C36" s="44" t="str">
        <f>+IF('Velocidades y tramos'!C31="","",'Velocidades y tramos'!C31)</f>
        <v>Local</v>
      </c>
      <c r="D36" s="45">
        <f>+IFERROR('Demanda minorista_AEP'!D36*'Precios mayoristas'!D35,"")</f>
        <v>130200</v>
      </c>
      <c r="E36" s="45">
        <f>+IFERROR('Demanda minorista_AEP'!$G36*'Precios mayoristas'!E35*Supuestos!$C$6,"")</f>
        <v>189960</v>
      </c>
      <c r="F36" s="46"/>
      <c r="G36" s="47"/>
      <c r="H36" s="47"/>
      <c r="I36" s="47"/>
      <c r="J36" s="47"/>
      <c r="K36" s="47"/>
      <c r="L36" s="47"/>
      <c r="M36" s="47"/>
      <c r="N36" s="47"/>
    </row>
    <row r="37" spans="2:14" x14ac:dyDescent="0.3">
      <c r="B37" s="44" t="str">
        <f>+IF('Velocidades y tramos'!B32="","",'Velocidades y tramos'!B32)</f>
        <v>Ethernet 10 Mbps</v>
      </c>
      <c r="C37" s="44" t="str">
        <f>+IF('Velocidades y tramos'!C32="","",'Velocidades y tramos'!C32)</f>
        <v>Local</v>
      </c>
      <c r="D37" s="45">
        <f>+IFERROR('Demanda minorista_AEP'!D37*'Precios mayoristas'!D36,"")</f>
        <v>130200</v>
      </c>
      <c r="E37" s="45">
        <f>+IFERROR('Demanda minorista_AEP'!$G37*'Precios mayoristas'!E36*Supuestos!$C$6,"")</f>
        <v>207780</v>
      </c>
      <c r="F37" s="46"/>
      <c r="G37" s="47"/>
      <c r="H37" s="47"/>
      <c r="I37" s="47"/>
      <c r="J37" s="47"/>
      <c r="K37" s="47"/>
      <c r="L37" s="47"/>
      <c r="M37" s="47"/>
      <c r="N37" s="47"/>
    </row>
    <row r="38" spans="2:14" x14ac:dyDescent="0.3">
      <c r="B38" s="44" t="str">
        <f>+IF('Velocidades y tramos'!B33="","",'Velocidades y tramos'!B33)</f>
        <v>Ethernet 20 Mbps</v>
      </c>
      <c r="C38" s="44" t="str">
        <f>+IF('Velocidades y tramos'!C33="","",'Velocidades y tramos'!C33)</f>
        <v>Local</v>
      </c>
      <c r="D38" s="45">
        <f>+IFERROR('Demanda minorista_AEP'!D38*'Precios mayoristas'!D37,"")</f>
        <v>130200</v>
      </c>
      <c r="E38" s="45">
        <f>+IFERROR('Demanda minorista_AEP'!$G38*'Precios mayoristas'!E37*Supuestos!$C$6,"")</f>
        <v>295500</v>
      </c>
      <c r="F38" s="46"/>
      <c r="G38" s="47"/>
      <c r="H38" s="47"/>
      <c r="I38" s="47"/>
      <c r="J38" s="47"/>
      <c r="K38" s="47"/>
      <c r="L38" s="47"/>
      <c r="M38" s="47"/>
      <c r="N38" s="47"/>
    </row>
    <row r="39" spans="2:14" x14ac:dyDescent="0.3">
      <c r="B39" s="44" t="str">
        <f>+IF('Velocidades y tramos'!B34="","",'Velocidades y tramos'!B34)</f>
        <v>Ethernet 30 Mbps</v>
      </c>
      <c r="C39" s="44" t="str">
        <f>+IF('Velocidades y tramos'!C34="","",'Velocidades y tramos'!C34)</f>
        <v>Local</v>
      </c>
      <c r="D39" s="45">
        <f>+IFERROR('Demanda minorista_AEP'!D39*'Precios mayoristas'!D38,"")</f>
        <v>130200</v>
      </c>
      <c r="E39" s="45">
        <f>+IFERROR('Demanda minorista_AEP'!$G39*'Precios mayoristas'!E38*Supuestos!$C$6,"")</f>
        <v>359340</v>
      </c>
      <c r="F39" s="46"/>
      <c r="G39" s="47"/>
      <c r="H39" s="47"/>
      <c r="I39" s="47"/>
      <c r="J39" s="47"/>
      <c r="K39" s="47"/>
      <c r="L39" s="47"/>
      <c r="M39" s="47"/>
      <c r="N39" s="47"/>
    </row>
    <row r="40" spans="2:14" x14ac:dyDescent="0.3">
      <c r="B40" s="44" t="str">
        <f>+IF('Velocidades y tramos'!B35="","",'Velocidades y tramos'!B35)</f>
        <v>Ethernet 40 Mbps</v>
      </c>
      <c r="C40" s="44" t="str">
        <f>+IF('Velocidades y tramos'!C35="","",'Velocidades y tramos'!C35)</f>
        <v>Local</v>
      </c>
      <c r="D40" s="45">
        <f>+IFERROR('Demanda minorista_AEP'!D40*'Precios mayoristas'!D39,"")</f>
        <v>130200</v>
      </c>
      <c r="E40" s="45">
        <f>+IFERROR('Demanda minorista_AEP'!$G40*'Precios mayoristas'!E39*Supuestos!$C$6,"")</f>
        <v>430200</v>
      </c>
      <c r="F40" s="46"/>
      <c r="G40" s="47"/>
      <c r="H40" s="47"/>
      <c r="I40" s="47"/>
      <c r="J40" s="47"/>
      <c r="K40" s="47"/>
      <c r="L40" s="47"/>
      <c r="M40" s="47"/>
      <c r="N40" s="47"/>
    </row>
    <row r="41" spans="2:14" x14ac:dyDescent="0.3">
      <c r="B41" s="44" t="str">
        <f>+IF('Velocidades y tramos'!B36="","",'Velocidades y tramos'!B36)</f>
        <v>Ethernet 50 Mbps</v>
      </c>
      <c r="C41" s="44" t="str">
        <f>+IF('Velocidades y tramos'!C36="","",'Velocidades y tramos'!C36)</f>
        <v>Local</v>
      </c>
      <c r="D41" s="45">
        <f>+IFERROR('Demanda minorista_AEP'!D41*'Precios mayoristas'!D40,"")</f>
        <v>130200</v>
      </c>
      <c r="E41" s="45">
        <f>+IFERROR('Demanda minorista_AEP'!$G41*'Precios mayoristas'!E40*Supuestos!$C$6,"")</f>
        <v>492120</v>
      </c>
      <c r="F41" s="46"/>
      <c r="G41" s="47"/>
      <c r="H41" s="47"/>
      <c r="I41" s="47"/>
      <c r="J41" s="47"/>
      <c r="K41" s="47"/>
      <c r="L41" s="47"/>
      <c r="M41" s="47"/>
      <c r="N41" s="47"/>
    </row>
    <row r="42" spans="2:14" x14ac:dyDescent="0.3">
      <c r="B42" s="44" t="str">
        <f>+IF('Velocidades y tramos'!B37="","",'Velocidades y tramos'!B37)</f>
        <v>Ethernet 60 Mbps</v>
      </c>
      <c r="C42" s="44" t="str">
        <f>+IF('Velocidades y tramos'!C37="","",'Velocidades y tramos'!C37)</f>
        <v>Local</v>
      </c>
      <c r="D42" s="45">
        <f>+IFERROR('Demanda minorista_AEP'!D42*'Precios mayoristas'!D41,"")</f>
        <v>130200</v>
      </c>
      <c r="E42" s="45">
        <f>+IFERROR('Demanda minorista_AEP'!$G42*'Precios mayoristas'!E41*Supuestos!$C$6,"")</f>
        <v>532080</v>
      </c>
      <c r="F42" s="46"/>
      <c r="G42" s="47"/>
      <c r="H42" s="47"/>
      <c r="I42" s="47"/>
      <c r="J42" s="47"/>
      <c r="K42" s="47"/>
      <c r="L42" s="47"/>
      <c r="M42" s="47"/>
      <c r="N42" s="47"/>
    </row>
    <row r="43" spans="2:14" x14ac:dyDescent="0.3">
      <c r="B43" s="44" t="str">
        <f>+IF('Velocidades y tramos'!B38="","",'Velocidades y tramos'!B38)</f>
        <v>Ethernet 70 Mbps</v>
      </c>
      <c r="C43" s="44" t="str">
        <f>+IF('Velocidades y tramos'!C38="","",'Velocidades y tramos'!C38)</f>
        <v>Local</v>
      </c>
      <c r="D43" s="45">
        <f>+IFERROR('Demanda minorista_AEP'!D43*'Precios mayoristas'!D42,"")</f>
        <v>130200</v>
      </c>
      <c r="E43" s="45">
        <f>+IFERROR('Demanda minorista_AEP'!$G43*'Precios mayoristas'!E42*Supuestos!$C$6,"")</f>
        <v>568860</v>
      </c>
      <c r="F43" s="46"/>
      <c r="G43" s="47"/>
      <c r="H43" s="47"/>
      <c r="I43" s="47"/>
      <c r="J43" s="47"/>
      <c r="K43" s="47"/>
      <c r="L43" s="47"/>
      <c r="M43" s="47"/>
      <c r="N43" s="47"/>
    </row>
    <row r="44" spans="2:14" x14ac:dyDescent="0.3">
      <c r="B44" s="44" t="str">
        <f>+IF('Velocidades y tramos'!B39="","",'Velocidades y tramos'!B39)</f>
        <v>Ethernet 80 Mbps</v>
      </c>
      <c r="C44" s="44" t="str">
        <f>+IF('Velocidades y tramos'!C39="","",'Velocidades y tramos'!C39)</f>
        <v>Local</v>
      </c>
      <c r="D44" s="45">
        <f>+IFERROR('Demanda minorista_AEP'!D44*'Precios mayoristas'!D43,"")</f>
        <v>130200</v>
      </c>
      <c r="E44" s="45">
        <f>+IFERROR('Demanda minorista_AEP'!$G44*'Precios mayoristas'!E43*Supuestos!$C$6,"")</f>
        <v>603120</v>
      </c>
      <c r="F44" s="46"/>
      <c r="G44" s="47"/>
      <c r="H44" s="47"/>
      <c r="I44" s="47"/>
      <c r="J44" s="47"/>
      <c r="K44" s="47"/>
      <c r="L44" s="47"/>
      <c r="M44" s="47"/>
      <c r="N44" s="47"/>
    </row>
    <row r="45" spans="2:14" x14ac:dyDescent="0.3">
      <c r="B45" s="44" t="str">
        <f>+IF('Velocidades y tramos'!B40="","",'Velocidades y tramos'!B40)</f>
        <v>Ethernet 90 Mbps</v>
      </c>
      <c r="C45" s="44" t="str">
        <f>+IF('Velocidades y tramos'!C40="","",'Velocidades y tramos'!C40)</f>
        <v>Local</v>
      </c>
      <c r="D45" s="45">
        <f>+IFERROR('Demanda minorista_AEP'!D45*'Precios mayoristas'!D44,"")</f>
        <v>130200</v>
      </c>
      <c r="E45" s="45">
        <f>+IFERROR('Demanda minorista_AEP'!$G45*'Precios mayoristas'!E44*Supuestos!$C$6,"")</f>
        <v>635340</v>
      </c>
      <c r="F45" s="46"/>
      <c r="G45" s="47"/>
      <c r="H45" s="47"/>
      <c r="I45" s="47"/>
      <c r="J45" s="47"/>
      <c r="K45" s="47"/>
      <c r="L45" s="47"/>
      <c r="M45" s="47"/>
      <c r="N45" s="47"/>
    </row>
    <row r="46" spans="2:14" x14ac:dyDescent="0.3">
      <c r="B46" s="44" t="str">
        <f>+IF('Velocidades y tramos'!B41="","",'Velocidades y tramos'!B41)</f>
        <v>Ethernet 100 Mbps</v>
      </c>
      <c r="C46" s="44" t="str">
        <f>+IF('Velocidades y tramos'!C41="","",'Velocidades y tramos'!C41)</f>
        <v>Local</v>
      </c>
      <c r="D46" s="45">
        <f>+IFERROR('Demanda minorista_AEP'!D46*'Precios mayoristas'!D45,"")</f>
        <v>260400</v>
      </c>
      <c r="E46" s="45">
        <f>+IFERROR('Demanda minorista_AEP'!$G46*'Precios mayoristas'!E45*Supuestos!$C$6,"")</f>
        <v>665760</v>
      </c>
      <c r="F46" s="46"/>
      <c r="G46" s="47"/>
      <c r="H46" s="47"/>
      <c r="I46" s="47"/>
      <c r="J46" s="47"/>
      <c r="K46" s="47"/>
      <c r="L46" s="47"/>
      <c r="M46" s="47"/>
      <c r="N46" s="47"/>
    </row>
    <row r="47" spans="2:14" x14ac:dyDescent="0.3">
      <c r="B47" s="44" t="str">
        <f>+IF('Velocidades y tramos'!B42="","",'Velocidades y tramos'!B42)</f>
        <v>GigaEthernet 100 Mbps</v>
      </c>
      <c r="C47" s="44" t="str">
        <f>+IF('Velocidades y tramos'!C42="","",'Velocidades y tramos'!C42)</f>
        <v>Local</v>
      </c>
      <c r="D47" s="45">
        <f>+IFERROR('Demanda minorista_AEP'!D47*'Precios mayoristas'!D46,"")</f>
        <v>260400</v>
      </c>
      <c r="E47" s="45">
        <f>+IFERROR('Demanda minorista_AEP'!$G47*'Precios mayoristas'!E46*Supuestos!$C$6,"")</f>
        <v>665760</v>
      </c>
      <c r="F47" s="46"/>
      <c r="G47" s="47"/>
      <c r="H47" s="47"/>
      <c r="I47" s="47"/>
      <c r="J47" s="47"/>
      <c r="K47" s="47"/>
      <c r="L47" s="47"/>
      <c r="M47" s="47"/>
      <c r="N47" s="47"/>
    </row>
    <row r="48" spans="2:14" x14ac:dyDescent="0.3">
      <c r="B48" s="44" t="str">
        <f>+IF('Velocidades y tramos'!B43="","",'Velocidades y tramos'!B43)</f>
        <v>GigaEthernet 150 Mbps</v>
      </c>
      <c r="C48" s="44" t="str">
        <f>+IF('Velocidades y tramos'!C43="","",'Velocidades y tramos'!C43)</f>
        <v>Local</v>
      </c>
      <c r="D48" s="45">
        <f>+IFERROR('Demanda minorista_AEP'!D48*'Precios mayoristas'!D47,"")</f>
        <v>260400</v>
      </c>
      <c r="E48" s="45">
        <f>+IFERROR('Demanda minorista_AEP'!$G48*'Precios mayoristas'!E47*Supuestos!$C$6,"")</f>
        <v>799380</v>
      </c>
      <c r="F48" s="46"/>
      <c r="G48" s="47"/>
      <c r="H48" s="47"/>
      <c r="I48" s="47"/>
      <c r="J48" s="47"/>
      <c r="K48" s="47"/>
      <c r="L48" s="47"/>
      <c r="M48" s="47"/>
      <c r="N48" s="47"/>
    </row>
    <row r="49" spans="2:14" x14ac:dyDescent="0.3">
      <c r="B49" s="44" t="str">
        <f>+IF('Velocidades y tramos'!B44="","",'Velocidades y tramos'!B44)</f>
        <v>GigaEthernet 200 Mbps</v>
      </c>
      <c r="C49" s="44" t="str">
        <f>+IF('Velocidades y tramos'!C44="","",'Velocidades y tramos'!C44)</f>
        <v>Local</v>
      </c>
      <c r="D49" s="45">
        <f>+IFERROR('Demanda minorista_AEP'!D49*'Precios mayoristas'!D48,"")</f>
        <v>260400</v>
      </c>
      <c r="E49" s="45">
        <f>+IFERROR('Demanda minorista_AEP'!$G49*'Precios mayoristas'!E48*Supuestos!$C$6,"")</f>
        <v>983280</v>
      </c>
      <c r="F49" s="46"/>
      <c r="G49" s="47"/>
      <c r="H49" s="47"/>
      <c r="I49" s="47"/>
      <c r="J49" s="47"/>
      <c r="K49" s="47"/>
      <c r="L49" s="47"/>
      <c r="M49" s="47"/>
      <c r="N49" s="47"/>
    </row>
    <row r="50" spans="2:14" x14ac:dyDescent="0.3">
      <c r="B50" s="44" t="str">
        <f>+IF('Velocidades y tramos'!B45="","",'Velocidades y tramos'!B45)</f>
        <v>GigaEthernet 250 Mbps</v>
      </c>
      <c r="C50" s="44" t="str">
        <f>+IF('Velocidades y tramos'!C45="","",'Velocidades y tramos'!C45)</f>
        <v>Local</v>
      </c>
      <c r="D50" s="45">
        <f>+IFERROR('Demanda minorista_AEP'!D50*'Precios mayoristas'!D49,"")</f>
        <v>260400</v>
      </c>
      <c r="E50" s="45">
        <f>+IFERROR('Demanda minorista_AEP'!$G50*'Precios mayoristas'!E49*Supuestos!$C$6,"")</f>
        <v>1150620</v>
      </c>
      <c r="F50" s="46"/>
      <c r="G50" s="47"/>
      <c r="H50" s="47"/>
      <c r="I50" s="47"/>
      <c r="J50" s="47"/>
      <c r="K50" s="47"/>
      <c r="L50" s="47"/>
      <c r="M50" s="47"/>
      <c r="N50" s="47"/>
    </row>
    <row r="51" spans="2:14" x14ac:dyDescent="0.3">
      <c r="B51" s="44" t="str">
        <f>+IF('Velocidades y tramos'!B46="","",'Velocidades y tramos'!B46)</f>
        <v>GigaEthernet 300 Mbps</v>
      </c>
      <c r="C51" s="44" t="str">
        <f>+IF('Velocidades y tramos'!C46="","",'Velocidades y tramos'!C46)</f>
        <v>Local</v>
      </c>
      <c r="D51" s="45">
        <f>+IFERROR('Demanda minorista_AEP'!D51*'Precios mayoristas'!D50,"")</f>
        <v>260400</v>
      </c>
      <c r="E51" s="45">
        <f>+IFERROR('Demanda minorista_AEP'!$G51*'Precios mayoristas'!E50*Supuestos!$C$6,"")</f>
        <v>1259520</v>
      </c>
      <c r="F51" s="46"/>
      <c r="G51" s="47"/>
      <c r="H51" s="47"/>
      <c r="I51" s="47"/>
      <c r="J51" s="47"/>
      <c r="K51" s="47"/>
      <c r="L51" s="47"/>
      <c r="M51" s="47"/>
      <c r="N51" s="47"/>
    </row>
    <row r="52" spans="2:14" x14ac:dyDescent="0.3">
      <c r="B52" s="44" t="str">
        <f>+IF('Velocidades y tramos'!B47="","",'Velocidades y tramos'!B47)</f>
        <v>GigaEthernet 350 Mbps</v>
      </c>
      <c r="C52" s="44" t="str">
        <f>+IF('Velocidades y tramos'!C47="","",'Velocidades y tramos'!C47)</f>
        <v>Local</v>
      </c>
      <c r="D52" s="45">
        <f>+IFERROR('Demanda minorista_AEP'!D52*'Precios mayoristas'!D51,"")</f>
        <v>260400</v>
      </c>
      <c r="E52" s="45">
        <f>+IFERROR('Demanda minorista_AEP'!$G52*'Precios mayoristas'!E51*Supuestos!$C$6,"")</f>
        <v>1360140</v>
      </c>
      <c r="F52" s="46"/>
      <c r="G52" s="47"/>
      <c r="H52" s="47"/>
      <c r="I52" s="47"/>
      <c r="J52" s="47"/>
      <c r="K52" s="47"/>
      <c r="L52" s="47"/>
      <c r="M52" s="47"/>
      <c r="N52" s="47"/>
    </row>
    <row r="53" spans="2:14" x14ac:dyDescent="0.3">
      <c r="B53" s="44" t="str">
        <f>+IF('Velocidades y tramos'!B48="","",'Velocidades y tramos'!B48)</f>
        <v>GigaEthernet 400 Mbps</v>
      </c>
      <c r="C53" s="44" t="str">
        <f>+IF('Velocidades y tramos'!C48="","",'Velocidades y tramos'!C48)</f>
        <v>Local</v>
      </c>
      <c r="D53" s="45">
        <f>+IFERROR('Demanda minorista_AEP'!D53*'Precios mayoristas'!D52,"")</f>
        <v>260400</v>
      </c>
      <c r="E53" s="45">
        <f>+IFERROR('Demanda minorista_AEP'!$G53*'Precios mayoristas'!E52*Supuestos!$C$6,"")</f>
        <v>1454220</v>
      </c>
      <c r="F53" s="46"/>
      <c r="G53" s="47"/>
      <c r="H53" s="47"/>
      <c r="I53" s="47"/>
      <c r="J53" s="47"/>
      <c r="K53" s="47"/>
      <c r="L53" s="47"/>
      <c r="M53" s="47"/>
      <c r="N53" s="47"/>
    </row>
    <row r="54" spans="2:14" x14ac:dyDescent="0.3">
      <c r="B54" s="44" t="str">
        <f>+IF('Velocidades y tramos'!B49="","",'Velocidades y tramos'!B49)</f>
        <v>GigaEthernet 450 Mbps</v>
      </c>
      <c r="C54" s="44" t="str">
        <f>+IF('Velocidades y tramos'!C49="","",'Velocidades y tramos'!C49)</f>
        <v>Local</v>
      </c>
      <c r="D54" s="45">
        <f>+IFERROR('Demanda minorista_AEP'!D54*'Precios mayoristas'!D53,"")</f>
        <v>260400</v>
      </c>
      <c r="E54" s="45">
        <f>+IFERROR('Demanda minorista_AEP'!$G54*'Precios mayoristas'!E53*Supuestos!$C$6,"")</f>
        <v>1542900</v>
      </c>
      <c r="F54" s="46"/>
      <c r="G54" s="47"/>
      <c r="H54" s="47"/>
      <c r="I54" s="47"/>
      <c r="J54" s="47"/>
      <c r="K54" s="47"/>
      <c r="L54" s="47"/>
      <c r="M54" s="47"/>
      <c r="N54" s="47"/>
    </row>
    <row r="55" spans="2:14" x14ac:dyDescent="0.3">
      <c r="B55" s="44" t="str">
        <f>+IF('Velocidades y tramos'!B50="","",'Velocidades y tramos'!B50)</f>
        <v>GigaEthernet 500 Mbps</v>
      </c>
      <c r="C55" s="44" t="str">
        <f>+IF('Velocidades y tramos'!C50="","",'Velocidades y tramos'!C50)</f>
        <v>Local</v>
      </c>
      <c r="D55" s="45">
        <f>+IFERROR('Demanda minorista_AEP'!D55*'Precios mayoristas'!D54,"")</f>
        <v>260400</v>
      </c>
      <c r="E55" s="45">
        <f>+IFERROR('Demanda minorista_AEP'!$G55*'Precios mayoristas'!E54*Supuestos!$C$6,"")</f>
        <v>1627020</v>
      </c>
      <c r="F55" s="46"/>
      <c r="G55" s="47"/>
      <c r="H55" s="47"/>
      <c r="I55" s="47"/>
      <c r="J55" s="47"/>
      <c r="K55" s="47"/>
      <c r="L55" s="47"/>
      <c r="M55" s="47"/>
      <c r="N55" s="47"/>
    </row>
    <row r="56" spans="2:14" x14ac:dyDescent="0.3">
      <c r="B56" s="44" t="str">
        <f>+IF('Velocidades y tramos'!B51="","",'Velocidades y tramos'!B51)</f>
        <v>GigaEthernet 550 Mbps</v>
      </c>
      <c r="C56" s="44" t="str">
        <f>+IF('Velocidades y tramos'!C51="","",'Velocidades y tramos'!C51)</f>
        <v>Local</v>
      </c>
      <c r="D56" s="45">
        <f>+IFERROR('Demanda minorista_AEP'!D56*'Precios mayoristas'!D55,"")</f>
        <v>260400</v>
      </c>
      <c r="E56" s="45">
        <f>+IFERROR('Demanda minorista_AEP'!$G56*'Precios mayoristas'!E55*Supuestos!$C$6,"")</f>
        <v>1707360</v>
      </c>
      <c r="F56" s="46"/>
      <c r="G56" s="47"/>
      <c r="H56" s="47"/>
      <c r="I56" s="47"/>
      <c r="J56" s="47"/>
      <c r="K56" s="47"/>
      <c r="L56" s="47"/>
      <c r="M56" s="47"/>
      <c r="N56" s="47"/>
    </row>
    <row r="57" spans="2:14" x14ac:dyDescent="0.3">
      <c r="B57" s="44" t="str">
        <f>+IF('Velocidades y tramos'!B52="","",'Velocidades y tramos'!B52)</f>
        <v>GigaEthernet 600 Mbps</v>
      </c>
      <c r="C57" s="44" t="str">
        <f>+IF('Velocidades y tramos'!C52="","",'Velocidades y tramos'!C52)</f>
        <v>Local</v>
      </c>
      <c r="D57" s="45">
        <f>+IFERROR('Demanda minorista_AEP'!D57*'Precios mayoristas'!D56,"")</f>
        <v>260400</v>
      </c>
      <c r="E57" s="45">
        <f>+IFERROR('Demanda minorista_AEP'!$G57*'Precios mayoristas'!E56*Supuestos!$C$6,"")</f>
        <v>1784280</v>
      </c>
      <c r="F57" s="46"/>
      <c r="G57" s="47"/>
      <c r="H57" s="47"/>
      <c r="I57" s="47"/>
      <c r="J57" s="47"/>
      <c r="K57" s="47"/>
      <c r="L57" s="47"/>
      <c r="M57" s="47"/>
      <c r="N57" s="47"/>
    </row>
    <row r="58" spans="2:14" x14ac:dyDescent="0.3">
      <c r="B58" s="44" t="str">
        <f>+IF('Velocidades y tramos'!B53="","",'Velocidades y tramos'!B53)</f>
        <v>GigaEthernet 750 Mbps</v>
      </c>
      <c r="C58" s="44" t="str">
        <f>+IF('Velocidades y tramos'!C53="","",'Velocidades y tramos'!C53)</f>
        <v>Local</v>
      </c>
      <c r="D58" s="45">
        <f>+IFERROR('Demanda minorista_AEP'!D58*'Precios mayoristas'!D57,"")</f>
        <v>260400</v>
      </c>
      <c r="E58" s="45">
        <f>+IFERROR('Demanda minorista_AEP'!$G58*'Precios mayoristas'!E57*Supuestos!$C$6,"")</f>
        <v>1998540</v>
      </c>
      <c r="F58" s="46"/>
      <c r="G58" s="47"/>
      <c r="H58" s="47"/>
      <c r="I58" s="47"/>
      <c r="J58" s="47"/>
      <c r="K58" s="47"/>
      <c r="L58" s="47"/>
      <c r="M58" s="47"/>
      <c r="N58" s="47"/>
    </row>
    <row r="59" spans="2:14" x14ac:dyDescent="0.3">
      <c r="B59" s="44" t="str">
        <f>+IF('Velocidades y tramos'!B54="","",'Velocidades y tramos'!B54)</f>
        <v>GigaEthernet 1 Gbps</v>
      </c>
      <c r="C59" s="44" t="str">
        <f>+IF('Velocidades y tramos'!C54="","",'Velocidades y tramos'!C54)</f>
        <v>Local</v>
      </c>
      <c r="D59" s="45">
        <f>+IFERROR('Demanda minorista_AEP'!D59*'Precios mayoristas'!D58,"")</f>
        <v>1041610</v>
      </c>
      <c r="E59" s="45">
        <f>+IFERROR('Demanda minorista_AEP'!$G59*'Precios mayoristas'!E58*Supuestos!$C$6,"")</f>
        <v>2294520</v>
      </c>
      <c r="F59" s="46"/>
      <c r="G59" s="47"/>
      <c r="H59" s="47"/>
      <c r="I59" s="47"/>
      <c r="J59" s="47"/>
      <c r="K59" s="47"/>
      <c r="L59" s="47"/>
      <c r="M59" s="47"/>
      <c r="N59" s="47"/>
    </row>
    <row r="60" spans="2:14" x14ac:dyDescent="0.3">
      <c r="B60" s="44" t="str">
        <f>+IF('Velocidades y tramos'!B55="","",'Velocidades y tramos'!B55)</f>
        <v>GigaEthernet 2 Gbps</v>
      </c>
      <c r="C60" s="44" t="str">
        <f>+IF('Velocidades y tramos'!C55="","",'Velocidades y tramos'!C55)</f>
        <v>Local</v>
      </c>
      <c r="D60" s="45">
        <f>+IFERROR('Demanda minorista_AEP'!D60*'Precios mayoristas'!D59,"")</f>
        <v>1041610</v>
      </c>
      <c r="E60" s="45">
        <f>+IFERROR('Demanda minorista_AEP'!$G60*'Precios mayoristas'!E59*Supuestos!$C$6,"")</f>
        <v>2891160</v>
      </c>
      <c r="F60" s="46"/>
      <c r="G60" s="47"/>
      <c r="H60" s="47"/>
      <c r="I60" s="47"/>
      <c r="J60" s="47"/>
      <c r="K60" s="47"/>
      <c r="L60" s="47"/>
      <c r="M60" s="47"/>
      <c r="N60" s="47"/>
    </row>
    <row r="61" spans="2:14" x14ac:dyDescent="0.3">
      <c r="B61" s="44" t="str">
        <f>+IF('Velocidades y tramos'!B56="","",'Velocidades y tramos'!B56)</f>
        <v>GigaEthernet 4 Gbps</v>
      </c>
      <c r="C61" s="44" t="str">
        <f>+IF('Velocidades y tramos'!C56="","",'Velocidades y tramos'!C56)</f>
        <v>Local</v>
      </c>
      <c r="D61" s="45">
        <f>+IFERROR('Demanda minorista_AEP'!D61*'Precios mayoristas'!D60,"")</f>
        <v>1041610</v>
      </c>
      <c r="E61" s="45">
        <f>+IFERROR('Demanda minorista_AEP'!$G61*'Precios mayoristas'!E60*Supuestos!$C$6,"")</f>
        <v>3899220</v>
      </c>
      <c r="F61" s="46"/>
      <c r="G61" s="47"/>
      <c r="H61" s="47"/>
      <c r="I61" s="47"/>
      <c r="J61" s="47"/>
      <c r="K61" s="47"/>
      <c r="L61" s="47"/>
      <c r="M61" s="47"/>
      <c r="N61" s="47"/>
    </row>
    <row r="62" spans="2:14" x14ac:dyDescent="0.3">
      <c r="B62" s="44" t="str">
        <f>+IF('Velocidades y tramos'!B57="","",'Velocidades y tramos'!B57)</f>
        <v>GigaEthernet 6 Gbps</v>
      </c>
      <c r="C62" s="44" t="str">
        <f>+IF('Velocidades y tramos'!C57="","",'Velocidades y tramos'!C57)</f>
        <v>Local</v>
      </c>
      <c r="D62" s="45">
        <f>+IFERROR('Demanda minorista_AEP'!D62*'Precios mayoristas'!D61,"")</f>
        <v>1041610</v>
      </c>
      <c r="E62" s="45">
        <f>+IFERROR('Demanda minorista_AEP'!$G62*'Precios mayoristas'!E61*Supuestos!$C$6,"")</f>
        <v>4760040</v>
      </c>
      <c r="F62" s="46"/>
      <c r="G62" s="47"/>
      <c r="H62" s="47"/>
      <c r="I62" s="47"/>
      <c r="J62" s="47"/>
      <c r="K62" s="47"/>
      <c r="L62" s="47"/>
      <c r="M62" s="47"/>
      <c r="N62" s="47"/>
    </row>
    <row r="63" spans="2:14" x14ac:dyDescent="0.3">
      <c r="B63" s="44" t="str">
        <f>+IF('Velocidades y tramos'!B58="","",'Velocidades y tramos'!B58)</f>
        <v>GigaEthernet 8 Gbps</v>
      </c>
      <c r="C63" s="44" t="str">
        <f>+IF('Velocidades y tramos'!C58="","",'Velocidades y tramos'!C58)</f>
        <v>Local</v>
      </c>
      <c r="D63" s="45">
        <f>+IFERROR('Demanda minorista_AEP'!D63*'Precios mayoristas'!D62,"")</f>
        <v>1041610</v>
      </c>
      <c r="E63" s="45">
        <f>+IFERROR('Demanda minorista_AEP'!$G63*'Precios mayoristas'!E62*Supuestos!$C$6,"")</f>
        <v>5487000</v>
      </c>
      <c r="F63" s="46"/>
      <c r="G63" s="47"/>
      <c r="H63" s="47"/>
      <c r="I63" s="47"/>
      <c r="J63" s="47"/>
      <c r="K63" s="47"/>
      <c r="L63" s="47"/>
      <c r="M63" s="47"/>
      <c r="N63" s="47"/>
    </row>
    <row r="64" spans="2:14" x14ac:dyDescent="0.3">
      <c r="B64" s="44" t="str">
        <f>+IF('Velocidades y tramos'!B59="","",'Velocidades y tramos'!B59)</f>
        <v>GigaEthernet 10 Gbps</v>
      </c>
      <c r="C64" s="44" t="str">
        <f>+IF('Velocidades y tramos'!C59="","",'Velocidades y tramos'!C59)</f>
        <v>Local</v>
      </c>
      <c r="D64" s="45">
        <f>+IFERROR('Demanda minorista_AEP'!D64*'Precios mayoristas'!D63,"")</f>
        <v>1041610</v>
      </c>
      <c r="E64" s="45">
        <f>+IFERROR('Demanda minorista_AEP'!$G64*'Precios mayoristas'!E63*Supuestos!$C$6,"")</f>
        <v>6128340</v>
      </c>
      <c r="F64" s="46"/>
      <c r="G64" s="47"/>
      <c r="H64" s="47"/>
      <c r="I64" s="47"/>
      <c r="J64" s="47"/>
      <c r="K64" s="47"/>
      <c r="L64" s="47"/>
      <c r="M64" s="47"/>
      <c r="N64" s="47"/>
    </row>
    <row r="65" spans="2:14" x14ac:dyDescent="0.3">
      <c r="B65" s="44" t="str">
        <f>+IF('Velocidades y tramos'!B60="","",'Velocidades y tramos'!B60)</f>
        <v>GigaEthernet 100 Gbps</v>
      </c>
      <c r="C65" s="44" t="str">
        <f>+IF('Velocidades y tramos'!C60="","",'Velocidades y tramos'!C60)</f>
        <v>Local</v>
      </c>
      <c r="D65" s="45">
        <f>+IFERROR('Demanda minorista_AEP'!D65*'Precios mayoristas'!D64,"")</f>
        <v>1041610</v>
      </c>
      <c r="E65" s="45">
        <f>+IFERROR('Demanda minorista_AEP'!$G65*'Precios mayoristas'!E64*Supuestos!$C$6,"")</f>
        <v>19360260</v>
      </c>
      <c r="F65" s="46"/>
      <c r="G65" s="47"/>
      <c r="H65" s="47"/>
      <c r="I65" s="47"/>
      <c r="J65" s="47"/>
      <c r="K65" s="47"/>
      <c r="L65" s="47"/>
      <c r="M65" s="47"/>
      <c r="N65" s="47"/>
    </row>
    <row r="66" spans="2:14" x14ac:dyDescent="0.3">
      <c r="B66" s="44" t="str">
        <f>+IF('Velocidades y tramos'!B61="","",'Velocidades y tramos'!B61)</f>
        <v>Hub 1 Gbps</v>
      </c>
      <c r="C66" s="44" t="str">
        <f>+IF('Velocidades y tramos'!C61="","",'Velocidades y tramos'!C61)</f>
        <v>Local</v>
      </c>
      <c r="D66" s="45">
        <f>+IFERROR('Demanda minorista_AEP'!D66*'Precios mayoristas'!D65,"")</f>
        <v>1041610</v>
      </c>
      <c r="E66" s="45">
        <f>+IFERROR('Demanda minorista_AEP'!$G66*'Precios mayoristas'!E65*Supuestos!$C$6,"")</f>
        <v>2294520</v>
      </c>
      <c r="F66" s="46"/>
      <c r="G66" s="47"/>
      <c r="H66" s="47"/>
      <c r="I66" s="47"/>
      <c r="J66" s="47"/>
      <c r="K66" s="47"/>
      <c r="L66" s="47"/>
      <c r="M66" s="47"/>
      <c r="N66" s="47"/>
    </row>
    <row r="67" spans="2:14" x14ac:dyDescent="0.3">
      <c r="B67" s="44" t="str">
        <f>+IF('Velocidades y tramos'!B62="","",'Velocidades y tramos'!B62)</f>
        <v>Hub 10 Gbps</v>
      </c>
      <c r="C67" s="44" t="str">
        <f>+IF('Velocidades y tramos'!C62="","",'Velocidades y tramos'!C62)</f>
        <v>Local</v>
      </c>
      <c r="D67" s="45">
        <f>+IFERROR('Demanda minorista_AEP'!D67*'Precios mayoristas'!D66,"")</f>
        <v>1041610</v>
      </c>
      <c r="E67" s="45">
        <f>+IFERROR('Demanda minorista_AEP'!$G67*'Precios mayoristas'!E66*Supuestos!$C$6,"")</f>
        <v>6128340</v>
      </c>
      <c r="F67" s="46"/>
      <c r="G67" s="47"/>
      <c r="H67" s="47"/>
      <c r="I67" s="47"/>
      <c r="J67" s="47"/>
      <c r="K67" s="47"/>
      <c r="L67" s="47"/>
      <c r="M67" s="47"/>
      <c r="N67" s="47"/>
    </row>
    <row r="68" spans="2:14" x14ac:dyDescent="0.3">
      <c r="B68" s="44" t="str">
        <f>+IF('Velocidades y tramos'!B63="","",'Velocidades y tramos'!B63)</f>
        <v>Hub 100 Gbps</v>
      </c>
      <c r="C68" s="44" t="str">
        <f>+IF('Velocidades y tramos'!C63="","",'Velocidades y tramos'!C63)</f>
        <v>Local</v>
      </c>
      <c r="D68" s="45">
        <f>+IFERROR('Demanda minorista_AEP'!D68*'Precios mayoristas'!D67,"")</f>
        <v>1041610</v>
      </c>
      <c r="E68" s="45">
        <f>+IFERROR('Demanda minorista_AEP'!$G68*'Precios mayoristas'!E67*Supuestos!$C$6,"")</f>
        <v>19360260</v>
      </c>
      <c r="F68" s="46"/>
      <c r="G68" s="47"/>
      <c r="H68" s="47"/>
      <c r="I68" s="47"/>
      <c r="J68" s="47"/>
      <c r="K68" s="47"/>
      <c r="L68" s="47"/>
      <c r="M68" s="47"/>
      <c r="N68" s="47"/>
    </row>
    <row r="69" spans="2:14" x14ac:dyDescent="0.3">
      <c r="B69" s="44" t="str">
        <f>+IF('Velocidades y tramos'!B64="","",'Velocidades y tramos'!B64)</f>
        <v/>
      </c>
      <c r="C69" s="44" t="str">
        <f>+IF('Velocidades y tramos'!C64="","",'Velocidades y tramos'!C64)</f>
        <v/>
      </c>
      <c r="D69" s="45">
        <f>+IFERROR('Demanda minorista_AEP'!D69*'Precios mayoristas'!D68,"")</f>
        <v>0</v>
      </c>
      <c r="E69" s="45">
        <f>+IFERROR('Demanda minorista_AEP'!$G69*'Precios mayoristas'!E68*Supuestos!$C$6,"")</f>
        <v>0</v>
      </c>
      <c r="F69" s="46"/>
      <c r="G69" s="47"/>
      <c r="H69" s="47"/>
      <c r="I69" s="47"/>
      <c r="J69" s="47"/>
      <c r="K69" s="47"/>
      <c r="L69" s="47"/>
      <c r="M69" s="47"/>
      <c r="N69" s="47"/>
    </row>
    <row r="70" spans="2:14" x14ac:dyDescent="0.3">
      <c r="B70" s="44" t="str">
        <f>+IF('Velocidades y tramos'!B65="","",'Velocidades y tramos'!B65)</f>
        <v/>
      </c>
      <c r="C70" s="44" t="str">
        <f>+IF('Velocidades y tramos'!C65="","",'Velocidades y tramos'!C65)</f>
        <v/>
      </c>
      <c r="D70" s="45">
        <f>+IFERROR('Demanda minorista_AEP'!D70*'Precios mayoristas'!D69,"")</f>
        <v>0</v>
      </c>
      <c r="E70" s="45">
        <f>+IFERROR('Demanda minorista_AEP'!$G70*'Precios mayoristas'!E69*Supuestos!$C$6,"")</f>
        <v>0</v>
      </c>
      <c r="F70" s="46"/>
      <c r="G70" s="47"/>
      <c r="H70" s="47"/>
      <c r="I70" s="47"/>
      <c r="J70" s="47"/>
      <c r="K70" s="47"/>
      <c r="L70" s="47"/>
      <c r="M70" s="47"/>
      <c r="N70" s="47"/>
    </row>
    <row r="71" spans="2:14" x14ac:dyDescent="0.3">
      <c r="B71" s="48" t="str">
        <f>+IF('Velocidades y tramos'!B66="","",'Velocidades y tramos'!B66)</f>
        <v/>
      </c>
      <c r="C71" s="48" t="str">
        <f>+IF('Velocidades y tramos'!C66="","",'Velocidades y tramos'!C66)</f>
        <v/>
      </c>
      <c r="D71" s="45">
        <f>+IFERROR('Demanda minorista_AEP'!D71*'Precios mayoristas'!D70,"")</f>
        <v>0</v>
      </c>
      <c r="E71" s="45" t="str">
        <f>+IFERROR('Demanda minorista_AEP'!#REF!*'Precios mayoristas'!E70*Supuestos!$C$6,"")</f>
        <v/>
      </c>
      <c r="F71" s="46"/>
      <c r="G71" s="47"/>
      <c r="H71" s="47"/>
      <c r="I71" s="47"/>
      <c r="J71" s="47"/>
      <c r="K71" s="47"/>
      <c r="L71" s="47"/>
      <c r="M71" s="47"/>
      <c r="N71" s="47"/>
    </row>
    <row r="72" spans="2:14" x14ac:dyDescent="0.3">
      <c r="B72" s="49"/>
      <c r="C72" s="49"/>
      <c r="D72" s="47"/>
      <c r="E72" s="47"/>
      <c r="F72" s="50"/>
      <c r="G72" s="50"/>
      <c r="H72" s="50"/>
      <c r="I72" s="50"/>
      <c r="J72" s="50"/>
      <c r="K72" s="50"/>
      <c r="L72" s="50"/>
      <c r="M72" s="50"/>
      <c r="N72" s="50"/>
    </row>
    <row r="73" spans="2:14" s="31" customFormat="1" x14ac:dyDescent="0.3">
      <c r="B73" s="32" t="s">
        <v>88</v>
      </c>
      <c r="C73" s="32"/>
      <c r="D73" s="33"/>
      <c r="E73" s="33"/>
      <c r="F73" s="34"/>
      <c r="G73" s="34"/>
      <c r="H73" s="34"/>
      <c r="I73" s="34"/>
      <c r="J73" s="34"/>
      <c r="K73" s="34"/>
      <c r="L73" s="34"/>
      <c r="M73" s="34"/>
      <c r="N73" s="34"/>
    </row>
    <row r="74" spans="2:14" x14ac:dyDescent="0.3">
      <c r="B74" s="49"/>
      <c r="C74" s="49"/>
      <c r="D74" s="47"/>
      <c r="E74" s="47"/>
      <c r="F74" s="50"/>
      <c r="G74" s="50"/>
      <c r="H74" s="50"/>
      <c r="I74" s="50"/>
      <c r="J74" s="50"/>
      <c r="K74" s="50"/>
      <c r="L74" s="50"/>
      <c r="M74" s="50"/>
      <c r="N74" s="50"/>
    </row>
    <row r="75" spans="2:14" x14ac:dyDescent="0.3">
      <c r="B75" s="49"/>
      <c r="C75" s="49"/>
      <c r="D75" s="47"/>
      <c r="E75" s="47"/>
      <c r="F75" s="50"/>
      <c r="G75" s="50"/>
      <c r="H75" s="50"/>
      <c r="I75" s="50"/>
      <c r="J75" s="50"/>
      <c r="K75" s="50"/>
      <c r="L75" s="50"/>
      <c r="M75" s="50"/>
      <c r="N75" s="50"/>
    </row>
    <row r="76" spans="2:14" x14ac:dyDescent="0.3">
      <c r="B76" s="145"/>
      <c r="C76" s="147"/>
      <c r="D76" s="161" t="s">
        <v>0</v>
      </c>
      <c r="E76" s="162"/>
      <c r="F76" s="162"/>
      <c r="G76" s="162"/>
      <c r="H76" s="162"/>
      <c r="I76" s="162"/>
      <c r="J76" s="162"/>
      <c r="K76" s="162"/>
      <c r="L76" s="162"/>
      <c r="M76" s="163"/>
    </row>
    <row r="77" spans="2:14" ht="15" customHeight="1" x14ac:dyDescent="0.3">
      <c r="B77" s="146"/>
      <c r="C77" s="148"/>
      <c r="D77" s="51"/>
      <c r="E77" s="158" t="s">
        <v>1</v>
      </c>
      <c r="F77" s="159"/>
      <c r="G77" s="159"/>
      <c r="H77" s="159"/>
      <c r="I77" s="159"/>
      <c r="J77" s="159"/>
      <c r="K77" s="159"/>
      <c r="L77" s="159"/>
      <c r="M77" s="160"/>
    </row>
    <row r="78" spans="2:14" x14ac:dyDescent="0.3">
      <c r="B78" s="146"/>
      <c r="C78" s="148"/>
      <c r="D78" s="36"/>
      <c r="E78" s="156" t="s">
        <v>2</v>
      </c>
      <c r="F78" s="157"/>
      <c r="G78" s="156" t="s">
        <v>3</v>
      </c>
      <c r="H78" s="157"/>
      <c r="I78" s="156" t="s">
        <v>4</v>
      </c>
      <c r="J78" s="157"/>
      <c r="K78" s="156" t="s">
        <v>5</v>
      </c>
      <c r="L78" s="157"/>
      <c r="M78" s="52"/>
    </row>
    <row r="79" spans="2:14" x14ac:dyDescent="0.3">
      <c r="B79" s="39" t="s">
        <v>6</v>
      </c>
      <c r="C79" s="39" t="s">
        <v>207</v>
      </c>
      <c r="D79" s="40" t="s">
        <v>208</v>
      </c>
      <c r="E79" s="40" t="s">
        <v>8</v>
      </c>
      <c r="F79" s="40" t="s">
        <v>9</v>
      </c>
      <c r="G79" s="40" t="s">
        <v>8</v>
      </c>
      <c r="H79" s="40" t="s">
        <v>9</v>
      </c>
      <c r="I79" s="40" t="s">
        <v>8</v>
      </c>
      <c r="J79" s="40" t="s">
        <v>9</v>
      </c>
      <c r="K79" s="40" t="s">
        <v>8</v>
      </c>
      <c r="L79" s="40" t="s">
        <v>9</v>
      </c>
      <c r="M79" s="40" t="s">
        <v>10</v>
      </c>
    </row>
    <row r="80" spans="2:14" x14ac:dyDescent="0.3">
      <c r="B80" s="48" t="str">
        <f>+IF('Velocidades y tramos'!E6="","",'Velocidades y tramos'!E6)</f>
        <v>64 Kbps</v>
      </c>
      <c r="C80" s="48" t="str">
        <f>+IF('Velocidades y tramos'!F6="","",'Velocidades y tramos'!F6)</f>
        <v>Entre localidades</v>
      </c>
      <c r="D80" s="45">
        <f>IFERROR('Demanda minorista_AEP'!D75*'Precios mayoristas'!D73,"")</f>
        <v>13350</v>
      </c>
      <c r="E80" s="45">
        <f>+IFERROR('Demanda minorista_AEP'!G75*'Precios mayoristas'!F73*Supuestos!$C$6,"")</f>
        <v>11100</v>
      </c>
      <c r="F80" s="45">
        <f>+IFERROR('Demanda minorista_AEP'!H75*'Precios mayoristas'!G73*Supuestos!$C$6,"")</f>
        <v>600</v>
      </c>
      <c r="G80" s="45">
        <f>+IFERROR('Demanda minorista_AEP'!I75*'Precios mayoristas'!H73*Supuestos!$C$6,"")</f>
        <v>23100</v>
      </c>
      <c r="H80" s="45">
        <f>+IFERROR('Demanda minorista_AEP'!J75*'Precios mayoristas'!I73*Supuestos!$C$6,"")</f>
        <v>360</v>
      </c>
      <c r="I80" s="45">
        <f>+IFERROR('Demanda minorista_AEP'!K75*'Precios mayoristas'!J73*Supuestos!$C$6,"")</f>
        <v>43200</v>
      </c>
      <c r="J80" s="45">
        <f>+IFERROR('Demanda minorista_AEP'!L75*'Precios mayoristas'!K73*Supuestos!$C$6,"")</f>
        <v>120</v>
      </c>
      <c r="K80" s="45">
        <f>+IFERROR('Demanda minorista_AEP'!M75*'Precios mayoristas'!L73*Supuestos!$C$6,"")</f>
        <v>60720</v>
      </c>
      <c r="L80" s="45">
        <f>+IFERROR('Demanda minorista_AEP'!N75*'Precios mayoristas'!M73*Supuestos!$C$6,"")</f>
        <v>120</v>
      </c>
      <c r="M80" s="45">
        <f>+IFERROR('Demanda minorista_AEP'!O75*'Precios mayoristas'!N73*Supuestos!$C$6,"")</f>
        <v>0</v>
      </c>
    </row>
    <row r="81" spans="2:13" x14ac:dyDescent="0.3">
      <c r="B81" s="48" t="str">
        <f>+IF('Velocidades y tramos'!E7="","",'Velocidades y tramos'!E7)</f>
        <v>128 Kbps</v>
      </c>
      <c r="C81" s="48" t="str">
        <f>+IF('Velocidades y tramos'!F7="","",'Velocidades y tramos'!F7)</f>
        <v>Entre localidades</v>
      </c>
      <c r="D81" s="45">
        <f>IFERROR('Demanda minorista_AEP'!D76*'Precios mayoristas'!D74,"")</f>
        <v>15560</v>
      </c>
      <c r="E81" s="45">
        <f>+IFERROR('Demanda minorista_AEP'!G76*'Precios mayoristas'!F74*Supuestos!$C$6,"")</f>
        <v>18780</v>
      </c>
      <c r="F81" s="45">
        <f>+IFERROR('Demanda minorista_AEP'!H76*'Precios mayoristas'!G74*Supuestos!$C$6,"")</f>
        <v>960</v>
      </c>
      <c r="G81" s="45">
        <f>+IFERROR('Demanda minorista_AEP'!I76*'Precios mayoristas'!H74*Supuestos!$C$6,"")</f>
        <v>39060</v>
      </c>
      <c r="H81" s="45">
        <f>+IFERROR('Demanda minorista_AEP'!J76*'Precios mayoristas'!I74*Supuestos!$C$6,"")</f>
        <v>720</v>
      </c>
      <c r="I81" s="45">
        <f>+IFERROR('Demanda minorista_AEP'!K76*'Precios mayoristas'!J74*Supuestos!$C$6,"")</f>
        <v>72960</v>
      </c>
      <c r="J81" s="45">
        <f>+IFERROR('Demanda minorista_AEP'!L76*'Precios mayoristas'!K74*Supuestos!$C$6,"")</f>
        <v>240</v>
      </c>
      <c r="K81" s="45">
        <f>+IFERROR('Demanda minorista_AEP'!M76*'Precios mayoristas'!L74*Supuestos!$C$6,"")</f>
        <v>102660</v>
      </c>
      <c r="L81" s="45">
        <f>+IFERROR('Demanda minorista_AEP'!N76*'Precios mayoristas'!M74*Supuestos!$C$6,"")</f>
        <v>240</v>
      </c>
      <c r="M81" s="45">
        <f>+IFERROR('Demanda minorista_AEP'!O76*'Precios mayoristas'!N74*Supuestos!$C$6,"")</f>
        <v>0</v>
      </c>
    </row>
    <row r="82" spans="2:13" x14ac:dyDescent="0.3">
      <c r="B82" s="48" t="str">
        <f>+IF('Velocidades y tramos'!E8="","",'Velocidades y tramos'!E8)</f>
        <v>192 Kbps</v>
      </c>
      <c r="C82" s="48" t="str">
        <f>+IF('Velocidades y tramos'!F8="","",'Velocidades y tramos'!F8)</f>
        <v>Entre localidades</v>
      </c>
      <c r="D82" s="45">
        <f>IFERROR('Demanda minorista_AEP'!D77*'Precios mayoristas'!D75,"")</f>
        <v>17510</v>
      </c>
      <c r="E82" s="45">
        <f>+IFERROR('Demanda minorista_AEP'!G77*'Precios mayoristas'!F75*Supuestos!$C$6,"")</f>
        <v>25920</v>
      </c>
      <c r="F82" s="45">
        <f>+IFERROR('Demanda minorista_AEP'!H77*'Precios mayoristas'!G75*Supuestos!$C$6,"")</f>
        <v>1200</v>
      </c>
      <c r="G82" s="45">
        <f>+IFERROR('Demanda minorista_AEP'!I77*'Precios mayoristas'!H75*Supuestos!$C$6,"")</f>
        <v>54180</v>
      </c>
      <c r="H82" s="45">
        <f>+IFERROR('Demanda minorista_AEP'!J77*'Precios mayoristas'!I75*Supuestos!$C$6,"")</f>
        <v>840</v>
      </c>
      <c r="I82" s="45">
        <f>+IFERROR('Demanda minorista_AEP'!K77*'Precios mayoristas'!J75*Supuestos!$C$6,"")</f>
        <v>100620</v>
      </c>
      <c r="J82" s="45">
        <f>+IFERROR('Demanda minorista_AEP'!L77*'Precios mayoristas'!K75*Supuestos!$C$6,"")</f>
        <v>360</v>
      </c>
      <c r="K82" s="45">
        <f>+IFERROR('Demanda minorista_AEP'!M77*'Precios mayoristas'!L75*Supuestos!$C$6,"")</f>
        <v>143040</v>
      </c>
      <c r="L82" s="45">
        <f>+IFERROR('Demanda minorista_AEP'!N77*'Precios mayoristas'!M75*Supuestos!$C$6,"")</f>
        <v>240</v>
      </c>
      <c r="M82" s="45">
        <f>+IFERROR('Demanda minorista_AEP'!O77*'Precios mayoristas'!N75*Supuestos!$C$6,"")</f>
        <v>0</v>
      </c>
    </row>
    <row r="83" spans="2:13" x14ac:dyDescent="0.3">
      <c r="B83" s="48" t="str">
        <f>+IF('Velocidades y tramos'!E9="","",'Velocidades y tramos'!E9)</f>
        <v>256 Kbps</v>
      </c>
      <c r="C83" s="48" t="str">
        <f>+IF('Velocidades y tramos'!F9="","",'Velocidades y tramos'!F9)</f>
        <v>Entre localidades</v>
      </c>
      <c r="D83" s="45">
        <f>IFERROR('Demanda minorista_AEP'!D78*'Precios mayoristas'!D76,"")</f>
        <v>19450</v>
      </c>
      <c r="E83" s="45">
        <f>+IFERROR('Demanda minorista_AEP'!G78*'Precios mayoristas'!F76*Supuestos!$C$6,"")</f>
        <v>32280</v>
      </c>
      <c r="F83" s="45">
        <f>+IFERROR('Demanda minorista_AEP'!H78*'Precios mayoristas'!G76*Supuestos!$C$6,"")</f>
        <v>1560</v>
      </c>
      <c r="G83" s="45">
        <f>+IFERROR('Demanda minorista_AEP'!I78*'Precios mayoristas'!H76*Supuestos!$C$6,"")</f>
        <v>67620</v>
      </c>
      <c r="H83" s="45">
        <f>+IFERROR('Demanda minorista_AEP'!J78*'Precios mayoristas'!I76*Supuestos!$C$6,"")</f>
        <v>1080</v>
      </c>
      <c r="I83" s="45">
        <f>+IFERROR('Demanda minorista_AEP'!K78*'Precios mayoristas'!J76*Supuestos!$C$6,"")</f>
        <v>125220</v>
      </c>
      <c r="J83" s="45">
        <f>+IFERROR('Demanda minorista_AEP'!L78*'Precios mayoristas'!K76*Supuestos!$C$6,"")</f>
        <v>360</v>
      </c>
      <c r="K83" s="45">
        <f>+IFERROR('Demanda minorista_AEP'!M78*'Precios mayoristas'!L76*Supuestos!$C$6,"")</f>
        <v>178740</v>
      </c>
      <c r="L83" s="45">
        <f>+IFERROR('Demanda minorista_AEP'!N78*'Precios mayoristas'!M76*Supuestos!$C$6,"")</f>
        <v>240</v>
      </c>
      <c r="M83" s="45">
        <f>+IFERROR('Demanda minorista_AEP'!O78*'Precios mayoristas'!N76*Supuestos!$C$6,"")</f>
        <v>0</v>
      </c>
    </row>
    <row r="84" spans="2:13" x14ac:dyDescent="0.3">
      <c r="B84" s="48" t="str">
        <f>+IF('Velocidades y tramos'!E10="","",'Velocidades y tramos'!E10)</f>
        <v>384 Kbps</v>
      </c>
      <c r="C84" s="48" t="str">
        <f>+IF('Velocidades y tramos'!F10="","",'Velocidades y tramos'!F10)</f>
        <v>Entre localidades</v>
      </c>
      <c r="D84" s="45">
        <f>IFERROR('Demanda minorista_AEP'!D79*'Precios mayoristas'!D77,"")</f>
        <v>21400</v>
      </c>
      <c r="E84" s="45">
        <f>+IFERROR('Demanda minorista_AEP'!G79*'Precios mayoristas'!F77*Supuestos!$C$6,"")</f>
        <v>43800</v>
      </c>
      <c r="F84" s="45">
        <f>+IFERROR('Demanda minorista_AEP'!H79*'Precios mayoristas'!G77*Supuestos!$C$6,"")</f>
        <v>2040</v>
      </c>
      <c r="G84" s="45">
        <f>+IFERROR('Demanda minorista_AEP'!I79*'Precios mayoristas'!H77*Supuestos!$C$6,"")</f>
        <v>91860</v>
      </c>
      <c r="H84" s="45">
        <f>+IFERROR('Demanda minorista_AEP'!J79*'Precios mayoristas'!I77*Supuestos!$C$6,"")</f>
        <v>1560</v>
      </c>
      <c r="I84" s="45">
        <f>+IFERROR('Demanda minorista_AEP'!K79*'Precios mayoristas'!J77*Supuestos!$C$6,"")</f>
        <v>169800</v>
      </c>
      <c r="J84" s="45">
        <f>+IFERROR('Demanda minorista_AEP'!L79*'Precios mayoristas'!K77*Supuestos!$C$6,"")</f>
        <v>600</v>
      </c>
      <c r="K84" s="45">
        <f>+IFERROR('Demanda minorista_AEP'!M79*'Precios mayoristas'!L77*Supuestos!$C$6,"")</f>
        <v>243240</v>
      </c>
      <c r="L84" s="45">
        <f>+IFERROR('Demanda minorista_AEP'!N79*'Precios mayoristas'!M77*Supuestos!$C$6,"")</f>
        <v>360</v>
      </c>
      <c r="M84" s="45">
        <f>+IFERROR('Demanda minorista_AEP'!O79*'Precios mayoristas'!N77*Supuestos!$C$6,"")</f>
        <v>0</v>
      </c>
    </row>
    <row r="85" spans="2:13" x14ac:dyDescent="0.3">
      <c r="B85" s="48" t="str">
        <f>+IF('Velocidades y tramos'!E11="","",'Velocidades y tramos'!E11)</f>
        <v>512 Kbps</v>
      </c>
      <c r="C85" s="48" t="str">
        <f>+IF('Velocidades y tramos'!F11="","",'Velocidades y tramos'!F11)</f>
        <v>Entre localidades</v>
      </c>
      <c r="D85" s="45">
        <f>IFERROR('Demanda minorista_AEP'!D80*'Precios mayoristas'!D78,"")</f>
        <v>23350</v>
      </c>
      <c r="E85" s="45">
        <f>+IFERROR('Demanda minorista_AEP'!G80*'Precios mayoristas'!F78*Supuestos!$C$6,"")</f>
        <v>54300</v>
      </c>
      <c r="F85" s="45">
        <f>+IFERROR('Demanda minorista_AEP'!H80*'Precios mayoristas'!G78*Supuestos!$C$6,"")</f>
        <v>2520</v>
      </c>
      <c r="G85" s="45">
        <f>+IFERROR('Demanda minorista_AEP'!I80*'Precios mayoristas'!H78*Supuestos!$C$6,"")</f>
        <v>113940</v>
      </c>
      <c r="H85" s="45">
        <f>+IFERROR('Demanda minorista_AEP'!J80*'Precios mayoristas'!I78*Supuestos!$C$6,"")</f>
        <v>1800</v>
      </c>
      <c r="I85" s="45">
        <f>+IFERROR('Demanda minorista_AEP'!K80*'Precios mayoristas'!J78*Supuestos!$C$6,"")</f>
        <v>210480</v>
      </c>
      <c r="J85" s="45">
        <f>+IFERROR('Demanda minorista_AEP'!L80*'Precios mayoristas'!K78*Supuestos!$C$6,"")</f>
        <v>720</v>
      </c>
      <c r="K85" s="45">
        <f>+IFERROR('Demanda minorista_AEP'!M80*'Precios mayoristas'!L78*Supuestos!$C$6,"")</f>
        <v>301980</v>
      </c>
      <c r="L85" s="45">
        <f>+IFERROR('Demanda minorista_AEP'!N80*'Precios mayoristas'!M78*Supuestos!$C$6,"")</f>
        <v>480</v>
      </c>
      <c r="M85" s="45">
        <f>+IFERROR('Demanda minorista_AEP'!O80*'Precios mayoristas'!N78*Supuestos!$C$6,"")</f>
        <v>0</v>
      </c>
    </row>
    <row r="86" spans="2:13" x14ac:dyDescent="0.3">
      <c r="B86" s="48" t="str">
        <f>+IF('Velocidades y tramos'!E12="","",'Velocidades y tramos'!E12)</f>
        <v>768 Kbps</v>
      </c>
      <c r="C86" s="48" t="str">
        <f>+IF('Velocidades y tramos'!F12="","",'Velocidades y tramos'!F12)</f>
        <v>Entre localidades</v>
      </c>
      <c r="D86" s="45">
        <f>IFERROR('Demanda minorista_AEP'!D81*'Precios mayoristas'!D79,"")</f>
        <v>25290</v>
      </c>
      <c r="E86" s="45">
        <f>+IFERROR('Demanda minorista_AEP'!G81*'Precios mayoristas'!F79*Supuestos!$C$6,"")</f>
        <v>73560</v>
      </c>
      <c r="F86" s="45">
        <f>+IFERROR('Demanda minorista_AEP'!H81*'Precios mayoristas'!G79*Supuestos!$C$6,"")</f>
        <v>3360</v>
      </c>
      <c r="G86" s="45">
        <f>+IFERROR('Demanda minorista_AEP'!I81*'Precios mayoristas'!H79*Supuestos!$C$6,"")</f>
        <v>154500</v>
      </c>
      <c r="H86" s="45">
        <f>+IFERROR('Demanda minorista_AEP'!J81*'Precios mayoristas'!I79*Supuestos!$C$6,"")</f>
        <v>2520</v>
      </c>
      <c r="I86" s="45">
        <f>+IFERROR('Demanda minorista_AEP'!K81*'Precios mayoristas'!J79*Supuestos!$C$6,"")</f>
        <v>285240</v>
      </c>
      <c r="J86" s="45">
        <f>+IFERROR('Demanda minorista_AEP'!L81*'Precios mayoristas'!K79*Supuestos!$C$6,"")</f>
        <v>960</v>
      </c>
      <c r="K86" s="45">
        <f>+IFERROR('Demanda minorista_AEP'!M81*'Precios mayoristas'!L79*Supuestos!$C$6,"")</f>
        <v>409500</v>
      </c>
      <c r="L86" s="45">
        <f>+IFERROR('Demanda minorista_AEP'!N81*'Precios mayoristas'!M79*Supuestos!$C$6,"")</f>
        <v>720</v>
      </c>
      <c r="M86" s="45">
        <f>+IFERROR('Demanda minorista_AEP'!O81*'Precios mayoristas'!N79*Supuestos!$C$6,"")</f>
        <v>0</v>
      </c>
    </row>
    <row r="87" spans="2:13" x14ac:dyDescent="0.3">
      <c r="B87" s="48" t="str">
        <f>+IF('Velocidades y tramos'!E13="","",'Velocidades y tramos'!E13)</f>
        <v>1024 Kbps</v>
      </c>
      <c r="C87" s="48" t="str">
        <f>+IF('Velocidades y tramos'!F13="","",'Velocidades y tramos'!F13)</f>
        <v>Entre localidades</v>
      </c>
      <c r="D87" s="45">
        <f>IFERROR('Demanda minorista_AEP'!D82*'Precios mayoristas'!D80,"")</f>
        <v>27240</v>
      </c>
      <c r="E87" s="45">
        <f>+IFERROR('Demanda minorista_AEP'!G82*'Precios mayoristas'!F80*Supuestos!$C$6,"")</f>
        <v>91020</v>
      </c>
      <c r="F87" s="45">
        <f>+IFERROR('Demanda minorista_AEP'!H82*'Precios mayoristas'!G80*Supuestos!$C$6,"")</f>
        <v>4200</v>
      </c>
      <c r="G87" s="45">
        <f>+IFERROR('Demanda minorista_AEP'!I82*'Precios mayoristas'!H80*Supuestos!$C$6,"")</f>
        <v>191100</v>
      </c>
      <c r="H87" s="45">
        <f>+IFERROR('Demanda minorista_AEP'!J82*'Precios mayoristas'!I80*Supuestos!$C$6,"")</f>
        <v>3120</v>
      </c>
      <c r="I87" s="45">
        <f>+IFERROR('Demanda minorista_AEP'!K82*'Precios mayoristas'!J80*Supuestos!$C$6,"")</f>
        <v>352740</v>
      </c>
      <c r="J87" s="45">
        <f>+IFERROR('Demanda minorista_AEP'!L82*'Precios mayoristas'!K80*Supuestos!$C$6,"")</f>
        <v>1200</v>
      </c>
      <c r="K87" s="45">
        <f>+IFERROR('Demanda minorista_AEP'!M82*'Precios mayoristas'!L80*Supuestos!$C$6,"")</f>
        <v>506700</v>
      </c>
      <c r="L87" s="45">
        <f>+IFERROR('Demanda minorista_AEP'!N82*'Precios mayoristas'!M80*Supuestos!$C$6,"")</f>
        <v>840</v>
      </c>
      <c r="M87" s="45">
        <f>+IFERROR('Demanda minorista_AEP'!O82*'Precios mayoristas'!N80*Supuestos!$C$6,"")</f>
        <v>0</v>
      </c>
    </row>
    <row r="88" spans="2:13" x14ac:dyDescent="0.3">
      <c r="B88" s="48" t="str">
        <f>+IF('Velocidades y tramos'!E14="","",'Velocidades y tramos'!E14)</f>
        <v>E1 (2 Mbps)</v>
      </c>
      <c r="C88" s="48" t="str">
        <f>+IF('Velocidades y tramos'!F14="","",'Velocidades y tramos'!F14)</f>
        <v>Entre localidades</v>
      </c>
      <c r="D88" s="45">
        <f>IFERROR('Demanda minorista_AEP'!D83*'Precios mayoristas'!D81,"")</f>
        <v>44510</v>
      </c>
      <c r="E88" s="45">
        <f>+IFERROR('Demanda minorista_AEP'!G83*'Precios mayoristas'!F81*Supuestos!$C$6,"")</f>
        <v>161340</v>
      </c>
      <c r="F88" s="45">
        <f>+IFERROR('Demanda minorista_AEP'!H83*'Precios mayoristas'!G81*Supuestos!$C$6,"")</f>
        <v>7320</v>
      </c>
      <c r="G88" s="45">
        <f>+IFERROR('Demanda minorista_AEP'!I83*'Precios mayoristas'!H81*Supuestos!$C$6,"")</f>
        <v>338880</v>
      </c>
      <c r="H88" s="45">
        <f>+IFERROR('Demanda minorista_AEP'!J83*'Precios mayoristas'!I81*Supuestos!$C$6,"")</f>
        <v>5520</v>
      </c>
      <c r="I88" s="45">
        <f>+IFERROR('Demanda minorista_AEP'!K83*'Precios mayoristas'!J81*Supuestos!$C$6,"")</f>
        <v>636960</v>
      </c>
      <c r="J88" s="45">
        <f>+IFERROR('Demanda minorista_AEP'!L83*'Precios mayoristas'!K81*Supuestos!$C$6,"")</f>
        <v>2040</v>
      </c>
      <c r="K88" s="45">
        <f>+IFERROR('Demanda minorista_AEP'!M83*'Precios mayoristas'!L81*Supuestos!$C$6,"")</f>
        <v>898500</v>
      </c>
      <c r="L88" s="45">
        <f>+IFERROR('Demanda minorista_AEP'!N83*'Precios mayoristas'!M81*Supuestos!$C$6,"")</f>
        <v>1440</v>
      </c>
      <c r="M88" s="45">
        <f>+IFERROR('Demanda minorista_AEP'!O83*'Precios mayoristas'!N81*Supuestos!$C$6,"")</f>
        <v>0</v>
      </c>
    </row>
    <row r="89" spans="2:13" x14ac:dyDescent="0.3">
      <c r="B89" s="48" t="str">
        <f>+IF('Velocidades y tramos'!E15="","",'Velocidades y tramos'!E15)</f>
        <v>E2 (8 Mbps)</v>
      </c>
      <c r="C89" s="48" t="str">
        <f>+IF('Velocidades y tramos'!F15="","",'Velocidades y tramos'!F15)</f>
        <v>Entre localidades</v>
      </c>
      <c r="D89" s="45">
        <f>IFERROR('Demanda minorista_AEP'!D84*'Precios mayoristas'!D82,"")</f>
        <v>178040</v>
      </c>
      <c r="E89" s="45">
        <f>+IFERROR('Demanda minorista_AEP'!G84*'Precios mayoristas'!F82*Supuestos!$C$6,"")</f>
        <v>439140</v>
      </c>
      <c r="F89" s="45">
        <f>+IFERROR('Demanda minorista_AEP'!H84*'Precios mayoristas'!G82*Supuestos!$C$6,"")</f>
        <v>20040</v>
      </c>
      <c r="G89" s="45">
        <f>+IFERROR('Demanda minorista_AEP'!I84*'Precios mayoristas'!H82*Supuestos!$C$6,"")</f>
        <v>922440</v>
      </c>
      <c r="H89" s="45">
        <f>+IFERROR('Demanda minorista_AEP'!J84*'Precios mayoristas'!I82*Supuestos!$C$6,"")</f>
        <v>14880</v>
      </c>
      <c r="I89" s="45">
        <f>+IFERROR('Demanda minorista_AEP'!K84*'Precios mayoristas'!J82*Supuestos!$C$6,"")</f>
        <v>1733880</v>
      </c>
      <c r="J89" s="45">
        <f>+IFERROR('Demanda minorista_AEP'!L84*'Precios mayoristas'!K82*Supuestos!$C$6,"")</f>
        <v>5640</v>
      </c>
      <c r="K89" s="45">
        <f>+IFERROR('Demanda minorista_AEP'!M84*'Precios mayoristas'!L82*Supuestos!$C$6,"")</f>
        <v>2445780</v>
      </c>
      <c r="L89" s="45">
        <f>+IFERROR('Demanda minorista_AEP'!N84*'Precios mayoristas'!M82*Supuestos!$C$6,"")</f>
        <v>4080</v>
      </c>
      <c r="M89" s="45">
        <f>+IFERROR('Demanda minorista_AEP'!O84*'Precios mayoristas'!N82*Supuestos!$C$6,"")</f>
        <v>0</v>
      </c>
    </row>
    <row r="90" spans="2:13" x14ac:dyDescent="0.3">
      <c r="B90" s="48" t="str">
        <f>+IF('Velocidades y tramos'!E16="","",'Velocidades y tramos'!E16)</f>
        <v>E3 (34 Mbps)</v>
      </c>
      <c r="C90" s="48" t="str">
        <f>+IF('Velocidades y tramos'!F16="","",'Velocidades y tramos'!F16)</f>
        <v>Entre localidades</v>
      </c>
      <c r="D90" s="45">
        <f>IFERROR('Demanda minorista_AEP'!D85*'Precios mayoristas'!D83,"")</f>
        <v>467250</v>
      </c>
      <c r="E90" s="45">
        <f>+IFERROR('Demanda minorista_AEP'!G85*'Precios mayoristas'!F83*Supuestos!$C$6,"")</f>
        <v>2266620</v>
      </c>
      <c r="F90" s="45">
        <f>+IFERROR('Demanda minorista_AEP'!H85*'Precios mayoristas'!G83*Supuestos!$C$6,"")</f>
        <v>5400</v>
      </c>
      <c r="G90" s="45">
        <f>+IFERROR('Demanda minorista_AEP'!I85*'Precios mayoristas'!H83*Supuestos!$C$6,"")</f>
        <v>2266620</v>
      </c>
      <c r="H90" s="45">
        <f>+IFERROR('Demanda minorista_AEP'!J85*'Precios mayoristas'!I83*Supuestos!$C$6,"")</f>
        <v>5400</v>
      </c>
      <c r="I90" s="45">
        <f>+IFERROR('Demanda minorista_AEP'!K85*'Precios mayoristas'!J83*Supuestos!$C$6,"")</f>
        <v>2266620</v>
      </c>
      <c r="J90" s="45">
        <f>+IFERROR('Demanda minorista_AEP'!L85*'Precios mayoristas'!K83*Supuestos!$C$6,"")</f>
        <v>5400</v>
      </c>
      <c r="K90" s="45">
        <f>+IFERROR('Demanda minorista_AEP'!M85*'Precios mayoristas'!L83*Supuestos!$C$6,"")</f>
        <v>2266620</v>
      </c>
      <c r="L90" s="45">
        <f>+IFERROR('Demanda minorista_AEP'!N85*'Precios mayoristas'!M83*Supuestos!$C$6,"")</f>
        <v>5400</v>
      </c>
      <c r="M90" s="45">
        <f>+IFERROR('Demanda minorista_AEP'!O85*'Precios mayoristas'!N83*Supuestos!$C$6,"")</f>
        <v>0</v>
      </c>
    </row>
    <row r="91" spans="2:13" x14ac:dyDescent="0.3">
      <c r="B91" s="48" t="str">
        <f>+IF('Velocidades y tramos'!E17="","",'Velocidades y tramos'!E17)</f>
        <v xml:space="preserve">E4 (139 Mbps) </v>
      </c>
      <c r="C91" s="48" t="str">
        <f>+IF('Velocidades y tramos'!F17="","",'Velocidades y tramos'!F17)</f>
        <v>Entre localidades</v>
      </c>
      <c r="D91" s="45">
        <f>IFERROR('Demanda minorista_AEP'!D86*'Precios mayoristas'!D84,"")</f>
        <v>1490250</v>
      </c>
      <c r="E91" s="45">
        <f>+IFERROR('Demanda minorista_AEP'!G86*'Precios mayoristas'!F84*Supuestos!$C$6,"")</f>
        <v>5243820</v>
      </c>
      <c r="F91" s="45">
        <f>+IFERROR('Demanda minorista_AEP'!H86*'Precios mayoristas'!G84*Supuestos!$C$6,"")</f>
        <v>12360</v>
      </c>
      <c r="G91" s="45">
        <f>+IFERROR('Demanda minorista_AEP'!I86*'Precios mayoristas'!H84*Supuestos!$C$6,"")</f>
        <v>5243820</v>
      </c>
      <c r="H91" s="45">
        <f>+IFERROR('Demanda minorista_AEP'!J86*'Precios mayoristas'!I84*Supuestos!$C$6,"")</f>
        <v>12360</v>
      </c>
      <c r="I91" s="45">
        <f>+IFERROR('Demanda minorista_AEP'!K86*'Precios mayoristas'!J84*Supuestos!$C$6,"")</f>
        <v>5243820</v>
      </c>
      <c r="J91" s="45">
        <f>+IFERROR('Demanda minorista_AEP'!L86*'Precios mayoristas'!K84*Supuestos!$C$6,"")</f>
        <v>12360</v>
      </c>
      <c r="K91" s="45">
        <f>+IFERROR('Demanda minorista_AEP'!M86*'Precios mayoristas'!L84*Supuestos!$C$6,"")</f>
        <v>5243820</v>
      </c>
      <c r="L91" s="45">
        <f>+IFERROR('Demanda minorista_AEP'!N86*'Precios mayoristas'!M84*Supuestos!$C$6,"")</f>
        <v>12360</v>
      </c>
      <c r="M91" s="45">
        <f>+IFERROR('Demanda minorista_AEP'!O86*'Precios mayoristas'!N84*Supuestos!$C$6,"")</f>
        <v>0</v>
      </c>
    </row>
    <row r="92" spans="2:13" x14ac:dyDescent="0.3">
      <c r="B92" s="48" t="str">
        <f>+IF('Velocidades y tramos'!E18="","",'Velocidades y tramos'!E18)</f>
        <v xml:space="preserve">STM 1 (155 Mbps) </v>
      </c>
      <c r="C92" s="48" t="str">
        <f>+IF('Velocidades y tramos'!F18="","",'Velocidades y tramos'!F18)</f>
        <v>Entre localidades</v>
      </c>
      <c r="D92" s="45">
        <f>IFERROR('Demanda minorista_AEP'!D87*'Precios mayoristas'!D85,"")</f>
        <v>1490250</v>
      </c>
      <c r="E92" s="45">
        <f>+IFERROR('Demanda minorista_AEP'!G87*'Precios mayoristas'!F85*Supuestos!$C$6,"")</f>
        <v>5243820</v>
      </c>
      <c r="F92" s="45">
        <f>+IFERROR('Demanda minorista_AEP'!H87*'Precios mayoristas'!G85*Supuestos!$C$6,"")</f>
        <v>12360</v>
      </c>
      <c r="G92" s="45">
        <f>+IFERROR('Demanda minorista_AEP'!I87*'Precios mayoristas'!H85*Supuestos!$C$6,"")</f>
        <v>5243820</v>
      </c>
      <c r="H92" s="45">
        <f>+IFERROR('Demanda minorista_AEP'!J87*'Precios mayoristas'!I85*Supuestos!$C$6,"")</f>
        <v>12360</v>
      </c>
      <c r="I92" s="45">
        <f>+IFERROR('Demanda minorista_AEP'!K87*'Precios mayoristas'!J85*Supuestos!$C$6,"")</f>
        <v>5243820</v>
      </c>
      <c r="J92" s="45">
        <f>+IFERROR('Demanda minorista_AEP'!L87*'Precios mayoristas'!K85*Supuestos!$C$6,"")</f>
        <v>12360</v>
      </c>
      <c r="K92" s="45">
        <f>+IFERROR('Demanda minorista_AEP'!M87*'Precios mayoristas'!L85*Supuestos!$C$6,"")</f>
        <v>5243820</v>
      </c>
      <c r="L92" s="45">
        <f>+IFERROR('Demanda minorista_AEP'!N87*'Precios mayoristas'!M85*Supuestos!$C$6,"")</f>
        <v>12360</v>
      </c>
      <c r="M92" s="45">
        <f>+IFERROR('Demanda minorista_AEP'!O87*'Precios mayoristas'!N85*Supuestos!$C$6,"")</f>
        <v>0</v>
      </c>
    </row>
    <row r="93" spans="2:13" x14ac:dyDescent="0.3">
      <c r="B93" s="48" t="str">
        <f>+IF('Velocidades y tramos'!E19="","",'Velocidades y tramos'!E19)</f>
        <v xml:space="preserve">STM 4 (622 Mbps) </v>
      </c>
      <c r="C93" s="48" t="str">
        <f>+IF('Velocidades y tramos'!F19="","",'Velocidades y tramos'!F19)</f>
        <v>Entre localidades</v>
      </c>
      <c r="D93" s="45">
        <f>IFERROR('Demanda minorista_AEP'!D88*'Precios mayoristas'!D86,"")</f>
        <v>4828410</v>
      </c>
      <c r="E93" s="45">
        <f>+IFERROR('Demanda minorista_AEP'!G88*'Precios mayoristas'!F86*Supuestos!$C$6,"")</f>
        <v>10277880</v>
      </c>
      <c r="F93" s="45">
        <f>+IFERROR('Demanda minorista_AEP'!H88*'Precios mayoristas'!G86*Supuestos!$C$6,"")</f>
        <v>24360</v>
      </c>
      <c r="G93" s="45">
        <f>+IFERROR('Demanda minorista_AEP'!I88*'Precios mayoristas'!H86*Supuestos!$C$6,"")</f>
        <v>10277880</v>
      </c>
      <c r="H93" s="45">
        <f>+IFERROR('Demanda minorista_AEP'!J88*'Precios mayoristas'!I86*Supuestos!$C$6,"")</f>
        <v>24360</v>
      </c>
      <c r="I93" s="45">
        <f>+IFERROR('Demanda minorista_AEP'!K88*'Precios mayoristas'!J86*Supuestos!$C$6,"")</f>
        <v>10277880</v>
      </c>
      <c r="J93" s="45">
        <f>+IFERROR('Demanda minorista_AEP'!L88*'Precios mayoristas'!K86*Supuestos!$C$6,"")</f>
        <v>24360</v>
      </c>
      <c r="K93" s="45">
        <f>+IFERROR('Demanda minorista_AEP'!M88*'Precios mayoristas'!L86*Supuestos!$C$6,"")</f>
        <v>10277880</v>
      </c>
      <c r="L93" s="45">
        <f>+IFERROR('Demanda minorista_AEP'!N88*'Precios mayoristas'!M86*Supuestos!$C$6,"")</f>
        <v>24360</v>
      </c>
      <c r="M93" s="45">
        <f>+IFERROR('Demanda minorista_AEP'!O88*'Precios mayoristas'!N86*Supuestos!$C$6,"")</f>
        <v>0</v>
      </c>
    </row>
    <row r="94" spans="2:13" x14ac:dyDescent="0.3">
      <c r="B94" s="48" t="str">
        <f>+IF('Velocidades y tramos'!E20="","",'Velocidades y tramos'!E20)</f>
        <v xml:space="preserve">STM 16 (2.5 Gbps) </v>
      </c>
      <c r="C94" s="48" t="str">
        <f>+IF('Velocidades y tramos'!F20="","",'Velocidades y tramos'!F20)</f>
        <v>Entre localidades</v>
      </c>
      <c r="D94" s="45">
        <f>IFERROR('Demanda minorista_AEP'!D89*'Precios mayoristas'!D87,"")</f>
        <v>12071030</v>
      </c>
      <c r="E94" s="45">
        <f>+IFERROR('Demanda minorista_AEP'!G89*'Precios mayoristas'!F87*Supuestos!$C$6,"")</f>
        <v>25694760</v>
      </c>
      <c r="F94" s="45">
        <f>+IFERROR('Demanda minorista_AEP'!H89*'Precios mayoristas'!G87*Supuestos!$C$6,"")</f>
        <v>60840</v>
      </c>
      <c r="G94" s="45">
        <f>+IFERROR('Demanda minorista_AEP'!I89*'Precios mayoristas'!H87*Supuestos!$C$6,"")</f>
        <v>25694760</v>
      </c>
      <c r="H94" s="45">
        <f>+IFERROR('Demanda minorista_AEP'!J89*'Precios mayoristas'!I87*Supuestos!$C$6,"")</f>
        <v>60840</v>
      </c>
      <c r="I94" s="45">
        <f>+IFERROR('Demanda minorista_AEP'!K89*'Precios mayoristas'!J87*Supuestos!$C$6,"")</f>
        <v>25694760</v>
      </c>
      <c r="J94" s="45">
        <f>+IFERROR('Demanda minorista_AEP'!L89*'Precios mayoristas'!K87*Supuestos!$C$6,"")</f>
        <v>60840</v>
      </c>
      <c r="K94" s="45">
        <f>+IFERROR('Demanda minorista_AEP'!M89*'Precios mayoristas'!L87*Supuestos!$C$6,"")</f>
        <v>25694760</v>
      </c>
      <c r="L94" s="45">
        <f>+IFERROR('Demanda minorista_AEP'!N89*'Precios mayoristas'!M87*Supuestos!$C$6,"")</f>
        <v>60840</v>
      </c>
      <c r="M94" s="45">
        <f>+IFERROR('Demanda minorista_AEP'!O89*'Precios mayoristas'!N87*Supuestos!$C$6,"")</f>
        <v>0</v>
      </c>
    </row>
    <row r="95" spans="2:13" x14ac:dyDescent="0.3">
      <c r="B95" s="48" t="str">
        <f>+IF('Velocidades y tramos'!E21="","",'Velocidades y tramos'!E21)</f>
        <v>STM 64 (10 Gbps)</v>
      </c>
      <c r="C95" s="48" t="str">
        <f>+IF('Velocidades y tramos'!F21="","",'Velocidades y tramos'!F21)</f>
        <v>Entre localidades</v>
      </c>
      <c r="D95" s="45">
        <f>IFERROR('Demanda minorista_AEP'!D90*'Precios mayoristas'!D88,"")</f>
        <v>19313640</v>
      </c>
      <c r="E95" s="45">
        <f>+IFERROR('Demanda minorista_AEP'!G90*'Precios mayoristas'!F88*Supuestos!$C$6,"")</f>
        <v>87362220</v>
      </c>
      <c r="F95" s="45">
        <f>+IFERROR('Demanda minorista_AEP'!H90*'Precios mayoristas'!G88*Supuestos!$C$6,"")</f>
        <v>206760</v>
      </c>
      <c r="G95" s="45">
        <f>+IFERROR('Demanda minorista_AEP'!I90*'Precios mayoristas'!H88*Supuestos!$C$6,"")</f>
        <v>87362220</v>
      </c>
      <c r="H95" s="45">
        <f>+IFERROR('Demanda minorista_AEP'!J90*'Precios mayoristas'!I88*Supuestos!$C$6,"")</f>
        <v>206760</v>
      </c>
      <c r="I95" s="45">
        <f>+IFERROR('Demanda minorista_AEP'!K90*'Precios mayoristas'!J88*Supuestos!$C$6,"")</f>
        <v>87362220</v>
      </c>
      <c r="J95" s="45">
        <f>+IFERROR('Demanda minorista_AEP'!L90*'Precios mayoristas'!K88*Supuestos!$C$6,"")</f>
        <v>206760</v>
      </c>
      <c r="K95" s="45">
        <f>+IFERROR('Demanda minorista_AEP'!M90*'Precios mayoristas'!L88*Supuestos!$C$6,"")</f>
        <v>87362220</v>
      </c>
      <c r="L95" s="45">
        <f>+IFERROR('Demanda minorista_AEP'!N90*'Precios mayoristas'!M88*Supuestos!$C$6,"")</f>
        <v>206760</v>
      </c>
      <c r="M95" s="45">
        <f>+IFERROR('Demanda minorista_AEP'!O90*'Precios mayoristas'!N88*Supuestos!$C$6,"")</f>
        <v>0</v>
      </c>
    </row>
    <row r="96" spans="2:13" x14ac:dyDescent="0.3">
      <c r="B96" s="48" t="str">
        <f>+IF('Velocidades y tramos'!E22="","",'Velocidades y tramos'!E22)</f>
        <v xml:space="preserve">STM 256 (40 Gbps) </v>
      </c>
      <c r="C96" s="48" t="str">
        <f>+IF('Velocidades y tramos'!F22="","",'Velocidades y tramos'!F22)</f>
        <v>Entre localidades</v>
      </c>
      <c r="D96" s="45">
        <f>IFERROR('Demanda minorista_AEP'!D91*'Precios mayoristas'!D89,"")</f>
        <v>77254550</v>
      </c>
      <c r="E96" s="45">
        <f>+IFERROR('Demanda minorista_AEP'!G91*'Precios mayoristas'!F89*Supuestos!$C$6,"")</f>
        <v>349448820</v>
      </c>
      <c r="F96" s="45">
        <f>+IFERROR('Demanda minorista_AEP'!H91*'Precios mayoristas'!G89*Supuestos!$C$6,"")</f>
        <v>827280</v>
      </c>
      <c r="G96" s="45">
        <f>+IFERROR('Demanda minorista_AEP'!I91*'Precios mayoristas'!H89*Supuestos!$C$6,"")</f>
        <v>349448820</v>
      </c>
      <c r="H96" s="45">
        <f>+IFERROR('Demanda minorista_AEP'!J91*'Precios mayoristas'!I89*Supuestos!$C$6,"")</f>
        <v>827280</v>
      </c>
      <c r="I96" s="45">
        <f>+IFERROR('Demanda minorista_AEP'!K91*'Precios mayoristas'!J89*Supuestos!$C$6,"")</f>
        <v>349448820</v>
      </c>
      <c r="J96" s="45">
        <f>+IFERROR('Demanda minorista_AEP'!L91*'Precios mayoristas'!K89*Supuestos!$C$6,"")</f>
        <v>827280</v>
      </c>
      <c r="K96" s="45">
        <f>+IFERROR('Demanda minorista_AEP'!M91*'Precios mayoristas'!L89*Supuestos!$C$6,"")</f>
        <v>349448820</v>
      </c>
      <c r="L96" s="45">
        <f>+IFERROR('Demanda minorista_AEP'!N91*'Precios mayoristas'!M89*Supuestos!$C$6,"")</f>
        <v>827280</v>
      </c>
      <c r="M96" s="45">
        <f>+IFERROR('Demanda minorista_AEP'!O91*'Precios mayoristas'!N89*Supuestos!$C$6,"")</f>
        <v>0</v>
      </c>
    </row>
    <row r="97" spans="2:13" x14ac:dyDescent="0.3">
      <c r="B97" s="48" t="str">
        <f>+IF('Velocidades y tramos'!E23="","",'Velocidades y tramos'!E23)</f>
        <v>Ethernet 1 Mbps</v>
      </c>
      <c r="C97" s="48" t="str">
        <f>+IF('Velocidades y tramos'!F23="","",'Velocidades y tramos'!F23)</f>
        <v>Entre localidades</v>
      </c>
      <c r="D97" s="45">
        <f>IFERROR('Demanda minorista_AEP'!D92*'Precios mayoristas'!D90,"")</f>
        <v>27480</v>
      </c>
      <c r="E97" s="45">
        <f>+IFERROR('Demanda minorista_AEP'!G92*'Precios mayoristas'!F90*Supuestos!$C$6,"")</f>
        <v>0</v>
      </c>
      <c r="F97" s="45">
        <f>+IFERROR('Demanda minorista_AEP'!H92*'Precios mayoristas'!G90*Supuestos!$C$6,"")</f>
        <v>0</v>
      </c>
      <c r="G97" s="45">
        <f>+IFERROR('Demanda minorista_AEP'!I92*'Precios mayoristas'!H90*Supuestos!$C$6,"")</f>
        <v>0</v>
      </c>
      <c r="H97" s="45">
        <f>+IFERROR('Demanda minorista_AEP'!J92*'Precios mayoristas'!I90*Supuestos!$C$6,"")</f>
        <v>0</v>
      </c>
      <c r="I97" s="45">
        <f>+IFERROR('Demanda minorista_AEP'!K92*'Precios mayoristas'!J90*Supuestos!$C$6,"")</f>
        <v>0</v>
      </c>
      <c r="J97" s="45">
        <f>+IFERROR('Demanda minorista_AEP'!L92*'Precios mayoristas'!K90*Supuestos!$C$6,"")</f>
        <v>0</v>
      </c>
      <c r="K97" s="45">
        <f>+IFERROR('Demanda minorista_AEP'!M92*'Precios mayoristas'!L90*Supuestos!$C$6,"")</f>
        <v>0</v>
      </c>
      <c r="L97" s="45">
        <f>+IFERROR('Demanda minorista_AEP'!N92*'Precios mayoristas'!M90*Supuestos!$C$6,"")</f>
        <v>0</v>
      </c>
      <c r="M97" s="45">
        <f>+IFERROR('Demanda minorista_AEP'!O92*'Precios mayoristas'!N90*Supuestos!$C$6,"")</f>
        <v>5280</v>
      </c>
    </row>
    <row r="98" spans="2:13" x14ac:dyDescent="0.3">
      <c r="B98" s="48" t="str">
        <f>+IF('Velocidades y tramos'!E24="","",'Velocidades y tramos'!E24)</f>
        <v>Ethernet 2 Mbps</v>
      </c>
      <c r="C98" s="48" t="str">
        <f>+IF('Velocidades y tramos'!F24="","",'Velocidades y tramos'!F24)</f>
        <v>Entre localidades</v>
      </c>
      <c r="D98" s="45">
        <f>IFERROR('Demanda minorista_AEP'!D93*'Precios mayoristas'!D91,"")</f>
        <v>27480</v>
      </c>
      <c r="E98" s="45">
        <f>+IFERROR('Demanda minorista_AEP'!G93*'Precios mayoristas'!F91*Supuestos!$C$6,"")</f>
        <v>0</v>
      </c>
      <c r="F98" s="45">
        <f>+IFERROR('Demanda minorista_AEP'!H93*'Precios mayoristas'!G91*Supuestos!$C$6,"")</f>
        <v>0</v>
      </c>
      <c r="G98" s="45">
        <f>+IFERROR('Demanda minorista_AEP'!I93*'Precios mayoristas'!H91*Supuestos!$C$6,"")</f>
        <v>0</v>
      </c>
      <c r="H98" s="45">
        <f>+IFERROR('Demanda minorista_AEP'!J93*'Precios mayoristas'!I91*Supuestos!$C$6,"")</f>
        <v>0</v>
      </c>
      <c r="I98" s="45">
        <f>+IFERROR('Demanda minorista_AEP'!K93*'Precios mayoristas'!J91*Supuestos!$C$6,"")</f>
        <v>0</v>
      </c>
      <c r="J98" s="45">
        <f>+IFERROR('Demanda minorista_AEP'!L93*'Precios mayoristas'!K91*Supuestos!$C$6,"")</f>
        <v>0</v>
      </c>
      <c r="K98" s="45">
        <f>+IFERROR('Demanda minorista_AEP'!M93*'Precios mayoristas'!L91*Supuestos!$C$6,"")</f>
        <v>0</v>
      </c>
      <c r="L98" s="45">
        <f>+IFERROR('Demanda minorista_AEP'!N93*'Precios mayoristas'!M91*Supuestos!$C$6,"")</f>
        <v>0</v>
      </c>
      <c r="M98" s="45">
        <f>+IFERROR('Demanda minorista_AEP'!O93*'Precios mayoristas'!N91*Supuestos!$C$6,"")</f>
        <v>9120</v>
      </c>
    </row>
    <row r="99" spans="2:13" x14ac:dyDescent="0.3">
      <c r="B99" s="48" t="str">
        <f>+IF('Velocidades y tramos'!E25="","",'Velocidades y tramos'!E25)</f>
        <v>Ethernet 4 Mbps</v>
      </c>
      <c r="C99" s="48" t="str">
        <f>+IF('Velocidades y tramos'!F25="","",'Velocidades y tramos'!F25)</f>
        <v>Entre localidades</v>
      </c>
      <c r="D99" s="45">
        <f>IFERROR('Demanda minorista_AEP'!D94*'Precios mayoristas'!D92,"")</f>
        <v>27480</v>
      </c>
      <c r="E99" s="45">
        <f>+IFERROR('Demanda minorista_AEP'!G94*'Precios mayoristas'!F92*Supuestos!$C$6,"")</f>
        <v>0</v>
      </c>
      <c r="F99" s="45">
        <f>+IFERROR('Demanda minorista_AEP'!H94*'Precios mayoristas'!G92*Supuestos!$C$6,"")</f>
        <v>0</v>
      </c>
      <c r="G99" s="45">
        <f>+IFERROR('Demanda minorista_AEP'!I94*'Precios mayoristas'!H92*Supuestos!$C$6,"")</f>
        <v>0</v>
      </c>
      <c r="H99" s="45">
        <f>+IFERROR('Demanda minorista_AEP'!J94*'Precios mayoristas'!I92*Supuestos!$C$6,"")</f>
        <v>0</v>
      </c>
      <c r="I99" s="45">
        <f>+IFERROR('Demanda minorista_AEP'!K94*'Precios mayoristas'!J92*Supuestos!$C$6,"")</f>
        <v>0</v>
      </c>
      <c r="J99" s="45">
        <f>+IFERROR('Demanda minorista_AEP'!L94*'Precios mayoristas'!K92*Supuestos!$C$6,"")</f>
        <v>0</v>
      </c>
      <c r="K99" s="45">
        <f>+IFERROR('Demanda minorista_AEP'!M94*'Precios mayoristas'!L92*Supuestos!$C$6,"")</f>
        <v>0</v>
      </c>
      <c r="L99" s="45">
        <f>+IFERROR('Demanda minorista_AEP'!N94*'Precios mayoristas'!M92*Supuestos!$C$6,"")</f>
        <v>0</v>
      </c>
      <c r="M99" s="45">
        <f>+IFERROR('Demanda minorista_AEP'!O94*'Precios mayoristas'!N92*Supuestos!$C$6,"")</f>
        <v>12000</v>
      </c>
    </row>
    <row r="100" spans="2:13" x14ac:dyDescent="0.3">
      <c r="B100" s="48" t="str">
        <f>+IF('Velocidades y tramos'!E26="","",'Velocidades y tramos'!E26)</f>
        <v>Ethernet 6 Mbps</v>
      </c>
      <c r="C100" s="48" t="str">
        <f>+IF('Velocidades y tramos'!F26="","",'Velocidades y tramos'!F26)</f>
        <v>Entre localidades</v>
      </c>
      <c r="D100" s="45">
        <f>IFERROR('Demanda minorista_AEP'!D95*'Precios mayoristas'!D93,"")</f>
        <v>27480</v>
      </c>
      <c r="E100" s="45">
        <f>+IFERROR('Demanda minorista_AEP'!G95*'Precios mayoristas'!F93*Supuestos!$C$6,"")</f>
        <v>0</v>
      </c>
      <c r="F100" s="45">
        <f>+IFERROR('Demanda minorista_AEP'!H95*'Precios mayoristas'!G93*Supuestos!$C$6,"")</f>
        <v>0</v>
      </c>
      <c r="G100" s="45">
        <f>+IFERROR('Demanda minorista_AEP'!I95*'Precios mayoristas'!H93*Supuestos!$C$6,"")</f>
        <v>0</v>
      </c>
      <c r="H100" s="45">
        <f>+IFERROR('Demanda minorista_AEP'!J95*'Precios mayoristas'!I93*Supuestos!$C$6,"")</f>
        <v>0</v>
      </c>
      <c r="I100" s="45">
        <f>+IFERROR('Demanda minorista_AEP'!K95*'Precios mayoristas'!J93*Supuestos!$C$6,"")</f>
        <v>0</v>
      </c>
      <c r="J100" s="45">
        <f>+IFERROR('Demanda minorista_AEP'!L95*'Precios mayoristas'!K93*Supuestos!$C$6,"")</f>
        <v>0</v>
      </c>
      <c r="K100" s="45">
        <f>+IFERROR('Demanda minorista_AEP'!M95*'Precios mayoristas'!L93*Supuestos!$C$6,"")</f>
        <v>0</v>
      </c>
      <c r="L100" s="45">
        <f>+IFERROR('Demanda minorista_AEP'!N95*'Precios mayoristas'!M93*Supuestos!$C$6,"")</f>
        <v>0</v>
      </c>
      <c r="M100" s="45">
        <f>+IFERROR('Demanda minorista_AEP'!O95*'Precios mayoristas'!N93*Supuestos!$C$6,"")</f>
        <v>13920</v>
      </c>
    </row>
    <row r="101" spans="2:13" x14ac:dyDescent="0.3">
      <c r="B101" s="48" t="str">
        <f>+IF('Velocidades y tramos'!E27="","",'Velocidades y tramos'!E27)</f>
        <v>Ethernet 8 Mbps</v>
      </c>
      <c r="C101" s="48" t="str">
        <f>+IF('Velocidades y tramos'!F27="","",'Velocidades y tramos'!F27)</f>
        <v>Entre localidades</v>
      </c>
      <c r="D101" s="45">
        <f>IFERROR('Demanda minorista_AEP'!D96*'Precios mayoristas'!D94,"")</f>
        <v>27480</v>
      </c>
      <c r="E101" s="45">
        <f>+IFERROR('Demanda minorista_AEP'!G96*'Precios mayoristas'!F94*Supuestos!$C$6,"")</f>
        <v>0</v>
      </c>
      <c r="F101" s="45">
        <f>+IFERROR('Demanda minorista_AEP'!H96*'Precios mayoristas'!G94*Supuestos!$C$6,"")</f>
        <v>0</v>
      </c>
      <c r="G101" s="45">
        <f>+IFERROR('Demanda minorista_AEP'!I96*'Precios mayoristas'!H94*Supuestos!$C$6,"")</f>
        <v>0</v>
      </c>
      <c r="H101" s="45">
        <f>+IFERROR('Demanda minorista_AEP'!J96*'Precios mayoristas'!I94*Supuestos!$C$6,"")</f>
        <v>0</v>
      </c>
      <c r="I101" s="45">
        <f>+IFERROR('Demanda minorista_AEP'!K96*'Precios mayoristas'!J94*Supuestos!$C$6,"")</f>
        <v>0</v>
      </c>
      <c r="J101" s="45">
        <f>+IFERROR('Demanda minorista_AEP'!L96*'Precios mayoristas'!K94*Supuestos!$C$6,"")</f>
        <v>0</v>
      </c>
      <c r="K101" s="45">
        <f>+IFERROR('Demanda minorista_AEP'!M96*'Precios mayoristas'!L94*Supuestos!$C$6,"")</f>
        <v>0</v>
      </c>
      <c r="L101" s="45">
        <f>+IFERROR('Demanda minorista_AEP'!N96*'Precios mayoristas'!M94*Supuestos!$C$6,"")</f>
        <v>0</v>
      </c>
      <c r="M101" s="45">
        <f>+IFERROR('Demanda minorista_AEP'!O96*'Precios mayoristas'!N94*Supuestos!$C$6,"")</f>
        <v>15840</v>
      </c>
    </row>
    <row r="102" spans="2:13" x14ac:dyDescent="0.3">
      <c r="B102" s="48" t="str">
        <f>+IF('Velocidades y tramos'!E28="","",'Velocidades y tramos'!E28)</f>
        <v>Ethernet 10 Mbps</v>
      </c>
      <c r="C102" s="48" t="str">
        <f>+IF('Velocidades y tramos'!F28="","",'Velocidades y tramos'!F28)</f>
        <v>Entre localidades</v>
      </c>
      <c r="D102" s="45">
        <f>IFERROR('Demanda minorista_AEP'!D97*'Precios mayoristas'!D95,"")</f>
        <v>27480</v>
      </c>
      <c r="E102" s="45">
        <f>+IFERROR('Demanda minorista_AEP'!G97*'Precios mayoristas'!F95*Supuestos!$C$6,"")</f>
        <v>0</v>
      </c>
      <c r="F102" s="45">
        <f>+IFERROR('Demanda minorista_AEP'!H97*'Precios mayoristas'!G95*Supuestos!$C$6,"")</f>
        <v>0</v>
      </c>
      <c r="G102" s="45">
        <f>+IFERROR('Demanda minorista_AEP'!I97*'Precios mayoristas'!H95*Supuestos!$C$6,"")</f>
        <v>0</v>
      </c>
      <c r="H102" s="45">
        <f>+IFERROR('Demanda minorista_AEP'!J97*'Precios mayoristas'!I95*Supuestos!$C$6,"")</f>
        <v>0</v>
      </c>
      <c r="I102" s="45">
        <f>+IFERROR('Demanda minorista_AEP'!K97*'Precios mayoristas'!J95*Supuestos!$C$6,"")</f>
        <v>0</v>
      </c>
      <c r="J102" s="45">
        <f>+IFERROR('Demanda minorista_AEP'!L97*'Precios mayoristas'!K95*Supuestos!$C$6,"")</f>
        <v>0</v>
      </c>
      <c r="K102" s="45">
        <f>+IFERROR('Demanda minorista_AEP'!M97*'Precios mayoristas'!L95*Supuestos!$C$6,"")</f>
        <v>0</v>
      </c>
      <c r="L102" s="45">
        <f>+IFERROR('Demanda minorista_AEP'!N97*'Precios mayoristas'!M95*Supuestos!$C$6,"")</f>
        <v>0</v>
      </c>
      <c r="M102" s="45">
        <f>+IFERROR('Demanda minorista_AEP'!O97*'Precios mayoristas'!N95*Supuestos!$C$6,"")</f>
        <v>17280</v>
      </c>
    </row>
    <row r="103" spans="2:13" x14ac:dyDescent="0.3">
      <c r="B103" s="48" t="str">
        <f>+IF('Velocidades y tramos'!E29="","",'Velocidades y tramos'!E29)</f>
        <v>Ethernet 20 Mbps</v>
      </c>
      <c r="C103" s="48" t="str">
        <f>+IF('Velocidades y tramos'!F29="","",'Velocidades y tramos'!F29)</f>
        <v>Entre localidades</v>
      </c>
      <c r="D103" s="45">
        <f>IFERROR('Demanda minorista_AEP'!D98*'Precios mayoristas'!D96,"")</f>
        <v>27480</v>
      </c>
      <c r="E103" s="45">
        <f>+IFERROR('Demanda minorista_AEP'!G98*'Precios mayoristas'!F96*Supuestos!$C$6,"")</f>
        <v>0</v>
      </c>
      <c r="F103" s="45">
        <f>+IFERROR('Demanda minorista_AEP'!H98*'Precios mayoristas'!G96*Supuestos!$C$6,"")</f>
        <v>0</v>
      </c>
      <c r="G103" s="45">
        <f>+IFERROR('Demanda minorista_AEP'!I98*'Precios mayoristas'!H96*Supuestos!$C$6,"")</f>
        <v>0</v>
      </c>
      <c r="H103" s="45">
        <f>+IFERROR('Demanda minorista_AEP'!J98*'Precios mayoristas'!I96*Supuestos!$C$6,"")</f>
        <v>0</v>
      </c>
      <c r="I103" s="45">
        <f>+IFERROR('Demanda minorista_AEP'!K98*'Precios mayoristas'!J96*Supuestos!$C$6,"")</f>
        <v>0</v>
      </c>
      <c r="J103" s="45">
        <f>+IFERROR('Demanda minorista_AEP'!L98*'Precios mayoristas'!K96*Supuestos!$C$6,"")</f>
        <v>0</v>
      </c>
      <c r="K103" s="45">
        <f>+IFERROR('Demanda minorista_AEP'!M98*'Precios mayoristas'!L96*Supuestos!$C$6,"")</f>
        <v>0</v>
      </c>
      <c r="L103" s="45">
        <f>+IFERROR('Demanda minorista_AEP'!N98*'Precios mayoristas'!M96*Supuestos!$C$6,"")</f>
        <v>0</v>
      </c>
      <c r="M103" s="45">
        <f>+IFERROR('Demanda minorista_AEP'!O98*'Precios mayoristas'!N96*Supuestos!$C$6,"")</f>
        <v>21600</v>
      </c>
    </row>
    <row r="104" spans="2:13" x14ac:dyDescent="0.3">
      <c r="B104" s="48" t="str">
        <f>+IF('Velocidades y tramos'!E30="","",'Velocidades y tramos'!E30)</f>
        <v>Ethernet 30 Mbps</v>
      </c>
      <c r="C104" s="48" t="str">
        <f>+IF('Velocidades y tramos'!F30="","",'Velocidades y tramos'!F30)</f>
        <v>Entre localidades</v>
      </c>
      <c r="D104" s="45">
        <f>IFERROR('Demanda minorista_AEP'!D99*'Precios mayoristas'!D97,"")</f>
        <v>27480</v>
      </c>
      <c r="E104" s="45">
        <f>+IFERROR('Demanda minorista_AEP'!G99*'Precios mayoristas'!F97*Supuestos!$C$6,"")</f>
        <v>0</v>
      </c>
      <c r="F104" s="45">
        <f>+IFERROR('Demanda minorista_AEP'!H99*'Precios mayoristas'!G97*Supuestos!$C$6,"")</f>
        <v>0</v>
      </c>
      <c r="G104" s="45">
        <f>+IFERROR('Demanda minorista_AEP'!I99*'Precios mayoristas'!H97*Supuestos!$C$6,"")</f>
        <v>0</v>
      </c>
      <c r="H104" s="45">
        <f>+IFERROR('Demanda minorista_AEP'!J99*'Precios mayoristas'!I97*Supuestos!$C$6,"")</f>
        <v>0</v>
      </c>
      <c r="I104" s="45">
        <f>+IFERROR('Demanda minorista_AEP'!K99*'Precios mayoristas'!J97*Supuestos!$C$6,"")</f>
        <v>0</v>
      </c>
      <c r="J104" s="45">
        <f>+IFERROR('Demanda minorista_AEP'!L99*'Precios mayoristas'!K97*Supuestos!$C$6,"")</f>
        <v>0</v>
      </c>
      <c r="K104" s="45">
        <f>+IFERROR('Demanda minorista_AEP'!M99*'Precios mayoristas'!L97*Supuestos!$C$6,"")</f>
        <v>0</v>
      </c>
      <c r="L104" s="45">
        <f>+IFERROR('Demanda minorista_AEP'!N99*'Precios mayoristas'!M97*Supuestos!$C$6,"")</f>
        <v>0</v>
      </c>
      <c r="M104" s="45">
        <f>+IFERROR('Demanda minorista_AEP'!O99*'Precios mayoristas'!N97*Supuestos!$C$6,"")</f>
        <v>25440</v>
      </c>
    </row>
    <row r="105" spans="2:13" x14ac:dyDescent="0.3">
      <c r="B105" s="48" t="str">
        <f>+IF('Velocidades y tramos'!E31="","",'Velocidades y tramos'!E31)</f>
        <v>Ethernet 40 Mbps</v>
      </c>
      <c r="C105" s="48" t="str">
        <f>+IF('Velocidades y tramos'!F31="","",'Velocidades y tramos'!F31)</f>
        <v>Entre localidades</v>
      </c>
      <c r="D105" s="45">
        <f>IFERROR('Demanda minorista_AEP'!D100*'Precios mayoristas'!D98,"")</f>
        <v>27480</v>
      </c>
      <c r="E105" s="45">
        <f>+IFERROR('Demanda minorista_AEP'!G100*'Precios mayoristas'!F98*Supuestos!$C$6,"")</f>
        <v>0</v>
      </c>
      <c r="F105" s="45">
        <f>+IFERROR('Demanda minorista_AEP'!H100*'Precios mayoristas'!G98*Supuestos!$C$6,"")</f>
        <v>0</v>
      </c>
      <c r="G105" s="45">
        <f>+IFERROR('Demanda minorista_AEP'!I100*'Precios mayoristas'!H98*Supuestos!$C$6,"")</f>
        <v>0</v>
      </c>
      <c r="H105" s="45">
        <f>+IFERROR('Demanda minorista_AEP'!J100*'Precios mayoristas'!I98*Supuestos!$C$6,"")</f>
        <v>0</v>
      </c>
      <c r="I105" s="45">
        <f>+IFERROR('Demanda minorista_AEP'!K100*'Precios mayoristas'!J98*Supuestos!$C$6,"")</f>
        <v>0</v>
      </c>
      <c r="J105" s="45">
        <f>+IFERROR('Demanda minorista_AEP'!L100*'Precios mayoristas'!K98*Supuestos!$C$6,"")</f>
        <v>0</v>
      </c>
      <c r="K105" s="45">
        <f>+IFERROR('Demanda minorista_AEP'!M100*'Precios mayoristas'!L98*Supuestos!$C$6,"")</f>
        <v>0</v>
      </c>
      <c r="L105" s="45">
        <f>+IFERROR('Demanda minorista_AEP'!N100*'Precios mayoristas'!M98*Supuestos!$C$6,"")</f>
        <v>0</v>
      </c>
      <c r="M105" s="45">
        <f>+IFERROR('Demanda minorista_AEP'!O100*'Precios mayoristas'!N98*Supuestos!$C$6,"")</f>
        <v>27840</v>
      </c>
    </row>
    <row r="106" spans="2:13" x14ac:dyDescent="0.3">
      <c r="B106" s="48" t="str">
        <f>+IF('Velocidades y tramos'!E32="","",'Velocidades y tramos'!E32)</f>
        <v>Ethernet 50 Mbps</v>
      </c>
      <c r="C106" s="48" t="str">
        <f>+IF('Velocidades y tramos'!F32="","",'Velocidades y tramos'!F32)</f>
        <v>Entre localidades</v>
      </c>
      <c r="D106" s="45">
        <f>IFERROR('Demanda minorista_AEP'!D101*'Precios mayoristas'!D99,"")</f>
        <v>27480</v>
      </c>
      <c r="E106" s="45">
        <f>+IFERROR('Demanda minorista_AEP'!G101*'Precios mayoristas'!F99*Supuestos!$C$6,"")</f>
        <v>0</v>
      </c>
      <c r="F106" s="45">
        <f>+IFERROR('Demanda minorista_AEP'!H101*'Precios mayoristas'!G99*Supuestos!$C$6,"")</f>
        <v>0</v>
      </c>
      <c r="G106" s="45">
        <f>+IFERROR('Demanda minorista_AEP'!I101*'Precios mayoristas'!H99*Supuestos!$C$6,"")</f>
        <v>0</v>
      </c>
      <c r="H106" s="45">
        <f>+IFERROR('Demanda minorista_AEP'!J101*'Precios mayoristas'!I99*Supuestos!$C$6,"")</f>
        <v>0</v>
      </c>
      <c r="I106" s="45">
        <f>+IFERROR('Demanda minorista_AEP'!K101*'Precios mayoristas'!J99*Supuestos!$C$6,"")</f>
        <v>0</v>
      </c>
      <c r="J106" s="45">
        <f>+IFERROR('Demanda minorista_AEP'!L101*'Precios mayoristas'!K99*Supuestos!$C$6,"")</f>
        <v>0</v>
      </c>
      <c r="K106" s="45">
        <f>+IFERROR('Demanda minorista_AEP'!M101*'Precios mayoristas'!L99*Supuestos!$C$6,"")</f>
        <v>0</v>
      </c>
      <c r="L106" s="45">
        <f>+IFERROR('Demanda minorista_AEP'!N101*'Precios mayoristas'!M99*Supuestos!$C$6,"")</f>
        <v>0</v>
      </c>
      <c r="M106" s="45">
        <f>+IFERROR('Demanda minorista_AEP'!O101*'Precios mayoristas'!N99*Supuestos!$C$6,"")</f>
        <v>31680</v>
      </c>
    </row>
    <row r="107" spans="2:13" x14ac:dyDescent="0.3">
      <c r="B107" s="48" t="str">
        <f>+IF('Velocidades y tramos'!E33="","",'Velocidades y tramos'!E33)</f>
        <v>Ethernet 60 Mbps</v>
      </c>
      <c r="C107" s="48" t="str">
        <f>+IF('Velocidades y tramos'!F33="","",'Velocidades y tramos'!F33)</f>
        <v>Entre localidades</v>
      </c>
      <c r="D107" s="45">
        <f>IFERROR('Demanda minorista_AEP'!D102*'Precios mayoristas'!D100,"")</f>
        <v>27480</v>
      </c>
      <c r="E107" s="45">
        <f>+IFERROR('Demanda minorista_AEP'!G102*'Precios mayoristas'!F100*Supuestos!$C$6,"")</f>
        <v>0</v>
      </c>
      <c r="F107" s="45">
        <f>+IFERROR('Demanda minorista_AEP'!H102*'Precios mayoristas'!G100*Supuestos!$C$6,"")</f>
        <v>0</v>
      </c>
      <c r="G107" s="45">
        <f>+IFERROR('Demanda minorista_AEP'!I102*'Precios mayoristas'!H100*Supuestos!$C$6,"")</f>
        <v>0</v>
      </c>
      <c r="H107" s="45">
        <f>+IFERROR('Demanda minorista_AEP'!J102*'Precios mayoristas'!I100*Supuestos!$C$6,"")</f>
        <v>0</v>
      </c>
      <c r="I107" s="45">
        <f>+IFERROR('Demanda minorista_AEP'!K102*'Precios mayoristas'!J100*Supuestos!$C$6,"")</f>
        <v>0</v>
      </c>
      <c r="J107" s="45">
        <f>+IFERROR('Demanda minorista_AEP'!L102*'Precios mayoristas'!K100*Supuestos!$C$6,"")</f>
        <v>0</v>
      </c>
      <c r="K107" s="45">
        <f>+IFERROR('Demanda minorista_AEP'!M102*'Precios mayoristas'!L100*Supuestos!$C$6,"")</f>
        <v>0</v>
      </c>
      <c r="L107" s="45">
        <f>+IFERROR('Demanda minorista_AEP'!N102*'Precios mayoristas'!M100*Supuestos!$C$6,"")</f>
        <v>0</v>
      </c>
      <c r="M107" s="45">
        <f>+IFERROR('Demanda minorista_AEP'!O102*'Precios mayoristas'!N100*Supuestos!$C$6,"")</f>
        <v>34080</v>
      </c>
    </row>
    <row r="108" spans="2:13" x14ac:dyDescent="0.3">
      <c r="B108" s="48" t="str">
        <f>+IF('Velocidades y tramos'!E34="","",'Velocidades y tramos'!E34)</f>
        <v>Ethernet 70 Mbps</v>
      </c>
      <c r="C108" s="48" t="str">
        <f>+IF('Velocidades y tramos'!F34="","",'Velocidades y tramos'!F34)</f>
        <v>Entre localidades</v>
      </c>
      <c r="D108" s="45">
        <f>IFERROR('Demanda minorista_AEP'!D103*'Precios mayoristas'!D101,"")</f>
        <v>27480</v>
      </c>
      <c r="E108" s="45">
        <f>+IFERROR('Demanda minorista_AEP'!G103*'Precios mayoristas'!F101*Supuestos!$C$6,"")</f>
        <v>0</v>
      </c>
      <c r="F108" s="45">
        <f>+IFERROR('Demanda minorista_AEP'!H103*'Precios mayoristas'!G101*Supuestos!$C$6,"")</f>
        <v>0</v>
      </c>
      <c r="G108" s="45">
        <f>+IFERROR('Demanda minorista_AEP'!I103*'Precios mayoristas'!H101*Supuestos!$C$6,"")</f>
        <v>0</v>
      </c>
      <c r="H108" s="45">
        <f>+IFERROR('Demanda minorista_AEP'!J103*'Precios mayoristas'!I101*Supuestos!$C$6,"")</f>
        <v>0</v>
      </c>
      <c r="I108" s="45">
        <f>+IFERROR('Demanda minorista_AEP'!K103*'Precios mayoristas'!J101*Supuestos!$C$6,"")</f>
        <v>0</v>
      </c>
      <c r="J108" s="45">
        <f>+IFERROR('Demanda minorista_AEP'!L103*'Precios mayoristas'!K101*Supuestos!$C$6,"")</f>
        <v>0</v>
      </c>
      <c r="K108" s="45">
        <f>+IFERROR('Demanda minorista_AEP'!M103*'Precios mayoristas'!L101*Supuestos!$C$6,"")</f>
        <v>0</v>
      </c>
      <c r="L108" s="45">
        <f>+IFERROR('Demanda minorista_AEP'!N103*'Precios mayoristas'!M101*Supuestos!$C$6,"")</f>
        <v>0</v>
      </c>
      <c r="M108" s="45">
        <f>+IFERROR('Demanda minorista_AEP'!O103*'Precios mayoristas'!N101*Supuestos!$C$6,"")</f>
        <v>36000</v>
      </c>
    </row>
    <row r="109" spans="2:13" x14ac:dyDescent="0.3">
      <c r="B109" s="48" t="str">
        <f>+IF('Velocidades y tramos'!E35="","",'Velocidades y tramos'!E35)</f>
        <v>Ethernet 80 Mbps</v>
      </c>
      <c r="C109" s="48" t="str">
        <f>+IF('Velocidades y tramos'!F35="","",'Velocidades y tramos'!F35)</f>
        <v>Entre localidades</v>
      </c>
      <c r="D109" s="45">
        <f>IFERROR('Demanda minorista_AEP'!D104*'Precios mayoristas'!D102,"")</f>
        <v>27480</v>
      </c>
      <c r="E109" s="45">
        <f>+IFERROR('Demanda minorista_AEP'!G104*'Precios mayoristas'!F102*Supuestos!$C$6,"")</f>
        <v>0</v>
      </c>
      <c r="F109" s="45">
        <f>+IFERROR('Demanda minorista_AEP'!H104*'Precios mayoristas'!G102*Supuestos!$C$6,"")</f>
        <v>0</v>
      </c>
      <c r="G109" s="45">
        <f>+IFERROR('Demanda minorista_AEP'!I104*'Precios mayoristas'!H102*Supuestos!$C$6,"")</f>
        <v>0</v>
      </c>
      <c r="H109" s="45">
        <f>+IFERROR('Demanda minorista_AEP'!J104*'Precios mayoristas'!I102*Supuestos!$C$6,"")</f>
        <v>0</v>
      </c>
      <c r="I109" s="45">
        <f>+IFERROR('Demanda minorista_AEP'!K104*'Precios mayoristas'!J102*Supuestos!$C$6,"")</f>
        <v>0</v>
      </c>
      <c r="J109" s="45">
        <f>+IFERROR('Demanda minorista_AEP'!L104*'Precios mayoristas'!K102*Supuestos!$C$6,"")</f>
        <v>0</v>
      </c>
      <c r="K109" s="45">
        <f>+IFERROR('Demanda minorista_AEP'!M104*'Precios mayoristas'!L102*Supuestos!$C$6,"")</f>
        <v>0</v>
      </c>
      <c r="L109" s="45">
        <f>+IFERROR('Demanda minorista_AEP'!N104*'Precios mayoristas'!M102*Supuestos!$C$6,"")</f>
        <v>0</v>
      </c>
      <c r="M109" s="45">
        <f>+IFERROR('Demanda minorista_AEP'!O104*'Precios mayoristas'!N102*Supuestos!$C$6,"")</f>
        <v>37920</v>
      </c>
    </row>
    <row r="110" spans="2:13" x14ac:dyDescent="0.3">
      <c r="B110" s="48" t="str">
        <f>+IF('Velocidades y tramos'!E36="","",'Velocidades y tramos'!E36)</f>
        <v>Ethernet 90 Mbps</v>
      </c>
      <c r="C110" s="48" t="str">
        <f>+IF('Velocidades y tramos'!F36="","",'Velocidades y tramos'!F36)</f>
        <v>Entre localidades</v>
      </c>
      <c r="D110" s="45">
        <f>IFERROR('Demanda minorista_AEP'!D105*'Precios mayoristas'!D103,"")</f>
        <v>27480</v>
      </c>
      <c r="E110" s="45">
        <f>+IFERROR('Demanda minorista_AEP'!G105*'Precios mayoristas'!F103*Supuestos!$C$6,"")</f>
        <v>0</v>
      </c>
      <c r="F110" s="45">
        <f>+IFERROR('Demanda minorista_AEP'!H105*'Precios mayoristas'!G103*Supuestos!$C$6,"")</f>
        <v>0</v>
      </c>
      <c r="G110" s="45">
        <f>+IFERROR('Demanda minorista_AEP'!I105*'Precios mayoristas'!H103*Supuestos!$C$6,"")</f>
        <v>0</v>
      </c>
      <c r="H110" s="45">
        <f>+IFERROR('Demanda minorista_AEP'!J105*'Precios mayoristas'!I103*Supuestos!$C$6,"")</f>
        <v>0</v>
      </c>
      <c r="I110" s="45">
        <f>+IFERROR('Demanda minorista_AEP'!K105*'Precios mayoristas'!J103*Supuestos!$C$6,"")</f>
        <v>0</v>
      </c>
      <c r="J110" s="45">
        <f>+IFERROR('Demanda minorista_AEP'!L105*'Precios mayoristas'!K103*Supuestos!$C$6,"")</f>
        <v>0</v>
      </c>
      <c r="K110" s="45">
        <f>+IFERROR('Demanda minorista_AEP'!M105*'Precios mayoristas'!L103*Supuestos!$C$6,"")</f>
        <v>0</v>
      </c>
      <c r="L110" s="45">
        <f>+IFERROR('Demanda minorista_AEP'!N105*'Precios mayoristas'!M103*Supuestos!$C$6,"")</f>
        <v>0</v>
      </c>
      <c r="M110" s="45">
        <f>+IFERROR('Demanda minorista_AEP'!O105*'Precios mayoristas'!N103*Supuestos!$C$6,"")</f>
        <v>39360</v>
      </c>
    </row>
    <row r="111" spans="2:13" x14ac:dyDescent="0.3">
      <c r="B111" s="48" t="str">
        <f>+IF('Velocidades y tramos'!E37="","",'Velocidades y tramos'!E37)</f>
        <v>Ethernet 100 Mbps</v>
      </c>
      <c r="C111" s="48" t="str">
        <f>+IF('Velocidades y tramos'!F37="","",'Velocidades y tramos'!F37)</f>
        <v>Entre localidades</v>
      </c>
      <c r="D111" s="45">
        <f>IFERROR('Demanda minorista_AEP'!D106*'Precios mayoristas'!D104,"")</f>
        <v>54970</v>
      </c>
      <c r="E111" s="45">
        <f>+IFERROR('Demanda minorista_AEP'!G106*'Precios mayoristas'!F104*Supuestos!$C$6,"")</f>
        <v>0</v>
      </c>
      <c r="F111" s="45">
        <f>+IFERROR('Demanda minorista_AEP'!H106*'Precios mayoristas'!G104*Supuestos!$C$6,"")</f>
        <v>0</v>
      </c>
      <c r="G111" s="45">
        <f>+IFERROR('Demanda minorista_AEP'!I106*'Precios mayoristas'!H104*Supuestos!$C$6,"")</f>
        <v>0</v>
      </c>
      <c r="H111" s="45">
        <f>+IFERROR('Demanda minorista_AEP'!J106*'Precios mayoristas'!I104*Supuestos!$C$6,"")</f>
        <v>0</v>
      </c>
      <c r="I111" s="45">
        <f>+IFERROR('Demanda minorista_AEP'!K106*'Precios mayoristas'!J104*Supuestos!$C$6,"")</f>
        <v>0</v>
      </c>
      <c r="J111" s="45">
        <f>+IFERROR('Demanda minorista_AEP'!L106*'Precios mayoristas'!K104*Supuestos!$C$6,"")</f>
        <v>0</v>
      </c>
      <c r="K111" s="45">
        <f>+IFERROR('Demanda minorista_AEP'!M106*'Precios mayoristas'!L104*Supuestos!$C$6,"")</f>
        <v>0</v>
      </c>
      <c r="L111" s="45">
        <f>+IFERROR('Demanda minorista_AEP'!N106*'Precios mayoristas'!M104*Supuestos!$C$6,"")</f>
        <v>0</v>
      </c>
      <c r="M111" s="45">
        <f>+IFERROR('Demanda minorista_AEP'!O106*'Precios mayoristas'!N104*Supuestos!$C$6,"")</f>
        <v>41280</v>
      </c>
    </row>
    <row r="112" spans="2:13" x14ac:dyDescent="0.3">
      <c r="B112" s="48" t="str">
        <f>+IF('Velocidades y tramos'!E38="","",'Velocidades y tramos'!E38)</f>
        <v>GigaEthernet 100 Mbps</v>
      </c>
      <c r="C112" s="48" t="str">
        <f>+IF('Velocidades y tramos'!F38="","",'Velocidades y tramos'!F38)</f>
        <v>Entre localidades</v>
      </c>
      <c r="D112" s="45">
        <f>IFERROR('Demanda minorista_AEP'!D107*'Precios mayoristas'!D105,"")</f>
        <v>54970</v>
      </c>
      <c r="E112" s="45">
        <f>+IFERROR('Demanda minorista_AEP'!G107*'Precios mayoristas'!F105*Supuestos!$C$6,"")</f>
        <v>0</v>
      </c>
      <c r="F112" s="45">
        <f>+IFERROR('Demanda minorista_AEP'!H107*'Precios mayoristas'!G105*Supuestos!$C$6,"")</f>
        <v>0</v>
      </c>
      <c r="G112" s="45">
        <f>+IFERROR('Demanda minorista_AEP'!I107*'Precios mayoristas'!H105*Supuestos!$C$6,"")</f>
        <v>0</v>
      </c>
      <c r="H112" s="45">
        <f>+IFERROR('Demanda minorista_AEP'!J107*'Precios mayoristas'!I105*Supuestos!$C$6,"")</f>
        <v>0</v>
      </c>
      <c r="I112" s="45">
        <f>+IFERROR('Demanda minorista_AEP'!K107*'Precios mayoristas'!J105*Supuestos!$C$6,"")</f>
        <v>0</v>
      </c>
      <c r="J112" s="45">
        <f>+IFERROR('Demanda minorista_AEP'!L107*'Precios mayoristas'!K105*Supuestos!$C$6,"")</f>
        <v>0</v>
      </c>
      <c r="K112" s="45">
        <f>+IFERROR('Demanda minorista_AEP'!M107*'Precios mayoristas'!L105*Supuestos!$C$6,"")</f>
        <v>0</v>
      </c>
      <c r="L112" s="45">
        <f>+IFERROR('Demanda minorista_AEP'!N107*'Precios mayoristas'!M105*Supuestos!$C$6,"")</f>
        <v>0</v>
      </c>
      <c r="M112" s="45">
        <f>+IFERROR('Demanda minorista_AEP'!O107*'Precios mayoristas'!N105*Supuestos!$C$6,"")</f>
        <v>41280</v>
      </c>
    </row>
    <row r="113" spans="2:13" x14ac:dyDescent="0.3">
      <c r="B113" s="48" t="str">
        <f>+IF('Velocidades y tramos'!E39="","",'Velocidades y tramos'!E39)</f>
        <v>GigaEthernet 150 Mbps</v>
      </c>
      <c r="C113" s="48" t="str">
        <f>+IF('Velocidades y tramos'!F39="","",'Velocidades y tramos'!F39)</f>
        <v>Entre localidades</v>
      </c>
      <c r="D113" s="45">
        <f>IFERROR('Demanda minorista_AEP'!D108*'Precios mayoristas'!D106,"")</f>
        <v>54970</v>
      </c>
      <c r="E113" s="45">
        <f>+IFERROR('Demanda minorista_AEP'!G108*'Precios mayoristas'!F106*Supuestos!$C$6,"")</f>
        <v>0</v>
      </c>
      <c r="F113" s="45">
        <f>+IFERROR('Demanda minorista_AEP'!H108*'Precios mayoristas'!G106*Supuestos!$C$6,"")</f>
        <v>0</v>
      </c>
      <c r="G113" s="45">
        <f>+IFERROR('Demanda minorista_AEP'!I108*'Precios mayoristas'!H106*Supuestos!$C$6,"")</f>
        <v>0</v>
      </c>
      <c r="H113" s="45">
        <f>+IFERROR('Demanda minorista_AEP'!J108*'Precios mayoristas'!I106*Supuestos!$C$6,"")</f>
        <v>0</v>
      </c>
      <c r="I113" s="45">
        <f>+IFERROR('Demanda minorista_AEP'!K108*'Precios mayoristas'!J106*Supuestos!$C$6,"")</f>
        <v>0</v>
      </c>
      <c r="J113" s="45">
        <f>+IFERROR('Demanda minorista_AEP'!L108*'Precios mayoristas'!K106*Supuestos!$C$6,"")</f>
        <v>0</v>
      </c>
      <c r="K113" s="45">
        <f>+IFERROR('Demanda minorista_AEP'!M108*'Precios mayoristas'!L106*Supuestos!$C$6,"")</f>
        <v>0</v>
      </c>
      <c r="L113" s="45">
        <f>+IFERROR('Demanda minorista_AEP'!N108*'Precios mayoristas'!M106*Supuestos!$C$6,"")</f>
        <v>0</v>
      </c>
      <c r="M113" s="45">
        <f>+IFERROR('Demanda minorista_AEP'!O108*'Precios mayoristas'!N106*Supuestos!$C$6,"")</f>
        <v>48000</v>
      </c>
    </row>
    <row r="114" spans="2:13" x14ac:dyDescent="0.3">
      <c r="B114" s="48" t="str">
        <f>+IF('Velocidades y tramos'!E40="","",'Velocidades y tramos'!E40)</f>
        <v>GigaEthernet 200 Mbps</v>
      </c>
      <c r="C114" s="48" t="str">
        <f>+IF('Velocidades y tramos'!F40="","",'Velocidades y tramos'!F40)</f>
        <v>Entre localidades</v>
      </c>
      <c r="D114" s="45">
        <f>IFERROR('Demanda minorista_AEP'!D109*'Precios mayoristas'!D107,"")</f>
        <v>54970</v>
      </c>
      <c r="E114" s="45">
        <f>+IFERROR('Demanda minorista_AEP'!G109*'Precios mayoristas'!F107*Supuestos!$C$6,"")</f>
        <v>0</v>
      </c>
      <c r="F114" s="45">
        <f>+IFERROR('Demanda minorista_AEP'!H109*'Precios mayoristas'!G107*Supuestos!$C$6,"")</f>
        <v>0</v>
      </c>
      <c r="G114" s="45">
        <f>+IFERROR('Demanda minorista_AEP'!I109*'Precios mayoristas'!H107*Supuestos!$C$6,"")</f>
        <v>0</v>
      </c>
      <c r="H114" s="45">
        <f>+IFERROR('Demanda minorista_AEP'!J109*'Precios mayoristas'!I107*Supuestos!$C$6,"")</f>
        <v>0</v>
      </c>
      <c r="I114" s="45">
        <f>+IFERROR('Demanda minorista_AEP'!K109*'Precios mayoristas'!J107*Supuestos!$C$6,"")</f>
        <v>0</v>
      </c>
      <c r="J114" s="45">
        <f>+IFERROR('Demanda minorista_AEP'!L109*'Precios mayoristas'!K107*Supuestos!$C$6,"")</f>
        <v>0</v>
      </c>
      <c r="K114" s="45">
        <f>+IFERROR('Demanda minorista_AEP'!M109*'Precios mayoristas'!L107*Supuestos!$C$6,"")</f>
        <v>0</v>
      </c>
      <c r="L114" s="45">
        <f>+IFERROR('Demanda minorista_AEP'!N109*'Precios mayoristas'!M107*Supuestos!$C$6,"")</f>
        <v>0</v>
      </c>
      <c r="M114" s="45">
        <f>+IFERROR('Demanda minorista_AEP'!O109*'Precios mayoristas'!N107*Supuestos!$C$6,"")</f>
        <v>53760</v>
      </c>
    </row>
    <row r="115" spans="2:13" x14ac:dyDescent="0.3">
      <c r="B115" s="48" t="str">
        <f>+IF('Velocidades y tramos'!E41="","",'Velocidades y tramos'!E41)</f>
        <v>GigaEthernet 250 Mbps</v>
      </c>
      <c r="C115" s="48" t="str">
        <f>+IF('Velocidades y tramos'!F41="","",'Velocidades y tramos'!F41)</f>
        <v>Entre localidades</v>
      </c>
      <c r="D115" s="45">
        <f>IFERROR('Demanda minorista_AEP'!D110*'Precios mayoristas'!D108,"")</f>
        <v>54970</v>
      </c>
      <c r="E115" s="45">
        <f>+IFERROR('Demanda minorista_AEP'!G110*'Precios mayoristas'!F108*Supuestos!$C$6,"")</f>
        <v>0</v>
      </c>
      <c r="F115" s="45">
        <f>+IFERROR('Demanda minorista_AEP'!H110*'Precios mayoristas'!G108*Supuestos!$C$6,"")</f>
        <v>0</v>
      </c>
      <c r="G115" s="45">
        <f>+IFERROR('Demanda minorista_AEP'!I110*'Precios mayoristas'!H108*Supuestos!$C$6,"")</f>
        <v>0</v>
      </c>
      <c r="H115" s="45">
        <f>+IFERROR('Demanda minorista_AEP'!J110*'Precios mayoristas'!I108*Supuestos!$C$6,"")</f>
        <v>0</v>
      </c>
      <c r="I115" s="45">
        <f>+IFERROR('Demanda minorista_AEP'!K110*'Precios mayoristas'!J108*Supuestos!$C$6,"")</f>
        <v>0</v>
      </c>
      <c r="J115" s="45">
        <f>+IFERROR('Demanda minorista_AEP'!L110*'Precios mayoristas'!K108*Supuestos!$C$6,"")</f>
        <v>0</v>
      </c>
      <c r="K115" s="45">
        <f>+IFERROR('Demanda minorista_AEP'!M110*'Precios mayoristas'!L108*Supuestos!$C$6,"")</f>
        <v>0</v>
      </c>
      <c r="L115" s="45">
        <f>+IFERROR('Demanda minorista_AEP'!N110*'Precios mayoristas'!M108*Supuestos!$C$6,"")</f>
        <v>0</v>
      </c>
      <c r="M115" s="45">
        <f>+IFERROR('Demanda minorista_AEP'!O110*'Precios mayoristas'!N108*Supuestos!$C$6,"")</f>
        <v>58560</v>
      </c>
    </row>
    <row r="116" spans="2:13" x14ac:dyDescent="0.3">
      <c r="B116" s="48" t="str">
        <f>+IF('Velocidades y tramos'!E42="","",'Velocidades y tramos'!E42)</f>
        <v>GigaEthernet 300 Mbps</v>
      </c>
      <c r="C116" s="48" t="str">
        <f>+IF('Velocidades y tramos'!F42="","",'Velocidades y tramos'!F42)</f>
        <v>Entre localidades</v>
      </c>
      <c r="D116" s="45">
        <f>IFERROR('Demanda minorista_AEP'!D111*'Precios mayoristas'!D109,"")</f>
        <v>54970</v>
      </c>
      <c r="E116" s="45">
        <f>+IFERROR('Demanda minorista_AEP'!G111*'Precios mayoristas'!F109*Supuestos!$C$6,"")</f>
        <v>0</v>
      </c>
      <c r="F116" s="45">
        <f>+IFERROR('Demanda minorista_AEP'!H111*'Precios mayoristas'!G109*Supuestos!$C$6,"")</f>
        <v>0</v>
      </c>
      <c r="G116" s="45">
        <f>+IFERROR('Demanda minorista_AEP'!I111*'Precios mayoristas'!H109*Supuestos!$C$6,"")</f>
        <v>0</v>
      </c>
      <c r="H116" s="45">
        <f>+IFERROR('Demanda minorista_AEP'!J111*'Precios mayoristas'!I109*Supuestos!$C$6,"")</f>
        <v>0</v>
      </c>
      <c r="I116" s="45">
        <f>+IFERROR('Demanda minorista_AEP'!K111*'Precios mayoristas'!J109*Supuestos!$C$6,"")</f>
        <v>0</v>
      </c>
      <c r="J116" s="45">
        <f>+IFERROR('Demanda minorista_AEP'!L111*'Precios mayoristas'!K109*Supuestos!$C$6,"")</f>
        <v>0</v>
      </c>
      <c r="K116" s="45">
        <f>+IFERROR('Demanda minorista_AEP'!M111*'Precios mayoristas'!L109*Supuestos!$C$6,"")</f>
        <v>0</v>
      </c>
      <c r="L116" s="45">
        <f>+IFERROR('Demanda minorista_AEP'!N111*'Precios mayoristas'!M109*Supuestos!$C$6,"")</f>
        <v>0</v>
      </c>
      <c r="M116" s="45">
        <f>+IFERROR('Demanda minorista_AEP'!O111*'Precios mayoristas'!N109*Supuestos!$C$6,"")</f>
        <v>62400</v>
      </c>
    </row>
    <row r="117" spans="2:13" x14ac:dyDescent="0.3">
      <c r="B117" s="48" t="str">
        <f>+IF('Velocidades y tramos'!E43="","",'Velocidades y tramos'!E43)</f>
        <v>GigaEthernet 350 Mbps</v>
      </c>
      <c r="C117" s="48" t="str">
        <f>+IF('Velocidades y tramos'!F43="","",'Velocidades y tramos'!F43)</f>
        <v>Entre localidades</v>
      </c>
      <c r="D117" s="45">
        <f>IFERROR('Demanda minorista_AEP'!D112*'Precios mayoristas'!D110,"")</f>
        <v>54970</v>
      </c>
      <c r="E117" s="45">
        <f>+IFERROR('Demanda minorista_AEP'!G112*'Precios mayoristas'!F110*Supuestos!$C$6,"")</f>
        <v>0</v>
      </c>
      <c r="F117" s="45">
        <f>+IFERROR('Demanda minorista_AEP'!H112*'Precios mayoristas'!G110*Supuestos!$C$6,"")</f>
        <v>0</v>
      </c>
      <c r="G117" s="45">
        <f>+IFERROR('Demanda minorista_AEP'!I112*'Precios mayoristas'!H110*Supuestos!$C$6,"")</f>
        <v>0</v>
      </c>
      <c r="H117" s="45">
        <f>+IFERROR('Demanda minorista_AEP'!J112*'Precios mayoristas'!I110*Supuestos!$C$6,"")</f>
        <v>0</v>
      </c>
      <c r="I117" s="45">
        <f>+IFERROR('Demanda minorista_AEP'!K112*'Precios mayoristas'!J110*Supuestos!$C$6,"")</f>
        <v>0</v>
      </c>
      <c r="J117" s="45">
        <f>+IFERROR('Demanda minorista_AEP'!L112*'Precios mayoristas'!K110*Supuestos!$C$6,"")</f>
        <v>0</v>
      </c>
      <c r="K117" s="45">
        <f>+IFERROR('Demanda minorista_AEP'!M112*'Precios mayoristas'!L110*Supuestos!$C$6,"")</f>
        <v>0</v>
      </c>
      <c r="L117" s="45">
        <f>+IFERROR('Demanda minorista_AEP'!N112*'Precios mayoristas'!M110*Supuestos!$C$6,"")</f>
        <v>0</v>
      </c>
      <c r="M117" s="45">
        <f>+IFERROR('Demanda minorista_AEP'!O112*'Precios mayoristas'!N110*Supuestos!$C$6,"")</f>
        <v>66240</v>
      </c>
    </row>
    <row r="118" spans="2:13" x14ac:dyDescent="0.3">
      <c r="B118" s="48" t="str">
        <f>+IF('Velocidades y tramos'!E44="","",'Velocidades y tramos'!E44)</f>
        <v>GigaEthernet 400 Mbps</v>
      </c>
      <c r="C118" s="48" t="str">
        <f>+IF('Velocidades y tramos'!F44="","",'Velocidades y tramos'!F44)</f>
        <v>Entre localidades</v>
      </c>
      <c r="D118" s="45">
        <f>IFERROR('Demanda minorista_AEP'!D113*'Precios mayoristas'!D111,"")</f>
        <v>54970</v>
      </c>
      <c r="E118" s="45">
        <f>+IFERROR('Demanda minorista_AEP'!G113*'Precios mayoristas'!F111*Supuestos!$C$6,"")</f>
        <v>0</v>
      </c>
      <c r="F118" s="45">
        <f>+IFERROR('Demanda minorista_AEP'!H113*'Precios mayoristas'!G111*Supuestos!$C$6,"")</f>
        <v>0</v>
      </c>
      <c r="G118" s="45">
        <f>+IFERROR('Demanda minorista_AEP'!I113*'Precios mayoristas'!H111*Supuestos!$C$6,"")</f>
        <v>0</v>
      </c>
      <c r="H118" s="45">
        <f>+IFERROR('Demanda minorista_AEP'!J113*'Precios mayoristas'!I111*Supuestos!$C$6,"")</f>
        <v>0</v>
      </c>
      <c r="I118" s="45">
        <f>+IFERROR('Demanda minorista_AEP'!K113*'Precios mayoristas'!J111*Supuestos!$C$6,"")</f>
        <v>0</v>
      </c>
      <c r="J118" s="45">
        <f>+IFERROR('Demanda minorista_AEP'!L113*'Precios mayoristas'!K111*Supuestos!$C$6,"")</f>
        <v>0</v>
      </c>
      <c r="K118" s="45">
        <f>+IFERROR('Demanda minorista_AEP'!M113*'Precios mayoristas'!L111*Supuestos!$C$6,"")</f>
        <v>0</v>
      </c>
      <c r="L118" s="45">
        <f>+IFERROR('Demanda minorista_AEP'!N113*'Precios mayoristas'!M111*Supuestos!$C$6,"")</f>
        <v>0</v>
      </c>
      <c r="M118" s="45">
        <f>+IFERROR('Demanda minorista_AEP'!O113*'Precios mayoristas'!N111*Supuestos!$C$6,"")</f>
        <v>69600</v>
      </c>
    </row>
    <row r="119" spans="2:13" x14ac:dyDescent="0.3">
      <c r="B119" s="48" t="str">
        <f>+IF('Velocidades y tramos'!E45="","",'Velocidades y tramos'!E45)</f>
        <v>GigaEthernet 450 Mbps</v>
      </c>
      <c r="C119" s="48" t="str">
        <f>+IF('Velocidades y tramos'!F45="","",'Velocidades y tramos'!F45)</f>
        <v>Entre localidades</v>
      </c>
      <c r="D119" s="45">
        <f>IFERROR('Demanda minorista_AEP'!D114*'Precios mayoristas'!D112,"")</f>
        <v>54970</v>
      </c>
      <c r="E119" s="45">
        <f>+IFERROR('Demanda minorista_AEP'!G114*'Precios mayoristas'!F112*Supuestos!$C$6,"")</f>
        <v>0</v>
      </c>
      <c r="F119" s="45">
        <f>+IFERROR('Demanda minorista_AEP'!H114*'Precios mayoristas'!G112*Supuestos!$C$6,"")</f>
        <v>0</v>
      </c>
      <c r="G119" s="45">
        <f>+IFERROR('Demanda minorista_AEP'!I114*'Precios mayoristas'!H112*Supuestos!$C$6,"")</f>
        <v>0</v>
      </c>
      <c r="H119" s="45">
        <f>+IFERROR('Demanda minorista_AEP'!J114*'Precios mayoristas'!I112*Supuestos!$C$6,"")</f>
        <v>0</v>
      </c>
      <c r="I119" s="45">
        <f>+IFERROR('Demanda minorista_AEP'!K114*'Precios mayoristas'!J112*Supuestos!$C$6,"")</f>
        <v>0</v>
      </c>
      <c r="J119" s="45">
        <f>+IFERROR('Demanda minorista_AEP'!L114*'Precios mayoristas'!K112*Supuestos!$C$6,"")</f>
        <v>0</v>
      </c>
      <c r="K119" s="45">
        <f>+IFERROR('Demanda minorista_AEP'!M114*'Precios mayoristas'!L112*Supuestos!$C$6,"")</f>
        <v>0</v>
      </c>
      <c r="L119" s="45">
        <f>+IFERROR('Demanda minorista_AEP'!N114*'Precios mayoristas'!M112*Supuestos!$C$6,"")</f>
        <v>0</v>
      </c>
      <c r="M119" s="45">
        <f>+IFERROR('Demanda minorista_AEP'!O114*'Precios mayoristas'!N112*Supuestos!$C$6,"")</f>
        <v>72960</v>
      </c>
    </row>
    <row r="120" spans="2:13" x14ac:dyDescent="0.3">
      <c r="B120" s="48" t="str">
        <f>+IF('Velocidades y tramos'!E46="","",'Velocidades y tramos'!E46)</f>
        <v>GigaEthernet 500 Mbps</v>
      </c>
      <c r="C120" s="48" t="str">
        <f>+IF('Velocidades y tramos'!F46="","",'Velocidades y tramos'!F46)</f>
        <v>Entre localidades</v>
      </c>
      <c r="D120" s="45">
        <f>IFERROR('Demanda minorista_AEP'!D115*'Precios mayoristas'!D113,"")</f>
        <v>54970</v>
      </c>
      <c r="E120" s="45">
        <f>+IFERROR('Demanda minorista_AEP'!G115*'Precios mayoristas'!F113*Supuestos!$C$6,"")</f>
        <v>0</v>
      </c>
      <c r="F120" s="45">
        <f>+IFERROR('Demanda minorista_AEP'!H115*'Precios mayoristas'!G113*Supuestos!$C$6,"")</f>
        <v>0</v>
      </c>
      <c r="G120" s="45">
        <f>+IFERROR('Demanda minorista_AEP'!I115*'Precios mayoristas'!H113*Supuestos!$C$6,"")</f>
        <v>0</v>
      </c>
      <c r="H120" s="45">
        <f>+IFERROR('Demanda minorista_AEP'!J115*'Precios mayoristas'!I113*Supuestos!$C$6,"")</f>
        <v>0</v>
      </c>
      <c r="I120" s="45">
        <f>+IFERROR('Demanda minorista_AEP'!K115*'Precios mayoristas'!J113*Supuestos!$C$6,"")</f>
        <v>0</v>
      </c>
      <c r="J120" s="45">
        <f>+IFERROR('Demanda minorista_AEP'!L115*'Precios mayoristas'!K113*Supuestos!$C$6,"")</f>
        <v>0</v>
      </c>
      <c r="K120" s="45">
        <f>+IFERROR('Demanda minorista_AEP'!M115*'Precios mayoristas'!L113*Supuestos!$C$6,"")</f>
        <v>0</v>
      </c>
      <c r="L120" s="45">
        <f>+IFERROR('Demanda minorista_AEP'!N115*'Precios mayoristas'!M113*Supuestos!$C$6,"")</f>
        <v>0</v>
      </c>
      <c r="M120" s="45">
        <f>+IFERROR('Demanda minorista_AEP'!O115*'Precios mayoristas'!N113*Supuestos!$C$6,"")</f>
        <v>75840</v>
      </c>
    </row>
    <row r="121" spans="2:13" x14ac:dyDescent="0.3">
      <c r="B121" s="48" t="str">
        <f>+IF('Velocidades y tramos'!E47="","",'Velocidades y tramos'!E47)</f>
        <v>GigaEthernet 550 Mbps</v>
      </c>
      <c r="C121" s="48" t="str">
        <f>+IF('Velocidades y tramos'!F47="","",'Velocidades y tramos'!F47)</f>
        <v>Entre localidades</v>
      </c>
      <c r="D121" s="45">
        <f>IFERROR('Demanda minorista_AEP'!D116*'Precios mayoristas'!D114,"")</f>
        <v>54970</v>
      </c>
      <c r="E121" s="45">
        <f>+IFERROR('Demanda minorista_AEP'!G116*'Precios mayoristas'!F114*Supuestos!$C$6,"")</f>
        <v>0</v>
      </c>
      <c r="F121" s="45">
        <f>+IFERROR('Demanda minorista_AEP'!H116*'Precios mayoristas'!G114*Supuestos!$C$6,"")</f>
        <v>0</v>
      </c>
      <c r="G121" s="45">
        <f>+IFERROR('Demanda minorista_AEP'!I116*'Precios mayoristas'!H114*Supuestos!$C$6,"")</f>
        <v>0</v>
      </c>
      <c r="H121" s="45">
        <f>+IFERROR('Demanda minorista_AEP'!J116*'Precios mayoristas'!I114*Supuestos!$C$6,"")</f>
        <v>0</v>
      </c>
      <c r="I121" s="45">
        <f>+IFERROR('Demanda minorista_AEP'!K116*'Precios mayoristas'!J114*Supuestos!$C$6,"")</f>
        <v>0</v>
      </c>
      <c r="J121" s="45">
        <f>+IFERROR('Demanda minorista_AEP'!L116*'Precios mayoristas'!K114*Supuestos!$C$6,"")</f>
        <v>0</v>
      </c>
      <c r="K121" s="45">
        <f>+IFERROR('Demanda minorista_AEP'!M116*'Precios mayoristas'!L114*Supuestos!$C$6,"")</f>
        <v>0</v>
      </c>
      <c r="L121" s="45">
        <f>+IFERROR('Demanda minorista_AEP'!N116*'Precios mayoristas'!M114*Supuestos!$C$6,"")</f>
        <v>0</v>
      </c>
      <c r="M121" s="45">
        <f>+IFERROR('Demanda minorista_AEP'!O116*'Precios mayoristas'!N114*Supuestos!$C$6,"")</f>
        <v>78720</v>
      </c>
    </row>
    <row r="122" spans="2:13" x14ac:dyDescent="0.3">
      <c r="B122" s="48" t="str">
        <f>+IF('Velocidades y tramos'!E48="","",'Velocidades y tramos'!E48)</f>
        <v>GigaEthernet 600 Mbps</v>
      </c>
      <c r="C122" s="48" t="str">
        <f>+IF('Velocidades y tramos'!F48="","",'Velocidades y tramos'!F48)</f>
        <v>Entre localidades</v>
      </c>
      <c r="D122" s="45">
        <f>IFERROR('Demanda minorista_AEP'!D117*'Precios mayoristas'!D115,"")</f>
        <v>54970</v>
      </c>
      <c r="E122" s="45">
        <f>+IFERROR('Demanda minorista_AEP'!G117*'Precios mayoristas'!F115*Supuestos!$C$6,"")</f>
        <v>0</v>
      </c>
      <c r="F122" s="45">
        <f>+IFERROR('Demanda minorista_AEP'!H117*'Precios mayoristas'!G115*Supuestos!$C$6,"")</f>
        <v>0</v>
      </c>
      <c r="G122" s="45">
        <f>+IFERROR('Demanda minorista_AEP'!I117*'Precios mayoristas'!H115*Supuestos!$C$6,"")</f>
        <v>0</v>
      </c>
      <c r="H122" s="45">
        <f>+IFERROR('Demanda minorista_AEP'!J117*'Precios mayoristas'!I115*Supuestos!$C$6,"")</f>
        <v>0</v>
      </c>
      <c r="I122" s="45">
        <f>+IFERROR('Demanda minorista_AEP'!K117*'Precios mayoristas'!J115*Supuestos!$C$6,"")</f>
        <v>0</v>
      </c>
      <c r="J122" s="45">
        <f>+IFERROR('Demanda minorista_AEP'!L117*'Precios mayoristas'!K115*Supuestos!$C$6,"")</f>
        <v>0</v>
      </c>
      <c r="K122" s="45">
        <f>+IFERROR('Demanda minorista_AEP'!M117*'Precios mayoristas'!L115*Supuestos!$C$6,"")</f>
        <v>0</v>
      </c>
      <c r="L122" s="45">
        <f>+IFERROR('Demanda minorista_AEP'!N117*'Precios mayoristas'!M115*Supuestos!$C$6,"")</f>
        <v>0</v>
      </c>
      <c r="M122" s="45">
        <f>+IFERROR('Demanda minorista_AEP'!O117*'Precios mayoristas'!N115*Supuestos!$C$6,"")</f>
        <v>81600</v>
      </c>
    </row>
    <row r="123" spans="2:13" x14ac:dyDescent="0.3">
      <c r="B123" s="48" t="str">
        <f>+IF('Velocidades y tramos'!E49="","",'Velocidades y tramos'!E49)</f>
        <v>GigaEthernet 750 Mbps</v>
      </c>
      <c r="C123" s="48" t="str">
        <f>+IF('Velocidades y tramos'!F49="","",'Velocidades y tramos'!F49)</f>
        <v>Entre localidades</v>
      </c>
      <c r="D123" s="45">
        <f>IFERROR('Demanda minorista_AEP'!D118*'Precios mayoristas'!D116,"")</f>
        <v>54970</v>
      </c>
      <c r="E123" s="45">
        <f>+IFERROR('Demanda minorista_AEP'!G118*'Precios mayoristas'!F116*Supuestos!$C$6,"")</f>
        <v>0</v>
      </c>
      <c r="F123" s="45">
        <f>+IFERROR('Demanda minorista_AEP'!H118*'Precios mayoristas'!G116*Supuestos!$C$6,"")</f>
        <v>0</v>
      </c>
      <c r="G123" s="45">
        <f>+IFERROR('Demanda minorista_AEP'!I118*'Precios mayoristas'!H116*Supuestos!$C$6,"")</f>
        <v>0</v>
      </c>
      <c r="H123" s="45">
        <f>+IFERROR('Demanda minorista_AEP'!J118*'Precios mayoristas'!I116*Supuestos!$C$6,"")</f>
        <v>0</v>
      </c>
      <c r="I123" s="45">
        <f>+IFERROR('Demanda minorista_AEP'!K118*'Precios mayoristas'!J116*Supuestos!$C$6,"")</f>
        <v>0</v>
      </c>
      <c r="J123" s="45">
        <f>+IFERROR('Demanda minorista_AEP'!L118*'Precios mayoristas'!K116*Supuestos!$C$6,"")</f>
        <v>0</v>
      </c>
      <c r="K123" s="45">
        <f>+IFERROR('Demanda minorista_AEP'!M118*'Precios mayoristas'!L116*Supuestos!$C$6,"")</f>
        <v>0</v>
      </c>
      <c r="L123" s="45">
        <f>+IFERROR('Demanda minorista_AEP'!N118*'Precios mayoristas'!M116*Supuestos!$C$6,"")</f>
        <v>0</v>
      </c>
      <c r="M123" s="45">
        <f>+IFERROR('Demanda minorista_AEP'!O118*'Precios mayoristas'!N116*Supuestos!$C$6,"")</f>
        <v>88800</v>
      </c>
    </row>
    <row r="124" spans="2:13" x14ac:dyDescent="0.3">
      <c r="B124" s="48" t="str">
        <f>+IF('Velocidades y tramos'!E50="","",'Velocidades y tramos'!E50)</f>
        <v>GigaEthernet 1Gbps</v>
      </c>
      <c r="C124" s="48" t="str">
        <f>+IF('Velocidades y tramos'!F50="","",'Velocidades y tramos'!F50)</f>
        <v>Entre localidades</v>
      </c>
      <c r="D124" s="45">
        <f>IFERROR('Demanda minorista_AEP'!D119*'Precios mayoristas'!D117,"")</f>
        <v>54970</v>
      </c>
      <c r="E124" s="45">
        <f>+IFERROR('Demanda minorista_AEP'!G119*'Precios mayoristas'!F117*Supuestos!$C$6,"")</f>
        <v>0</v>
      </c>
      <c r="F124" s="45">
        <f>+IFERROR('Demanda minorista_AEP'!H119*'Precios mayoristas'!G117*Supuestos!$C$6,"")</f>
        <v>0</v>
      </c>
      <c r="G124" s="45">
        <f>+IFERROR('Demanda minorista_AEP'!I119*'Precios mayoristas'!H117*Supuestos!$C$6,"")</f>
        <v>0</v>
      </c>
      <c r="H124" s="45">
        <f>+IFERROR('Demanda minorista_AEP'!J119*'Precios mayoristas'!I117*Supuestos!$C$6,"")</f>
        <v>0</v>
      </c>
      <c r="I124" s="45">
        <f>+IFERROR('Demanda minorista_AEP'!K119*'Precios mayoristas'!J117*Supuestos!$C$6,"")</f>
        <v>0</v>
      </c>
      <c r="J124" s="45">
        <f>+IFERROR('Demanda minorista_AEP'!L119*'Precios mayoristas'!K117*Supuestos!$C$6,"")</f>
        <v>0</v>
      </c>
      <c r="K124" s="45">
        <f>+IFERROR('Demanda minorista_AEP'!M119*'Precios mayoristas'!L117*Supuestos!$C$6,"")</f>
        <v>0</v>
      </c>
      <c r="L124" s="45">
        <f>+IFERROR('Demanda minorista_AEP'!N119*'Precios mayoristas'!M117*Supuestos!$C$6,"")</f>
        <v>0</v>
      </c>
      <c r="M124" s="45">
        <f>+IFERROR('Demanda minorista_AEP'!O119*'Precios mayoristas'!N117*Supuestos!$C$6,"")</f>
        <v>98880</v>
      </c>
    </row>
    <row r="125" spans="2:13" x14ac:dyDescent="0.3">
      <c r="B125" s="48" t="str">
        <f>+IF('Velocidades y tramos'!E51="","",'Velocidades y tramos'!E51)</f>
        <v>GigaEthernet 2 Gbps</v>
      </c>
      <c r="C125" s="48" t="str">
        <f>+IF('Velocidades y tramos'!F51="","",'Velocidades y tramos'!F51)</f>
        <v>Entre localidades</v>
      </c>
      <c r="D125" s="45">
        <f>IFERROR('Demanda minorista_AEP'!D120*'Precios mayoristas'!D118,"")</f>
        <v>54970</v>
      </c>
      <c r="E125" s="45">
        <f>+IFERROR('Demanda minorista_AEP'!G120*'Precios mayoristas'!F118*Supuestos!$C$6,"")</f>
        <v>0</v>
      </c>
      <c r="F125" s="45">
        <f>+IFERROR('Demanda minorista_AEP'!H120*'Precios mayoristas'!G118*Supuestos!$C$6,"")</f>
        <v>0</v>
      </c>
      <c r="G125" s="45">
        <f>+IFERROR('Demanda minorista_AEP'!I120*'Precios mayoristas'!H118*Supuestos!$C$6,"")</f>
        <v>0</v>
      </c>
      <c r="H125" s="45">
        <f>+IFERROR('Demanda minorista_AEP'!J120*'Precios mayoristas'!I118*Supuestos!$C$6,"")</f>
        <v>0</v>
      </c>
      <c r="I125" s="45">
        <f>+IFERROR('Demanda minorista_AEP'!K120*'Precios mayoristas'!J118*Supuestos!$C$6,"")</f>
        <v>0</v>
      </c>
      <c r="J125" s="45">
        <f>+IFERROR('Demanda minorista_AEP'!L120*'Precios mayoristas'!K118*Supuestos!$C$6,"")</f>
        <v>0</v>
      </c>
      <c r="K125" s="45">
        <f>+IFERROR('Demanda minorista_AEP'!M120*'Precios mayoristas'!L118*Supuestos!$C$6,"")</f>
        <v>0</v>
      </c>
      <c r="L125" s="45">
        <f>+IFERROR('Demanda minorista_AEP'!N120*'Precios mayoristas'!M118*Supuestos!$C$6,"")</f>
        <v>0</v>
      </c>
      <c r="M125" s="45">
        <f>+IFERROR('Demanda minorista_AEP'!O120*'Precios mayoristas'!N118*Supuestos!$C$6,"")</f>
        <v>128640</v>
      </c>
    </row>
    <row r="126" spans="2:13" x14ac:dyDescent="0.3">
      <c r="B126" s="48" t="str">
        <f>+IF('Velocidades y tramos'!E52="","",'Velocidades y tramos'!E52)</f>
        <v>GigaEthernet 4 Gbps</v>
      </c>
      <c r="C126" s="48" t="str">
        <f>+IF('Velocidades y tramos'!F52="","",'Velocidades y tramos'!F52)</f>
        <v>Entre localidades</v>
      </c>
      <c r="D126" s="45">
        <f>IFERROR('Demanda minorista_AEP'!D121*'Precios mayoristas'!D119,"")</f>
        <v>54970</v>
      </c>
      <c r="E126" s="45">
        <f>+IFERROR('Demanda minorista_AEP'!G121*'Precios mayoristas'!F119*Supuestos!$C$6,"")</f>
        <v>0</v>
      </c>
      <c r="F126" s="45">
        <f>+IFERROR('Demanda minorista_AEP'!H121*'Precios mayoristas'!G119*Supuestos!$C$6,"")</f>
        <v>0</v>
      </c>
      <c r="G126" s="45">
        <f>+IFERROR('Demanda minorista_AEP'!I121*'Precios mayoristas'!H119*Supuestos!$C$6,"")</f>
        <v>0</v>
      </c>
      <c r="H126" s="45">
        <f>+IFERROR('Demanda minorista_AEP'!J121*'Precios mayoristas'!I119*Supuestos!$C$6,"")</f>
        <v>0</v>
      </c>
      <c r="I126" s="45">
        <f>+IFERROR('Demanda minorista_AEP'!K121*'Precios mayoristas'!J119*Supuestos!$C$6,"")</f>
        <v>0</v>
      </c>
      <c r="J126" s="45">
        <f>+IFERROR('Demanda minorista_AEP'!L121*'Precios mayoristas'!K119*Supuestos!$C$6,"")</f>
        <v>0</v>
      </c>
      <c r="K126" s="45">
        <f>+IFERROR('Demanda minorista_AEP'!M121*'Precios mayoristas'!L119*Supuestos!$C$6,"")</f>
        <v>0</v>
      </c>
      <c r="L126" s="45">
        <f>+IFERROR('Demanda minorista_AEP'!N121*'Precios mayoristas'!M119*Supuestos!$C$6,"")</f>
        <v>0</v>
      </c>
      <c r="M126" s="45">
        <f>+IFERROR('Demanda minorista_AEP'!O121*'Precios mayoristas'!N119*Supuestos!$C$6,"")</f>
        <v>167520</v>
      </c>
    </row>
    <row r="127" spans="2:13" x14ac:dyDescent="0.3">
      <c r="B127" s="48" t="str">
        <f>+IF('Velocidades y tramos'!E53="","",'Velocidades y tramos'!E53)</f>
        <v>GigaEthernet 6 Gbps</v>
      </c>
      <c r="C127" s="48" t="str">
        <f>+IF('Velocidades y tramos'!F53="","",'Velocidades y tramos'!F53)</f>
        <v>Entre localidades</v>
      </c>
      <c r="D127" s="45">
        <f>IFERROR('Demanda minorista_AEP'!D122*'Precios mayoristas'!D120,"")</f>
        <v>54970</v>
      </c>
      <c r="E127" s="45">
        <f>+IFERROR('Demanda minorista_AEP'!G122*'Precios mayoristas'!F120*Supuestos!$C$6,"")</f>
        <v>0</v>
      </c>
      <c r="F127" s="45">
        <f>+IFERROR('Demanda minorista_AEP'!H122*'Precios mayoristas'!G120*Supuestos!$C$6,"")</f>
        <v>0</v>
      </c>
      <c r="G127" s="45">
        <f>+IFERROR('Demanda minorista_AEP'!I122*'Precios mayoristas'!H120*Supuestos!$C$6,"")</f>
        <v>0</v>
      </c>
      <c r="H127" s="45">
        <f>+IFERROR('Demanda minorista_AEP'!J122*'Precios mayoristas'!I120*Supuestos!$C$6,"")</f>
        <v>0</v>
      </c>
      <c r="I127" s="45">
        <f>+IFERROR('Demanda minorista_AEP'!K122*'Precios mayoristas'!J120*Supuestos!$C$6,"")</f>
        <v>0</v>
      </c>
      <c r="J127" s="45">
        <f>+IFERROR('Demanda minorista_AEP'!L122*'Precios mayoristas'!K120*Supuestos!$C$6,"")</f>
        <v>0</v>
      </c>
      <c r="K127" s="45">
        <f>+IFERROR('Demanda minorista_AEP'!M122*'Precios mayoristas'!L120*Supuestos!$C$6,"")</f>
        <v>0</v>
      </c>
      <c r="L127" s="45">
        <f>+IFERROR('Demanda minorista_AEP'!N122*'Precios mayoristas'!M120*Supuestos!$C$6,"")</f>
        <v>0</v>
      </c>
      <c r="M127" s="45">
        <f>+IFERROR('Demanda minorista_AEP'!O122*'Precios mayoristas'!N120*Supuestos!$C$6,"")</f>
        <v>195360</v>
      </c>
    </row>
    <row r="128" spans="2:13" x14ac:dyDescent="0.3">
      <c r="B128" s="48" t="str">
        <f>+IF('Velocidades y tramos'!E54="","",'Velocidades y tramos'!E54)</f>
        <v>GigaEthernet 8 Gbps</v>
      </c>
      <c r="C128" s="48" t="str">
        <f>+IF('Velocidades y tramos'!F54="","",'Velocidades y tramos'!F54)</f>
        <v>Entre localidades</v>
      </c>
      <c r="D128" s="45">
        <f>IFERROR('Demanda minorista_AEP'!D123*'Precios mayoristas'!D121,"")</f>
        <v>54970</v>
      </c>
      <c r="E128" s="45">
        <f>+IFERROR('Demanda minorista_AEP'!G123*'Precios mayoristas'!F121*Supuestos!$C$6,"")</f>
        <v>0</v>
      </c>
      <c r="F128" s="45">
        <f>+IFERROR('Demanda minorista_AEP'!H123*'Precios mayoristas'!G121*Supuestos!$C$6,"")</f>
        <v>0</v>
      </c>
      <c r="G128" s="45">
        <f>+IFERROR('Demanda minorista_AEP'!I123*'Precios mayoristas'!H121*Supuestos!$C$6,"")</f>
        <v>0</v>
      </c>
      <c r="H128" s="45">
        <f>+IFERROR('Demanda minorista_AEP'!J123*'Precios mayoristas'!I121*Supuestos!$C$6,"")</f>
        <v>0</v>
      </c>
      <c r="I128" s="45">
        <f>+IFERROR('Demanda minorista_AEP'!K123*'Precios mayoristas'!J121*Supuestos!$C$6,"")</f>
        <v>0</v>
      </c>
      <c r="J128" s="45">
        <f>+IFERROR('Demanda minorista_AEP'!L123*'Precios mayoristas'!K121*Supuestos!$C$6,"")</f>
        <v>0</v>
      </c>
      <c r="K128" s="45">
        <f>+IFERROR('Demanda minorista_AEP'!M123*'Precios mayoristas'!L121*Supuestos!$C$6,"")</f>
        <v>0</v>
      </c>
      <c r="L128" s="45">
        <f>+IFERROR('Demanda minorista_AEP'!N123*'Precios mayoristas'!M121*Supuestos!$C$6,"")</f>
        <v>0</v>
      </c>
      <c r="M128" s="45">
        <f>+IFERROR('Demanda minorista_AEP'!O123*'Precios mayoristas'!N121*Supuestos!$C$6,"")</f>
        <v>217920</v>
      </c>
    </row>
    <row r="129" spans="2:14" x14ac:dyDescent="0.3">
      <c r="B129" s="48" t="str">
        <f>+IF('Velocidades y tramos'!E55="","",'Velocidades y tramos'!E55)</f>
        <v>GigaEthernet 10 Gbps</v>
      </c>
      <c r="C129" s="48" t="str">
        <f>+IF('Velocidades y tramos'!F55="","",'Velocidades y tramos'!F55)</f>
        <v>Entre localidades</v>
      </c>
      <c r="D129" s="45">
        <f>IFERROR('Demanda minorista_AEP'!D124*'Precios mayoristas'!D122,"")</f>
        <v>54970</v>
      </c>
      <c r="E129" s="45">
        <f>+IFERROR('Demanda minorista_AEP'!G124*'Precios mayoristas'!F122*Supuestos!$C$6,"")</f>
        <v>0</v>
      </c>
      <c r="F129" s="45">
        <f>+IFERROR('Demanda minorista_AEP'!H124*'Precios mayoristas'!G122*Supuestos!$C$6,"")</f>
        <v>0</v>
      </c>
      <c r="G129" s="45">
        <f>+IFERROR('Demanda minorista_AEP'!I124*'Precios mayoristas'!H122*Supuestos!$C$6,"")</f>
        <v>0</v>
      </c>
      <c r="H129" s="45">
        <f>+IFERROR('Demanda minorista_AEP'!J124*'Precios mayoristas'!I122*Supuestos!$C$6,"")</f>
        <v>0</v>
      </c>
      <c r="I129" s="45">
        <f>+IFERROR('Demanda minorista_AEP'!K124*'Precios mayoristas'!J122*Supuestos!$C$6,"")</f>
        <v>0</v>
      </c>
      <c r="J129" s="45">
        <f>+IFERROR('Demanda minorista_AEP'!L124*'Precios mayoristas'!K122*Supuestos!$C$6,"")</f>
        <v>0</v>
      </c>
      <c r="K129" s="45">
        <f>+IFERROR('Demanda minorista_AEP'!M124*'Precios mayoristas'!L122*Supuestos!$C$6,"")</f>
        <v>0</v>
      </c>
      <c r="L129" s="45">
        <f>+IFERROR('Demanda minorista_AEP'!N124*'Precios mayoristas'!M122*Supuestos!$C$6,"")</f>
        <v>0</v>
      </c>
      <c r="M129" s="45">
        <f>+IFERROR('Demanda minorista_AEP'!O124*'Precios mayoristas'!N122*Supuestos!$C$6,"")</f>
        <v>237120</v>
      </c>
    </row>
    <row r="130" spans="2:14" x14ac:dyDescent="0.3">
      <c r="B130" s="48" t="str">
        <f>+IF('Velocidades y tramos'!E56="","",'Velocidades y tramos'!E56)</f>
        <v>GigaEthernet 100 Gbps</v>
      </c>
      <c r="C130" s="48" t="str">
        <f>+IF('Velocidades y tramos'!F56="","",'Velocidades y tramos'!F56)</f>
        <v>Entre localidades</v>
      </c>
      <c r="D130" s="45">
        <f>IFERROR('Demanda minorista_AEP'!D125*'Precios mayoristas'!D123,"")</f>
        <v>54970</v>
      </c>
      <c r="E130" s="45">
        <f>+IFERROR('Demanda minorista_AEP'!G125*'Precios mayoristas'!F123*Supuestos!$C$6,"")</f>
        <v>0</v>
      </c>
      <c r="F130" s="45">
        <f>+IFERROR('Demanda minorista_AEP'!H125*'Precios mayoristas'!G123*Supuestos!$C$6,"")</f>
        <v>0</v>
      </c>
      <c r="G130" s="45">
        <f>+IFERROR('Demanda minorista_AEP'!I125*'Precios mayoristas'!H123*Supuestos!$C$6,"")</f>
        <v>0</v>
      </c>
      <c r="H130" s="45">
        <f>+IFERROR('Demanda minorista_AEP'!J125*'Precios mayoristas'!I123*Supuestos!$C$6,"")</f>
        <v>0</v>
      </c>
      <c r="I130" s="45">
        <f>+IFERROR('Demanda minorista_AEP'!K125*'Precios mayoristas'!J123*Supuestos!$C$6,"")</f>
        <v>0</v>
      </c>
      <c r="J130" s="45">
        <f>+IFERROR('Demanda minorista_AEP'!L125*'Precios mayoristas'!K123*Supuestos!$C$6,"")</f>
        <v>0</v>
      </c>
      <c r="K130" s="45">
        <f>+IFERROR('Demanda minorista_AEP'!M125*'Precios mayoristas'!L123*Supuestos!$C$6,"")</f>
        <v>0</v>
      </c>
      <c r="L130" s="45">
        <f>+IFERROR('Demanda minorista_AEP'!N125*'Precios mayoristas'!M123*Supuestos!$C$6,"")</f>
        <v>0</v>
      </c>
      <c r="M130" s="45">
        <f>+IFERROR('Demanda minorista_AEP'!O125*'Precios mayoristas'!N123*Supuestos!$C$6,"")</f>
        <v>568800</v>
      </c>
    </row>
    <row r="131" spans="2:14" x14ac:dyDescent="0.3">
      <c r="B131" s="48" t="str">
        <f>+IF('Velocidades y tramos'!E57="","",'Velocidades y tramos'!E57)</f>
        <v/>
      </c>
      <c r="C131" s="48" t="str">
        <f>+IF('Velocidades y tramos'!F57="","",'Velocidades y tramos'!F57)</f>
        <v/>
      </c>
      <c r="D131" s="45">
        <f>IFERROR('Demanda minorista_AEP'!D126*'Precios mayoristas'!D124,"")</f>
        <v>0</v>
      </c>
      <c r="E131" s="45">
        <f>+IFERROR('Demanda minorista_AEP'!G126*'Precios mayoristas'!F124*Supuestos!$C$6,"")</f>
        <v>0</v>
      </c>
      <c r="F131" s="45">
        <f>+IFERROR('Demanda minorista_AEP'!H126*'Precios mayoristas'!G124*Supuestos!$C$6,"")</f>
        <v>0</v>
      </c>
      <c r="G131" s="45">
        <f>+IFERROR('Demanda minorista_AEP'!I126*'Precios mayoristas'!H124*Supuestos!$C$6,"")</f>
        <v>0</v>
      </c>
      <c r="H131" s="45">
        <f>+IFERROR('Demanda minorista_AEP'!J126*'Precios mayoristas'!I124*Supuestos!$C$6,"")</f>
        <v>0</v>
      </c>
      <c r="I131" s="45">
        <f>+IFERROR('Demanda minorista_AEP'!K126*'Precios mayoristas'!J124*Supuestos!$C$6,"")</f>
        <v>0</v>
      </c>
      <c r="J131" s="45">
        <f>+IFERROR('Demanda minorista_AEP'!L126*'Precios mayoristas'!K124*Supuestos!$C$6,"")</f>
        <v>0</v>
      </c>
      <c r="K131" s="45">
        <f>+IFERROR('Demanda minorista_AEP'!M126*'Precios mayoristas'!L124*Supuestos!$C$6,"")</f>
        <v>0</v>
      </c>
      <c r="L131" s="45">
        <f>+IFERROR('Demanda minorista_AEP'!N126*'Precios mayoristas'!M124*Supuestos!$C$6,"")</f>
        <v>0</v>
      </c>
      <c r="M131" s="45">
        <f>+IFERROR('Demanda minorista_AEP'!O126*'Precios mayoristas'!N124*Supuestos!$C$6,"")</f>
        <v>0</v>
      </c>
    </row>
    <row r="132" spans="2:14" x14ac:dyDescent="0.3">
      <c r="B132" s="48" t="str">
        <f>+IF('Velocidades y tramos'!E58="","",'Velocidades y tramos'!E58)</f>
        <v/>
      </c>
      <c r="C132" s="48" t="str">
        <f>+IF('Velocidades y tramos'!F58="","",'Velocidades y tramos'!F58)</f>
        <v/>
      </c>
      <c r="D132" s="45">
        <f>IFERROR('Demanda minorista_AEP'!D127*'Precios mayoristas'!D125,"")</f>
        <v>0</v>
      </c>
      <c r="E132" s="45">
        <f>+IFERROR('Demanda minorista_AEP'!G127*'Precios mayoristas'!F125*Supuestos!$C$6,"")</f>
        <v>0</v>
      </c>
      <c r="F132" s="45">
        <f>+IFERROR('Demanda minorista_AEP'!H127*'Precios mayoristas'!G125*Supuestos!$C$6,"")</f>
        <v>0</v>
      </c>
      <c r="G132" s="45">
        <f>+IFERROR('Demanda minorista_AEP'!I127*'Precios mayoristas'!H125*Supuestos!$C$6,"")</f>
        <v>0</v>
      </c>
      <c r="H132" s="45">
        <f>+IFERROR('Demanda minorista_AEP'!J127*'Precios mayoristas'!I125*Supuestos!$C$6,"")</f>
        <v>0</v>
      </c>
      <c r="I132" s="45">
        <f>+IFERROR('Demanda minorista_AEP'!K127*'Precios mayoristas'!J125*Supuestos!$C$6,"")</f>
        <v>0</v>
      </c>
      <c r="J132" s="45">
        <f>+IFERROR('Demanda minorista_AEP'!L127*'Precios mayoristas'!K125*Supuestos!$C$6,"")</f>
        <v>0</v>
      </c>
      <c r="K132" s="45">
        <f>+IFERROR('Demanda minorista_AEP'!M127*'Precios mayoristas'!L125*Supuestos!$C$6,"")</f>
        <v>0</v>
      </c>
      <c r="L132" s="45">
        <f>+IFERROR('Demanda minorista_AEP'!N127*'Precios mayoristas'!M125*Supuestos!$C$6,"")</f>
        <v>0</v>
      </c>
      <c r="M132" s="45">
        <f>+IFERROR('Demanda minorista_AEP'!O127*'Precios mayoristas'!N125*Supuestos!$C$6,"")</f>
        <v>0</v>
      </c>
    </row>
    <row r="133" spans="2:14" x14ac:dyDescent="0.3">
      <c r="B133" s="48"/>
      <c r="C133" s="48" t="str">
        <f>+IF('Velocidades y tramos'!F59="","",'Velocidades y tramos'!F59)</f>
        <v/>
      </c>
      <c r="D133" s="45">
        <f>IFERROR('Demanda minorista_AEP'!D128*'Precios mayoristas'!D126,"")</f>
        <v>0</v>
      </c>
      <c r="E133" s="45" t="str">
        <f>+IFERROR('Demanda minorista_AEP'!#REF!*'Precios mayoristas'!F126*Supuestos!$C$6,"")</f>
        <v/>
      </c>
      <c r="F133" s="45" t="str">
        <f>+IFERROR('Demanda minorista_AEP'!#REF!*'Precios mayoristas'!G126*Supuestos!$C$6,"")</f>
        <v/>
      </c>
      <c r="G133" s="45" t="str">
        <f>+IFERROR('Demanda minorista_AEP'!#REF!*'Precios mayoristas'!H126*Supuestos!$C$6,"")</f>
        <v/>
      </c>
      <c r="H133" s="45" t="str">
        <f>+IFERROR('Demanda minorista_AEP'!#REF!*'Precios mayoristas'!I126*Supuestos!$C$6,"")</f>
        <v/>
      </c>
      <c r="I133" s="45" t="str">
        <f>+IFERROR('Demanda minorista_AEP'!#REF!*'Precios mayoristas'!J126*Supuestos!$C$6,"")</f>
        <v/>
      </c>
      <c r="J133" s="45" t="str">
        <f>+IFERROR('Demanda minorista_AEP'!#REF!*'Precios mayoristas'!K126*Supuestos!$C$6,"")</f>
        <v/>
      </c>
      <c r="K133" s="45" t="str">
        <f>+IFERROR('Demanda minorista_AEP'!#REF!*'Precios mayoristas'!L126*Supuestos!$C$6,"")</f>
        <v/>
      </c>
      <c r="L133" s="45" t="str">
        <f>+IFERROR('Demanda minorista_AEP'!#REF!*'Precios mayoristas'!M126*Supuestos!$C$6,"")</f>
        <v/>
      </c>
      <c r="M133" s="45">
        <f>+IFERROR('Demanda minorista_AEP'!O128*'Precios mayoristas'!N126*Supuestos!$C$6,"")</f>
        <v>0</v>
      </c>
    </row>
    <row r="134" spans="2:14" x14ac:dyDescent="0.3">
      <c r="B134" s="48" t="str">
        <f>+IF('Velocidades y tramos'!E60="","",'Velocidades y tramos'!E60)</f>
        <v/>
      </c>
      <c r="C134" s="48" t="str">
        <f>+IF('Velocidades y tramos'!F60="","",'Velocidades y tramos'!F60)</f>
        <v/>
      </c>
      <c r="D134" s="45">
        <f>IFERROR('Demanda minorista_AEP'!D129*'Precios mayoristas'!D127,"")</f>
        <v>0</v>
      </c>
      <c r="E134" s="45" t="str">
        <f>+IFERROR('Demanda minorista_AEP'!G128*'Precios mayoristas'!F127*Supuestos!$C$6,"")</f>
        <v/>
      </c>
      <c r="F134" s="45">
        <f>+IFERROR('Demanda minorista_AEP'!H128*'Precios mayoristas'!G127*Supuestos!$C$6,"")</f>
        <v>0</v>
      </c>
      <c r="G134" s="45">
        <f>+IFERROR('Demanda minorista_AEP'!I128*'Precios mayoristas'!H127*Supuestos!$C$6,"")</f>
        <v>0</v>
      </c>
      <c r="H134" s="45">
        <f>+IFERROR('Demanda minorista_AEP'!J128*'Precios mayoristas'!I127*Supuestos!$C$6,"")</f>
        <v>0</v>
      </c>
      <c r="I134" s="45">
        <f>+IFERROR('Demanda minorista_AEP'!K128*'Precios mayoristas'!J127*Supuestos!$C$6,"")</f>
        <v>0</v>
      </c>
      <c r="J134" s="45">
        <f>+IFERROR('Demanda minorista_AEP'!L128*'Precios mayoristas'!K127*Supuestos!$C$6,"")</f>
        <v>0</v>
      </c>
      <c r="K134" s="45">
        <f>+IFERROR('Demanda minorista_AEP'!M128*'Precios mayoristas'!L127*Supuestos!$C$6,"")</f>
        <v>0</v>
      </c>
      <c r="L134" s="45">
        <f>+IFERROR('Demanda minorista_AEP'!N128*'Precios mayoristas'!M127*Supuestos!$C$6,"")</f>
        <v>0</v>
      </c>
      <c r="M134" s="45">
        <f>+IFERROR('Demanda minorista_AEP'!O129*'Precios mayoristas'!N127*Supuestos!$C$6,"")</f>
        <v>0</v>
      </c>
    </row>
    <row r="135" spans="2:14" x14ac:dyDescent="0.3">
      <c r="B135" s="49"/>
      <c r="C135" s="49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</row>
    <row r="136" spans="2:14" x14ac:dyDescent="0.3">
      <c r="B136" s="49"/>
      <c r="C136" s="49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</row>
    <row r="137" spans="2:14" s="31" customFormat="1" x14ac:dyDescent="0.3">
      <c r="B137" s="32" t="s">
        <v>45</v>
      </c>
      <c r="C137" s="32"/>
      <c r="D137" s="33"/>
      <c r="E137" s="33"/>
      <c r="F137" s="34"/>
      <c r="G137" s="34"/>
      <c r="H137" s="34"/>
      <c r="I137" s="34"/>
      <c r="J137" s="34"/>
      <c r="K137" s="34"/>
      <c r="L137" s="34"/>
      <c r="M137" s="34"/>
      <c r="N137" s="34"/>
    </row>
    <row r="138" spans="2:14" x14ac:dyDescent="0.3">
      <c r="B138" s="49"/>
      <c r="C138" s="49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</row>
    <row r="139" spans="2:14" x14ac:dyDescent="0.3">
      <c r="B139" s="49"/>
      <c r="C139" s="49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</row>
    <row r="140" spans="2:14" x14ac:dyDescent="0.3">
      <c r="B140" s="145"/>
      <c r="C140" s="147"/>
      <c r="D140" s="161" t="s">
        <v>0</v>
      </c>
      <c r="E140" s="162"/>
      <c r="F140" s="162"/>
      <c r="G140" s="162"/>
      <c r="H140" s="162"/>
      <c r="I140" s="162"/>
      <c r="J140" s="162"/>
      <c r="K140" s="162"/>
      <c r="L140" s="162"/>
      <c r="M140" s="163"/>
    </row>
    <row r="141" spans="2:14" ht="15" customHeight="1" x14ac:dyDescent="0.3">
      <c r="B141" s="146"/>
      <c r="C141" s="148"/>
      <c r="D141" s="51"/>
      <c r="E141" s="158" t="s">
        <v>1</v>
      </c>
      <c r="F141" s="159"/>
      <c r="G141" s="159"/>
      <c r="H141" s="159"/>
      <c r="I141" s="159"/>
      <c r="J141" s="159"/>
      <c r="K141" s="159"/>
      <c r="L141" s="159"/>
      <c r="M141" s="160"/>
    </row>
    <row r="142" spans="2:14" x14ac:dyDescent="0.3">
      <c r="B142" s="146"/>
      <c r="C142" s="148"/>
      <c r="D142" s="36"/>
      <c r="E142" s="53" t="s">
        <v>2</v>
      </c>
      <c r="F142" s="53"/>
      <c r="G142" s="53" t="s">
        <v>3</v>
      </c>
      <c r="H142" s="53"/>
      <c r="I142" s="53" t="s">
        <v>4</v>
      </c>
      <c r="J142" s="53"/>
      <c r="K142" s="53" t="s">
        <v>5</v>
      </c>
      <c r="L142" s="53"/>
      <c r="M142" s="52"/>
    </row>
    <row r="143" spans="2:14" x14ac:dyDescent="0.3">
      <c r="B143" s="39" t="s">
        <v>6</v>
      </c>
      <c r="C143" s="39" t="s">
        <v>207</v>
      </c>
      <c r="D143" s="40" t="s">
        <v>208</v>
      </c>
      <c r="E143" s="40" t="s">
        <v>8</v>
      </c>
      <c r="F143" s="40" t="s">
        <v>9</v>
      </c>
      <c r="G143" s="40" t="s">
        <v>8</v>
      </c>
      <c r="H143" s="40" t="s">
        <v>9</v>
      </c>
      <c r="I143" s="40" t="s">
        <v>8</v>
      </c>
      <c r="J143" s="40" t="s">
        <v>9</v>
      </c>
      <c r="K143" s="40" t="s">
        <v>8</v>
      </c>
      <c r="L143" s="40" t="s">
        <v>9</v>
      </c>
      <c r="M143" s="40" t="s">
        <v>10</v>
      </c>
    </row>
    <row r="144" spans="2:14" x14ac:dyDescent="0.3">
      <c r="B144" s="48" t="str">
        <f>+IF('Velocidades y tramos'!E6="","",'Velocidades y tramos'!E6)</f>
        <v>64 Kbps</v>
      </c>
      <c r="C144" s="48" t="str">
        <f>+IF('Velocidades y tramos'!I6="","",'Velocidades y tramos'!I6)</f>
        <v>LDI</v>
      </c>
      <c r="D144" s="45">
        <f>IFERROR('Demanda minorista_AEP'!D132*'Precios mayoristas'!D125,"")</f>
        <v>15490</v>
      </c>
      <c r="E144" s="45">
        <f>+IFERROR('Demanda minorista_AEP'!G132*'Precios mayoristas'!F125*Supuestos!$C$6,"")</f>
        <v>48300</v>
      </c>
      <c r="F144" s="45">
        <f>+IFERROR('Demanda minorista_AEP'!H132*'Precios mayoristas'!G125*Supuestos!$C$6,"")</f>
        <v>600</v>
      </c>
      <c r="G144" s="45">
        <f>+IFERROR('Demanda minorista_AEP'!I132*'Precios mayoristas'!H125*Supuestos!$C$6,"")</f>
        <v>60300</v>
      </c>
      <c r="H144" s="45">
        <f>+IFERROR('Demanda minorista_AEP'!J132*'Precios mayoristas'!I125*Supuestos!$C$6,"")</f>
        <v>360</v>
      </c>
      <c r="I144" s="45">
        <f>+IFERROR('Demanda minorista_AEP'!K132*'Precios mayoristas'!J125*Supuestos!$C$6,"")</f>
        <v>80400</v>
      </c>
      <c r="J144" s="45">
        <f>+IFERROR('Demanda minorista_AEP'!L132*'Precios mayoristas'!K125*Supuestos!$C$6,"")</f>
        <v>120</v>
      </c>
      <c r="K144" s="45">
        <f>+IFERROR('Demanda minorista_AEP'!M132*'Precios mayoristas'!L125*Supuestos!$C$6,"")</f>
        <v>97920</v>
      </c>
      <c r="L144" s="45">
        <f>+IFERROR('Demanda minorista_AEP'!N132*'Precios mayoristas'!M125*Supuestos!$C$6,"")</f>
        <v>120</v>
      </c>
      <c r="M144" s="45">
        <f>+IFERROR('Demanda minorista_AEP'!O132*'Precios mayoristas'!N125*Supuestos!$C$6,"")</f>
        <v>0</v>
      </c>
    </row>
    <row r="145" spans="2:13" x14ac:dyDescent="0.3">
      <c r="B145" s="48" t="str">
        <f>+IF('Velocidades y tramos'!E7="","",'Velocidades y tramos'!E7)</f>
        <v>128 Kbps</v>
      </c>
      <c r="C145" s="48" t="str">
        <f>+IF('Velocidades y tramos'!I7="","",'Velocidades y tramos'!I7)</f>
        <v>LDI</v>
      </c>
      <c r="D145" s="45">
        <f>IFERROR('Demanda minorista_AEP'!D133*'Precios mayoristas'!D126,"")</f>
        <v>18790</v>
      </c>
      <c r="E145" s="45">
        <f>+IFERROR('Demanda minorista_AEP'!G133*'Precios mayoristas'!F126*Supuestos!$C$6,"")</f>
        <v>55980</v>
      </c>
      <c r="F145" s="45">
        <f>+IFERROR('Demanda minorista_AEP'!H133*'Precios mayoristas'!G126*Supuestos!$C$6,"")</f>
        <v>960</v>
      </c>
      <c r="G145" s="45">
        <f>+IFERROR('Demanda minorista_AEP'!I133*'Precios mayoristas'!H126*Supuestos!$C$6,"")</f>
        <v>76260</v>
      </c>
      <c r="H145" s="45">
        <f>+IFERROR('Demanda minorista_AEP'!J133*'Precios mayoristas'!I126*Supuestos!$C$6,"")</f>
        <v>720</v>
      </c>
      <c r="I145" s="45">
        <f>+IFERROR('Demanda minorista_AEP'!K133*'Precios mayoristas'!J126*Supuestos!$C$6,"")</f>
        <v>110160</v>
      </c>
      <c r="J145" s="45">
        <f>+IFERROR('Demanda minorista_AEP'!L133*'Precios mayoristas'!K126*Supuestos!$C$6,"")</f>
        <v>240</v>
      </c>
      <c r="K145" s="45">
        <f>+IFERROR('Demanda minorista_AEP'!M133*'Precios mayoristas'!L126*Supuestos!$C$6,"")</f>
        <v>139860</v>
      </c>
      <c r="L145" s="45">
        <f>+IFERROR('Demanda minorista_AEP'!N133*'Precios mayoristas'!M126*Supuestos!$C$6,"")</f>
        <v>240</v>
      </c>
      <c r="M145" s="45">
        <f>+IFERROR('Demanda minorista_AEP'!O133*'Precios mayoristas'!N126*Supuestos!$C$6,"")</f>
        <v>0</v>
      </c>
    </row>
    <row r="146" spans="2:13" x14ac:dyDescent="0.3">
      <c r="B146" s="48" t="str">
        <f>+IF('Velocidades y tramos'!E8="","",'Velocidades y tramos'!E8)</f>
        <v>192 Kbps</v>
      </c>
      <c r="C146" s="48" t="str">
        <f>+IF('Velocidades y tramos'!I8="","",'Velocidades y tramos'!I8)</f>
        <v>LDI</v>
      </c>
      <c r="D146" s="45">
        <f>IFERROR('Demanda minorista_AEP'!D134*'Precios mayoristas'!D127,"")</f>
        <v>20430</v>
      </c>
      <c r="E146" s="45">
        <f>+IFERROR('Demanda minorista_AEP'!G134*'Precios mayoristas'!F127*Supuestos!$C$6,"")</f>
        <v>72420</v>
      </c>
      <c r="F146" s="45">
        <f>+IFERROR('Demanda minorista_AEP'!H134*'Precios mayoristas'!G127*Supuestos!$C$6,"")</f>
        <v>1200</v>
      </c>
      <c r="G146" s="45">
        <f>+IFERROR('Demanda minorista_AEP'!I134*'Precios mayoristas'!H127*Supuestos!$C$6,"")</f>
        <v>100680</v>
      </c>
      <c r="H146" s="45">
        <f>+IFERROR('Demanda minorista_AEP'!J134*'Precios mayoristas'!I127*Supuestos!$C$6,"")</f>
        <v>840</v>
      </c>
      <c r="I146" s="45">
        <f>+IFERROR('Demanda minorista_AEP'!K134*'Precios mayoristas'!J127*Supuestos!$C$6,"")</f>
        <v>147120</v>
      </c>
      <c r="J146" s="45">
        <f>+IFERROR('Demanda minorista_AEP'!L134*'Precios mayoristas'!K127*Supuestos!$C$6,"")</f>
        <v>360</v>
      </c>
      <c r="K146" s="45">
        <f>+IFERROR('Demanda minorista_AEP'!M134*'Precios mayoristas'!L127*Supuestos!$C$6,"")</f>
        <v>189540</v>
      </c>
      <c r="L146" s="45">
        <f>+IFERROR('Demanda minorista_AEP'!N134*'Precios mayoristas'!M127*Supuestos!$C$6,"")</f>
        <v>240</v>
      </c>
      <c r="M146" s="45">
        <f>+IFERROR('Demanda minorista_AEP'!O134*'Precios mayoristas'!N127*Supuestos!$C$6,"")</f>
        <v>0</v>
      </c>
    </row>
    <row r="147" spans="2:13" x14ac:dyDescent="0.3">
      <c r="B147" s="48" t="str">
        <f>+IF('Velocidades y tramos'!E9="","",'Velocidades y tramos'!E9)</f>
        <v>256 Kbps</v>
      </c>
      <c r="C147" s="48" t="str">
        <f>+IF('Velocidades y tramos'!I9="","",'Velocidades y tramos'!I9)</f>
        <v>LDI</v>
      </c>
      <c r="D147" s="45">
        <f>IFERROR('Demanda minorista_AEP'!D135*'Precios mayoristas'!D128,"")</f>
        <v>23350</v>
      </c>
      <c r="E147" s="45">
        <f>+IFERROR('Demanda minorista_AEP'!G135*'Precios mayoristas'!F128*Supuestos!$C$6,"")</f>
        <v>78780</v>
      </c>
      <c r="F147" s="45">
        <f>+IFERROR('Demanda minorista_AEP'!H135*'Precios mayoristas'!G128*Supuestos!$C$6,"")</f>
        <v>1560</v>
      </c>
      <c r="G147" s="45">
        <f>+IFERROR('Demanda minorista_AEP'!I135*'Precios mayoristas'!H128*Supuestos!$C$6,"")</f>
        <v>114120</v>
      </c>
      <c r="H147" s="45">
        <f>+IFERROR('Demanda minorista_AEP'!J135*'Precios mayoristas'!I128*Supuestos!$C$6,"")</f>
        <v>1080</v>
      </c>
      <c r="I147" s="45">
        <f>+IFERROR('Demanda minorista_AEP'!K135*'Precios mayoristas'!J128*Supuestos!$C$6,"")</f>
        <v>171720</v>
      </c>
      <c r="J147" s="45">
        <f>+IFERROR('Demanda minorista_AEP'!L135*'Precios mayoristas'!K128*Supuestos!$C$6,"")</f>
        <v>360</v>
      </c>
      <c r="K147" s="45">
        <f>+IFERROR('Demanda minorista_AEP'!M135*'Precios mayoristas'!L128*Supuestos!$C$6,"")</f>
        <v>225240</v>
      </c>
      <c r="L147" s="45">
        <f>+IFERROR('Demanda minorista_AEP'!N135*'Precios mayoristas'!M128*Supuestos!$C$6,"")</f>
        <v>240</v>
      </c>
      <c r="M147" s="45">
        <f>+IFERROR('Demanda minorista_AEP'!O135*'Precios mayoristas'!N128*Supuestos!$C$6,"")</f>
        <v>0</v>
      </c>
    </row>
    <row r="148" spans="2:13" x14ac:dyDescent="0.3">
      <c r="B148" s="48" t="str">
        <f>+IF('Velocidades y tramos'!E10="","",'Velocidades y tramos'!E10)</f>
        <v>384 Kbps</v>
      </c>
      <c r="C148" s="48" t="str">
        <f>+IF('Velocidades y tramos'!I10="","",'Velocidades y tramos'!I10)</f>
        <v>LDI</v>
      </c>
      <c r="D148" s="45">
        <f>IFERROR('Demanda minorista_AEP'!D136*'Precios mayoristas'!D129,"")</f>
        <v>26270</v>
      </c>
      <c r="E148" s="45">
        <f>+IFERROR('Demanda minorista_AEP'!G136*'Precios mayoristas'!F129*Supuestos!$C$6,"")</f>
        <v>90300</v>
      </c>
      <c r="F148" s="45">
        <f>+IFERROR('Demanda minorista_AEP'!H136*'Precios mayoristas'!G129*Supuestos!$C$6,"")</f>
        <v>2040</v>
      </c>
      <c r="G148" s="45">
        <f>+IFERROR('Demanda minorista_AEP'!I136*'Precios mayoristas'!H129*Supuestos!$C$6,"")</f>
        <v>138360</v>
      </c>
      <c r="H148" s="45">
        <f>+IFERROR('Demanda minorista_AEP'!J136*'Precios mayoristas'!I129*Supuestos!$C$6,"")</f>
        <v>1560</v>
      </c>
      <c r="I148" s="45">
        <f>+IFERROR('Demanda minorista_AEP'!K136*'Precios mayoristas'!J129*Supuestos!$C$6,"")</f>
        <v>216300</v>
      </c>
      <c r="J148" s="45">
        <f>+IFERROR('Demanda minorista_AEP'!L136*'Precios mayoristas'!K129*Supuestos!$C$6,"")</f>
        <v>600</v>
      </c>
      <c r="K148" s="45">
        <f>+IFERROR('Demanda minorista_AEP'!M136*'Precios mayoristas'!L129*Supuestos!$C$6,"")</f>
        <v>289740</v>
      </c>
      <c r="L148" s="45">
        <f>+IFERROR('Demanda minorista_AEP'!N136*'Precios mayoristas'!M129*Supuestos!$C$6,"")</f>
        <v>360</v>
      </c>
      <c r="M148" s="45">
        <f>+IFERROR('Demanda minorista_AEP'!O136*'Precios mayoristas'!N129*Supuestos!$C$6,"")</f>
        <v>0</v>
      </c>
    </row>
    <row r="149" spans="2:13" x14ac:dyDescent="0.3">
      <c r="B149" s="48" t="str">
        <f>+IF('Velocidades y tramos'!E11="","",'Velocidades y tramos'!E11)</f>
        <v>512 Kbps</v>
      </c>
      <c r="C149" s="48" t="str">
        <f>+IF('Velocidades y tramos'!I11="","",'Velocidades y tramos'!I11)</f>
        <v>LDI</v>
      </c>
      <c r="D149" s="45">
        <f>IFERROR('Demanda minorista_AEP'!D137*'Precios mayoristas'!D130,"")</f>
        <v>29190</v>
      </c>
      <c r="E149" s="45">
        <f>+IFERROR('Demanda minorista_AEP'!G137*'Precios mayoristas'!F130*Supuestos!$C$6,"")</f>
        <v>100800</v>
      </c>
      <c r="F149" s="45">
        <f>+IFERROR('Demanda minorista_AEP'!H137*'Precios mayoristas'!G130*Supuestos!$C$6,"")</f>
        <v>2520</v>
      </c>
      <c r="G149" s="45">
        <f>+IFERROR('Demanda minorista_AEP'!I137*'Precios mayoristas'!H130*Supuestos!$C$6,"")</f>
        <v>160440</v>
      </c>
      <c r="H149" s="45">
        <f>+IFERROR('Demanda minorista_AEP'!J137*'Precios mayoristas'!I130*Supuestos!$C$6,"")</f>
        <v>1800</v>
      </c>
      <c r="I149" s="45">
        <f>+IFERROR('Demanda minorista_AEP'!K137*'Precios mayoristas'!J130*Supuestos!$C$6,"")</f>
        <v>256980</v>
      </c>
      <c r="J149" s="45">
        <f>+IFERROR('Demanda minorista_AEP'!L137*'Precios mayoristas'!K130*Supuestos!$C$6,"")</f>
        <v>720</v>
      </c>
      <c r="K149" s="45">
        <f>+IFERROR('Demanda minorista_AEP'!M137*'Precios mayoristas'!L130*Supuestos!$C$6,"")</f>
        <v>348480</v>
      </c>
      <c r="L149" s="45">
        <f>+IFERROR('Demanda minorista_AEP'!N137*'Precios mayoristas'!M130*Supuestos!$C$6,"")</f>
        <v>480</v>
      </c>
      <c r="M149" s="45">
        <f>+IFERROR('Demanda minorista_AEP'!O137*'Precios mayoristas'!N130*Supuestos!$C$6,"")</f>
        <v>0</v>
      </c>
    </row>
    <row r="150" spans="2:13" x14ac:dyDescent="0.3">
      <c r="B150" s="48" t="str">
        <f>+IF('Velocidades y tramos'!E12="","",'Velocidades y tramos'!E12)</f>
        <v>768 Kbps</v>
      </c>
      <c r="C150" s="48" t="str">
        <f>+IF('Velocidades y tramos'!I12="","",'Velocidades y tramos'!I12)</f>
        <v>LDI</v>
      </c>
      <c r="D150" s="45">
        <f>IFERROR('Demanda minorista_AEP'!D138*'Precios mayoristas'!D131,"")</f>
        <v>32110</v>
      </c>
      <c r="E150" s="45">
        <f>+IFERROR('Demanda minorista_AEP'!G138*'Precios mayoristas'!F131*Supuestos!$C$6,"")</f>
        <v>135600</v>
      </c>
      <c r="F150" s="45">
        <f>+IFERROR('Demanda minorista_AEP'!H138*'Precios mayoristas'!G131*Supuestos!$C$6,"")</f>
        <v>3360</v>
      </c>
      <c r="G150" s="45">
        <f>+IFERROR('Demanda minorista_AEP'!I138*'Precios mayoristas'!H131*Supuestos!$C$6,"")</f>
        <v>216480</v>
      </c>
      <c r="H150" s="45">
        <f>+IFERROR('Demanda minorista_AEP'!J138*'Precios mayoristas'!I131*Supuestos!$C$6,"")</f>
        <v>2520</v>
      </c>
      <c r="I150" s="45">
        <f>+IFERROR('Demanda minorista_AEP'!K138*'Precios mayoristas'!J131*Supuestos!$C$6,"")</f>
        <v>347220</v>
      </c>
      <c r="J150" s="45">
        <f>+IFERROR('Demanda minorista_AEP'!L138*'Precios mayoristas'!K131*Supuestos!$C$6,"")</f>
        <v>960</v>
      </c>
      <c r="K150" s="45">
        <f>+IFERROR('Demanda minorista_AEP'!M138*'Precios mayoristas'!L131*Supuestos!$C$6,"")</f>
        <v>471540</v>
      </c>
      <c r="L150" s="45">
        <f>+IFERROR('Demanda minorista_AEP'!N138*'Precios mayoristas'!M131*Supuestos!$C$6,"")</f>
        <v>720</v>
      </c>
      <c r="M150" s="45">
        <f>+IFERROR('Demanda minorista_AEP'!O138*'Precios mayoristas'!N131*Supuestos!$C$6,"")</f>
        <v>0</v>
      </c>
    </row>
    <row r="151" spans="2:13" x14ac:dyDescent="0.3">
      <c r="B151" s="48" t="str">
        <f>+IF('Velocidades y tramos'!E13="","",'Velocidades y tramos'!E13)</f>
        <v>1024 Kbps</v>
      </c>
      <c r="C151" s="48" t="str">
        <f>+IF('Velocidades y tramos'!I13="","",'Velocidades y tramos'!I13)</f>
        <v>LDI</v>
      </c>
      <c r="D151" s="45">
        <f>IFERROR('Demanda minorista_AEP'!D139*'Precios mayoristas'!D132,"")</f>
        <v>35030</v>
      </c>
      <c r="E151" s="45">
        <f>+IFERROR('Demanda minorista_AEP'!G139*'Precios mayoristas'!F132*Supuestos!$C$6,"")</f>
        <v>153000</v>
      </c>
      <c r="F151" s="45">
        <f>+IFERROR('Demanda minorista_AEP'!H139*'Precios mayoristas'!G132*Supuestos!$C$6,"")</f>
        <v>4200</v>
      </c>
      <c r="G151" s="45">
        <f>+IFERROR('Demanda minorista_AEP'!I139*'Precios mayoristas'!H132*Supuestos!$C$6,"")</f>
        <v>253080</v>
      </c>
      <c r="H151" s="45">
        <f>+IFERROR('Demanda minorista_AEP'!J139*'Precios mayoristas'!I132*Supuestos!$C$6,"")</f>
        <v>3120</v>
      </c>
      <c r="I151" s="45">
        <f>+IFERROR('Demanda minorista_AEP'!K139*'Precios mayoristas'!J132*Supuestos!$C$6,"")</f>
        <v>414720</v>
      </c>
      <c r="J151" s="45">
        <f>+IFERROR('Demanda minorista_AEP'!L139*'Precios mayoristas'!K132*Supuestos!$C$6,"")</f>
        <v>1200</v>
      </c>
      <c r="K151" s="45">
        <f>+IFERROR('Demanda minorista_AEP'!M139*'Precios mayoristas'!L132*Supuestos!$C$6,"")</f>
        <v>568740</v>
      </c>
      <c r="L151" s="45">
        <f>+IFERROR('Demanda minorista_AEP'!N139*'Precios mayoristas'!M132*Supuestos!$C$6,"")</f>
        <v>840</v>
      </c>
      <c r="M151" s="45">
        <f>+IFERROR('Demanda minorista_AEP'!O139*'Precios mayoristas'!N132*Supuestos!$C$6,"")</f>
        <v>0</v>
      </c>
    </row>
    <row r="152" spans="2:13" x14ac:dyDescent="0.3">
      <c r="B152" s="48" t="str">
        <f>+IF('Velocidades y tramos'!E14="","",'Velocidades y tramos'!E14)</f>
        <v>E1 (2 Mbps)</v>
      </c>
      <c r="C152" s="48" t="str">
        <f>+IF('Velocidades y tramos'!I14="","",'Velocidades y tramos'!I14)</f>
        <v>LDI</v>
      </c>
      <c r="D152" s="45">
        <f>IFERROR('Demanda minorista_AEP'!D140*'Precios mayoristas'!D133,"")</f>
        <v>55650</v>
      </c>
      <c r="E152" s="45">
        <f>+IFERROR('Demanda minorista_AEP'!G140*'Precios mayoristas'!F133*Supuestos!$C$6,"")</f>
        <v>223320</v>
      </c>
      <c r="F152" s="45">
        <f>+IFERROR('Demanda minorista_AEP'!H140*'Precios mayoristas'!G133*Supuestos!$C$6,"")</f>
        <v>7320</v>
      </c>
      <c r="G152" s="45">
        <f>+IFERROR('Demanda minorista_AEP'!I140*'Precios mayoristas'!H133*Supuestos!$C$6,"")</f>
        <v>400860</v>
      </c>
      <c r="H152" s="45">
        <f>+IFERROR('Demanda minorista_AEP'!J140*'Precios mayoristas'!I133*Supuestos!$C$6,"")</f>
        <v>5520</v>
      </c>
      <c r="I152" s="45">
        <f>+IFERROR('Demanda minorista_AEP'!K140*'Precios mayoristas'!J133*Supuestos!$C$6,"")</f>
        <v>699000</v>
      </c>
      <c r="J152" s="45">
        <f>+IFERROR('Demanda minorista_AEP'!L140*'Precios mayoristas'!K133*Supuestos!$C$6,"")</f>
        <v>2040</v>
      </c>
      <c r="K152" s="45">
        <f>+IFERROR('Demanda minorista_AEP'!M140*'Precios mayoristas'!L133*Supuestos!$C$6,"")</f>
        <v>960480</v>
      </c>
      <c r="L152" s="45">
        <f>+IFERROR('Demanda minorista_AEP'!N140*'Precios mayoristas'!M133*Supuestos!$C$6,"")</f>
        <v>1440</v>
      </c>
      <c r="M152" s="45">
        <f>+IFERROR('Demanda minorista_AEP'!O140*'Precios mayoristas'!N133*Supuestos!$C$6,"")</f>
        <v>0</v>
      </c>
    </row>
    <row r="153" spans="2:13" x14ac:dyDescent="0.3">
      <c r="B153" s="48" t="str">
        <f>+IF('Velocidades y tramos'!E15="","",'Velocidades y tramos'!E15)</f>
        <v>E2 (8 Mbps)</v>
      </c>
      <c r="C153" s="48" t="str">
        <f>+IF('Velocidades y tramos'!I15="","",'Velocidades y tramos'!I15)</f>
        <v>LDI</v>
      </c>
      <c r="D153" s="45">
        <f>IFERROR('Demanda minorista_AEP'!D141*'Precios mayoristas'!D134,"")</f>
        <v>222600</v>
      </c>
      <c r="E153" s="45">
        <f>+IFERROR('Demanda minorista_AEP'!G141*'Precios mayoristas'!F134*Supuestos!$C$6,"")</f>
        <v>516660</v>
      </c>
      <c r="F153" s="45">
        <f>+IFERROR('Demanda minorista_AEP'!H141*'Precios mayoristas'!G134*Supuestos!$C$6,"")</f>
        <v>20040</v>
      </c>
      <c r="G153" s="45">
        <f>+IFERROR('Demanda minorista_AEP'!I141*'Precios mayoristas'!H134*Supuestos!$C$6,"")</f>
        <v>999960</v>
      </c>
      <c r="H153" s="45">
        <f>+IFERROR('Demanda minorista_AEP'!J141*'Precios mayoristas'!I134*Supuestos!$C$6,"")</f>
        <v>14880</v>
      </c>
      <c r="I153" s="45">
        <f>+IFERROR('Demanda minorista_AEP'!K141*'Precios mayoristas'!J134*Supuestos!$C$6,"")</f>
        <v>1811400</v>
      </c>
      <c r="J153" s="45">
        <f>+IFERROR('Demanda minorista_AEP'!L141*'Precios mayoristas'!K134*Supuestos!$C$6,"")</f>
        <v>5640</v>
      </c>
      <c r="K153" s="45">
        <f>+IFERROR('Demanda minorista_AEP'!M141*'Precios mayoristas'!L134*Supuestos!$C$6,"")</f>
        <v>2523300</v>
      </c>
      <c r="L153" s="45">
        <f>+IFERROR('Demanda minorista_AEP'!N141*'Precios mayoristas'!M134*Supuestos!$C$6,"")</f>
        <v>4080</v>
      </c>
      <c r="M153" s="45">
        <f>+IFERROR('Demanda minorista_AEP'!O141*'Precios mayoristas'!N134*Supuestos!$C$6,"")</f>
        <v>0</v>
      </c>
    </row>
    <row r="154" spans="2:13" x14ac:dyDescent="0.3">
      <c r="B154" s="48" t="str">
        <f>+IF('Velocidades y tramos'!E16="","",'Velocidades y tramos'!E16)</f>
        <v>E3 (34 Mbps)</v>
      </c>
      <c r="C154" s="48" t="str">
        <f>+IF('Velocidades y tramos'!I16="","",'Velocidades y tramos'!I16)</f>
        <v>LDI</v>
      </c>
      <c r="D154" s="45">
        <f>IFERROR('Demanda minorista_AEP'!D142*'Precios mayoristas'!D135,"")</f>
        <v>584200</v>
      </c>
      <c r="E154" s="45">
        <f>+IFERROR('Demanda minorista_AEP'!G142*'Precios mayoristas'!F135*Supuestos!$C$6,"")</f>
        <v>2344080</v>
      </c>
      <c r="F154" s="45">
        <f>+IFERROR('Demanda minorista_AEP'!H142*'Precios mayoristas'!G135*Supuestos!$C$6,"")</f>
        <v>5400</v>
      </c>
      <c r="G154" s="45">
        <f>+IFERROR('Demanda minorista_AEP'!I142*'Precios mayoristas'!H135*Supuestos!$C$6,"")</f>
        <v>2344080</v>
      </c>
      <c r="H154" s="45">
        <f>+IFERROR('Demanda minorista_AEP'!J142*'Precios mayoristas'!I135*Supuestos!$C$6,"")</f>
        <v>5400</v>
      </c>
      <c r="I154" s="45">
        <f>+IFERROR('Demanda minorista_AEP'!K142*'Precios mayoristas'!J135*Supuestos!$C$6,"")</f>
        <v>2344080</v>
      </c>
      <c r="J154" s="45">
        <f>+IFERROR('Demanda minorista_AEP'!L142*'Precios mayoristas'!K135*Supuestos!$C$6,"")</f>
        <v>5400</v>
      </c>
      <c r="K154" s="45">
        <f>+IFERROR('Demanda minorista_AEP'!M142*'Precios mayoristas'!L135*Supuestos!$C$6,"")</f>
        <v>2344080</v>
      </c>
      <c r="L154" s="45">
        <f>+IFERROR('Demanda minorista_AEP'!N142*'Precios mayoristas'!M135*Supuestos!$C$6,"")</f>
        <v>5400</v>
      </c>
      <c r="M154" s="45">
        <f>+IFERROR('Demanda minorista_AEP'!O142*'Precios mayoristas'!N135*Supuestos!$C$6,"")</f>
        <v>0</v>
      </c>
    </row>
    <row r="155" spans="2:13" x14ac:dyDescent="0.3">
      <c r="B155" s="48" t="str">
        <f>+IF('Velocidades y tramos'!E17="","",'Velocidades y tramos'!E17)</f>
        <v xml:space="preserve">E4 (139 Mbps) </v>
      </c>
      <c r="C155" s="48" t="str">
        <f>+IF('Velocidades y tramos'!I17="","",'Velocidades y tramos'!I17)</f>
        <v>LDI</v>
      </c>
      <c r="D155" s="45">
        <f>IFERROR('Demanda minorista_AEP'!D143*'Precios mayoristas'!D136,"")</f>
        <v>1490250</v>
      </c>
      <c r="E155" s="45">
        <f>+IFERROR('Demanda minorista_AEP'!G143*'Precios mayoristas'!F136*Supuestos!$C$6,"")</f>
        <v>5243820</v>
      </c>
      <c r="F155" s="45">
        <f>+IFERROR('Demanda minorista_AEP'!H143*'Precios mayoristas'!G136*Supuestos!$C$6,"")</f>
        <v>12360</v>
      </c>
      <c r="G155" s="45">
        <f>+IFERROR('Demanda minorista_AEP'!I143*'Precios mayoristas'!H136*Supuestos!$C$6,"")</f>
        <v>5243820</v>
      </c>
      <c r="H155" s="45">
        <f>+IFERROR('Demanda minorista_AEP'!J143*'Precios mayoristas'!I136*Supuestos!$C$6,"")</f>
        <v>12360</v>
      </c>
      <c r="I155" s="45">
        <f>+IFERROR('Demanda minorista_AEP'!K143*'Precios mayoristas'!J136*Supuestos!$C$6,"")</f>
        <v>5243820</v>
      </c>
      <c r="J155" s="45">
        <f>+IFERROR('Demanda minorista_AEP'!L143*'Precios mayoristas'!K136*Supuestos!$C$6,"")</f>
        <v>12360</v>
      </c>
      <c r="K155" s="45">
        <f>+IFERROR('Demanda minorista_AEP'!M143*'Precios mayoristas'!L136*Supuestos!$C$6,"")</f>
        <v>5243820</v>
      </c>
      <c r="L155" s="45">
        <f>+IFERROR('Demanda minorista_AEP'!N143*'Precios mayoristas'!M136*Supuestos!$C$6,"")</f>
        <v>12360</v>
      </c>
      <c r="M155" s="45">
        <f>+IFERROR('Demanda minorista_AEP'!O143*'Precios mayoristas'!N136*Supuestos!$C$6,"")</f>
        <v>0</v>
      </c>
    </row>
    <row r="156" spans="2:13" x14ac:dyDescent="0.3">
      <c r="B156" s="48" t="str">
        <f>+IF('Velocidades y tramos'!E18="","",'Velocidades y tramos'!E18)</f>
        <v xml:space="preserve">STM 1 (155 Mbps) </v>
      </c>
      <c r="C156" s="48" t="str">
        <f>+IF('Velocidades y tramos'!I18="","",'Velocidades y tramos'!I18)</f>
        <v>LDI</v>
      </c>
      <c r="D156" s="45">
        <f>IFERROR('Demanda minorista_AEP'!D144*'Precios mayoristas'!D137,"")</f>
        <v>1490250</v>
      </c>
      <c r="E156" s="45">
        <f>+IFERROR('Demanda minorista_AEP'!G144*'Precios mayoristas'!F137*Supuestos!$C$6,"")</f>
        <v>5243820</v>
      </c>
      <c r="F156" s="45">
        <f>+IFERROR('Demanda minorista_AEP'!H144*'Precios mayoristas'!G137*Supuestos!$C$6,"")</f>
        <v>12360</v>
      </c>
      <c r="G156" s="45">
        <f>+IFERROR('Demanda minorista_AEP'!I144*'Precios mayoristas'!H137*Supuestos!$C$6,"")</f>
        <v>5243820</v>
      </c>
      <c r="H156" s="45">
        <f>+IFERROR('Demanda minorista_AEP'!J144*'Precios mayoristas'!I137*Supuestos!$C$6,"")</f>
        <v>12360</v>
      </c>
      <c r="I156" s="45">
        <f>+IFERROR('Demanda minorista_AEP'!K144*'Precios mayoristas'!J137*Supuestos!$C$6,"")</f>
        <v>5243820</v>
      </c>
      <c r="J156" s="45">
        <f>+IFERROR('Demanda minorista_AEP'!L144*'Precios mayoristas'!K137*Supuestos!$C$6,"")</f>
        <v>12360</v>
      </c>
      <c r="K156" s="45">
        <f>+IFERROR('Demanda minorista_AEP'!M144*'Precios mayoristas'!L137*Supuestos!$C$6,"")</f>
        <v>5243820</v>
      </c>
      <c r="L156" s="45">
        <f>+IFERROR('Demanda minorista_AEP'!N144*'Precios mayoristas'!M137*Supuestos!$C$6,"")</f>
        <v>12360</v>
      </c>
      <c r="M156" s="45">
        <f>+IFERROR('Demanda minorista_AEP'!O144*'Precios mayoristas'!N137*Supuestos!$C$6,"")</f>
        <v>0</v>
      </c>
    </row>
    <row r="157" spans="2:13" x14ac:dyDescent="0.3">
      <c r="B157" s="48" t="str">
        <f>+IF('Velocidades y tramos'!E19="","",'Velocidades y tramos'!E19)</f>
        <v xml:space="preserve">STM 4 (622 Mbps) </v>
      </c>
      <c r="C157" s="48" t="str">
        <f>+IF('Velocidades y tramos'!I19="","",'Velocidades y tramos'!I19)</f>
        <v>LDI</v>
      </c>
      <c r="D157" s="45">
        <f>IFERROR('Demanda minorista_AEP'!D145*'Precios mayoristas'!D138,"")</f>
        <v>4828410</v>
      </c>
      <c r="E157" s="45">
        <f>+IFERROR('Demanda minorista_AEP'!G145*'Precios mayoristas'!F138*Supuestos!$C$6,"")</f>
        <v>10277880</v>
      </c>
      <c r="F157" s="45">
        <f>+IFERROR('Demanda minorista_AEP'!H145*'Precios mayoristas'!G138*Supuestos!$C$6,"")</f>
        <v>24360</v>
      </c>
      <c r="G157" s="45">
        <f>+IFERROR('Demanda minorista_AEP'!I145*'Precios mayoristas'!H138*Supuestos!$C$6,"")</f>
        <v>10277880</v>
      </c>
      <c r="H157" s="45">
        <f>+IFERROR('Demanda minorista_AEP'!J145*'Precios mayoristas'!I138*Supuestos!$C$6,"")</f>
        <v>24360</v>
      </c>
      <c r="I157" s="45">
        <f>+IFERROR('Demanda minorista_AEP'!K145*'Precios mayoristas'!J138*Supuestos!$C$6,"")</f>
        <v>10277880</v>
      </c>
      <c r="J157" s="45">
        <f>+IFERROR('Demanda minorista_AEP'!L145*'Precios mayoristas'!K138*Supuestos!$C$6,"")</f>
        <v>24360</v>
      </c>
      <c r="K157" s="45">
        <f>+IFERROR('Demanda minorista_AEP'!M145*'Precios mayoristas'!L138*Supuestos!$C$6,"")</f>
        <v>10277880</v>
      </c>
      <c r="L157" s="45">
        <f>+IFERROR('Demanda minorista_AEP'!N145*'Precios mayoristas'!M138*Supuestos!$C$6,"")</f>
        <v>24360</v>
      </c>
      <c r="M157" s="45">
        <f>+IFERROR('Demanda minorista_AEP'!O145*'Precios mayoristas'!N138*Supuestos!$C$6,"")</f>
        <v>0</v>
      </c>
    </row>
    <row r="158" spans="2:13" x14ac:dyDescent="0.3">
      <c r="B158" s="48" t="str">
        <f>+IF('Velocidades y tramos'!E20="","",'Velocidades y tramos'!E20)</f>
        <v xml:space="preserve">STM 16 (2.5 Gbps) </v>
      </c>
      <c r="C158" s="48" t="str">
        <f>+IF('Velocidades y tramos'!I20="","",'Velocidades y tramos'!I20)</f>
        <v>LDI</v>
      </c>
      <c r="D158" s="45">
        <f>IFERROR('Demanda minorista_AEP'!D146*'Precios mayoristas'!D139,"")</f>
        <v>12071030</v>
      </c>
      <c r="E158" s="45">
        <f>+IFERROR('Demanda minorista_AEP'!G146*'Precios mayoristas'!F139*Supuestos!$C$6,"")</f>
        <v>25694760</v>
      </c>
      <c r="F158" s="45">
        <f>+IFERROR('Demanda minorista_AEP'!H146*'Precios mayoristas'!G139*Supuestos!$C$6,"")</f>
        <v>60840</v>
      </c>
      <c r="G158" s="45">
        <f>+IFERROR('Demanda minorista_AEP'!I146*'Precios mayoristas'!H139*Supuestos!$C$6,"")</f>
        <v>25694760</v>
      </c>
      <c r="H158" s="45">
        <f>+IFERROR('Demanda minorista_AEP'!J146*'Precios mayoristas'!I139*Supuestos!$C$6,"")</f>
        <v>60840</v>
      </c>
      <c r="I158" s="45">
        <f>+IFERROR('Demanda minorista_AEP'!K146*'Precios mayoristas'!J139*Supuestos!$C$6,"")</f>
        <v>25694760</v>
      </c>
      <c r="J158" s="45">
        <f>+IFERROR('Demanda minorista_AEP'!L146*'Precios mayoristas'!K139*Supuestos!$C$6,"")</f>
        <v>60840</v>
      </c>
      <c r="K158" s="45">
        <f>+IFERROR('Demanda minorista_AEP'!M146*'Precios mayoristas'!L139*Supuestos!$C$6,"")</f>
        <v>25694760</v>
      </c>
      <c r="L158" s="45">
        <f>+IFERROR('Demanda minorista_AEP'!N146*'Precios mayoristas'!M139*Supuestos!$C$6,"")</f>
        <v>60840</v>
      </c>
      <c r="M158" s="45">
        <f>+IFERROR('Demanda minorista_AEP'!O146*'Precios mayoristas'!N139*Supuestos!$C$6,"")</f>
        <v>0</v>
      </c>
    </row>
    <row r="159" spans="2:13" x14ac:dyDescent="0.3">
      <c r="B159" s="48" t="str">
        <f>+IF('Velocidades y tramos'!E21="","",'Velocidades y tramos'!E21)</f>
        <v>STM 64 (10 Gbps)</v>
      </c>
      <c r="C159" s="48" t="str">
        <f>+IF('Velocidades y tramos'!I21="","",'Velocidades y tramos'!I21)</f>
        <v>LDI</v>
      </c>
      <c r="D159" s="45">
        <f>IFERROR('Demanda minorista_AEP'!D147*'Precios mayoristas'!D140,"")</f>
        <v>19313640</v>
      </c>
      <c r="E159" s="45">
        <f>+IFERROR('Demanda minorista_AEP'!G147*'Precios mayoristas'!F140*Supuestos!$C$6,"")</f>
        <v>87362220</v>
      </c>
      <c r="F159" s="45">
        <f>+IFERROR('Demanda minorista_AEP'!H147*'Precios mayoristas'!G140*Supuestos!$C$6,"")</f>
        <v>206760</v>
      </c>
      <c r="G159" s="45">
        <f>+IFERROR('Demanda minorista_AEP'!I147*'Precios mayoristas'!H140*Supuestos!$C$6,"")</f>
        <v>87362220</v>
      </c>
      <c r="H159" s="45">
        <f>+IFERROR('Demanda minorista_AEP'!J147*'Precios mayoristas'!I140*Supuestos!$C$6,"")</f>
        <v>206760</v>
      </c>
      <c r="I159" s="45">
        <f>+IFERROR('Demanda minorista_AEP'!K147*'Precios mayoristas'!J140*Supuestos!$C$6,"")</f>
        <v>87362220</v>
      </c>
      <c r="J159" s="45">
        <f>+IFERROR('Demanda minorista_AEP'!L147*'Precios mayoristas'!K140*Supuestos!$C$6,"")</f>
        <v>206760</v>
      </c>
      <c r="K159" s="45">
        <f>+IFERROR('Demanda minorista_AEP'!M147*'Precios mayoristas'!L140*Supuestos!$C$6,"")</f>
        <v>87362220</v>
      </c>
      <c r="L159" s="45">
        <f>+IFERROR('Demanda minorista_AEP'!N147*'Precios mayoristas'!M140*Supuestos!$C$6,"")</f>
        <v>206760</v>
      </c>
      <c r="M159" s="45">
        <f>+IFERROR('Demanda minorista_AEP'!O147*'Precios mayoristas'!N140*Supuestos!$C$6,"")</f>
        <v>0</v>
      </c>
    </row>
    <row r="160" spans="2:13" x14ac:dyDescent="0.3">
      <c r="B160" s="48" t="str">
        <f>+IF('Velocidades y tramos'!E22="","",'Velocidades y tramos'!E22)</f>
        <v xml:space="preserve">STM 256 (40 Gbps) </v>
      </c>
      <c r="C160" s="48" t="str">
        <f>+IF('Velocidades y tramos'!I22="","",'Velocidades y tramos'!I22)</f>
        <v>LDI</v>
      </c>
      <c r="D160" s="45">
        <f>IFERROR('Demanda minorista_AEP'!D148*'Precios mayoristas'!D141,"")</f>
        <v>77254550</v>
      </c>
      <c r="E160" s="45">
        <f>+IFERROR('Demanda minorista_AEP'!G148*'Precios mayoristas'!F141*Supuestos!$C$6,"")</f>
        <v>349448820</v>
      </c>
      <c r="F160" s="45">
        <f>+IFERROR('Demanda minorista_AEP'!H148*'Precios mayoristas'!G141*Supuestos!$C$6,"")</f>
        <v>827280</v>
      </c>
      <c r="G160" s="45">
        <f>+IFERROR('Demanda minorista_AEP'!I148*'Precios mayoristas'!H141*Supuestos!$C$6,"")</f>
        <v>349448820</v>
      </c>
      <c r="H160" s="45">
        <f>+IFERROR('Demanda minorista_AEP'!J148*'Precios mayoristas'!I141*Supuestos!$C$6,"")</f>
        <v>827280</v>
      </c>
      <c r="I160" s="45">
        <f>+IFERROR('Demanda minorista_AEP'!K148*'Precios mayoristas'!J141*Supuestos!$C$6,"")</f>
        <v>349448820</v>
      </c>
      <c r="J160" s="45">
        <f>+IFERROR('Demanda minorista_AEP'!L148*'Precios mayoristas'!K141*Supuestos!$C$6,"")</f>
        <v>827280</v>
      </c>
      <c r="K160" s="45">
        <f>+IFERROR('Demanda minorista_AEP'!M148*'Precios mayoristas'!L141*Supuestos!$C$6,"")</f>
        <v>349448820</v>
      </c>
      <c r="L160" s="45">
        <f>+IFERROR('Demanda minorista_AEP'!N148*'Precios mayoristas'!M141*Supuestos!$C$6,"")</f>
        <v>827280</v>
      </c>
      <c r="M160" s="45">
        <f>+IFERROR('Demanda minorista_AEP'!O148*'Precios mayoristas'!N141*Supuestos!$C$6,"")</f>
        <v>0</v>
      </c>
    </row>
    <row r="161" spans="2:13" x14ac:dyDescent="0.3">
      <c r="B161" s="48" t="str">
        <f>+IF('Velocidades y tramos'!E23="","",'Velocidades y tramos'!E23)</f>
        <v>Ethernet 1 Mbps</v>
      </c>
      <c r="C161" s="48" t="str">
        <f>+IF('Velocidades y tramos'!I23="","",'Velocidades y tramos'!I23)</f>
        <v>LDI</v>
      </c>
      <c r="D161" s="45">
        <f>IFERROR('Demanda minorista_AEP'!D149*'Precios mayoristas'!D142,"")</f>
        <v>27480</v>
      </c>
      <c r="E161" s="45">
        <f>+IFERROR('Demanda minorista_AEP'!G149*'Precios mayoristas'!F142*Supuestos!$C$6,"")</f>
        <v>0</v>
      </c>
      <c r="F161" s="45">
        <f>+IFERROR('Demanda minorista_AEP'!H149*'Precios mayoristas'!G142*Supuestos!$C$6,"")</f>
        <v>0</v>
      </c>
      <c r="G161" s="45">
        <f>+IFERROR('Demanda minorista_AEP'!I149*'Precios mayoristas'!H142*Supuestos!$C$6,"")</f>
        <v>0</v>
      </c>
      <c r="H161" s="45">
        <f>+IFERROR('Demanda minorista_AEP'!J149*'Precios mayoristas'!I142*Supuestos!$C$6,"")</f>
        <v>0</v>
      </c>
      <c r="I161" s="45">
        <f>+IFERROR('Demanda minorista_AEP'!K149*'Precios mayoristas'!J142*Supuestos!$C$6,"")</f>
        <v>0</v>
      </c>
      <c r="J161" s="45">
        <f>+IFERROR('Demanda minorista_AEP'!L149*'Precios mayoristas'!K142*Supuestos!$C$6,"")</f>
        <v>0</v>
      </c>
      <c r="K161" s="45">
        <f>+IFERROR('Demanda minorista_AEP'!M149*'Precios mayoristas'!L142*Supuestos!$C$6,"")</f>
        <v>0</v>
      </c>
      <c r="L161" s="45">
        <f>+IFERROR('Demanda minorista_AEP'!N149*'Precios mayoristas'!M142*Supuestos!$C$6,"")</f>
        <v>0</v>
      </c>
      <c r="M161" s="45">
        <f>+IFERROR('Demanda minorista_AEP'!O149*'Precios mayoristas'!N142*Supuestos!$C$6,"")</f>
        <v>5280</v>
      </c>
    </row>
    <row r="162" spans="2:13" x14ac:dyDescent="0.3">
      <c r="B162" s="48" t="str">
        <f>+IF('Velocidades y tramos'!E24="","",'Velocidades y tramos'!E24)</f>
        <v>Ethernet 2 Mbps</v>
      </c>
      <c r="C162" s="48" t="str">
        <f>+IF('Velocidades y tramos'!I24="","",'Velocidades y tramos'!I24)</f>
        <v>LDI</v>
      </c>
      <c r="D162" s="45">
        <f>IFERROR('Demanda minorista_AEP'!D150*'Precios mayoristas'!D143,"")</f>
        <v>27480</v>
      </c>
      <c r="E162" s="45">
        <f>+IFERROR('Demanda minorista_AEP'!G150*'Precios mayoristas'!F143*Supuestos!$C$6,"")</f>
        <v>0</v>
      </c>
      <c r="F162" s="45">
        <f>+IFERROR('Demanda minorista_AEP'!H150*'Precios mayoristas'!G143*Supuestos!$C$6,"")</f>
        <v>0</v>
      </c>
      <c r="G162" s="45">
        <f>+IFERROR('Demanda minorista_AEP'!I150*'Precios mayoristas'!H143*Supuestos!$C$6,"")</f>
        <v>0</v>
      </c>
      <c r="H162" s="45">
        <f>+IFERROR('Demanda minorista_AEP'!J150*'Precios mayoristas'!I143*Supuestos!$C$6,"")</f>
        <v>0</v>
      </c>
      <c r="I162" s="45">
        <f>+IFERROR('Demanda minorista_AEP'!K150*'Precios mayoristas'!J143*Supuestos!$C$6,"")</f>
        <v>0</v>
      </c>
      <c r="J162" s="45">
        <f>+IFERROR('Demanda minorista_AEP'!L150*'Precios mayoristas'!K143*Supuestos!$C$6,"")</f>
        <v>0</v>
      </c>
      <c r="K162" s="45">
        <f>+IFERROR('Demanda minorista_AEP'!M150*'Precios mayoristas'!L143*Supuestos!$C$6,"")</f>
        <v>0</v>
      </c>
      <c r="L162" s="45">
        <f>+IFERROR('Demanda minorista_AEP'!N150*'Precios mayoristas'!M143*Supuestos!$C$6,"")</f>
        <v>0</v>
      </c>
      <c r="M162" s="45">
        <f>+IFERROR('Demanda minorista_AEP'!O150*'Precios mayoristas'!N143*Supuestos!$C$6,"")</f>
        <v>9120</v>
      </c>
    </row>
    <row r="163" spans="2:13" x14ac:dyDescent="0.3">
      <c r="B163" s="48" t="str">
        <f>+IF('Velocidades y tramos'!E25="","",'Velocidades y tramos'!E25)</f>
        <v>Ethernet 4 Mbps</v>
      </c>
      <c r="C163" s="48" t="str">
        <f>+IF('Velocidades y tramos'!I25="","",'Velocidades y tramos'!I25)</f>
        <v>LDI</v>
      </c>
      <c r="D163" s="45">
        <f>IFERROR('Demanda minorista_AEP'!D151*'Precios mayoristas'!D144,"")</f>
        <v>27480</v>
      </c>
      <c r="E163" s="45">
        <f>+IFERROR('Demanda minorista_AEP'!G151*'Precios mayoristas'!F144*Supuestos!$C$6,"")</f>
        <v>0</v>
      </c>
      <c r="F163" s="45">
        <f>+IFERROR('Demanda minorista_AEP'!H151*'Precios mayoristas'!G144*Supuestos!$C$6,"")</f>
        <v>0</v>
      </c>
      <c r="G163" s="45">
        <f>+IFERROR('Demanda minorista_AEP'!I151*'Precios mayoristas'!H144*Supuestos!$C$6,"")</f>
        <v>0</v>
      </c>
      <c r="H163" s="45">
        <f>+IFERROR('Demanda minorista_AEP'!J151*'Precios mayoristas'!I144*Supuestos!$C$6,"")</f>
        <v>0</v>
      </c>
      <c r="I163" s="45">
        <f>+IFERROR('Demanda minorista_AEP'!K151*'Precios mayoristas'!J144*Supuestos!$C$6,"")</f>
        <v>0</v>
      </c>
      <c r="J163" s="45">
        <f>+IFERROR('Demanda minorista_AEP'!L151*'Precios mayoristas'!K144*Supuestos!$C$6,"")</f>
        <v>0</v>
      </c>
      <c r="K163" s="45">
        <f>+IFERROR('Demanda minorista_AEP'!M151*'Precios mayoristas'!L144*Supuestos!$C$6,"")</f>
        <v>0</v>
      </c>
      <c r="L163" s="45">
        <f>+IFERROR('Demanda minorista_AEP'!N151*'Precios mayoristas'!M144*Supuestos!$C$6,"")</f>
        <v>0</v>
      </c>
      <c r="M163" s="45">
        <f>+IFERROR('Demanda minorista_AEP'!O151*'Precios mayoristas'!N144*Supuestos!$C$6,"")</f>
        <v>12000</v>
      </c>
    </row>
    <row r="164" spans="2:13" x14ac:dyDescent="0.3">
      <c r="B164" s="48" t="str">
        <f>+IF('Velocidades y tramos'!E26="","",'Velocidades y tramos'!E26)</f>
        <v>Ethernet 6 Mbps</v>
      </c>
      <c r="C164" s="48" t="str">
        <f>+IF('Velocidades y tramos'!I26="","",'Velocidades y tramos'!I26)</f>
        <v>LDI</v>
      </c>
      <c r="D164" s="45">
        <f>IFERROR('Demanda minorista_AEP'!D152*'Precios mayoristas'!D145,"")</f>
        <v>27480</v>
      </c>
      <c r="E164" s="45">
        <f>+IFERROR('Demanda minorista_AEP'!G152*'Precios mayoristas'!F145*Supuestos!$C$6,"")</f>
        <v>0</v>
      </c>
      <c r="F164" s="45">
        <f>+IFERROR('Demanda minorista_AEP'!H152*'Precios mayoristas'!G145*Supuestos!$C$6,"")</f>
        <v>0</v>
      </c>
      <c r="G164" s="45">
        <f>+IFERROR('Demanda minorista_AEP'!I152*'Precios mayoristas'!H145*Supuestos!$C$6,"")</f>
        <v>0</v>
      </c>
      <c r="H164" s="45">
        <f>+IFERROR('Demanda minorista_AEP'!J152*'Precios mayoristas'!I145*Supuestos!$C$6,"")</f>
        <v>0</v>
      </c>
      <c r="I164" s="45">
        <f>+IFERROR('Demanda minorista_AEP'!K152*'Precios mayoristas'!J145*Supuestos!$C$6,"")</f>
        <v>0</v>
      </c>
      <c r="J164" s="45">
        <f>+IFERROR('Demanda minorista_AEP'!L152*'Precios mayoristas'!K145*Supuestos!$C$6,"")</f>
        <v>0</v>
      </c>
      <c r="K164" s="45">
        <f>+IFERROR('Demanda minorista_AEP'!M152*'Precios mayoristas'!L145*Supuestos!$C$6,"")</f>
        <v>0</v>
      </c>
      <c r="L164" s="45">
        <f>+IFERROR('Demanda minorista_AEP'!N152*'Precios mayoristas'!M145*Supuestos!$C$6,"")</f>
        <v>0</v>
      </c>
      <c r="M164" s="45">
        <f>+IFERROR('Demanda minorista_AEP'!O152*'Precios mayoristas'!N145*Supuestos!$C$6,"")</f>
        <v>13920</v>
      </c>
    </row>
    <row r="165" spans="2:13" x14ac:dyDescent="0.3">
      <c r="B165" s="48" t="str">
        <f>+IF('Velocidades y tramos'!E27="","",'Velocidades y tramos'!E27)</f>
        <v>Ethernet 8 Mbps</v>
      </c>
      <c r="C165" s="48" t="str">
        <f>+IF('Velocidades y tramos'!I27="","",'Velocidades y tramos'!I27)</f>
        <v>LDI</v>
      </c>
      <c r="D165" s="45">
        <f>IFERROR('Demanda minorista_AEP'!D153*'Precios mayoristas'!D146,"")</f>
        <v>27480</v>
      </c>
      <c r="E165" s="45">
        <f>+IFERROR('Demanda minorista_AEP'!G153*'Precios mayoristas'!F146*Supuestos!$C$6,"")</f>
        <v>0</v>
      </c>
      <c r="F165" s="45">
        <f>+IFERROR('Demanda minorista_AEP'!H153*'Precios mayoristas'!G146*Supuestos!$C$6,"")</f>
        <v>0</v>
      </c>
      <c r="G165" s="45">
        <f>+IFERROR('Demanda minorista_AEP'!I153*'Precios mayoristas'!H146*Supuestos!$C$6,"")</f>
        <v>0</v>
      </c>
      <c r="H165" s="45">
        <f>+IFERROR('Demanda minorista_AEP'!J153*'Precios mayoristas'!I146*Supuestos!$C$6,"")</f>
        <v>0</v>
      </c>
      <c r="I165" s="45">
        <f>+IFERROR('Demanda minorista_AEP'!K153*'Precios mayoristas'!J146*Supuestos!$C$6,"")</f>
        <v>0</v>
      </c>
      <c r="J165" s="45">
        <f>+IFERROR('Demanda minorista_AEP'!L153*'Precios mayoristas'!K146*Supuestos!$C$6,"")</f>
        <v>0</v>
      </c>
      <c r="K165" s="45">
        <f>+IFERROR('Demanda minorista_AEP'!M153*'Precios mayoristas'!L146*Supuestos!$C$6,"")</f>
        <v>0</v>
      </c>
      <c r="L165" s="45">
        <f>+IFERROR('Demanda minorista_AEP'!N153*'Precios mayoristas'!M146*Supuestos!$C$6,"")</f>
        <v>0</v>
      </c>
      <c r="M165" s="45">
        <f>+IFERROR('Demanda minorista_AEP'!O153*'Precios mayoristas'!N146*Supuestos!$C$6,"")</f>
        <v>15840</v>
      </c>
    </row>
    <row r="166" spans="2:13" x14ac:dyDescent="0.3">
      <c r="B166" s="48" t="str">
        <f>+IF('Velocidades y tramos'!E28="","",'Velocidades y tramos'!E28)</f>
        <v>Ethernet 10 Mbps</v>
      </c>
      <c r="C166" s="48" t="str">
        <f>+IF('Velocidades y tramos'!I28="","",'Velocidades y tramos'!I28)</f>
        <v>LDI</v>
      </c>
      <c r="D166" s="45">
        <f>IFERROR('Demanda minorista_AEP'!D154*'Precios mayoristas'!D147,"")</f>
        <v>27480</v>
      </c>
      <c r="E166" s="45">
        <f>+IFERROR('Demanda minorista_AEP'!G154*'Precios mayoristas'!F147*Supuestos!$C$6,"")</f>
        <v>0</v>
      </c>
      <c r="F166" s="45">
        <f>+IFERROR('Demanda minorista_AEP'!H154*'Precios mayoristas'!G147*Supuestos!$C$6,"")</f>
        <v>0</v>
      </c>
      <c r="G166" s="45">
        <f>+IFERROR('Demanda minorista_AEP'!I154*'Precios mayoristas'!H147*Supuestos!$C$6,"")</f>
        <v>0</v>
      </c>
      <c r="H166" s="45">
        <f>+IFERROR('Demanda minorista_AEP'!J154*'Precios mayoristas'!I147*Supuestos!$C$6,"")</f>
        <v>0</v>
      </c>
      <c r="I166" s="45">
        <f>+IFERROR('Demanda minorista_AEP'!K154*'Precios mayoristas'!J147*Supuestos!$C$6,"")</f>
        <v>0</v>
      </c>
      <c r="J166" s="45">
        <f>+IFERROR('Demanda minorista_AEP'!L154*'Precios mayoristas'!K147*Supuestos!$C$6,"")</f>
        <v>0</v>
      </c>
      <c r="K166" s="45">
        <f>+IFERROR('Demanda minorista_AEP'!M154*'Precios mayoristas'!L147*Supuestos!$C$6,"")</f>
        <v>0</v>
      </c>
      <c r="L166" s="45">
        <f>+IFERROR('Demanda minorista_AEP'!N154*'Precios mayoristas'!M147*Supuestos!$C$6,"")</f>
        <v>0</v>
      </c>
      <c r="M166" s="45">
        <f>+IFERROR('Demanda minorista_AEP'!O154*'Precios mayoristas'!N147*Supuestos!$C$6,"")</f>
        <v>17280</v>
      </c>
    </row>
    <row r="167" spans="2:13" x14ac:dyDescent="0.3">
      <c r="B167" s="48" t="str">
        <f>+IF('Velocidades y tramos'!E29="","",'Velocidades y tramos'!E29)</f>
        <v>Ethernet 20 Mbps</v>
      </c>
      <c r="C167" s="48" t="str">
        <f>+IF('Velocidades y tramos'!I29="","",'Velocidades y tramos'!I29)</f>
        <v>LDI</v>
      </c>
      <c r="D167" s="45">
        <f>IFERROR('Demanda minorista_AEP'!D155*'Precios mayoristas'!D148,"")</f>
        <v>27480</v>
      </c>
      <c r="E167" s="45">
        <f>+IFERROR('Demanda minorista_AEP'!G155*'Precios mayoristas'!F148*Supuestos!$C$6,"")</f>
        <v>0</v>
      </c>
      <c r="F167" s="45">
        <f>+IFERROR('Demanda minorista_AEP'!H155*'Precios mayoristas'!G148*Supuestos!$C$6,"")</f>
        <v>0</v>
      </c>
      <c r="G167" s="45">
        <f>+IFERROR('Demanda minorista_AEP'!I155*'Precios mayoristas'!H148*Supuestos!$C$6,"")</f>
        <v>0</v>
      </c>
      <c r="H167" s="45">
        <f>+IFERROR('Demanda minorista_AEP'!J155*'Precios mayoristas'!I148*Supuestos!$C$6,"")</f>
        <v>0</v>
      </c>
      <c r="I167" s="45">
        <f>+IFERROR('Demanda minorista_AEP'!K155*'Precios mayoristas'!J148*Supuestos!$C$6,"")</f>
        <v>0</v>
      </c>
      <c r="J167" s="45">
        <f>+IFERROR('Demanda minorista_AEP'!L155*'Precios mayoristas'!K148*Supuestos!$C$6,"")</f>
        <v>0</v>
      </c>
      <c r="K167" s="45">
        <f>+IFERROR('Demanda minorista_AEP'!M155*'Precios mayoristas'!L148*Supuestos!$C$6,"")</f>
        <v>0</v>
      </c>
      <c r="L167" s="45">
        <f>+IFERROR('Demanda minorista_AEP'!N155*'Precios mayoristas'!M148*Supuestos!$C$6,"")</f>
        <v>0</v>
      </c>
      <c r="M167" s="45">
        <f>+IFERROR('Demanda minorista_AEP'!O155*'Precios mayoristas'!N148*Supuestos!$C$6,"")</f>
        <v>21600</v>
      </c>
    </row>
    <row r="168" spans="2:13" x14ac:dyDescent="0.3">
      <c r="B168" s="48" t="str">
        <f>+IF('Velocidades y tramos'!E30="","",'Velocidades y tramos'!E30)</f>
        <v>Ethernet 30 Mbps</v>
      </c>
      <c r="C168" s="48" t="str">
        <f>+IF('Velocidades y tramos'!I30="","",'Velocidades y tramos'!I30)</f>
        <v>LDI</v>
      </c>
      <c r="D168" s="45">
        <f>IFERROR('Demanda minorista_AEP'!D156*'Precios mayoristas'!D149,"")</f>
        <v>27480</v>
      </c>
      <c r="E168" s="45">
        <f>+IFERROR('Demanda minorista_AEP'!G156*'Precios mayoristas'!F149*Supuestos!$C$6,"")</f>
        <v>0</v>
      </c>
      <c r="F168" s="45">
        <f>+IFERROR('Demanda minorista_AEP'!H156*'Precios mayoristas'!G149*Supuestos!$C$6,"")</f>
        <v>0</v>
      </c>
      <c r="G168" s="45">
        <f>+IFERROR('Demanda minorista_AEP'!I156*'Precios mayoristas'!H149*Supuestos!$C$6,"")</f>
        <v>0</v>
      </c>
      <c r="H168" s="45">
        <f>+IFERROR('Demanda minorista_AEP'!J156*'Precios mayoristas'!I149*Supuestos!$C$6,"")</f>
        <v>0</v>
      </c>
      <c r="I168" s="45">
        <f>+IFERROR('Demanda minorista_AEP'!K156*'Precios mayoristas'!J149*Supuestos!$C$6,"")</f>
        <v>0</v>
      </c>
      <c r="J168" s="45">
        <f>+IFERROR('Demanda minorista_AEP'!L156*'Precios mayoristas'!K149*Supuestos!$C$6,"")</f>
        <v>0</v>
      </c>
      <c r="K168" s="45">
        <f>+IFERROR('Demanda minorista_AEP'!M156*'Precios mayoristas'!L149*Supuestos!$C$6,"")</f>
        <v>0</v>
      </c>
      <c r="L168" s="45">
        <f>+IFERROR('Demanda minorista_AEP'!N156*'Precios mayoristas'!M149*Supuestos!$C$6,"")</f>
        <v>0</v>
      </c>
      <c r="M168" s="45">
        <f>+IFERROR('Demanda minorista_AEP'!O156*'Precios mayoristas'!N149*Supuestos!$C$6,"")</f>
        <v>25440</v>
      </c>
    </row>
    <row r="169" spans="2:13" x14ac:dyDescent="0.3">
      <c r="B169" s="48" t="str">
        <f>+IF('Velocidades y tramos'!E31="","",'Velocidades y tramos'!E31)</f>
        <v>Ethernet 40 Mbps</v>
      </c>
      <c r="C169" s="48" t="str">
        <f>+IF('Velocidades y tramos'!I31="","",'Velocidades y tramos'!I31)</f>
        <v>LDI</v>
      </c>
      <c r="D169" s="45">
        <f>IFERROR('Demanda minorista_AEP'!D157*'Precios mayoristas'!D150,"")</f>
        <v>27480</v>
      </c>
      <c r="E169" s="45">
        <f>+IFERROR('Demanda minorista_AEP'!G157*'Precios mayoristas'!F150*Supuestos!$C$6,"")</f>
        <v>0</v>
      </c>
      <c r="F169" s="45">
        <f>+IFERROR('Demanda minorista_AEP'!H157*'Precios mayoristas'!G150*Supuestos!$C$6,"")</f>
        <v>0</v>
      </c>
      <c r="G169" s="45">
        <f>+IFERROR('Demanda minorista_AEP'!I157*'Precios mayoristas'!H150*Supuestos!$C$6,"")</f>
        <v>0</v>
      </c>
      <c r="H169" s="45">
        <f>+IFERROR('Demanda minorista_AEP'!J157*'Precios mayoristas'!I150*Supuestos!$C$6,"")</f>
        <v>0</v>
      </c>
      <c r="I169" s="45">
        <f>+IFERROR('Demanda minorista_AEP'!K157*'Precios mayoristas'!J150*Supuestos!$C$6,"")</f>
        <v>0</v>
      </c>
      <c r="J169" s="45">
        <f>+IFERROR('Demanda minorista_AEP'!L157*'Precios mayoristas'!K150*Supuestos!$C$6,"")</f>
        <v>0</v>
      </c>
      <c r="K169" s="45">
        <f>+IFERROR('Demanda minorista_AEP'!M157*'Precios mayoristas'!L150*Supuestos!$C$6,"")</f>
        <v>0</v>
      </c>
      <c r="L169" s="45">
        <f>+IFERROR('Demanda minorista_AEP'!N157*'Precios mayoristas'!M150*Supuestos!$C$6,"")</f>
        <v>0</v>
      </c>
      <c r="M169" s="45">
        <f>+IFERROR('Demanda minorista_AEP'!O157*'Precios mayoristas'!N150*Supuestos!$C$6,"")</f>
        <v>27840</v>
      </c>
    </row>
    <row r="170" spans="2:13" x14ac:dyDescent="0.3">
      <c r="B170" s="48" t="str">
        <f>+IF('Velocidades y tramos'!E32="","",'Velocidades y tramos'!E32)</f>
        <v>Ethernet 50 Mbps</v>
      </c>
      <c r="C170" s="48" t="str">
        <f>+IF('Velocidades y tramos'!I32="","",'Velocidades y tramos'!I32)</f>
        <v>LDI</v>
      </c>
      <c r="D170" s="45">
        <f>IFERROR('Demanda minorista_AEP'!D158*'Precios mayoristas'!D151,"")</f>
        <v>27480</v>
      </c>
      <c r="E170" s="45">
        <f>+IFERROR('Demanda minorista_AEP'!G158*'Precios mayoristas'!F151*Supuestos!$C$6,"")</f>
        <v>0</v>
      </c>
      <c r="F170" s="45">
        <f>+IFERROR('Demanda minorista_AEP'!H158*'Precios mayoristas'!G151*Supuestos!$C$6,"")</f>
        <v>0</v>
      </c>
      <c r="G170" s="45">
        <f>+IFERROR('Demanda minorista_AEP'!I158*'Precios mayoristas'!H151*Supuestos!$C$6,"")</f>
        <v>0</v>
      </c>
      <c r="H170" s="45">
        <f>+IFERROR('Demanda minorista_AEP'!J158*'Precios mayoristas'!I151*Supuestos!$C$6,"")</f>
        <v>0</v>
      </c>
      <c r="I170" s="45">
        <f>+IFERROR('Demanda minorista_AEP'!K158*'Precios mayoristas'!J151*Supuestos!$C$6,"")</f>
        <v>0</v>
      </c>
      <c r="J170" s="45">
        <f>+IFERROR('Demanda minorista_AEP'!L158*'Precios mayoristas'!K151*Supuestos!$C$6,"")</f>
        <v>0</v>
      </c>
      <c r="K170" s="45">
        <f>+IFERROR('Demanda minorista_AEP'!M158*'Precios mayoristas'!L151*Supuestos!$C$6,"")</f>
        <v>0</v>
      </c>
      <c r="L170" s="45">
        <f>+IFERROR('Demanda minorista_AEP'!N158*'Precios mayoristas'!M151*Supuestos!$C$6,"")</f>
        <v>0</v>
      </c>
      <c r="M170" s="45">
        <f>+IFERROR('Demanda minorista_AEP'!O158*'Precios mayoristas'!N151*Supuestos!$C$6,"")</f>
        <v>31680</v>
      </c>
    </row>
    <row r="171" spans="2:13" x14ac:dyDescent="0.3">
      <c r="B171" s="48" t="str">
        <f>+IF('Velocidades y tramos'!E33="","",'Velocidades y tramos'!E33)</f>
        <v>Ethernet 60 Mbps</v>
      </c>
      <c r="C171" s="48" t="str">
        <f>+IF('Velocidades y tramos'!I33="","",'Velocidades y tramos'!I33)</f>
        <v>LDI</v>
      </c>
      <c r="D171" s="45">
        <f>IFERROR('Demanda minorista_AEP'!D159*'Precios mayoristas'!D152,"")</f>
        <v>27480</v>
      </c>
      <c r="E171" s="45">
        <f>+IFERROR('Demanda minorista_AEP'!G159*'Precios mayoristas'!F152*Supuestos!$C$6,"")</f>
        <v>0</v>
      </c>
      <c r="F171" s="45">
        <f>+IFERROR('Demanda minorista_AEP'!H159*'Precios mayoristas'!G152*Supuestos!$C$6,"")</f>
        <v>0</v>
      </c>
      <c r="G171" s="45">
        <f>+IFERROR('Demanda minorista_AEP'!I159*'Precios mayoristas'!H152*Supuestos!$C$6,"")</f>
        <v>0</v>
      </c>
      <c r="H171" s="45">
        <f>+IFERROR('Demanda minorista_AEP'!J159*'Precios mayoristas'!I152*Supuestos!$C$6,"")</f>
        <v>0</v>
      </c>
      <c r="I171" s="45">
        <f>+IFERROR('Demanda minorista_AEP'!K159*'Precios mayoristas'!J152*Supuestos!$C$6,"")</f>
        <v>0</v>
      </c>
      <c r="J171" s="45">
        <f>+IFERROR('Demanda minorista_AEP'!L159*'Precios mayoristas'!K152*Supuestos!$C$6,"")</f>
        <v>0</v>
      </c>
      <c r="K171" s="45">
        <f>+IFERROR('Demanda minorista_AEP'!M159*'Precios mayoristas'!L152*Supuestos!$C$6,"")</f>
        <v>0</v>
      </c>
      <c r="L171" s="45">
        <f>+IFERROR('Demanda minorista_AEP'!N159*'Precios mayoristas'!M152*Supuestos!$C$6,"")</f>
        <v>0</v>
      </c>
      <c r="M171" s="45">
        <f>+IFERROR('Demanda minorista_AEP'!O159*'Precios mayoristas'!N152*Supuestos!$C$6,"")</f>
        <v>34080</v>
      </c>
    </row>
    <row r="172" spans="2:13" x14ac:dyDescent="0.3">
      <c r="B172" s="48" t="str">
        <f>+IF('Velocidades y tramos'!E34="","",'Velocidades y tramos'!E34)</f>
        <v>Ethernet 70 Mbps</v>
      </c>
      <c r="C172" s="48" t="str">
        <f>+IF('Velocidades y tramos'!I34="","",'Velocidades y tramos'!I34)</f>
        <v>LDI</v>
      </c>
      <c r="D172" s="45">
        <f>IFERROR('Demanda minorista_AEP'!D160*'Precios mayoristas'!D153,"")</f>
        <v>27480</v>
      </c>
      <c r="E172" s="45">
        <f>+IFERROR('Demanda minorista_AEP'!G160*'Precios mayoristas'!F153*Supuestos!$C$6,"")</f>
        <v>0</v>
      </c>
      <c r="F172" s="45">
        <f>+IFERROR('Demanda minorista_AEP'!H160*'Precios mayoristas'!G153*Supuestos!$C$6,"")</f>
        <v>0</v>
      </c>
      <c r="G172" s="45">
        <f>+IFERROR('Demanda minorista_AEP'!I160*'Precios mayoristas'!H153*Supuestos!$C$6,"")</f>
        <v>0</v>
      </c>
      <c r="H172" s="45">
        <f>+IFERROR('Demanda minorista_AEP'!J160*'Precios mayoristas'!I153*Supuestos!$C$6,"")</f>
        <v>0</v>
      </c>
      <c r="I172" s="45">
        <f>+IFERROR('Demanda minorista_AEP'!K160*'Precios mayoristas'!J153*Supuestos!$C$6,"")</f>
        <v>0</v>
      </c>
      <c r="J172" s="45">
        <f>+IFERROR('Demanda minorista_AEP'!L160*'Precios mayoristas'!K153*Supuestos!$C$6,"")</f>
        <v>0</v>
      </c>
      <c r="K172" s="45">
        <f>+IFERROR('Demanda minorista_AEP'!M160*'Precios mayoristas'!L153*Supuestos!$C$6,"")</f>
        <v>0</v>
      </c>
      <c r="L172" s="45">
        <f>+IFERROR('Demanda minorista_AEP'!N160*'Precios mayoristas'!M153*Supuestos!$C$6,"")</f>
        <v>0</v>
      </c>
      <c r="M172" s="45">
        <f>+IFERROR('Demanda minorista_AEP'!O160*'Precios mayoristas'!N153*Supuestos!$C$6,"")</f>
        <v>36000</v>
      </c>
    </row>
    <row r="173" spans="2:13" x14ac:dyDescent="0.3">
      <c r="B173" s="48" t="str">
        <f>+IF('Velocidades y tramos'!E35="","",'Velocidades y tramos'!E35)</f>
        <v>Ethernet 80 Mbps</v>
      </c>
      <c r="C173" s="48" t="str">
        <f>+IF('Velocidades y tramos'!I35="","",'Velocidades y tramos'!I35)</f>
        <v>LDI</v>
      </c>
      <c r="D173" s="45">
        <f>IFERROR('Demanda minorista_AEP'!D161*'Precios mayoristas'!D154,"")</f>
        <v>27480</v>
      </c>
      <c r="E173" s="45">
        <f>+IFERROR('Demanda minorista_AEP'!G161*'Precios mayoristas'!F154*Supuestos!$C$6,"")</f>
        <v>0</v>
      </c>
      <c r="F173" s="45">
        <f>+IFERROR('Demanda minorista_AEP'!H161*'Precios mayoristas'!G154*Supuestos!$C$6,"")</f>
        <v>0</v>
      </c>
      <c r="G173" s="45">
        <f>+IFERROR('Demanda minorista_AEP'!I161*'Precios mayoristas'!H154*Supuestos!$C$6,"")</f>
        <v>0</v>
      </c>
      <c r="H173" s="45">
        <f>+IFERROR('Demanda minorista_AEP'!J161*'Precios mayoristas'!I154*Supuestos!$C$6,"")</f>
        <v>0</v>
      </c>
      <c r="I173" s="45">
        <f>+IFERROR('Demanda minorista_AEP'!K161*'Precios mayoristas'!J154*Supuestos!$C$6,"")</f>
        <v>0</v>
      </c>
      <c r="J173" s="45">
        <f>+IFERROR('Demanda minorista_AEP'!L161*'Precios mayoristas'!K154*Supuestos!$C$6,"")</f>
        <v>0</v>
      </c>
      <c r="K173" s="45">
        <f>+IFERROR('Demanda minorista_AEP'!M161*'Precios mayoristas'!L154*Supuestos!$C$6,"")</f>
        <v>0</v>
      </c>
      <c r="L173" s="45">
        <f>+IFERROR('Demanda minorista_AEP'!N161*'Precios mayoristas'!M154*Supuestos!$C$6,"")</f>
        <v>0</v>
      </c>
      <c r="M173" s="45">
        <f>+IFERROR('Demanda minorista_AEP'!O161*'Precios mayoristas'!N154*Supuestos!$C$6,"")</f>
        <v>37920</v>
      </c>
    </row>
    <row r="174" spans="2:13" x14ac:dyDescent="0.3">
      <c r="B174" s="48" t="str">
        <f>+IF('Velocidades y tramos'!E36="","",'Velocidades y tramos'!E36)</f>
        <v>Ethernet 90 Mbps</v>
      </c>
      <c r="C174" s="48" t="str">
        <f>+IF('Velocidades y tramos'!I36="","",'Velocidades y tramos'!I36)</f>
        <v>LDI</v>
      </c>
      <c r="D174" s="45">
        <f>IFERROR('Demanda minorista_AEP'!D162*'Precios mayoristas'!D155,"")</f>
        <v>27480</v>
      </c>
      <c r="E174" s="45">
        <f>+IFERROR('Demanda minorista_AEP'!G162*'Precios mayoristas'!F155*Supuestos!$C$6,"")</f>
        <v>0</v>
      </c>
      <c r="F174" s="45">
        <f>+IFERROR('Demanda minorista_AEP'!H162*'Precios mayoristas'!G155*Supuestos!$C$6,"")</f>
        <v>0</v>
      </c>
      <c r="G174" s="45">
        <f>+IFERROR('Demanda minorista_AEP'!I162*'Precios mayoristas'!H155*Supuestos!$C$6,"")</f>
        <v>0</v>
      </c>
      <c r="H174" s="45">
        <f>+IFERROR('Demanda minorista_AEP'!J162*'Precios mayoristas'!I155*Supuestos!$C$6,"")</f>
        <v>0</v>
      </c>
      <c r="I174" s="45">
        <f>+IFERROR('Demanda minorista_AEP'!K162*'Precios mayoristas'!J155*Supuestos!$C$6,"")</f>
        <v>0</v>
      </c>
      <c r="J174" s="45">
        <f>+IFERROR('Demanda minorista_AEP'!L162*'Precios mayoristas'!K155*Supuestos!$C$6,"")</f>
        <v>0</v>
      </c>
      <c r="K174" s="45">
        <f>+IFERROR('Demanda minorista_AEP'!M162*'Precios mayoristas'!L155*Supuestos!$C$6,"")</f>
        <v>0</v>
      </c>
      <c r="L174" s="45">
        <f>+IFERROR('Demanda minorista_AEP'!N162*'Precios mayoristas'!M155*Supuestos!$C$6,"")</f>
        <v>0</v>
      </c>
      <c r="M174" s="45">
        <f>+IFERROR('Demanda minorista_AEP'!O162*'Precios mayoristas'!N155*Supuestos!$C$6,"")</f>
        <v>39360</v>
      </c>
    </row>
    <row r="175" spans="2:13" x14ac:dyDescent="0.3">
      <c r="B175" s="48" t="str">
        <f>+IF('Velocidades y tramos'!E37="","",'Velocidades y tramos'!E37)</f>
        <v>Ethernet 100 Mbps</v>
      </c>
      <c r="C175" s="48" t="str">
        <f>+IF('Velocidades y tramos'!I37="","",'Velocidades y tramos'!I37)</f>
        <v>LDI</v>
      </c>
      <c r="D175" s="45">
        <f>IFERROR('Demanda minorista_AEP'!D163*'Precios mayoristas'!D156,"")</f>
        <v>54970</v>
      </c>
      <c r="E175" s="45">
        <f>+IFERROR('Demanda minorista_AEP'!G163*'Precios mayoristas'!F156*Supuestos!$C$6,"")</f>
        <v>0</v>
      </c>
      <c r="F175" s="45">
        <f>+IFERROR('Demanda minorista_AEP'!H163*'Precios mayoristas'!G156*Supuestos!$C$6,"")</f>
        <v>0</v>
      </c>
      <c r="G175" s="45">
        <f>+IFERROR('Demanda minorista_AEP'!I163*'Precios mayoristas'!H156*Supuestos!$C$6,"")</f>
        <v>0</v>
      </c>
      <c r="H175" s="45">
        <f>+IFERROR('Demanda minorista_AEP'!J163*'Precios mayoristas'!I156*Supuestos!$C$6,"")</f>
        <v>0</v>
      </c>
      <c r="I175" s="45">
        <f>+IFERROR('Demanda minorista_AEP'!K163*'Precios mayoristas'!J156*Supuestos!$C$6,"")</f>
        <v>0</v>
      </c>
      <c r="J175" s="45">
        <f>+IFERROR('Demanda minorista_AEP'!L163*'Precios mayoristas'!K156*Supuestos!$C$6,"")</f>
        <v>0</v>
      </c>
      <c r="K175" s="45">
        <f>+IFERROR('Demanda minorista_AEP'!M163*'Precios mayoristas'!L156*Supuestos!$C$6,"")</f>
        <v>0</v>
      </c>
      <c r="L175" s="45">
        <f>+IFERROR('Demanda minorista_AEP'!N163*'Precios mayoristas'!M156*Supuestos!$C$6,"")</f>
        <v>0</v>
      </c>
      <c r="M175" s="45">
        <f>+IFERROR('Demanda minorista_AEP'!O163*'Precios mayoristas'!N156*Supuestos!$C$6,"")</f>
        <v>41280</v>
      </c>
    </row>
    <row r="176" spans="2:13" x14ac:dyDescent="0.3">
      <c r="B176" s="48" t="str">
        <f>+IF('Velocidades y tramos'!E38="","",'Velocidades y tramos'!E38)</f>
        <v>GigaEthernet 100 Mbps</v>
      </c>
      <c r="C176" s="48" t="str">
        <f>+IF('Velocidades y tramos'!I38="","",'Velocidades y tramos'!I38)</f>
        <v>LDI</v>
      </c>
      <c r="D176" s="45">
        <f>IFERROR('Demanda minorista_AEP'!D164*'Precios mayoristas'!D157,"")</f>
        <v>54970</v>
      </c>
      <c r="E176" s="45">
        <f>+IFERROR('Demanda minorista_AEP'!G164*'Precios mayoristas'!F157*Supuestos!$C$6,"")</f>
        <v>0</v>
      </c>
      <c r="F176" s="45">
        <f>+IFERROR('Demanda minorista_AEP'!H164*'Precios mayoristas'!G157*Supuestos!$C$6,"")</f>
        <v>0</v>
      </c>
      <c r="G176" s="45">
        <f>+IFERROR('Demanda minorista_AEP'!I164*'Precios mayoristas'!H157*Supuestos!$C$6,"")</f>
        <v>0</v>
      </c>
      <c r="H176" s="45">
        <f>+IFERROR('Demanda minorista_AEP'!J164*'Precios mayoristas'!I157*Supuestos!$C$6,"")</f>
        <v>0</v>
      </c>
      <c r="I176" s="45">
        <f>+IFERROR('Demanda minorista_AEP'!K164*'Precios mayoristas'!J157*Supuestos!$C$6,"")</f>
        <v>0</v>
      </c>
      <c r="J176" s="45">
        <f>+IFERROR('Demanda minorista_AEP'!L164*'Precios mayoristas'!K157*Supuestos!$C$6,"")</f>
        <v>0</v>
      </c>
      <c r="K176" s="45">
        <f>+IFERROR('Demanda minorista_AEP'!M164*'Precios mayoristas'!L157*Supuestos!$C$6,"")</f>
        <v>0</v>
      </c>
      <c r="L176" s="45">
        <f>+IFERROR('Demanda minorista_AEP'!N164*'Precios mayoristas'!M157*Supuestos!$C$6,"")</f>
        <v>0</v>
      </c>
      <c r="M176" s="45">
        <f>+IFERROR('Demanda minorista_AEP'!O164*'Precios mayoristas'!N157*Supuestos!$C$6,"")</f>
        <v>41280</v>
      </c>
    </row>
    <row r="177" spans="2:13" x14ac:dyDescent="0.3">
      <c r="B177" s="48" t="str">
        <f>+IF('Velocidades y tramos'!E39="","",'Velocidades y tramos'!E39)</f>
        <v>GigaEthernet 150 Mbps</v>
      </c>
      <c r="C177" s="48" t="str">
        <f>+IF('Velocidades y tramos'!I39="","",'Velocidades y tramos'!I39)</f>
        <v>LDI</v>
      </c>
      <c r="D177" s="45">
        <f>IFERROR('Demanda minorista_AEP'!D165*'Precios mayoristas'!D158,"")</f>
        <v>54970</v>
      </c>
      <c r="E177" s="45">
        <f>+IFERROR('Demanda minorista_AEP'!G165*'Precios mayoristas'!F158*Supuestos!$C$6,"")</f>
        <v>0</v>
      </c>
      <c r="F177" s="45">
        <f>+IFERROR('Demanda minorista_AEP'!H165*'Precios mayoristas'!G158*Supuestos!$C$6,"")</f>
        <v>0</v>
      </c>
      <c r="G177" s="45">
        <f>+IFERROR('Demanda minorista_AEP'!I165*'Precios mayoristas'!H158*Supuestos!$C$6,"")</f>
        <v>0</v>
      </c>
      <c r="H177" s="45">
        <f>+IFERROR('Demanda minorista_AEP'!J165*'Precios mayoristas'!I158*Supuestos!$C$6,"")</f>
        <v>0</v>
      </c>
      <c r="I177" s="45">
        <f>+IFERROR('Demanda minorista_AEP'!K165*'Precios mayoristas'!J158*Supuestos!$C$6,"")</f>
        <v>0</v>
      </c>
      <c r="J177" s="45">
        <f>+IFERROR('Demanda minorista_AEP'!L165*'Precios mayoristas'!K158*Supuestos!$C$6,"")</f>
        <v>0</v>
      </c>
      <c r="K177" s="45">
        <f>+IFERROR('Demanda minorista_AEP'!M165*'Precios mayoristas'!L158*Supuestos!$C$6,"")</f>
        <v>0</v>
      </c>
      <c r="L177" s="45">
        <f>+IFERROR('Demanda minorista_AEP'!N165*'Precios mayoristas'!M158*Supuestos!$C$6,"")</f>
        <v>0</v>
      </c>
      <c r="M177" s="45">
        <f>+IFERROR('Demanda minorista_AEP'!O165*'Precios mayoristas'!N158*Supuestos!$C$6,"")</f>
        <v>48000</v>
      </c>
    </row>
    <row r="178" spans="2:13" x14ac:dyDescent="0.3">
      <c r="B178" s="48" t="str">
        <f>+IF('Velocidades y tramos'!E40="","",'Velocidades y tramos'!E40)</f>
        <v>GigaEthernet 200 Mbps</v>
      </c>
      <c r="C178" s="48" t="str">
        <f>+IF('Velocidades y tramos'!I40="","",'Velocidades y tramos'!I40)</f>
        <v>LDI</v>
      </c>
      <c r="D178" s="45">
        <f>IFERROR('Demanda minorista_AEP'!D166*'Precios mayoristas'!D159,"")</f>
        <v>54970</v>
      </c>
      <c r="E178" s="45">
        <f>+IFERROR('Demanda minorista_AEP'!G166*'Precios mayoristas'!F159*Supuestos!$C$6,"")</f>
        <v>0</v>
      </c>
      <c r="F178" s="45">
        <f>+IFERROR('Demanda minorista_AEP'!H166*'Precios mayoristas'!G159*Supuestos!$C$6,"")</f>
        <v>0</v>
      </c>
      <c r="G178" s="45">
        <f>+IFERROR('Demanda minorista_AEP'!I166*'Precios mayoristas'!H159*Supuestos!$C$6,"")</f>
        <v>0</v>
      </c>
      <c r="H178" s="45">
        <f>+IFERROR('Demanda minorista_AEP'!J166*'Precios mayoristas'!I159*Supuestos!$C$6,"")</f>
        <v>0</v>
      </c>
      <c r="I178" s="45">
        <f>+IFERROR('Demanda minorista_AEP'!K166*'Precios mayoristas'!J159*Supuestos!$C$6,"")</f>
        <v>0</v>
      </c>
      <c r="J178" s="45">
        <f>+IFERROR('Demanda minorista_AEP'!L166*'Precios mayoristas'!K159*Supuestos!$C$6,"")</f>
        <v>0</v>
      </c>
      <c r="K178" s="45">
        <f>+IFERROR('Demanda minorista_AEP'!M166*'Precios mayoristas'!L159*Supuestos!$C$6,"")</f>
        <v>0</v>
      </c>
      <c r="L178" s="45">
        <f>+IFERROR('Demanda minorista_AEP'!N166*'Precios mayoristas'!M159*Supuestos!$C$6,"")</f>
        <v>0</v>
      </c>
      <c r="M178" s="45">
        <f>+IFERROR('Demanda minorista_AEP'!O166*'Precios mayoristas'!N159*Supuestos!$C$6,"")</f>
        <v>53760</v>
      </c>
    </row>
    <row r="179" spans="2:13" x14ac:dyDescent="0.3">
      <c r="B179" s="48" t="str">
        <f>+IF('Velocidades y tramos'!E41="","",'Velocidades y tramos'!E41)</f>
        <v>GigaEthernet 250 Mbps</v>
      </c>
      <c r="C179" s="48" t="str">
        <f>+IF('Velocidades y tramos'!I41="","",'Velocidades y tramos'!I41)</f>
        <v>LDI</v>
      </c>
      <c r="D179" s="45">
        <f>IFERROR('Demanda minorista_AEP'!D167*'Precios mayoristas'!D160,"")</f>
        <v>54970</v>
      </c>
      <c r="E179" s="45">
        <f>+IFERROR('Demanda minorista_AEP'!G167*'Precios mayoristas'!F160*Supuestos!$C$6,"")</f>
        <v>0</v>
      </c>
      <c r="F179" s="45">
        <f>+IFERROR('Demanda minorista_AEP'!H167*'Precios mayoristas'!G160*Supuestos!$C$6,"")</f>
        <v>0</v>
      </c>
      <c r="G179" s="45">
        <f>+IFERROR('Demanda minorista_AEP'!I167*'Precios mayoristas'!H160*Supuestos!$C$6,"")</f>
        <v>0</v>
      </c>
      <c r="H179" s="45">
        <f>+IFERROR('Demanda minorista_AEP'!J167*'Precios mayoristas'!I160*Supuestos!$C$6,"")</f>
        <v>0</v>
      </c>
      <c r="I179" s="45">
        <f>+IFERROR('Demanda minorista_AEP'!K167*'Precios mayoristas'!J160*Supuestos!$C$6,"")</f>
        <v>0</v>
      </c>
      <c r="J179" s="45">
        <f>+IFERROR('Demanda minorista_AEP'!L167*'Precios mayoristas'!K160*Supuestos!$C$6,"")</f>
        <v>0</v>
      </c>
      <c r="K179" s="45">
        <f>+IFERROR('Demanda minorista_AEP'!M167*'Precios mayoristas'!L160*Supuestos!$C$6,"")</f>
        <v>0</v>
      </c>
      <c r="L179" s="45">
        <f>+IFERROR('Demanda minorista_AEP'!N167*'Precios mayoristas'!M160*Supuestos!$C$6,"")</f>
        <v>0</v>
      </c>
      <c r="M179" s="45">
        <f>+IFERROR('Demanda minorista_AEP'!O167*'Precios mayoristas'!N160*Supuestos!$C$6,"")</f>
        <v>58560</v>
      </c>
    </row>
    <row r="180" spans="2:13" x14ac:dyDescent="0.3">
      <c r="B180" s="48" t="str">
        <f>+IF('Velocidades y tramos'!E42="","",'Velocidades y tramos'!E42)</f>
        <v>GigaEthernet 300 Mbps</v>
      </c>
      <c r="C180" s="48" t="str">
        <f>+IF('Velocidades y tramos'!I42="","",'Velocidades y tramos'!I42)</f>
        <v>LDI</v>
      </c>
      <c r="D180" s="45">
        <f>IFERROR('Demanda minorista_AEP'!D168*'Precios mayoristas'!D161,"")</f>
        <v>54970</v>
      </c>
      <c r="E180" s="45">
        <f>+IFERROR('Demanda minorista_AEP'!G168*'Precios mayoristas'!F161*Supuestos!$C$6,"")</f>
        <v>0</v>
      </c>
      <c r="F180" s="45">
        <f>+IFERROR('Demanda minorista_AEP'!H168*'Precios mayoristas'!G161*Supuestos!$C$6,"")</f>
        <v>0</v>
      </c>
      <c r="G180" s="45">
        <f>+IFERROR('Demanda minorista_AEP'!I168*'Precios mayoristas'!H161*Supuestos!$C$6,"")</f>
        <v>0</v>
      </c>
      <c r="H180" s="45">
        <f>+IFERROR('Demanda minorista_AEP'!J168*'Precios mayoristas'!I161*Supuestos!$C$6,"")</f>
        <v>0</v>
      </c>
      <c r="I180" s="45">
        <f>+IFERROR('Demanda minorista_AEP'!K168*'Precios mayoristas'!J161*Supuestos!$C$6,"")</f>
        <v>0</v>
      </c>
      <c r="J180" s="45">
        <f>+IFERROR('Demanda minorista_AEP'!L168*'Precios mayoristas'!K161*Supuestos!$C$6,"")</f>
        <v>0</v>
      </c>
      <c r="K180" s="45">
        <f>+IFERROR('Demanda minorista_AEP'!M168*'Precios mayoristas'!L161*Supuestos!$C$6,"")</f>
        <v>0</v>
      </c>
      <c r="L180" s="45">
        <f>+IFERROR('Demanda minorista_AEP'!N168*'Precios mayoristas'!M161*Supuestos!$C$6,"")</f>
        <v>0</v>
      </c>
      <c r="M180" s="45">
        <f>+IFERROR('Demanda minorista_AEP'!O168*'Precios mayoristas'!N161*Supuestos!$C$6,"")</f>
        <v>62400</v>
      </c>
    </row>
    <row r="181" spans="2:13" x14ac:dyDescent="0.3">
      <c r="B181" s="48" t="str">
        <f>+IF('Velocidades y tramos'!E43="","",'Velocidades y tramos'!E43)</f>
        <v>GigaEthernet 350 Mbps</v>
      </c>
      <c r="C181" s="48" t="str">
        <f>+IF('Velocidades y tramos'!I43="","",'Velocidades y tramos'!I43)</f>
        <v>LDI</v>
      </c>
      <c r="D181" s="45">
        <f>IFERROR('Demanda minorista_AEP'!D169*'Precios mayoristas'!D162,"")</f>
        <v>54970</v>
      </c>
      <c r="E181" s="45">
        <f>+IFERROR('Demanda minorista_AEP'!G169*'Precios mayoristas'!F162*Supuestos!$C$6,"")</f>
        <v>0</v>
      </c>
      <c r="F181" s="45">
        <f>+IFERROR('Demanda minorista_AEP'!H169*'Precios mayoristas'!G162*Supuestos!$C$6,"")</f>
        <v>0</v>
      </c>
      <c r="G181" s="45">
        <f>+IFERROR('Demanda minorista_AEP'!I169*'Precios mayoristas'!H162*Supuestos!$C$6,"")</f>
        <v>0</v>
      </c>
      <c r="H181" s="45">
        <f>+IFERROR('Demanda minorista_AEP'!J169*'Precios mayoristas'!I162*Supuestos!$C$6,"")</f>
        <v>0</v>
      </c>
      <c r="I181" s="45">
        <f>+IFERROR('Demanda minorista_AEP'!K169*'Precios mayoristas'!J162*Supuestos!$C$6,"")</f>
        <v>0</v>
      </c>
      <c r="J181" s="45">
        <f>+IFERROR('Demanda minorista_AEP'!L169*'Precios mayoristas'!K162*Supuestos!$C$6,"")</f>
        <v>0</v>
      </c>
      <c r="K181" s="45">
        <f>+IFERROR('Demanda minorista_AEP'!M169*'Precios mayoristas'!L162*Supuestos!$C$6,"")</f>
        <v>0</v>
      </c>
      <c r="L181" s="45">
        <f>+IFERROR('Demanda minorista_AEP'!N169*'Precios mayoristas'!M162*Supuestos!$C$6,"")</f>
        <v>0</v>
      </c>
      <c r="M181" s="45">
        <f>+IFERROR('Demanda minorista_AEP'!O169*'Precios mayoristas'!N162*Supuestos!$C$6,"")</f>
        <v>66240</v>
      </c>
    </row>
    <row r="182" spans="2:13" x14ac:dyDescent="0.3">
      <c r="B182" s="48" t="str">
        <f>+IF('Velocidades y tramos'!E44="","",'Velocidades y tramos'!E44)</f>
        <v>GigaEthernet 400 Mbps</v>
      </c>
      <c r="C182" s="48" t="str">
        <f>+IF('Velocidades y tramos'!I44="","",'Velocidades y tramos'!I44)</f>
        <v>LDI</v>
      </c>
      <c r="D182" s="45">
        <f>IFERROR('Demanda minorista_AEP'!D170*'Precios mayoristas'!D163,"")</f>
        <v>54970</v>
      </c>
      <c r="E182" s="45">
        <f>+IFERROR('Demanda minorista_AEP'!G170*'Precios mayoristas'!F163*Supuestos!$C$6,"")</f>
        <v>0</v>
      </c>
      <c r="F182" s="45">
        <f>+IFERROR('Demanda minorista_AEP'!H170*'Precios mayoristas'!G163*Supuestos!$C$6,"")</f>
        <v>0</v>
      </c>
      <c r="G182" s="45">
        <f>+IFERROR('Demanda minorista_AEP'!I170*'Precios mayoristas'!H163*Supuestos!$C$6,"")</f>
        <v>0</v>
      </c>
      <c r="H182" s="45">
        <f>+IFERROR('Demanda minorista_AEP'!J170*'Precios mayoristas'!I163*Supuestos!$C$6,"")</f>
        <v>0</v>
      </c>
      <c r="I182" s="45">
        <f>+IFERROR('Demanda minorista_AEP'!K170*'Precios mayoristas'!J163*Supuestos!$C$6,"")</f>
        <v>0</v>
      </c>
      <c r="J182" s="45">
        <f>+IFERROR('Demanda minorista_AEP'!L170*'Precios mayoristas'!K163*Supuestos!$C$6,"")</f>
        <v>0</v>
      </c>
      <c r="K182" s="45">
        <f>+IFERROR('Demanda minorista_AEP'!M170*'Precios mayoristas'!L163*Supuestos!$C$6,"")</f>
        <v>0</v>
      </c>
      <c r="L182" s="45">
        <f>+IFERROR('Demanda minorista_AEP'!N170*'Precios mayoristas'!M163*Supuestos!$C$6,"")</f>
        <v>0</v>
      </c>
      <c r="M182" s="45">
        <f>+IFERROR('Demanda minorista_AEP'!O170*'Precios mayoristas'!N163*Supuestos!$C$6,"")</f>
        <v>69600</v>
      </c>
    </row>
    <row r="183" spans="2:13" x14ac:dyDescent="0.3">
      <c r="B183" s="48" t="str">
        <f>+IF('Velocidades y tramos'!E45="","",'Velocidades y tramos'!E45)</f>
        <v>GigaEthernet 450 Mbps</v>
      </c>
      <c r="C183" s="48" t="str">
        <f>+IF('Velocidades y tramos'!I45="","",'Velocidades y tramos'!I45)</f>
        <v>LDI</v>
      </c>
      <c r="D183" s="45">
        <f>IFERROR('Demanda minorista_AEP'!D171*'Precios mayoristas'!D164,"")</f>
        <v>54970</v>
      </c>
      <c r="E183" s="45">
        <f>+IFERROR('Demanda minorista_AEP'!G171*'Precios mayoristas'!F164*Supuestos!$C$6,"")</f>
        <v>0</v>
      </c>
      <c r="F183" s="45">
        <f>+IFERROR('Demanda minorista_AEP'!H171*'Precios mayoristas'!G164*Supuestos!$C$6,"")</f>
        <v>0</v>
      </c>
      <c r="G183" s="45">
        <f>+IFERROR('Demanda minorista_AEP'!I171*'Precios mayoristas'!H164*Supuestos!$C$6,"")</f>
        <v>0</v>
      </c>
      <c r="H183" s="45">
        <f>+IFERROR('Demanda minorista_AEP'!J171*'Precios mayoristas'!I164*Supuestos!$C$6,"")</f>
        <v>0</v>
      </c>
      <c r="I183" s="45">
        <f>+IFERROR('Demanda minorista_AEP'!K171*'Precios mayoristas'!J164*Supuestos!$C$6,"")</f>
        <v>0</v>
      </c>
      <c r="J183" s="45">
        <f>+IFERROR('Demanda minorista_AEP'!L171*'Precios mayoristas'!K164*Supuestos!$C$6,"")</f>
        <v>0</v>
      </c>
      <c r="K183" s="45">
        <f>+IFERROR('Demanda minorista_AEP'!M171*'Precios mayoristas'!L164*Supuestos!$C$6,"")</f>
        <v>0</v>
      </c>
      <c r="L183" s="45">
        <f>+IFERROR('Demanda minorista_AEP'!N171*'Precios mayoristas'!M164*Supuestos!$C$6,"")</f>
        <v>0</v>
      </c>
      <c r="M183" s="45">
        <f>+IFERROR('Demanda minorista_AEP'!O171*'Precios mayoristas'!N164*Supuestos!$C$6,"")</f>
        <v>72960</v>
      </c>
    </row>
    <row r="184" spans="2:13" x14ac:dyDescent="0.3">
      <c r="B184" s="48" t="str">
        <f>+IF('Velocidades y tramos'!E46="","",'Velocidades y tramos'!E46)</f>
        <v>GigaEthernet 500 Mbps</v>
      </c>
      <c r="C184" s="48" t="str">
        <f>+IF('Velocidades y tramos'!I46="","",'Velocidades y tramos'!I46)</f>
        <v>LDI</v>
      </c>
      <c r="D184" s="45">
        <f>IFERROR('Demanda minorista_AEP'!D172*'Precios mayoristas'!D165,"")</f>
        <v>54970</v>
      </c>
      <c r="E184" s="45">
        <f>+IFERROR('Demanda minorista_AEP'!G172*'Precios mayoristas'!F165*Supuestos!$C$6,"")</f>
        <v>0</v>
      </c>
      <c r="F184" s="45">
        <f>+IFERROR('Demanda minorista_AEP'!H172*'Precios mayoristas'!G165*Supuestos!$C$6,"")</f>
        <v>0</v>
      </c>
      <c r="G184" s="45">
        <f>+IFERROR('Demanda minorista_AEP'!I172*'Precios mayoristas'!H165*Supuestos!$C$6,"")</f>
        <v>0</v>
      </c>
      <c r="H184" s="45">
        <f>+IFERROR('Demanda minorista_AEP'!J172*'Precios mayoristas'!I165*Supuestos!$C$6,"")</f>
        <v>0</v>
      </c>
      <c r="I184" s="45">
        <f>+IFERROR('Demanda minorista_AEP'!K172*'Precios mayoristas'!J165*Supuestos!$C$6,"")</f>
        <v>0</v>
      </c>
      <c r="J184" s="45">
        <f>+IFERROR('Demanda minorista_AEP'!L172*'Precios mayoristas'!K165*Supuestos!$C$6,"")</f>
        <v>0</v>
      </c>
      <c r="K184" s="45">
        <f>+IFERROR('Demanda minorista_AEP'!M172*'Precios mayoristas'!L165*Supuestos!$C$6,"")</f>
        <v>0</v>
      </c>
      <c r="L184" s="45">
        <f>+IFERROR('Demanda minorista_AEP'!N172*'Precios mayoristas'!M165*Supuestos!$C$6,"")</f>
        <v>0</v>
      </c>
      <c r="M184" s="45">
        <f>+IFERROR('Demanda minorista_AEP'!O172*'Precios mayoristas'!N165*Supuestos!$C$6,"")</f>
        <v>75840</v>
      </c>
    </row>
    <row r="185" spans="2:13" x14ac:dyDescent="0.3">
      <c r="B185" s="48" t="str">
        <f>+IF('Velocidades y tramos'!E47="","",'Velocidades y tramos'!E47)</f>
        <v>GigaEthernet 550 Mbps</v>
      </c>
      <c r="C185" s="48" t="str">
        <f>+IF('Velocidades y tramos'!I47="","",'Velocidades y tramos'!I47)</f>
        <v>LDI</v>
      </c>
      <c r="D185" s="45">
        <f>IFERROR('Demanda minorista_AEP'!D173*'Precios mayoristas'!D166,"")</f>
        <v>54970</v>
      </c>
      <c r="E185" s="45">
        <f>+IFERROR('Demanda minorista_AEP'!G173*'Precios mayoristas'!F166*Supuestos!$C$6,"")</f>
        <v>0</v>
      </c>
      <c r="F185" s="45">
        <f>+IFERROR('Demanda minorista_AEP'!H173*'Precios mayoristas'!G166*Supuestos!$C$6,"")</f>
        <v>0</v>
      </c>
      <c r="G185" s="45">
        <f>+IFERROR('Demanda minorista_AEP'!I173*'Precios mayoristas'!H166*Supuestos!$C$6,"")</f>
        <v>0</v>
      </c>
      <c r="H185" s="45">
        <f>+IFERROR('Demanda minorista_AEP'!J173*'Precios mayoristas'!I166*Supuestos!$C$6,"")</f>
        <v>0</v>
      </c>
      <c r="I185" s="45">
        <f>+IFERROR('Demanda minorista_AEP'!K173*'Precios mayoristas'!J166*Supuestos!$C$6,"")</f>
        <v>0</v>
      </c>
      <c r="J185" s="45">
        <f>+IFERROR('Demanda minorista_AEP'!L173*'Precios mayoristas'!K166*Supuestos!$C$6,"")</f>
        <v>0</v>
      </c>
      <c r="K185" s="45">
        <f>+IFERROR('Demanda minorista_AEP'!M173*'Precios mayoristas'!L166*Supuestos!$C$6,"")</f>
        <v>0</v>
      </c>
      <c r="L185" s="45">
        <f>+IFERROR('Demanda minorista_AEP'!N173*'Precios mayoristas'!M166*Supuestos!$C$6,"")</f>
        <v>0</v>
      </c>
      <c r="M185" s="45">
        <f>+IFERROR('Demanda minorista_AEP'!O173*'Precios mayoristas'!N166*Supuestos!$C$6,"")</f>
        <v>78720</v>
      </c>
    </row>
    <row r="186" spans="2:13" x14ac:dyDescent="0.3">
      <c r="B186" s="48" t="str">
        <f>+IF('Velocidades y tramos'!E48="","",'Velocidades y tramos'!E48)</f>
        <v>GigaEthernet 600 Mbps</v>
      </c>
      <c r="C186" s="48" t="str">
        <f>+IF('Velocidades y tramos'!I48="","",'Velocidades y tramos'!I48)</f>
        <v>LDI</v>
      </c>
      <c r="D186" s="45">
        <f>IFERROR('Demanda minorista_AEP'!D174*'Precios mayoristas'!D167,"")</f>
        <v>54970</v>
      </c>
      <c r="E186" s="45">
        <f>+IFERROR('Demanda minorista_AEP'!G174*'Precios mayoristas'!F167*Supuestos!$C$6,"")</f>
        <v>0</v>
      </c>
      <c r="F186" s="45">
        <f>+IFERROR('Demanda minorista_AEP'!H174*'Precios mayoristas'!G167*Supuestos!$C$6,"")</f>
        <v>0</v>
      </c>
      <c r="G186" s="45">
        <f>+IFERROR('Demanda minorista_AEP'!I174*'Precios mayoristas'!H167*Supuestos!$C$6,"")</f>
        <v>0</v>
      </c>
      <c r="H186" s="45">
        <f>+IFERROR('Demanda minorista_AEP'!J174*'Precios mayoristas'!I167*Supuestos!$C$6,"")</f>
        <v>0</v>
      </c>
      <c r="I186" s="45">
        <f>+IFERROR('Demanda minorista_AEP'!K174*'Precios mayoristas'!J167*Supuestos!$C$6,"")</f>
        <v>0</v>
      </c>
      <c r="J186" s="45">
        <f>+IFERROR('Demanda minorista_AEP'!L174*'Precios mayoristas'!K167*Supuestos!$C$6,"")</f>
        <v>0</v>
      </c>
      <c r="K186" s="45">
        <f>+IFERROR('Demanda minorista_AEP'!M174*'Precios mayoristas'!L167*Supuestos!$C$6,"")</f>
        <v>0</v>
      </c>
      <c r="L186" s="45">
        <f>+IFERROR('Demanda minorista_AEP'!N174*'Precios mayoristas'!M167*Supuestos!$C$6,"")</f>
        <v>0</v>
      </c>
      <c r="M186" s="45">
        <f>+IFERROR('Demanda minorista_AEP'!O174*'Precios mayoristas'!N167*Supuestos!$C$6,"")</f>
        <v>81600</v>
      </c>
    </row>
    <row r="187" spans="2:13" x14ac:dyDescent="0.3">
      <c r="B187" s="48" t="str">
        <f>+IF('Velocidades y tramos'!E49="","",'Velocidades y tramos'!E49)</f>
        <v>GigaEthernet 750 Mbps</v>
      </c>
      <c r="C187" s="48" t="str">
        <f>+IF('Velocidades y tramos'!I49="","",'Velocidades y tramos'!I49)</f>
        <v>LDI</v>
      </c>
      <c r="D187" s="45">
        <f>IFERROR('Demanda minorista_AEP'!D175*'Precios mayoristas'!D168,"")</f>
        <v>54970</v>
      </c>
      <c r="E187" s="45">
        <f>+IFERROR('Demanda minorista_AEP'!G175*'Precios mayoristas'!F168*Supuestos!$C$6,"")</f>
        <v>0</v>
      </c>
      <c r="F187" s="45">
        <f>+IFERROR('Demanda minorista_AEP'!H175*'Precios mayoristas'!G168*Supuestos!$C$6,"")</f>
        <v>0</v>
      </c>
      <c r="G187" s="45">
        <f>+IFERROR('Demanda minorista_AEP'!I175*'Precios mayoristas'!H168*Supuestos!$C$6,"")</f>
        <v>0</v>
      </c>
      <c r="H187" s="45">
        <f>+IFERROR('Demanda minorista_AEP'!J175*'Precios mayoristas'!I168*Supuestos!$C$6,"")</f>
        <v>0</v>
      </c>
      <c r="I187" s="45">
        <f>+IFERROR('Demanda minorista_AEP'!K175*'Precios mayoristas'!J168*Supuestos!$C$6,"")</f>
        <v>0</v>
      </c>
      <c r="J187" s="45">
        <f>+IFERROR('Demanda minorista_AEP'!L175*'Precios mayoristas'!K168*Supuestos!$C$6,"")</f>
        <v>0</v>
      </c>
      <c r="K187" s="45">
        <f>+IFERROR('Demanda minorista_AEP'!M175*'Precios mayoristas'!L168*Supuestos!$C$6,"")</f>
        <v>0</v>
      </c>
      <c r="L187" s="45">
        <f>+IFERROR('Demanda minorista_AEP'!N175*'Precios mayoristas'!M168*Supuestos!$C$6,"")</f>
        <v>0</v>
      </c>
      <c r="M187" s="45">
        <f>+IFERROR('Demanda minorista_AEP'!O175*'Precios mayoristas'!N168*Supuestos!$C$6,"")</f>
        <v>88800</v>
      </c>
    </row>
    <row r="188" spans="2:13" x14ac:dyDescent="0.3">
      <c r="B188" s="48" t="str">
        <f>+IF('Velocidades y tramos'!E50="","",'Velocidades y tramos'!E50)</f>
        <v>GigaEthernet 1Gbps</v>
      </c>
      <c r="C188" s="48" t="str">
        <f>+IF('Velocidades y tramos'!I50="","",'Velocidades y tramos'!I50)</f>
        <v>LDI</v>
      </c>
      <c r="D188" s="45">
        <f>IFERROR('Demanda minorista_AEP'!D176*'Precios mayoristas'!D169,"")</f>
        <v>54970</v>
      </c>
      <c r="E188" s="45">
        <f>+IFERROR('Demanda minorista_AEP'!G176*'Precios mayoristas'!F169*Supuestos!$C$6,"")</f>
        <v>0</v>
      </c>
      <c r="F188" s="45">
        <f>+IFERROR('Demanda minorista_AEP'!H176*'Precios mayoristas'!G169*Supuestos!$C$6,"")</f>
        <v>0</v>
      </c>
      <c r="G188" s="45">
        <f>+IFERROR('Demanda minorista_AEP'!I176*'Precios mayoristas'!H169*Supuestos!$C$6,"")</f>
        <v>0</v>
      </c>
      <c r="H188" s="45">
        <f>+IFERROR('Demanda minorista_AEP'!J176*'Precios mayoristas'!I169*Supuestos!$C$6,"")</f>
        <v>0</v>
      </c>
      <c r="I188" s="45">
        <f>+IFERROR('Demanda minorista_AEP'!K176*'Precios mayoristas'!J169*Supuestos!$C$6,"")</f>
        <v>0</v>
      </c>
      <c r="J188" s="45">
        <f>+IFERROR('Demanda minorista_AEP'!L176*'Precios mayoristas'!K169*Supuestos!$C$6,"")</f>
        <v>0</v>
      </c>
      <c r="K188" s="45">
        <f>+IFERROR('Demanda minorista_AEP'!M176*'Precios mayoristas'!L169*Supuestos!$C$6,"")</f>
        <v>0</v>
      </c>
      <c r="L188" s="45">
        <f>+IFERROR('Demanda minorista_AEP'!N176*'Precios mayoristas'!M169*Supuestos!$C$6,"")</f>
        <v>0</v>
      </c>
      <c r="M188" s="45">
        <f>+IFERROR('Demanda minorista_AEP'!O176*'Precios mayoristas'!N169*Supuestos!$C$6,"")</f>
        <v>98880</v>
      </c>
    </row>
    <row r="189" spans="2:13" x14ac:dyDescent="0.3">
      <c r="B189" s="48" t="str">
        <f>+IF('Velocidades y tramos'!E51="","",'Velocidades y tramos'!E51)</f>
        <v>GigaEthernet 2 Gbps</v>
      </c>
      <c r="C189" s="48" t="str">
        <f>+IF('Velocidades y tramos'!I51="","",'Velocidades y tramos'!I51)</f>
        <v>LDI</v>
      </c>
      <c r="D189" s="45">
        <f>IFERROR('Demanda minorista_AEP'!D177*'Precios mayoristas'!D170,"")</f>
        <v>54970</v>
      </c>
      <c r="E189" s="45">
        <f>+IFERROR('Demanda minorista_AEP'!G177*'Precios mayoristas'!F170*Supuestos!$C$6,"")</f>
        <v>0</v>
      </c>
      <c r="F189" s="45">
        <f>+IFERROR('Demanda minorista_AEP'!H177*'Precios mayoristas'!G170*Supuestos!$C$6,"")</f>
        <v>0</v>
      </c>
      <c r="G189" s="45">
        <f>+IFERROR('Demanda minorista_AEP'!I177*'Precios mayoristas'!H170*Supuestos!$C$6,"")</f>
        <v>0</v>
      </c>
      <c r="H189" s="45">
        <f>+IFERROR('Demanda minorista_AEP'!J177*'Precios mayoristas'!I170*Supuestos!$C$6,"")</f>
        <v>0</v>
      </c>
      <c r="I189" s="45">
        <f>+IFERROR('Demanda minorista_AEP'!K177*'Precios mayoristas'!J170*Supuestos!$C$6,"")</f>
        <v>0</v>
      </c>
      <c r="J189" s="45">
        <f>+IFERROR('Demanda minorista_AEP'!L177*'Precios mayoristas'!K170*Supuestos!$C$6,"")</f>
        <v>0</v>
      </c>
      <c r="K189" s="45">
        <f>+IFERROR('Demanda minorista_AEP'!M177*'Precios mayoristas'!L170*Supuestos!$C$6,"")</f>
        <v>0</v>
      </c>
      <c r="L189" s="45">
        <f>+IFERROR('Demanda minorista_AEP'!N177*'Precios mayoristas'!M170*Supuestos!$C$6,"")</f>
        <v>0</v>
      </c>
      <c r="M189" s="45">
        <f>+IFERROR('Demanda minorista_AEP'!O177*'Precios mayoristas'!N170*Supuestos!$C$6,"")</f>
        <v>128640</v>
      </c>
    </row>
    <row r="190" spans="2:13" x14ac:dyDescent="0.3">
      <c r="B190" s="48" t="str">
        <f>+IF('Velocidades y tramos'!E52="","",'Velocidades y tramos'!E52)</f>
        <v>GigaEthernet 4 Gbps</v>
      </c>
      <c r="C190" s="48" t="str">
        <f>+IF('Velocidades y tramos'!I52="","",'Velocidades y tramos'!I52)</f>
        <v>LDI</v>
      </c>
      <c r="D190" s="45">
        <f>IFERROR('Demanda minorista_AEP'!D178*'Precios mayoristas'!D171,"")</f>
        <v>54970</v>
      </c>
      <c r="E190" s="45">
        <f>+IFERROR('Demanda minorista_AEP'!G178*'Precios mayoristas'!F171*Supuestos!$C$6,"")</f>
        <v>0</v>
      </c>
      <c r="F190" s="45">
        <f>+IFERROR('Demanda minorista_AEP'!H178*'Precios mayoristas'!G171*Supuestos!$C$6,"")</f>
        <v>0</v>
      </c>
      <c r="G190" s="45">
        <f>+IFERROR('Demanda minorista_AEP'!I178*'Precios mayoristas'!H171*Supuestos!$C$6,"")</f>
        <v>0</v>
      </c>
      <c r="H190" s="45">
        <f>+IFERROR('Demanda minorista_AEP'!J178*'Precios mayoristas'!I171*Supuestos!$C$6,"")</f>
        <v>0</v>
      </c>
      <c r="I190" s="45">
        <f>+IFERROR('Demanda minorista_AEP'!K178*'Precios mayoristas'!J171*Supuestos!$C$6,"")</f>
        <v>0</v>
      </c>
      <c r="J190" s="45">
        <f>+IFERROR('Demanda minorista_AEP'!L178*'Precios mayoristas'!K171*Supuestos!$C$6,"")</f>
        <v>0</v>
      </c>
      <c r="K190" s="45">
        <f>+IFERROR('Demanda minorista_AEP'!M178*'Precios mayoristas'!L171*Supuestos!$C$6,"")</f>
        <v>0</v>
      </c>
      <c r="L190" s="45">
        <f>+IFERROR('Demanda minorista_AEP'!N178*'Precios mayoristas'!M171*Supuestos!$C$6,"")</f>
        <v>0</v>
      </c>
      <c r="M190" s="45">
        <f>+IFERROR('Demanda minorista_AEP'!O178*'Precios mayoristas'!N171*Supuestos!$C$6,"")</f>
        <v>167520</v>
      </c>
    </row>
    <row r="191" spans="2:13" x14ac:dyDescent="0.3">
      <c r="B191" s="48" t="str">
        <f>+IF('Velocidades y tramos'!E53="","",'Velocidades y tramos'!E53)</f>
        <v>GigaEthernet 6 Gbps</v>
      </c>
      <c r="C191" s="48" t="str">
        <f>+IF('Velocidades y tramos'!I53="","",'Velocidades y tramos'!I53)</f>
        <v>LDI</v>
      </c>
      <c r="D191" s="45">
        <f>IFERROR('Demanda minorista_AEP'!D179*'Precios mayoristas'!D172,"")</f>
        <v>54970</v>
      </c>
      <c r="E191" s="45">
        <f>+IFERROR('Demanda minorista_AEP'!G179*'Precios mayoristas'!F172*Supuestos!$C$6,"")</f>
        <v>0</v>
      </c>
      <c r="F191" s="45">
        <f>+IFERROR('Demanda minorista_AEP'!H179*'Precios mayoristas'!G172*Supuestos!$C$6,"")</f>
        <v>0</v>
      </c>
      <c r="G191" s="45">
        <f>+IFERROR('Demanda minorista_AEP'!I179*'Precios mayoristas'!H172*Supuestos!$C$6,"")</f>
        <v>0</v>
      </c>
      <c r="H191" s="45">
        <f>+IFERROR('Demanda minorista_AEP'!J179*'Precios mayoristas'!I172*Supuestos!$C$6,"")</f>
        <v>0</v>
      </c>
      <c r="I191" s="45">
        <f>+IFERROR('Demanda minorista_AEP'!K179*'Precios mayoristas'!J172*Supuestos!$C$6,"")</f>
        <v>0</v>
      </c>
      <c r="J191" s="45">
        <f>+IFERROR('Demanda minorista_AEP'!L179*'Precios mayoristas'!K172*Supuestos!$C$6,"")</f>
        <v>0</v>
      </c>
      <c r="K191" s="45">
        <f>+IFERROR('Demanda minorista_AEP'!M179*'Precios mayoristas'!L172*Supuestos!$C$6,"")</f>
        <v>0</v>
      </c>
      <c r="L191" s="45">
        <f>+IFERROR('Demanda minorista_AEP'!N179*'Precios mayoristas'!M172*Supuestos!$C$6,"")</f>
        <v>0</v>
      </c>
      <c r="M191" s="45">
        <f>+IFERROR('Demanda minorista_AEP'!O179*'Precios mayoristas'!N172*Supuestos!$C$6,"")</f>
        <v>195360</v>
      </c>
    </row>
    <row r="192" spans="2:13" x14ac:dyDescent="0.3">
      <c r="B192" s="48" t="str">
        <f>+IF('Velocidades y tramos'!E54="","",'Velocidades y tramos'!E54)</f>
        <v>GigaEthernet 8 Gbps</v>
      </c>
      <c r="C192" s="48" t="str">
        <f>+IF('Velocidades y tramos'!I54="","",'Velocidades y tramos'!I54)</f>
        <v>LDI</v>
      </c>
      <c r="D192" s="45">
        <f>IFERROR('Demanda minorista_AEP'!D180*'Precios mayoristas'!D173,"")</f>
        <v>54970</v>
      </c>
      <c r="E192" s="45">
        <f>+IFERROR('Demanda minorista_AEP'!G180*'Precios mayoristas'!F173*Supuestos!$C$6,"")</f>
        <v>0</v>
      </c>
      <c r="F192" s="45">
        <f>+IFERROR('Demanda minorista_AEP'!H180*'Precios mayoristas'!G173*Supuestos!$C$6,"")</f>
        <v>0</v>
      </c>
      <c r="G192" s="45">
        <f>+IFERROR('Demanda minorista_AEP'!I180*'Precios mayoristas'!H173*Supuestos!$C$6,"")</f>
        <v>0</v>
      </c>
      <c r="H192" s="45">
        <f>+IFERROR('Demanda minorista_AEP'!J180*'Precios mayoristas'!I173*Supuestos!$C$6,"")</f>
        <v>0</v>
      </c>
      <c r="I192" s="45">
        <f>+IFERROR('Demanda minorista_AEP'!K180*'Precios mayoristas'!J173*Supuestos!$C$6,"")</f>
        <v>0</v>
      </c>
      <c r="J192" s="45">
        <f>+IFERROR('Demanda minorista_AEP'!L180*'Precios mayoristas'!K173*Supuestos!$C$6,"")</f>
        <v>0</v>
      </c>
      <c r="K192" s="45">
        <f>+IFERROR('Demanda minorista_AEP'!M180*'Precios mayoristas'!L173*Supuestos!$C$6,"")</f>
        <v>0</v>
      </c>
      <c r="L192" s="45">
        <f>+IFERROR('Demanda minorista_AEP'!N180*'Precios mayoristas'!M173*Supuestos!$C$6,"")</f>
        <v>0</v>
      </c>
      <c r="M192" s="45">
        <f>+IFERROR('Demanda minorista_AEP'!O180*'Precios mayoristas'!N173*Supuestos!$C$6,"")</f>
        <v>217920</v>
      </c>
    </row>
    <row r="193" spans="2:13" x14ac:dyDescent="0.3">
      <c r="B193" s="48" t="str">
        <f>+IF('Velocidades y tramos'!E55="","",'Velocidades y tramos'!E55)</f>
        <v>GigaEthernet 10 Gbps</v>
      </c>
      <c r="C193" s="48" t="str">
        <f>+IF('Velocidades y tramos'!I55="","",'Velocidades y tramos'!I55)</f>
        <v>LDI</v>
      </c>
      <c r="D193" s="45">
        <f>IFERROR('Demanda minorista_AEP'!D181*'Precios mayoristas'!D174,"")</f>
        <v>54970</v>
      </c>
      <c r="E193" s="45">
        <f>+IFERROR('Demanda minorista_AEP'!G181*'Precios mayoristas'!F174*Supuestos!$C$6,"")</f>
        <v>0</v>
      </c>
      <c r="F193" s="45">
        <f>+IFERROR('Demanda minorista_AEP'!H181*'Precios mayoristas'!G174*Supuestos!$C$6,"")</f>
        <v>0</v>
      </c>
      <c r="G193" s="45">
        <f>+IFERROR('Demanda minorista_AEP'!I181*'Precios mayoristas'!H174*Supuestos!$C$6,"")</f>
        <v>0</v>
      </c>
      <c r="H193" s="45">
        <f>+IFERROR('Demanda minorista_AEP'!J181*'Precios mayoristas'!I174*Supuestos!$C$6,"")</f>
        <v>0</v>
      </c>
      <c r="I193" s="45">
        <f>+IFERROR('Demanda minorista_AEP'!K181*'Precios mayoristas'!J174*Supuestos!$C$6,"")</f>
        <v>0</v>
      </c>
      <c r="J193" s="45">
        <f>+IFERROR('Demanda minorista_AEP'!L181*'Precios mayoristas'!K174*Supuestos!$C$6,"")</f>
        <v>0</v>
      </c>
      <c r="K193" s="45">
        <f>+IFERROR('Demanda minorista_AEP'!M181*'Precios mayoristas'!L174*Supuestos!$C$6,"")</f>
        <v>0</v>
      </c>
      <c r="L193" s="45">
        <f>+IFERROR('Demanda minorista_AEP'!N181*'Precios mayoristas'!M174*Supuestos!$C$6,"")</f>
        <v>0</v>
      </c>
      <c r="M193" s="45">
        <f>+IFERROR('Demanda minorista_AEP'!O181*'Precios mayoristas'!N174*Supuestos!$C$6,"")</f>
        <v>237120</v>
      </c>
    </row>
    <row r="194" spans="2:13" x14ac:dyDescent="0.3">
      <c r="B194" s="48" t="str">
        <f>+IF('Velocidades y tramos'!E56="","",'Velocidades y tramos'!E56)</f>
        <v>GigaEthernet 100 Gbps</v>
      </c>
      <c r="C194" s="48" t="str">
        <f>+IF('Velocidades y tramos'!I56="","",'Velocidades y tramos'!I56)</f>
        <v>LDI</v>
      </c>
      <c r="D194" s="45">
        <f>IFERROR('Demanda minorista_AEP'!D182*'Precios mayoristas'!D175,"")</f>
        <v>54970</v>
      </c>
      <c r="E194" s="45">
        <f>+IFERROR('Demanda minorista_AEP'!G182*'Precios mayoristas'!F175*Supuestos!$C$6,"")</f>
        <v>0</v>
      </c>
      <c r="F194" s="45">
        <f>+IFERROR('Demanda minorista_AEP'!H182*'Precios mayoristas'!G175*Supuestos!$C$6,"")</f>
        <v>0</v>
      </c>
      <c r="G194" s="45">
        <f>+IFERROR('Demanda minorista_AEP'!I182*'Precios mayoristas'!H175*Supuestos!$C$6,"")</f>
        <v>0</v>
      </c>
      <c r="H194" s="45">
        <f>+IFERROR('Demanda minorista_AEP'!J182*'Precios mayoristas'!I175*Supuestos!$C$6,"")</f>
        <v>0</v>
      </c>
      <c r="I194" s="45">
        <f>+IFERROR('Demanda minorista_AEP'!K182*'Precios mayoristas'!J175*Supuestos!$C$6,"")</f>
        <v>0</v>
      </c>
      <c r="J194" s="45">
        <f>+IFERROR('Demanda minorista_AEP'!L182*'Precios mayoristas'!K175*Supuestos!$C$6,"")</f>
        <v>0</v>
      </c>
      <c r="K194" s="45">
        <f>+IFERROR('Demanda minorista_AEP'!M182*'Precios mayoristas'!L175*Supuestos!$C$6,"")</f>
        <v>0</v>
      </c>
      <c r="L194" s="45">
        <f>+IFERROR('Demanda minorista_AEP'!N182*'Precios mayoristas'!M175*Supuestos!$C$6,"")</f>
        <v>0</v>
      </c>
      <c r="M194" s="45">
        <f>+IFERROR('Demanda minorista_AEP'!O182*'Precios mayoristas'!N175*Supuestos!$C$6,"")</f>
        <v>568800</v>
      </c>
    </row>
    <row r="195" spans="2:13" x14ac:dyDescent="0.3">
      <c r="B195" s="48" t="str">
        <f>+IF('Velocidades y tramos'!E57="","",'Velocidades y tramos'!E57)</f>
        <v/>
      </c>
      <c r="C195" s="48" t="str">
        <f>+IF('Velocidades y tramos'!F57="","",'Velocidades y tramos'!F57)</f>
        <v/>
      </c>
      <c r="D195" s="45">
        <f>IFERROR('Demanda minorista_AEP'!D183*'Precios mayoristas'!D176,"")</f>
        <v>0</v>
      </c>
      <c r="E195" s="45">
        <f>+IFERROR('Demanda minorista_AEP'!G183*'Precios mayoristas'!F176*Supuestos!$C$6,"")</f>
        <v>0</v>
      </c>
      <c r="F195" s="45">
        <f>+IFERROR('Demanda minorista_AEP'!H183*'Precios mayoristas'!G176*Supuestos!$C$6,"")</f>
        <v>0</v>
      </c>
      <c r="G195" s="45">
        <f>+IFERROR('Demanda minorista_AEP'!I183*'Precios mayoristas'!H176*Supuestos!$C$6,"")</f>
        <v>0</v>
      </c>
      <c r="H195" s="45">
        <f>+IFERROR('Demanda minorista_AEP'!J183*'Precios mayoristas'!I176*Supuestos!$C$6,"")</f>
        <v>0</v>
      </c>
      <c r="I195" s="45">
        <f>+IFERROR('Demanda minorista_AEP'!K183*'Precios mayoristas'!J176*Supuestos!$C$6,"")</f>
        <v>0</v>
      </c>
      <c r="J195" s="45">
        <f>+IFERROR('Demanda minorista_AEP'!L183*'Precios mayoristas'!K176*Supuestos!$C$6,"")</f>
        <v>0</v>
      </c>
      <c r="K195" s="45">
        <f>+IFERROR('Demanda minorista_AEP'!M183*'Precios mayoristas'!L176*Supuestos!$C$6,"")</f>
        <v>0</v>
      </c>
      <c r="L195" s="45">
        <f>+IFERROR('Demanda minorista_AEP'!N183*'Precios mayoristas'!M176*Supuestos!$C$6,"")</f>
        <v>0</v>
      </c>
      <c r="M195" s="45">
        <f>+IFERROR('Demanda minorista_AEP'!O183*'Precios mayoristas'!N176*Supuestos!$C$6,"")</f>
        <v>0</v>
      </c>
    </row>
    <row r="196" spans="2:13" x14ac:dyDescent="0.3">
      <c r="B196" s="48" t="str">
        <f>+IF('Velocidades y tramos'!E58="","",'Velocidades y tramos'!E58)</f>
        <v/>
      </c>
      <c r="C196" s="48" t="str">
        <f>+IF('Velocidades y tramos'!F58="","",'Velocidades y tramos'!F58)</f>
        <v/>
      </c>
      <c r="D196" s="45">
        <f>IFERROR('Demanda minorista_AEP'!D184*'Precios mayoristas'!D177,"")</f>
        <v>0</v>
      </c>
      <c r="E196" s="45">
        <f>+IFERROR('Demanda minorista_AEP'!G184*'Precios mayoristas'!F177*Supuestos!$C$6,"")</f>
        <v>0</v>
      </c>
      <c r="F196" s="45">
        <f>+IFERROR('Demanda minorista_AEP'!H184*'Precios mayoristas'!G177*Supuestos!$C$6,"")</f>
        <v>0</v>
      </c>
      <c r="G196" s="45">
        <f>+IFERROR('Demanda minorista_AEP'!I184*'Precios mayoristas'!H177*Supuestos!$C$6,"")</f>
        <v>0</v>
      </c>
      <c r="H196" s="45">
        <f>+IFERROR('Demanda minorista_AEP'!J184*'Precios mayoristas'!I177*Supuestos!$C$6,"")</f>
        <v>0</v>
      </c>
      <c r="I196" s="45">
        <f>+IFERROR('Demanda minorista_AEP'!K184*'Precios mayoristas'!J177*Supuestos!$C$6,"")</f>
        <v>0</v>
      </c>
      <c r="J196" s="45">
        <f>+IFERROR('Demanda minorista_AEP'!L184*'Precios mayoristas'!K177*Supuestos!$C$6,"")</f>
        <v>0</v>
      </c>
      <c r="K196" s="45">
        <f>+IFERROR('Demanda minorista_AEP'!M184*'Precios mayoristas'!L177*Supuestos!$C$6,"")</f>
        <v>0</v>
      </c>
      <c r="L196" s="45">
        <f>+IFERROR('Demanda minorista_AEP'!N184*'Precios mayoristas'!M177*Supuestos!$C$6,"")</f>
        <v>0</v>
      </c>
      <c r="M196" s="45">
        <f>+IFERROR('Demanda minorista_AEP'!O184*'Precios mayoristas'!N177*Supuestos!$C$6,"")</f>
        <v>0</v>
      </c>
    </row>
    <row r="197" spans="2:13" x14ac:dyDescent="0.3">
      <c r="B197" s="48" t="str">
        <f>+IF('Velocidades y tramos'!E59="","",'Velocidades y tramos'!E59)</f>
        <v/>
      </c>
      <c r="C197" s="48" t="str">
        <f>+IF('Velocidades y tramos'!F59="","",'Velocidades y tramos'!F59)</f>
        <v/>
      </c>
      <c r="D197" s="45">
        <f>IFERROR('Demanda minorista_AEP'!D185*'Precios mayoristas'!D178,"")</f>
        <v>0</v>
      </c>
      <c r="E197" s="45">
        <f>+IFERROR('Demanda minorista_AEP'!G185*'Precios mayoristas'!F178*Supuestos!$C$6,"")</f>
        <v>0</v>
      </c>
      <c r="F197" s="45">
        <f>+IFERROR('Demanda minorista_AEP'!H185*'Precios mayoristas'!G178*Supuestos!$C$6,"")</f>
        <v>0</v>
      </c>
      <c r="G197" s="45">
        <f>+IFERROR('Demanda minorista_AEP'!I185*'Precios mayoristas'!H178*Supuestos!$C$6,"")</f>
        <v>0</v>
      </c>
      <c r="H197" s="45">
        <f>+IFERROR('Demanda minorista_AEP'!J185*'Precios mayoristas'!I178*Supuestos!$C$6,"")</f>
        <v>0</v>
      </c>
      <c r="I197" s="45">
        <f>+IFERROR('Demanda minorista_AEP'!K185*'Precios mayoristas'!J178*Supuestos!$C$6,"")</f>
        <v>0</v>
      </c>
      <c r="J197" s="45">
        <f>+IFERROR('Demanda minorista_AEP'!L185*'Precios mayoristas'!K178*Supuestos!$C$6,"")</f>
        <v>0</v>
      </c>
      <c r="K197" s="45">
        <f>+IFERROR('Demanda minorista_AEP'!M185*'Precios mayoristas'!L178*Supuestos!$C$6,"")</f>
        <v>0</v>
      </c>
      <c r="L197" s="45">
        <f>+IFERROR('Demanda minorista_AEP'!N185*'Precios mayoristas'!M178*Supuestos!$C$6,"")</f>
        <v>0</v>
      </c>
      <c r="M197" s="45">
        <f>+IFERROR('Demanda minorista_AEP'!O185*'Precios mayoristas'!N178*Supuestos!$C$6,"")</f>
        <v>0</v>
      </c>
    </row>
    <row r="198" spans="2:13" x14ac:dyDescent="0.3">
      <c r="B198" s="48" t="str">
        <f>+IF('Velocidades y tramos'!E60="","",'Velocidades y tramos'!E60)</f>
        <v/>
      </c>
      <c r="C198" s="48" t="str">
        <f>+IF('Velocidades y tramos'!F60="","",'Velocidades y tramos'!F60)</f>
        <v/>
      </c>
      <c r="D198" s="45">
        <f>IFERROR('Demanda minorista_AEP'!D186*'Precios mayoristas'!D179,"")</f>
        <v>0</v>
      </c>
      <c r="E198" s="45">
        <f>+IFERROR('Demanda minorista_AEP'!G186*'Precios mayoristas'!F179*Supuestos!$C$6,"")</f>
        <v>0</v>
      </c>
      <c r="F198" s="45">
        <f>+IFERROR('Demanda minorista_AEP'!H186*'Precios mayoristas'!G179*Supuestos!$C$6,"")</f>
        <v>0</v>
      </c>
      <c r="G198" s="45">
        <f>+IFERROR('Demanda minorista_AEP'!I186*'Precios mayoristas'!H179*Supuestos!$C$6,"")</f>
        <v>0</v>
      </c>
      <c r="H198" s="45">
        <f>+IFERROR('Demanda minorista_AEP'!J186*'Precios mayoristas'!I179*Supuestos!$C$6,"")</f>
        <v>0</v>
      </c>
      <c r="I198" s="45">
        <f>+IFERROR('Demanda minorista_AEP'!K186*'Precios mayoristas'!J179*Supuestos!$C$6,"")</f>
        <v>0</v>
      </c>
      <c r="J198" s="45">
        <f>+IFERROR('Demanda minorista_AEP'!L186*'Precios mayoristas'!K179*Supuestos!$C$6,"")</f>
        <v>0</v>
      </c>
      <c r="K198" s="45">
        <f>+IFERROR('Demanda minorista_AEP'!M186*'Precios mayoristas'!L179*Supuestos!$C$6,"")</f>
        <v>0</v>
      </c>
      <c r="L198" s="45">
        <f>+IFERROR('Demanda minorista_AEP'!N186*'Precios mayoristas'!M179*Supuestos!$C$6,"")</f>
        <v>0</v>
      </c>
      <c r="M198" s="45">
        <f>+IFERROR('Demanda minorista_AEP'!O186*'Precios mayoristas'!N179*Supuestos!$C$6,"")</f>
        <v>0</v>
      </c>
    </row>
    <row r="199" spans="2:13" x14ac:dyDescent="0.3">
      <c r="B199" s="48" t="str">
        <f>+IF('Velocidades y tramos'!E61="","",'Velocidades y tramos'!E61)</f>
        <v/>
      </c>
      <c r="C199" s="48" t="str">
        <f>+IF('Velocidades y tramos'!F61="","",'Velocidades y tramos'!F61)</f>
        <v/>
      </c>
      <c r="D199" s="45">
        <f>IFERROR('Demanda minorista_AEP'!D187*'Precios mayoristas'!D180,"")</f>
        <v>0</v>
      </c>
      <c r="E199" s="45">
        <f>+IFERROR('Demanda minorista_AEP'!G187*'Precios mayoristas'!F180*Supuestos!$C$6,"")</f>
        <v>0</v>
      </c>
      <c r="F199" s="45">
        <f>+IFERROR('Demanda minorista_AEP'!H187*'Precios mayoristas'!G180*Supuestos!$C$6,"")</f>
        <v>0</v>
      </c>
      <c r="G199" s="45">
        <f>+IFERROR('Demanda minorista_AEP'!I187*'Precios mayoristas'!H180*Supuestos!$C$6,"")</f>
        <v>0</v>
      </c>
      <c r="H199" s="45">
        <f>+IFERROR('Demanda minorista_AEP'!J187*'Precios mayoristas'!I180*Supuestos!$C$6,"")</f>
        <v>0</v>
      </c>
      <c r="I199" s="45">
        <f>+IFERROR('Demanda minorista_AEP'!K187*'Precios mayoristas'!J180*Supuestos!$C$6,"")</f>
        <v>0</v>
      </c>
      <c r="J199" s="45">
        <f>+IFERROR('Demanda minorista_AEP'!L187*'Precios mayoristas'!K180*Supuestos!$C$6,"")</f>
        <v>0</v>
      </c>
      <c r="K199" s="45">
        <f>+IFERROR('Demanda minorista_AEP'!M187*'Precios mayoristas'!L180*Supuestos!$C$6,"")</f>
        <v>0</v>
      </c>
      <c r="L199" s="45">
        <f>+IFERROR('Demanda minorista_AEP'!N187*'Precios mayoristas'!M180*Supuestos!$C$6,"")</f>
        <v>0</v>
      </c>
      <c r="M199" s="45">
        <f>+IFERROR('Demanda minorista_AEP'!O187*'Precios mayoristas'!N180*Supuestos!$C$6,"")</f>
        <v>0</v>
      </c>
    </row>
    <row r="200" spans="2:13" x14ac:dyDescent="0.3">
      <c r="B200" s="48" t="str">
        <f>+IF('Velocidades y tramos'!E62="","",'Velocidades y tramos'!E62)</f>
        <v/>
      </c>
      <c r="C200" s="48" t="str">
        <f>+IF('Velocidades y tramos'!F62="","",'Velocidades y tramos'!F62)</f>
        <v/>
      </c>
      <c r="D200" s="45">
        <f>IFERROR('Demanda minorista_AEP'!D188*'Precios mayoristas'!D181,"")</f>
        <v>0</v>
      </c>
      <c r="E200" s="45">
        <f>+IFERROR('Demanda minorista_AEP'!G188*'Precios mayoristas'!F181*Supuestos!$C$6,"")</f>
        <v>0</v>
      </c>
      <c r="F200" s="45">
        <f>+IFERROR('Demanda minorista_AEP'!H188*'Precios mayoristas'!G181*Supuestos!$C$6,"")</f>
        <v>0</v>
      </c>
      <c r="G200" s="45">
        <f>+IFERROR('Demanda minorista_AEP'!I188*'Precios mayoristas'!H181*Supuestos!$C$6,"")</f>
        <v>0</v>
      </c>
      <c r="H200" s="45">
        <f>+IFERROR('Demanda minorista_AEP'!J188*'Precios mayoristas'!I181*Supuestos!$C$6,"")</f>
        <v>0</v>
      </c>
      <c r="I200" s="45">
        <f>+IFERROR('Demanda minorista_AEP'!K188*'Precios mayoristas'!J181*Supuestos!$C$6,"")</f>
        <v>0</v>
      </c>
      <c r="J200" s="45">
        <f>+IFERROR('Demanda minorista_AEP'!L188*'Precios mayoristas'!K181*Supuestos!$C$6,"")</f>
        <v>0</v>
      </c>
      <c r="K200" s="45">
        <f>+IFERROR('Demanda minorista_AEP'!M188*'Precios mayoristas'!L181*Supuestos!$C$6,"")</f>
        <v>0</v>
      </c>
      <c r="L200" s="45">
        <f>+IFERROR('Demanda minorista_AEP'!N188*'Precios mayoristas'!M181*Supuestos!$C$6,"")</f>
        <v>0</v>
      </c>
      <c r="M200" s="45">
        <f>+IFERROR('Demanda minorista_AEP'!O188*'Precios mayoristas'!N181*Supuestos!$C$6,"")</f>
        <v>0</v>
      </c>
    </row>
    <row r="201" spans="2:13" x14ac:dyDescent="0.3">
      <c r="B201" s="48" t="str">
        <f>+IF('Velocidades y tramos'!E63="","",'Velocidades y tramos'!E63)</f>
        <v/>
      </c>
      <c r="C201" s="48" t="str">
        <f>+IF('Velocidades y tramos'!F63="","",'Velocidades y tramos'!F63)</f>
        <v/>
      </c>
      <c r="D201" s="45">
        <f>IFERROR('Demanda minorista_AEP'!D189*'Precios mayoristas'!D182,"")</f>
        <v>0</v>
      </c>
      <c r="E201" s="45">
        <f>+IFERROR('Demanda minorista_AEP'!G189*'Precios mayoristas'!F182*Supuestos!$C$6,"")</f>
        <v>0</v>
      </c>
      <c r="F201" s="45">
        <f>+IFERROR('Demanda minorista_AEP'!H189*'Precios mayoristas'!G182*Supuestos!$C$6,"")</f>
        <v>0</v>
      </c>
      <c r="G201" s="45">
        <f>+IFERROR('Demanda minorista_AEP'!I189*'Precios mayoristas'!H182*Supuestos!$C$6,"")</f>
        <v>0</v>
      </c>
      <c r="H201" s="45">
        <f>+IFERROR('Demanda minorista_AEP'!J189*'Precios mayoristas'!I182*Supuestos!$C$6,"")</f>
        <v>0</v>
      </c>
      <c r="I201" s="45">
        <f>+IFERROR('Demanda minorista_AEP'!K189*'Precios mayoristas'!J182*Supuestos!$C$6,"")</f>
        <v>0</v>
      </c>
      <c r="J201" s="45">
        <f>+IFERROR('Demanda minorista_AEP'!L189*'Precios mayoristas'!K182*Supuestos!$C$6,"")</f>
        <v>0</v>
      </c>
      <c r="K201" s="45">
        <f>+IFERROR('Demanda minorista_AEP'!M189*'Precios mayoristas'!L182*Supuestos!$C$6,"")</f>
        <v>0</v>
      </c>
      <c r="L201" s="45">
        <f>+IFERROR('Demanda minorista_AEP'!N189*'Precios mayoristas'!M182*Supuestos!$C$6,"")</f>
        <v>0</v>
      </c>
      <c r="M201" s="45">
        <f>+IFERROR('Demanda minorista_AEP'!O189*'Precios mayoristas'!N182*Supuestos!$C$6,"")</f>
        <v>0</v>
      </c>
    </row>
  </sheetData>
  <mergeCells count="21">
    <mergeCell ref="D7:E7"/>
    <mergeCell ref="E77:M77"/>
    <mergeCell ref="D76:M76"/>
    <mergeCell ref="E78:F78"/>
    <mergeCell ref="G78:H78"/>
    <mergeCell ref="B140:B142"/>
    <mergeCell ref="C140:C142"/>
    <mergeCell ref="L9:M9"/>
    <mergeCell ref="B76:B78"/>
    <mergeCell ref="C76:C78"/>
    <mergeCell ref="B7:B9"/>
    <mergeCell ref="C7:C9"/>
    <mergeCell ref="D8:E8"/>
    <mergeCell ref="F8:N8"/>
    <mergeCell ref="F9:G9"/>
    <mergeCell ref="H9:I9"/>
    <mergeCell ref="J9:K9"/>
    <mergeCell ref="I78:J78"/>
    <mergeCell ref="K78:L78"/>
    <mergeCell ref="E141:M141"/>
    <mergeCell ref="D140:M140"/>
  </mergeCells>
  <hyperlinks>
    <hyperlink ref="A1" location="Resultados!A1" display="TEST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workbookViewId="0">
      <selection activeCell="B12" sqref="B12"/>
    </sheetView>
  </sheetViews>
  <sheetFormatPr baseColWidth="10" defaultColWidth="9.1796875" defaultRowHeight="13" x14ac:dyDescent="0.3"/>
  <cols>
    <col min="1" max="1" width="9.1796875" style="11"/>
    <col min="2" max="2" width="39.1796875" style="11" bestFit="1" customWidth="1"/>
    <col min="3" max="3" width="36.7265625" style="11" bestFit="1" customWidth="1"/>
    <col min="4" max="16384" width="9.1796875" style="11"/>
  </cols>
  <sheetData>
    <row r="1" spans="1:3" s="10" customFormat="1" ht="21" x14ac:dyDescent="0.5">
      <c r="A1" s="21" t="s">
        <v>130</v>
      </c>
      <c r="B1" s="10" t="s">
        <v>141</v>
      </c>
    </row>
    <row r="2" spans="1:3" s="22" customFormat="1" x14ac:dyDescent="0.3"/>
    <row r="3" spans="1:3" x14ac:dyDescent="0.3">
      <c r="B3" s="26" t="s">
        <v>78</v>
      </c>
    </row>
    <row r="4" spans="1:3" x14ac:dyDescent="0.3">
      <c r="B4" s="27"/>
    </row>
    <row r="5" spans="1:3" x14ac:dyDescent="0.3">
      <c r="B5" s="14" t="s">
        <v>44</v>
      </c>
      <c r="C5" s="14" t="s">
        <v>79</v>
      </c>
    </row>
    <row r="6" spans="1:3" x14ac:dyDescent="0.3">
      <c r="B6" s="11" t="s">
        <v>12</v>
      </c>
      <c r="C6" s="54">
        <f>+SUM('Costos aguas abajo_AEP'!E10:E24)</f>
        <v>60000000</v>
      </c>
    </row>
    <row r="7" spans="1:3" x14ac:dyDescent="0.3">
      <c r="B7" s="11" t="s">
        <v>88</v>
      </c>
      <c r="C7" s="54">
        <f>+SUM('Costos aguas abajo_AEP'!F10:F24)</f>
        <v>24000000</v>
      </c>
    </row>
    <row r="8" spans="1:3" x14ac:dyDescent="0.3">
      <c r="B8" s="11" t="s">
        <v>47</v>
      </c>
      <c r="C8" s="54">
        <f>+SUM('Costos aguas abajo_AEP'!G10:G24)</f>
        <v>36000000</v>
      </c>
    </row>
    <row r="31" spans="3:3" x14ac:dyDescent="0.3">
      <c r="C31" s="25"/>
    </row>
  </sheetData>
  <hyperlinks>
    <hyperlink ref="A1" location="Resultados!A1" display="TEST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"/>
  <sheetViews>
    <sheetView workbookViewId="0">
      <selection activeCell="H17" sqref="H17"/>
    </sheetView>
  </sheetViews>
  <sheetFormatPr baseColWidth="10" defaultColWidth="9.1796875" defaultRowHeight="12.5" x14ac:dyDescent="0.25"/>
  <cols>
    <col min="1" max="16384" width="9.1796875" style="4"/>
  </cols>
  <sheetData>
    <row r="3" spans="2:2" ht="28.5" x14ac:dyDescent="0.65">
      <c r="B3" s="3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/>
  </sheetPr>
  <dimension ref="B3:C31"/>
  <sheetViews>
    <sheetView showGridLines="0" workbookViewId="0">
      <selection activeCell="G30" sqref="G30"/>
    </sheetView>
  </sheetViews>
  <sheetFormatPr baseColWidth="10" defaultColWidth="9.1796875" defaultRowHeight="13" x14ac:dyDescent="0.3"/>
  <cols>
    <col min="1" max="16384" width="9.1796875" style="6"/>
  </cols>
  <sheetData>
    <row r="3" spans="2:2" ht="36" x14ac:dyDescent="0.8">
      <c r="B3" s="5" t="s">
        <v>96</v>
      </c>
    </row>
    <row r="31" spans="3:3" x14ac:dyDescent="0.3">
      <c r="C31" s="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35B98907514428905968C64F00757" ma:contentTypeVersion="0" ma:contentTypeDescription="Crear nuevo documento." ma:contentTypeScope="" ma:versionID="f7a75ae963fd4e49eba738334529be9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ad187ede1053dd323176c0832b9836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Asunto_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4FD387-F35B-4BD6-8DE1-EA37901169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010C45-7EED-48F2-8473-8DA4D0E6C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41FD6E1-A827-4F26-A34F-5920F9AADE15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4</vt:i4>
      </vt:variant>
    </vt:vector>
  </HeadingPairs>
  <TitlesOfParts>
    <vt:vector size="21" baseType="lpstr">
      <vt:lpstr>INTRODUCCIÓN</vt:lpstr>
      <vt:lpstr>Resultados</vt:lpstr>
      <vt:lpstr>CÁLCULOS &gt;&gt;&gt;</vt:lpstr>
      <vt:lpstr>Ingresos minoristas</vt:lpstr>
      <vt:lpstr>Pagos mayoristas - resumen</vt:lpstr>
      <vt:lpstr>Pagos mayoristas</vt:lpstr>
      <vt:lpstr>Costos aguas abajo - resumen</vt:lpstr>
      <vt:lpstr>INFORMACIÓN &gt;&gt;&gt;</vt:lpstr>
      <vt:lpstr>Requerimiento al AEP&gt;&gt;</vt:lpstr>
      <vt:lpstr>Ingresos minoristas_AEP</vt:lpstr>
      <vt:lpstr>Demanda minorista_AEP</vt:lpstr>
      <vt:lpstr>Costos aguas abajo_AEP</vt:lpstr>
      <vt:lpstr>Oferta mayorista&gt;&gt;</vt:lpstr>
      <vt:lpstr>Precios mayoristas</vt:lpstr>
      <vt:lpstr>Velocidades y tramos</vt:lpstr>
      <vt:lpstr>SUPUESTOS&gt;&gt;&gt;</vt:lpstr>
      <vt:lpstr>Supuestos</vt:lpstr>
      <vt:lpstr>LDI</vt:lpstr>
      <vt:lpstr>LDN</vt:lpstr>
      <vt:lpstr>Local</vt:lpstr>
      <vt:lpstr>Nacional</vt:lpstr>
    </vt:vector>
  </TitlesOfParts>
  <Company>Frontier Economics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UPR</cp:lastModifiedBy>
  <cp:lastPrinted>2004-02-17T16:56:33Z</cp:lastPrinted>
  <dcterms:created xsi:type="dcterms:W3CDTF">2003-10-24T13:18:20Z</dcterms:created>
  <dcterms:modified xsi:type="dcterms:W3CDTF">2021-01-15T01:48:43Z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0x0101005FD35B98907514428905968C64F00757</vt:lpwstr>
  </property>
</Properties>
</file>