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http://sharepointift/uni/upr/DGDTR/DAC/Replicabilidad/Actualización/Acuerdos/Notificación modelos/Fijo/"/>
    </mc:Choice>
  </mc:AlternateContent>
  <xr:revisionPtr revIDLastSave="0" documentId="13_ncr:1_{2BF7D5D6-70B6-4E27-A2EE-7F7BB7698BEF}" xr6:coauthVersionLast="47" xr6:coauthVersionMax="47" xr10:uidLastSave="{00000000-0000-0000-0000-000000000000}"/>
  <bookViews>
    <workbookView xWindow="-120" yWindow="-120" windowWidth="29040" windowHeight="15840" tabRatio="809" xr2:uid="{00000000-000D-0000-FFFF-FFFF00000000}"/>
  </bookViews>
  <sheets>
    <sheet name="Descripción" sheetId="34" r:id="rId1"/>
    <sheet name="Resultados &gt;&gt;" sheetId="38" r:id="rId2"/>
    <sheet name="Prueba Servicios de Enlaces" sheetId="50" r:id="rId3"/>
    <sheet name="Resultados intermedios &gt;&gt;" sheetId="39" r:id="rId4"/>
    <sheet name="Ingresos minoristas" sheetId="40" r:id="rId5"/>
    <sheet name="Costos" sheetId="41" r:id="rId6"/>
    <sheet name="Cálculos intermedios &gt;&gt;" sheetId="44" r:id="rId7"/>
    <sheet name="Pagos mayoristas" sheetId="52" r:id="rId8"/>
    <sheet name="Requerimiento de información &gt;&gt;" sheetId="45" r:id="rId9"/>
    <sheet name="Informacion del AEP" sheetId="47" r:id="rId10"/>
    <sheet name="Ofertas de referencia&gt;&gt;" sheetId="54" r:id="rId11"/>
    <sheet name="Precios mayoristas EM" sheetId="48" r:id="rId12"/>
    <sheet name="Precios mayoristas DM" sheetId="57" r:id="rId13"/>
    <sheet name="Supuestos" sheetId="46" r:id="rId14"/>
    <sheet name="Hoja auxiliar gráficos" sheetId="58" r:id="rId15"/>
    <sheet name="Otras hojas&gt;&gt;" sheetId="26"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s>
  <definedNames>
    <definedName name="_1377_0" localSheetId="7">#REF!</definedName>
    <definedName name="_1377_0">#REF!</definedName>
    <definedName name="_2754_0ecm" localSheetId="7">#REF!</definedName>
    <definedName name="_2754_0ecm">#REF!</definedName>
    <definedName name="_4131_0ecw" localSheetId="7">#REF!</definedName>
    <definedName name="_4131_0ecw">#REF!</definedName>
    <definedName name="asdas" localSheetId="7"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verage_Bill_List">OFFSET('[1]Average bills'!$AI$31,0,0,16-COUNTIF('[1]Average bills'!$AI$31:$AI$48,""),1)</definedName>
    <definedName name="BillEffect">OFFSET('[1]Incidence effects'!$AS$10,0,0,45-COUNTBLANK('[1]Incidence effects'!$AS$10:$AS$54),1)</definedName>
    <definedName name="BillEffect_Schedule">OFFSET('[1]Incidence effects'!$AT$10,0,0,45-COUNTBLANK('[1]Incidence effects'!$AT$10:$AT$54),1)</definedName>
    <definedName name="BLPH1" hidden="1">'[2]4.6 ten year bonds'!$A$4</definedName>
    <definedName name="BLPH2" hidden="1">'[2]4.6 ten year bonds'!$D$4</definedName>
    <definedName name="BLPH3" hidden="1">'[2]4.6 ten year bonds'!$G$4</definedName>
    <definedName name="BLPH4" hidden="1">'[2]4.6 ten year bonds'!$J$4</definedName>
    <definedName name="BLPH5" hidden="1">'[2]4.6 ten year bonds'!$M$4</definedName>
    <definedName name="Countries">[3]Breakdown!$B$4:$B$15</definedName>
    <definedName name="CustomerName">OFFSET('[1]Incidence effects'!$AR$10,0,0,(ROWS('[1]Incidence effects'!$AI$10:$AI$1048576)-COUNTIF('[1]Incidence effects'!$AI$10:$AI$1048576,"")),1)</definedName>
    <definedName name="dgsgf" localSheetId="7"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fferential_List">OFFSET([1]Differentials!$U$14,0,0,(6-COUNTIF([1]Differentials!$U$14:$U$19,"")),1)</definedName>
    <definedName name="Distribution" hidden="1">#REF!</definedName>
    <definedName name="ExtraProfiles" hidden="1">#REF!</definedName>
    <definedName name="fg" localSheetId="7"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7"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ecast">[3]drop_down!$C$16:$C$17</definedName>
    <definedName name="Frontier_BAAABCAJDIAB">'Hoja auxiliar gráficos'!$A$3:$E$7</definedName>
    <definedName name="Frontier_BAJABBAFCHAB">#REF!</definedName>
    <definedName name="Frontier_BAJABFAJDDBE">'[4]Help cells'!#REF!</definedName>
    <definedName name="Frontier_BAJABFAJDFAI">'[4]Help cells'!#REF!</definedName>
    <definedName name="Frontier_BAJABFAJDJDH">'[4]Help cells'!#REF!</definedName>
    <definedName name="Frontier_BAJABGABBCAF">#REF!</definedName>
    <definedName name="Frontier_BAJABGADAHBH">#REF!</definedName>
    <definedName name="Frontier_BAJABGADBCAE">[4]Historical_SONIA!#REF!</definedName>
    <definedName name="Frontier_BAJABGAGADAH">#REF!</definedName>
    <definedName name="Frontier_BAJABGAGADAI">#REF!</definedName>
    <definedName name="Frontier_BAJABIAAJCCC">#REF!</definedName>
    <definedName name="Frontier_BAJABIAECBDJ">#REF!</definedName>
    <definedName name="Frontier_BAJABIAECEDJ">#REF!</definedName>
    <definedName name="Frontier_BAJABIAGDDDA">#REF!</definedName>
    <definedName name="Frontier_BAJDBAADCAJC">#REF!</definedName>
    <definedName name="Frontier_BAJDBAAFDBBI">#REF!</definedName>
    <definedName name="Frontier_BAJDBAAGBBBD">#REF!</definedName>
    <definedName name="Frontier_BAJDBAAGBECD">#REF!</definedName>
    <definedName name="Frontier_BAJDBAAGBEDI">#REF!</definedName>
    <definedName name="Frontier_BAJDBFADCICF">#REF!</definedName>
    <definedName name="Frontier_BAJFAGAJDDAI">#REF!</definedName>
    <definedName name="Frontier_BAJFAGAJDDCJ">#REF!</definedName>
    <definedName name="Frontier_BAJFAGAJDDJC">#REF!</definedName>
    <definedName name="Frontier_BAJFAGJFECAA">#REF!</definedName>
    <definedName name="Frontier_BAJFAGJFEDED">#REF!</definedName>
    <definedName name="Frontier_BAJFAGJFEDJD">#REF!</definedName>
    <definedName name="Frontier_BAJFAGJFEICF">#REF!</definedName>
    <definedName name="Frontier_BAJFAGJGJAAH">#REF!</definedName>
    <definedName name="Frontier_BAJFAGJGJCDB">#REF!</definedName>
    <definedName name="Frontier_BAJFAGJGJDBH">#REF!</definedName>
    <definedName name="Frontier_BAJFAGJGJFAF">#REF!</definedName>
    <definedName name="Frontier_BAJFAGJGJGJJ">#REF!</definedName>
    <definedName name="Frontier_BAJFAGJGJIBB">#REF!</definedName>
    <definedName name="Frontier_BAJFAGJGJIBC">#REF!</definedName>
    <definedName name="Frontier_BAJFAGJGJIBD">#REF!</definedName>
    <definedName name="Frontier_BAJFAGJGJIJI">#REF!</definedName>
    <definedName name="Frontier_BAJFBHABEBJD">#REF!</definedName>
    <definedName name="Frontier_BAJFBHABEJEA">#REF!</definedName>
    <definedName name="Frontier_BAJFBHAEDACC">#REF!</definedName>
    <definedName name="Frontier_BAJIAFAGBDJC">#REF!</definedName>
    <definedName name="Frontier_BAJIAFAGEDCF">#REF!</definedName>
    <definedName name="Frontier_BAJIBBAAEDDG">#REF!</definedName>
    <definedName name="Frontier_BAJIBBAAEHEF">#REF!</definedName>
    <definedName name="Frontier_BAJIBJADECEB">#REF!</definedName>
    <definedName name="Frontier_BJAABCABCIJF">#REF!</definedName>
    <definedName name="Frontier_BJAABCADAJAG">#REF!</definedName>
    <definedName name="Frontier_BJAABCADDEED">#REF!</definedName>
    <definedName name="Frontier_BJAABCADEAJC">#REF!</definedName>
    <definedName name="Frontier_BJAABCADJHEF">#REF!</definedName>
    <definedName name="Frontier_BJAABCAEBADA">#REF!</definedName>
    <definedName name="Frontier_BJAABCAEBBJD">#REF!</definedName>
    <definedName name="Frontier_BJAABCAEJIBG">#REF!</definedName>
    <definedName name="Frontier_BJAABCAEJIDE">#REF!</definedName>
    <definedName name="Frontier_BJAABDAAAGBE">#REF!</definedName>
    <definedName name="Frontier_BJAABDAAAGCH">#REF!</definedName>
    <definedName name="Frontier_BJAABDAAAHEH">#REF!</definedName>
    <definedName name="Frontier_BJAABDAABADF">#REF!</definedName>
    <definedName name="Frontier_BJAABDAACJBB">#REF!</definedName>
    <definedName name="Frontier_BJAABDAADDJG">#REF!</definedName>
    <definedName name="Frontier_BJAABDAADIJF">#REF!</definedName>
    <definedName name="Frontier_BJAABEABAJAH">#REF!</definedName>
    <definedName name="Frontier_BJAABEABDFEB">#REF!</definedName>
    <definedName name="Frontier_BJAABEABDGDA">#REF!</definedName>
    <definedName name="Frontier_BJAABEACDFJJ">#REF!</definedName>
    <definedName name="Frontier_BJAABFAJJCEB">#REF!</definedName>
    <definedName name="Frontier_BJAABFAJJEAE">#REF!</definedName>
    <definedName name="Frontier_BJAABFAJJHCF">#REF!</definedName>
    <definedName name="Frontier_BJAABGADECEC">#REF!</definedName>
    <definedName name="Frontier_BJAABGAEEJBG">#REF!</definedName>
    <definedName name="Frontier_BJAABGAFCGJB">#REF!</definedName>
    <definedName name="Frontier_BJAABGAFCIBH">#REF!</definedName>
    <definedName name="Frontier_BJAABGAFCIDD">#REF!</definedName>
    <definedName name="Frontier_BJAABGAFDICA">#REF!</definedName>
    <definedName name="Frontier_BJAACJAAEGJE">#REF!</definedName>
    <definedName name="Frontier_BJAACJABJIJA">#REF!</definedName>
    <definedName name="Frontier_BJAACJADCCJE">#REF!</definedName>
    <definedName name="Frontier_BJAACJADEDCJ">#REF!</definedName>
    <definedName name="Frontier_BJAACJAEAGDB">#REF!</definedName>
    <definedName name="Frontier_BJAACJAEAGDH">#REF!</definedName>
    <definedName name="Frontier_BJAACJAEAIDB">#REF!</definedName>
    <definedName name="Frontier_BJAACJAEJGEA">#REF!</definedName>
    <definedName name="Frontier_BJAACJAHEDJF">#REF!</definedName>
    <definedName name="Frontier_BJABJBAEACDA">#REF!</definedName>
    <definedName name="Frontier_BJABJBAEACDD">#REF!</definedName>
    <definedName name="Frontier_BJABJBAEAGBE">#REF!</definedName>
    <definedName name="Frontier_BJABJBAEBDDF">#REF!</definedName>
    <definedName name="Frontier_BJABJBAEBEEB">#REF!</definedName>
    <definedName name="Frontier_BJABJBAEBEEF">#REF!</definedName>
    <definedName name="Frontier_BJABJBAECJEA">#REF!</definedName>
    <definedName name="Frontier_BJABJBAFJCCJ">#REF!</definedName>
    <definedName name="Frontier_BJABJCAACEAC">#REF!</definedName>
    <definedName name="Frontier_BJABJCAACGJC">#REF!</definedName>
    <definedName name="Frontier_BJABJCAADJAF">#REF!</definedName>
    <definedName name="Frontier_BJABJCAEDHAA">#REF!</definedName>
    <definedName name="Frontier_BJABJCAGCDAD">#REF!</definedName>
    <definedName name="Frontier_BJABJCAGCDDJ">#REF!</definedName>
    <definedName name="Frontier_BJABJCAGDDEJ">#REF!</definedName>
    <definedName name="Frontier_BJABJCAGDGAI">#REF!</definedName>
    <definedName name="Frontier_BJABJCAGJCAB">#REF!</definedName>
    <definedName name="Frontier_BJABJDAADDCI">#REF!</definedName>
    <definedName name="Frontier_BJABJDAADFCA">#REF!</definedName>
    <definedName name="Frontier_BJABJDAADIBH">#REF!</definedName>
    <definedName name="Frontier_BJABJDABCDAH">#REF!</definedName>
    <definedName name="Frontier_BJABJDABDGJF">#REF!</definedName>
    <definedName name="Frontier_BJABJDABEBED">#REF!</definedName>
    <definedName name="Frontier_BJABJDABEDAA">#REF!</definedName>
    <definedName name="Frontier_BJABJDABJEDJ">#REF!</definedName>
    <definedName name="Frontier_BJABJDACJBBE">#REF!</definedName>
    <definedName name="Frontier_BJABJDAJJJBI">#REF!</definedName>
    <definedName name="Frontier_BJABJHAJCABH">#REF!</definedName>
    <definedName name="Frontier_BJABJHAJCBAA">#REF!</definedName>
    <definedName name="Frontier_BJABJHAJECAI">#REF!</definedName>
    <definedName name="Frontier_BJABJHAJEEBA">#REF!</definedName>
    <definedName name="ghj" localSheetId="7"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radient">#REF!</definedName>
    <definedName name="Industries">'[3]Profit calc'!$B$4:$B$18</definedName>
    <definedName name="inflation">'[5]CO - Settings'!$C$26</definedName>
    <definedName name="intercept">#REF!</definedName>
    <definedName name="jhkgh" localSheetId="7"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7"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LL.list.updated">'[6]Cálculos ED'!$E$13:$E$82</definedName>
    <definedName name="NAC">[3]drop_down!$C$11:$C$12</definedName>
    <definedName name="NGA_risk_prem">[5]Sensitivity_input!$C$50</definedName>
    <definedName name="Option2" localSheetId="7"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op" hidden="1">[7]Population!#REF!</definedName>
    <definedName name="Population" hidden="1">#REF!</definedName>
    <definedName name="Profiles" hidden="1">#REF!</definedName>
    <definedName name="Projections" hidden="1">#REF!</definedName>
    <definedName name="Results" hidden="1">[8]UK99!$A$1:$A$1</definedName>
    <definedName name="sdf" localSheetId="7"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7"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7"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Tariff_ID">OFFSET('[1]Tariff Structure'!$B$18,0,0,(345-COUNTBLANK('[1]Tariff Structure'!$B$18:$B$218)),1)</definedName>
    <definedName name="Tariff_Types">OFFSET('[1]Tariff Structure'!$H$7,0,0,19-COUNTIF('[1]Tariff Structure'!$G$7:$G$10,""),1)</definedName>
    <definedName name="TariffYears">[1]Lookup!$B$13:$B$17</definedName>
    <definedName name="TariffYearSet">[1]Dashboard!$D$12</definedName>
    <definedName name="TariffYearSetMinus1">[1]Dashboard!$D$11</definedName>
    <definedName name="TariffYearSetMinus2">[1]Dashboard!$D$10</definedName>
    <definedName name="trggh" localSheetId="7"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WACC">[5]Sensitivity_input!$C$46</definedName>
    <definedName name="Workbook.Author">#REF!</definedName>
    <definedName name="Workbook.Authors_Email_Address">#REF!</definedName>
    <definedName name="Workbook.Objective">#REF!</definedName>
    <definedName name="Workbook.Status">#REF!</definedName>
    <definedName name="Workbook.Title">#REF!</definedName>
    <definedName name="Workbook.Version">#REF!</definedName>
    <definedName name="wrn.TMCOMP." localSheetId="7"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Year">'[4]Parameters from NC'!$C$5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3" i="40" l="1"/>
  <c r="E13" i="40"/>
  <c r="F13" i="40"/>
  <c r="G13" i="40"/>
  <c r="P83" i="47"/>
  <c r="F83" i="52" a="1"/>
  <c r="F83" i="52" s="1"/>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34" i="52"/>
  <c r="F13" i="52"/>
  <c r="F14" i="52"/>
  <c r="F15" i="52"/>
  <c r="F16" i="52"/>
  <c r="F17" i="52"/>
  <c r="F18" i="52"/>
  <c r="F19" i="52"/>
  <c r="F20" i="52"/>
  <c r="F21" i="52"/>
  <c r="F22" i="52"/>
  <c r="F23" i="52"/>
  <c r="F24" i="52"/>
  <c r="F25" i="52"/>
  <c r="F26" i="52"/>
  <c r="F27" i="52"/>
  <c r="F28" i="52"/>
  <c r="F29" i="52"/>
  <c r="F30" i="52"/>
  <c r="F31" i="52"/>
  <c r="F32" i="52"/>
  <c r="F12" i="52"/>
  <c r="G16" i="48"/>
  <c r="G13" i="52" s="1"/>
  <c r="G17" i="48"/>
  <c r="G14" i="52" s="1"/>
  <c r="G18" i="48"/>
  <c r="G15" i="52" s="1"/>
  <c r="G19" i="48"/>
  <c r="G16" i="52" s="1"/>
  <c r="G20" i="48"/>
  <c r="G17" i="52" s="1"/>
  <c r="G21" i="48"/>
  <c r="G18" i="52" s="1"/>
  <c r="G22" i="48"/>
  <c r="G19" i="52" s="1"/>
  <c r="G23" i="48"/>
  <c r="G20" i="52" s="1"/>
  <c r="G24" i="48"/>
  <c r="G21" i="52" s="1"/>
  <c r="G25" i="48"/>
  <c r="G22" i="52" s="1"/>
  <c r="G26" i="48"/>
  <c r="G23" i="52" s="1"/>
  <c r="G27" i="48"/>
  <c r="G24" i="52" s="1"/>
  <c r="G28" i="48"/>
  <c r="G25" i="52" s="1"/>
  <c r="G29" i="48"/>
  <c r="G26" i="52" s="1"/>
  <c r="G30" i="48"/>
  <c r="G27" i="52" s="1"/>
  <c r="G31" i="48"/>
  <c r="G28" i="52" s="1"/>
  <c r="G32" i="48"/>
  <c r="G29" i="52" s="1"/>
  <c r="G33" i="48"/>
  <c r="G30" i="52" s="1"/>
  <c r="G34" i="48"/>
  <c r="G31" i="52" s="1"/>
  <c r="G35" i="48"/>
  <c r="G32" i="52" s="1"/>
  <c r="G36" i="48"/>
  <c r="G34" i="52" s="1"/>
  <c r="G37" i="48"/>
  <c r="G35" i="52" s="1"/>
  <c r="G38" i="48"/>
  <c r="G36" i="52" s="1"/>
  <c r="G39" i="48"/>
  <c r="G37" i="52" s="1"/>
  <c r="G40" i="48"/>
  <c r="G38" i="52" s="1"/>
  <c r="G41" i="48"/>
  <c r="G39" i="52" s="1"/>
  <c r="G42" i="48"/>
  <c r="G40" i="52" s="1"/>
  <c r="G43" i="48"/>
  <c r="G41" i="52" s="1"/>
  <c r="G44" i="48"/>
  <c r="G42" i="52" s="1"/>
  <c r="G45" i="48"/>
  <c r="G43" i="52" s="1"/>
  <c r="G46" i="48"/>
  <c r="G44" i="52" s="1"/>
  <c r="G47" i="48"/>
  <c r="G45" i="52" s="1"/>
  <c r="G48" i="48"/>
  <c r="G46" i="52" s="1"/>
  <c r="G49" i="48"/>
  <c r="G47" i="52" s="1"/>
  <c r="G50" i="48"/>
  <c r="G48" i="52" s="1"/>
  <c r="G51" i="48"/>
  <c r="G49" i="52" s="1"/>
  <c r="G52" i="48"/>
  <c r="G50" i="52" s="1"/>
  <c r="G53" i="48"/>
  <c r="G51" i="52" s="1"/>
  <c r="G54" i="48"/>
  <c r="G52" i="52" s="1"/>
  <c r="G55" i="48"/>
  <c r="G53" i="52" s="1"/>
  <c r="G56" i="48"/>
  <c r="G54" i="52" s="1"/>
  <c r="G57" i="48"/>
  <c r="G55" i="52" s="1"/>
  <c r="G58" i="48"/>
  <c r="G56" i="52" s="1"/>
  <c r="G59" i="48"/>
  <c r="G57" i="52" s="1"/>
  <c r="G60" i="48"/>
  <c r="G58" i="52" s="1"/>
  <c r="G61" i="48"/>
  <c r="G59" i="52" s="1"/>
  <c r="G62" i="48"/>
  <c r="G60" i="52" s="1"/>
  <c r="G63" i="48"/>
  <c r="G61" i="52" s="1"/>
  <c r="G64" i="48"/>
  <c r="G62" i="52" s="1"/>
  <c r="G65" i="48"/>
  <c r="G63" i="52" s="1"/>
  <c r="G66" i="48"/>
  <c r="G64" i="52" s="1"/>
  <c r="G67" i="48"/>
  <c r="G65" i="52" s="1"/>
  <c r="G68" i="48"/>
  <c r="G66" i="52" s="1"/>
  <c r="G69" i="48"/>
  <c r="G67" i="52" s="1"/>
  <c r="G70" i="48"/>
  <c r="G68" i="52" s="1"/>
  <c r="G71" i="48"/>
  <c r="G69" i="52" s="1"/>
  <c r="G72" i="48"/>
  <c r="G70" i="52" s="1"/>
  <c r="G15" i="48"/>
  <c r="G12" i="52" s="1"/>
  <c r="R103" i="47"/>
  <c r="R86" i="47"/>
  <c r="R87" i="47"/>
  <c r="R88" i="47"/>
  <c r="R89" i="47"/>
  <c r="R90" i="47"/>
  <c r="R91" i="47"/>
  <c r="R92" i="47"/>
  <c r="R93" i="47"/>
  <c r="R94" i="47"/>
  <c r="R95" i="47"/>
  <c r="R96" i="47"/>
  <c r="R97" i="47"/>
  <c r="R98" i="47"/>
  <c r="R99" i="47"/>
  <c r="R100" i="47"/>
  <c r="R101" i="47"/>
  <c r="R102" i="47"/>
  <c r="R104" i="47"/>
  <c r="R105" i="47"/>
  <c r="R106" i="47"/>
  <c r="R107" i="47"/>
  <c r="R108" i="47"/>
  <c r="R109" i="47"/>
  <c r="R110" i="47"/>
  <c r="R111" i="47"/>
  <c r="R112" i="47"/>
  <c r="R113" i="47"/>
  <c r="R114" i="47"/>
  <c r="R115" i="47"/>
  <c r="R116" i="47"/>
  <c r="R117" i="47"/>
  <c r="R118" i="47"/>
  <c r="R119" i="47"/>
  <c r="R120" i="47"/>
  <c r="R121" i="47"/>
  <c r="R122" i="47"/>
  <c r="R123" i="47"/>
  <c r="R124" i="47"/>
  <c r="R125" i="47"/>
  <c r="R126" i="47"/>
  <c r="R127" i="47"/>
  <c r="R128" i="47"/>
  <c r="R129" i="47"/>
  <c r="R130" i="47"/>
  <c r="R131" i="47"/>
  <c r="R132" i="47"/>
  <c r="R133" i="47"/>
  <c r="R134" i="47"/>
  <c r="R135" i="47"/>
  <c r="R136" i="47"/>
  <c r="R139" i="47"/>
  <c r="R140" i="47"/>
  <c r="R141" i="47"/>
  <c r="R142" i="47"/>
  <c r="R143" i="47"/>
  <c r="R144" i="47"/>
  <c r="R145" i="47"/>
  <c r="R146" i="47"/>
  <c r="R147" i="47"/>
  <c r="R148" i="47"/>
  <c r="R149" i="47"/>
  <c r="R150" i="47"/>
  <c r="R151" i="47"/>
  <c r="R152" i="47"/>
  <c r="R153" i="47"/>
  <c r="R154" i="47"/>
  <c r="R155" i="47"/>
  <c r="R156" i="47"/>
  <c r="R157" i="47"/>
  <c r="R158" i="47"/>
  <c r="R159" i="47"/>
  <c r="R160" i="47"/>
  <c r="R161" i="47"/>
  <c r="R162" i="47"/>
  <c r="R163" i="47"/>
  <c r="R164" i="47"/>
  <c r="R165" i="47"/>
  <c r="R166" i="47"/>
  <c r="R167" i="47"/>
  <c r="R168" i="47"/>
  <c r="R169" i="47"/>
  <c r="R170" i="47"/>
  <c r="R171" i="47"/>
  <c r="R172" i="47"/>
  <c r="R173" i="47"/>
  <c r="R174" i="47"/>
  <c r="R175" i="47"/>
  <c r="R176" i="47"/>
  <c r="R177" i="47"/>
  <c r="R178" i="47"/>
  <c r="R179" i="47"/>
  <c r="R180" i="47"/>
  <c r="R181" i="47"/>
  <c r="R182" i="47"/>
  <c r="R183" i="47"/>
  <c r="R184" i="47"/>
  <c r="R185" i="47"/>
  <c r="R186" i="47"/>
  <c r="R187" i="47"/>
  <c r="R188" i="47"/>
  <c r="R189" i="47"/>
  <c r="F141" i="52" a="1"/>
  <c r="F141" i="52" s="1"/>
  <c r="F142" i="52" a="1"/>
  <c r="F142" i="52" s="1"/>
  <c r="F143" i="52" a="1"/>
  <c r="F143" i="52" s="1"/>
  <c r="F144" i="52" a="1"/>
  <c r="F144" i="52" s="1"/>
  <c r="F145" i="52" a="1"/>
  <c r="F145" i="52" s="1"/>
  <c r="F146" i="52" a="1"/>
  <c r="F146" i="52" s="1"/>
  <c r="F147" i="52" a="1"/>
  <c r="F147" i="52" s="1"/>
  <c r="F148" i="52" a="1"/>
  <c r="F148" i="52" s="1"/>
  <c r="F149" i="52" a="1"/>
  <c r="F149" i="52" s="1"/>
  <c r="F150" i="52" a="1"/>
  <c r="F150" i="52" s="1"/>
  <c r="F151" i="52" a="1"/>
  <c r="F151" i="52" s="1"/>
  <c r="F152" i="52" a="1"/>
  <c r="F152" i="52" s="1"/>
  <c r="F153" i="52" a="1"/>
  <c r="F153" i="52" s="1"/>
  <c r="F154" i="52" a="1"/>
  <c r="F154" i="52" s="1"/>
  <c r="F155" i="52" a="1"/>
  <c r="F155" i="52" s="1"/>
  <c r="F156" i="52" a="1"/>
  <c r="F156" i="52" s="1"/>
  <c r="F157" i="52" a="1"/>
  <c r="F157" i="52" s="1"/>
  <c r="F158" i="52" a="1"/>
  <c r="F158" i="52" s="1"/>
  <c r="F159" i="52" a="1"/>
  <c r="F159" i="52" s="1"/>
  <c r="F160" i="52" a="1"/>
  <c r="F160" i="52" s="1"/>
  <c r="F161" i="52" a="1"/>
  <c r="F161" i="52" s="1"/>
  <c r="F162" i="52" a="1"/>
  <c r="F162" i="52" s="1"/>
  <c r="F163" i="52" a="1"/>
  <c r="F163" i="52" s="1"/>
  <c r="F164" i="52" a="1"/>
  <c r="F164" i="52" s="1"/>
  <c r="F165" i="52" a="1"/>
  <c r="F165" i="52" s="1"/>
  <c r="F166" i="52" a="1"/>
  <c r="F166" i="52" s="1"/>
  <c r="F167" i="52" a="1"/>
  <c r="F167" i="52" s="1"/>
  <c r="F168" i="52" a="1"/>
  <c r="F168" i="52" s="1"/>
  <c r="F169" i="52" a="1"/>
  <c r="F169" i="52" s="1"/>
  <c r="F170" i="52" a="1"/>
  <c r="F170" i="52" s="1"/>
  <c r="F171" i="52" a="1"/>
  <c r="F171" i="52" s="1"/>
  <c r="F172" i="52" a="1"/>
  <c r="F172" i="52" s="1"/>
  <c r="F173" i="52" a="1"/>
  <c r="F173" i="52" s="1"/>
  <c r="F174" i="52" a="1"/>
  <c r="F174" i="52" s="1"/>
  <c r="F108" i="52" a="1"/>
  <c r="F108" i="52" s="1"/>
  <c r="F109" i="52" a="1"/>
  <c r="F109" i="52" s="1"/>
  <c r="F110" i="52" a="1"/>
  <c r="F110" i="52" s="1"/>
  <c r="F111" i="52" a="1"/>
  <c r="F111" i="52" s="1"/>
  <c r="F112" i="52" a="1"/>
  <c r="F112" i="52" s="1"/>
  <c r="F113" i="52" a="1"/>
  <c r="F113" i="52" s="1"/>
  <c r="F114" i="52" a="1"/>
  <c r="F114" i="52" s="1"/>
  <c r="F115" i="52" a="1"/>
  <c r="F115" i="52" s="1"/>
  <c r="F116" i="52" a="1"/>
  <c r="F116" i="52" s="1"/>
  <c r="F117" i="52" a="1"/>
  <c r="F117" i="52" s="1"/>
  <c r="F118" i="52" a="1"/>
  <c r="F118" i="52" s="1"/>
  <c r="F119" i="52" a="1"/>
  <c r="F119" i="52" s="1"/>
  <c r="F120" i="52" a="1"/>
  <c r="F120" i="52" s="1"/>
  <c r="F121" i="52" a="1"/>
  <c r="F121" i="52" s="1"/>
  <c r="F122" i="52" a="1"/>
  <c r="F122" i="52" s="1"/>
  <c r="F123" i="52" a="1"/>
  <c r="F123" i="52" s="1"/>
  <c r="F124" i="52" a="1"/>
  <c r="F124" i="52" s="1"/>
  <c r="F125" i="52" a="1"/>
  <c r="F125" i="52" s="1"/>
  <c r="F126" i="52" a="1"/>
  <c r="F126" i="52" s="1"/>
  <c r="F127" i="52" a="1"/>
  <c r="F127" i="52" s="1"/>
  <c r="F128" i="52" a="1"/>
  <c r="F128" i="52" s="1"/>
  <c r="F129" i="52" a="1"/>
  <c r="F129" i="52" s="1"/>
  <c r="F130" i="52" a="1"/>
  <c r="F130" i="52" s="1"/>
  <c r="F131" i="52" a="1"/>
  <c r="F131" i="52" s="1"/>
  <c r="F132" i="52" a="1"/>
  <c r="F132" i="52" s="1"/>
  <c r="F133" i="52" a="1"/>
  <c r="F133" i="52" s="1"/>
  <c r="F134" i="52" a="1"/>
  <c r="F134" i="52" s="1"/>
  <c r="F135" i="52" a="1"/>
  <c r="F135" i="52" s="1"/>
  <c r="F136" i="52" a="1"/>
  <c r="F136" i="52" s="1"/>
  <c r="F137" i="52" a="1"/>
  <c r="F137" i="52" s="1"/>
  <c r="F138" i="52" a="1"/>
  <c r="F138" i="52" s="1"/>
  <c r="F139" i="52" a="1"/>
  <c r="F139" i="52" s="1"/>
  <c r="F140" i="52" a="1"/>
  <c r="F140" i="52" s="1"/>
  <c r="F107" i="52" a="1"/>
  <c r="F107" i="52" s="1"/>
  <c r="F73" i="52" a="1"/>
  <c r="F73" i="52" s="1"/>
  <c r="F74" i="52" a="1"/>
  <c r="F74" i="52" s="1"/>
  <c r="F75" i="52" a="1"/>
  <c r="F75" i="52" s="1"/>
  <c r="F76" i="52" a="1"/>
  <c r="F76" i="52" s="1"/>
  <c r="F77" i="52" a="1"/>
  <c r="F77" i="52" s="1"/>
  <c r="F78" i="52" a="1"/>
  <c r="F78" i="52" s="1"/>
  <c r="F79" i="52" a="1"/>
  <c r="F79" i="52" s="1"/>
  <c r="F80" i="52" a="1"/>
  <c r="F80" i="52" s="1"/>
  <c r="F81" i="52" a="1"/>
  <c r="F81" i="52" s="1"/>
  <c r="F82" i="52" a="1"/>
  <c r="F82" i="52" s="1"/>
  <c r="F84" i="52" a="1"/>
  <c r="F84" i="52" s="1"/>
  <c r="F85" i="52" a="1"/>
  <c r="F85" i="52" s="1"/>
  <c r="F86" i="52" a="1"/>
  <c r="F86" i="52" s="1"/>
  <c r="F87" i="52" a="1"/>
  <c r="F87" i="52" s="1"/>
  <c r="F88" i="52" a="1"/>
  <c r="F88" i="52" s="1"/>
  <c r="F89" i="52" a="1"/>
  <c r="F89" i="52" s="1"/>
  <c r="F90" i="52" a="1"/>
  <c r="F90" i="52" s="1"/>
  <c r="F91" i="52" a="1"/>
  <c r="F91" i="52" s="1"/>
  <c r="F92" i="52" a="1"/>
  <c r="F92" i="52" s="1"/>
  <c r="F93" i="52" a="1"/>
  <c r="F93" i="52" s="1"/>
  <c r="F94" i="52" a="1"/>
  <c r="F94" i="52" s="1"/>
  <c r="F95" i="52" a="1"/>
  <c r="F95" i="52" s="1"/>
  <c r="F96" i="52" a="1"/>
  <c r="F96" i="52" s="1"/>
  <c r="F97" i="52" a="1"/>
  <c r="F97" i="52" s="1"/>
  <c r="F98" i="52" a="1"/>
  <c r="F98" i="52" s="1"/>
  <c r="F99" i="52" a="1"/>
  <c r="F99" i="52" s="1"/>
  <c r="F100" i="52" a="1"/>
  <c r="F100" i="52" s="1"/>
  <c r="F101" i="52" a="1"/>
  <c r="F101" i="52" s="1"/>
  <c r="F102" i="52" a="1"/>
  <c r="F102" i="52" s="1"/>
  <c r="F103" i="52" a="1"/>
  <c r="F103" i="52" s="1"/>
  <c r="F104" i="52" a="1"/>
  <c r="F104" i="52" s="1"/>
  <c r="F105" i="52" a="1"/>
  <c r="F105" i="52" s="1"/>
  <c r="F72" i="52" a="1"/>
  <c r="F72" i="52" s="1"/>
  <c r="F6" i="52"/>
  <c r="D6" i="52"/>
  <c r="J204" i="47" l="1"/>
  <c r="G20" i="41" s="1"/>
  <c r="F17" i="50" s="1"/>
  <c r="I204" i="47"/>
  <c r="F20" i="41" s="1"/>
  <c r="E17" i="50" s="1"/>
  <c r="G204" i="47"/>
  <c r="D20" i="41" s="1"/>
  <c r="C17" i="50" s="1"/>
  <c r="H204" i="47"/>
  <c r="E20" i="41" s="1"/>
  <c r="D17" i="50" s="1"/>
  <c r="G33" i="52"/>
  <c r="G11" i="52"/>
  <c r="I6" i="52"/>
  <c r="F33" i="52"/>
  <c r="F11" i="52"/>
  <c r="F71" i="52"/>
  <c r="F106" i="52"/>
  <c r="R81" i="52" l="1" a="1"/>
  <c r="R81" i="52" s="1"/>
  <c r="I12" i="52"/>
  <c r="K72" i="52" a="1"/>
  <c r="K72" i="52" s="1"/>
  <c r="L90" i="52" a="1"/>
  <c r="L90" i="52" s="1"/>
  <c r="L78" i="52" a="1"/>
  <c r="L78" i="52" s="1"/>
  <c r="L81" i="52" a="1"/>
  <c r="L81" i="52" s="1"/>
  <c r="P103" i="52" a="1"/>
  <c r="P103" i="52" s="1"/>
  <c r="Q72" i="52" a="1"/>
  <c r="Q72" i="52" s="1"/>
  <c r="R91" i="52" a="1"/>
  <c r="R91" i="52" s="1"/>
  <c r="P72" i="52" a="1"/>
  <c r="P72" i="52" s="1"/>
  <c r="Q92" i="52" a="1"/>
  <c r="Q92" i="52" s="1"/>
  <c r="O95" i="52" a="1"/>
  <c r="O95" i="52" s="1"/>
  <c r="P82" i="52" a="1"/>
  <c r="P82" i="52" s="1"/>
  <c r="R103" i="52" a="1"/>
  <c r="R103" i="52" s="1"/>
  <c r="O105" i="52" a="1"/>
  <c r="O105" i="52" s="1"/>
  <c r="P92" i="52" a="1"/>
  <c r="P92" i="52" s="1"/>
  <c r="L76" i="52" a="1"/>
  <c r="L76" i="52" s="1"/>
  <c r="L87" i="52" a="1"/>
  <c r="L87" i="52" s="1"/>
  <c r="L99" i="52" a="1"/>
  <c r="L99" i="52" s="1"/>
  <c r="L94" i="52" a="1"/>
  <c r="L94" i="52" s="1"/>
  <c r="L75" i="52" a="1"/>
  <c r="L75" i="52" s="1"/>
  <c r="L97" i="52" a="1"/>
  <c r="L97" i="52" s="1"/>
  <c r="L82" i="52" a="1"/>
  <c r="L82" i="52" s="1"/>
  <c r="L100" i="52" a="1"/>
  <c r="L100" i="52" s="1"/>
  <c r="L84" i="52" a="1"/>
  <c r="L84" i="52" s="1"/>
  <c r="O104" i="52" a="1"/>
  <c r="O104" i="52" s="1"/>
  <c r="O89" i="52" a="1"/>
  <c r="O89" i="52" s="1"/>
  <c r="O73" i="52" a="1"/>
  <c r="O73" i="52" s="1"/>
  <c r="P91" i="52" a="1"/>
  <c r="P91" i="52" s="1"/>
  <c r="P76" i="52" a="1"/>
  <c r="P76" i="52" s="1"/>
  <c r="Q95" i="52" a="1"/>
  <c r="Q95" i="52" s="1"/>
  <c r="Q79" i="52" a="1"/>
  <c r="Q79" i="52" s="1"/>
  <c r="R94" i="52" a="1"/>
  <c r="R94" i="52" s="1"/>
  <c r="R78" i="52" a="1"/>
  <c r="R78" i="52" s="1"/>
  <c r="O92" i="52" a="1"/>
  <c r="O92" i="52" s="1"/>
  <c r="O76" i="52" a="1"/>
  <c r="O76" i="52" s="1"/>
  <c r="P94" i="52" a="1"/>
  <c r="P94" i="52" s="1"/>
  <c r="P79" i="52" a="1"/>
  <c r="P79" i="52" s="1"/>
  <c r="Q97" i="52" a="1"/>
  <c r="Q97" i="52" s="1"/>
  <c r="Q81" i="52" a="1"/>
  <c r="Q81" i="52" s="1"/>
  <c r="R101" i="52" a="1"/>
  <c r="R101" i="52" s="1"/>
  <c r="R85" i="52" a="1"/>
  <c r="R85" i="52" s="1"/>
  <c r="O99" i="52" a="1"/>
  <c r="O99" i="52" s="1"/>
  <c r="O83" i="52" a="1"/>
  <c r="O83" i="52" s="1"/>
  <c r="P101" i="52" a="1"/>
  <c r="P101" i="52" s="1"/>
  <c r="P86" i="52" a="1"/>
  <c r="P86" i="52" s="1"/>
  <c r="Q102" i="52" a="1"/>
  <c r="Q102" i="52" s="1"/>
  <c r="Q86" i="52" a="1"/>
  <c r="Q86" i="52" s="1"/>
  <c r="R72" i="52" a="1"/>
  <c r="R72" i="52" s="1"/>
  <c r="R90" i="52" a="1"/>
  <c r="R90" i="52" s="1"/>
  <c r="R74" i="52" a="1"/>
  <c r="R74" i="52" s="1"/>
  <c r="O94" i="52" a="1"/>
  <c r="O94" i="52" s="1"/>
  <c r="O78" i="52" a="1"/>
  <c r="O78" i="52" s="1"/>
  <c r="P96" i="52" a="1"/>
  <c r="P96" i="52" s="1"/>
  <c r="P77" i="52" a="1"/>
  <c r="P77" i="52" s="1"/>
  <c r="Q96" i="52" a="1"/>
  <c r="Q96" i="52" s="1"/>
  <c r="Q80" i="52" a="1"/>
  <c r="Q80" i="52" s="1"/>
  <c r="R97" i="52" a="1"/>
  <c r="R97" i="52" s="1"/>
  <c r="S110" i="52" a="1"/>
  <c r="S110" i="52" s="1"/>
  <c r="S112" i="52" a="1"/>
  <c r="S112" i="52" s="1"/>
  <c r="S114" i="52" a="1"/>
  <c r="S114" i="52" s="1"/>
  <c r="S116" i="52" a="1"/>
  <c r="S116" i="52" s="1"/>
  <c r="S118" i="52" a="1"/>
  <c r="S118" i="52" s="1"/>
  <c r="S120" i="52" a="1"/>
  <c r="S120" i="52" s="1"/>
  <c r="S122" i="52" a="1"/>
  <c r="S122" i="52" s="1"/>
  <c r="S124" i="52" a="1"/>
  <c r="S124" i="52" s="1"/>
  <c r="S126" i="52" a="1"/>
  <c r="S126" i="52" s="1"/>
  <c r="S128" i="52" a="1"/>
  <c r="S128" i="52" s="1"/>
  <c r="S130" i="52" a="1"/>
  <c r="S130" i="52" s="1"/>
  <c r="S132" i="52" a="1"/>
  <c r="S132" i="52" s="1"/>
  <c r="S134" i="52" a="1"/>
  <c r="S134" i="52" s="1"/>
  <c r="S136" i="52" a="1"/>
  <c r="S136" i="52" s="1"/>
  <c r="S138" i="52" a="1"/>
  <c r="S138" i="52" s="1"/>
  <c r="S140" i="52" a="1"/>
  <c r="S140" i="52" s="1"/>
  <c r="S145" i="52" a="1"/>
  <c r="S145" i="52" s="1"/>
  <c r="S148" i="52" a="1"/>
  <c r="S148" i="52" s="1"/>
  <c r="S153" i="52" a="1"/>
  <c r="S153" i="52" s="1"/>
  <c r="S156" i="52" a="1"/>
  <c r="S156" i="52" s="1"/>
  <c r="S161" i="52" a="1"/>
  <c r="S161" i="52" s="1"/>
  <c r="S164" i="52" a="1"/>
  <c r="S164" i="52" s="1"/>
  <c r="S169" i="52" a="1"/>
  <c r="S169" i="52" s="1"/>
  <c r="S172" i="52" a="1"/>
  <c r="S172" i="52" s="1"/>
  <c r="N74" i="52" a="1"/>
  <c r="N74" i="52" s="1"/>
  <c r="N79" i="52" a="1"/>
  <c r="N79" i="52" s="1"/>
  <c r="N82" i="52" a="1"/>
  <c r="N82" i="52" s="1"/>
  <c r="N87" i="52" a="1"/>
  <c r="N87" i="52" s="1"/>
  <c r="N90" i="52" a="1"/>
  <c r="N90" i="52" s="1"/>
  <c r="N95" i="52" a="1"/>
  <c r="N95" i="52" s="1"/>
  <c r="N98" i="52" a="1"/>
  <c r="N98" i="52" s="1"/>
  <c r="N103" i="52" a="1"/>
  <c r="N103" i="52" s="1"/>
  <c r="N72" i="52" a="1"/>
  <c r="N72" i="52" s="1"/>
  <c r="M75" i="52" a="1"/>
  <c r="M75" i="52" s="1"/>
  <c r="M78" i="52" a="1"/>
  <c r="M78" i="52" s="1"/>
  <c r="M83" i="52" a="1"/>
  <c r="M83" i="52" s="1"/>
  <c r="M86" i="52" a="1"/>
  <c r="M86" i="52" s="1"/>
  <c r="S143" i="52" a="1"/>
  <c r="S143" i="52" s="1"/>
  <c r="S146" i="52" a="1"/>
  <c r="S146" i="52" s="1"/>
  <c r="S151" i="52" a="1"/>
  <c r="S151" i="52" s="1"/>
  <c r="S154" i="52" a="1"/>
  <c r="S154" i="52" s="1"/>
  <c r="S159" i="52" a="1"/>
  <c r="S159" i="52" s="1"/>
  <c r="S162" i="52" a="1"/>
  <c r="S162" i="52" s="1"/>
  <c r="S167" i="52" a="1"/>
  <c r="S167" i="52" s="1"/>
  <c r="S170" i="52" a="1"/>
  <c r="S170" i="52" s="1"/>
  <c r="S108" i="52" a="1"/>
  <c r="S108" i="52" s="1"/>
  <c r="N77" i="52" a="1"/>
  <c r="N77" i="52" s="1"/>
  <c r="N80" i="52" a="1"/>
  <c r="N80" i="52" s="1"/>
  <c r="N85" i="52" a="1"/>
  <c r="N85" i="52" s="1"/>
  <c r="N88" i="52" a="1"/>
  <c r="N88" i="52" s="1"/>
  <c r="N93" i="52" a="1"/>
  <c r="N93" i="52" s="1"/>
  <c r="N96" i="52" a="1"/>
  <c r="N96" i="52" s="1"/>
  <c r="N101" i="52" a="1"/>
  <c r="N101" i="52" s="1"/>
  <c r="N104" i="52" a="1"/>
  <c r="N104" i="52" s="1"/>
  <c r="M73" i="52" a="1"/>
  <c r="M73" i="52" s="1"/>
  <c r="M76" i="52" a="1"/>
  <c r="M76" i="52" s="1"/>
  <c r="M81" i="52" a="1"/>
  <c r="M81" i="52" s="1"/>
  <c r="M84" i="52" a="1"/>
  <c r="M84" i="52" s="1"/>
  <c r="M89" i="52" a="1"/>
  <c r="M89" i="52" s="1"/>
  <c r="M92" i="52" a="1"/>
  <c r="M92" i="52" s="1"/>
  <c r="M97" i="52" a="1"/>
  <c r="M97" i="52" s="1"/>
  <c r="M100" i="52" a="1"/>
  <c r="M100" i="52" s="1"/>
  <c r="M72" i="52" a="1"/>
  <c r="M72" i="52" s="1"/>
  <c r="K75" i="52" a="1"/>
  <c r="K75" i="52" s="1"/>
  <c r="K78" i="52" a="1"/>
  <c r="K78" i="52" s="1"/>
  <c r="K83" i="52" a="1"/>
  <c r="K83" i="52" s="1"/>
  <c r="K86" i="52" a="1"/>
  <c r="K86" i="52" s="1"/>
  <c r="K91" i="52" a="1"/>
  <c r="K91" i="52" s="1"/>
  <c r="K94" i="52" a="1"/>
  <c r="K94" i="52" s="1"/>
  <c r="K99" i="52" a="1"/>
  <c r="K99" i="52" s="1"/>
  <c r="K102" i="52" a="1"/>
  <c r="K102" i="52" s="1"/>
  <c r="I38" i="52"/>
  <c r="I42" i="52"/>
  <c r="I46" i="52"/>
  <c r="I50" i="52"/>
  <c r="I54" i="52"/>
  <c r="I58" i="52"/>
  <c r="I62" i="52"/>
  <c r="S109" i="52" a="1"/>
  <c r="S109" i="52" s="1"/>
  <c r="S111" i="52" a="1"/>
  <c r="S111" i="52" s="1"/>
  <c r="S113" i="52" a="1"/>
  <c r="S113" i="52" s="1"/>
  <c r="S115" i="52" a="1"/>
  <c r="S115" i="52" s="1"/>
  <c r="S117" i="52" a="1"/>
  <c r="S117" i="52" s="1"/>
  <c r="S119" i="52" a="1"/>
  <c r="S119" i="52" s="1"/>
  <c r="S121" i="52" a="1"/>
  <c r="S121" i="52" s="1"/>
  <c r="S123" i="52" a="1"/>
  <c r="S123" i="52" s="1"/>
  <c r="S125" i="52" a="1"/>
  <c r="S125" i="52" s="1"/>
  <c r="S127" i="52" a="1"/>
  <c r="S127" i="52" s="1"/>
  <c r="S129" i="52" a="1"/>
  <c r="S129" i="52" s="1"/>
  <c r="S131" i="52" a="1"/>
  <c r="S131" i="52" s="1"/>
  <c r="S133" i="52" a="1"/>
  <c r="S133" i="52" s="1"/>
  <c r="S135" i="52" a="1"/>
  <c r="S135" i="52" s="1"/>
  <c r="S137" i="52" a="1"/>
  <c r="S137" i="52" s="1"/>
  <c r="S139" i="52" a="1"/>
  <c r="S139" i="52" s="1"/>
  <c r="S141" i="52" a="1"/>
  <c r="S141" i="52" s="1"/>
  <c r="S144" i="52" a="1"/>
  <c r="S144" i="52" s="1"/>
  <c r="S149" i="52" a="1"/>
  <c r="S149" i="52" s="1"/>
  <c r="S152" i="52" a="1"/>
  <c r="S152" i="52" s="1"/>
  <c r="S157" i="52" a="1"/>
  <c r="S157" i="52" s="1"/>
  <c r="S160" i="52" a="1"/>
  <c r="S160" i="52" s="1"/>
  <c r="S165" i="52" a="1"/>
  <c r="S165" i="52" s="1"/>
  <c r="S168" i="52" a="1"/>
  <c r="S168" i="52" s="1"/>
  <c r="S173" i="52" a="1"/>
  <c r="S173" i="52" s="1"/>
  <c r="S107" i="52" a="1"/>
  <c r="S107" i="52" s="1"/>
  <c r="N75" i="52" a="1"/>
  <c r="N75" i="52" s="1"/>
  <c r="N78" i="52" a="1"/>
  <c r="N78" i="52" s="1"/>
  <c r="N83" i="52" a="1"/>
  <c r="N83" i="52" s="1"/>
  <c r="N86" i="52" a="1"/>
  <c r="N86" i="52" s="1"/>
  <c r="N91" i="52" a="1"/>
  <c r="N91" i="52" s="1"/>
  <c r="N94" i="52" a="1"/>
  <c r="N94" i="52" s="1"/>
  <c r="N99" i="52" a="1"/>
  <c r="N99" i="52" s="1"/>
  <c r="N102" i="52" a="1"/>
  <c r="N102" i="52" s="1"/>
  <c r="M74" i="52" a="1"/>
  <c r="M74" i="52" s="1"/>
  <c r="M79" i="52" a="1"/>
  <c r="M79" i="52" s="1"/>
  <c r="M82" i="52" a="1"/>
  <c r="M82" i="52" s="1"/>
  <c r="S142" i="52" a="1"/>
  <c r="S142" i="52" s="1"/>
  <c r="S163" i="52" a="1"/>
  <c r="S163" i="52" s="1"/>
  <c r="S174" i="52" a="1"/>
  <c r="S174" i="52" s="1"/>
  <c r="N81" i="52" a="1"/>
  <c r="N81" i="52" s="1"/>
  <c r="N92" i="52" a="1"/>
  <c r="N92" i="52" s="1"/>
  <c r="M80" i="52" a="1"/>
  <c r="M80" i="52" s="1"/>
  <c r="M87" i="52" a="1"/>
  <c r="M87" i="52" s="1"/>
  <c r="M94" i="52" a="1"/>
  <c r="M94" i="52" s="1"/>
  <c r="M98" i="52" a="1"/>
  <c r="M98" i="52" s="1"/>
  <c r="M101" i="52" a="1"/>
  <c r="M101" i="52" s="1"/>
  <c r="M105" i="52" a="1"/>
  <c r="M105" i="52" s="1"/>
  <c r="K76" i="52" a="1"/>
  <c r="K76" i="52" s="1"/>
  <c r="K79" i="52" a="1"/>
  <c r="K79" i="52" s="1"/>
  <c r="K90" i="52" a="1"/>
  <c r="K90" i="52" s="1"/>
  <c r="K93" i="52" a="1"/>
  <c r="K93" i="52" s="1"/>
  <c r="K97" i="52" a="1"/>
  <c r="K97" i="52" s="1"/>
  <c r="K104" i="52" a="1"/>
  <c r="K104" i="52" s="1"/>
  <c r="I36" i="52"/>
  <c r="I41" i="52"/>
  <c r="I47" i="52"/>
  <c r="I52" i="52"/>
  <c r="I57" i="52"/>
  <c r="I63" i="52"/>
  <c r="I67" i="52"/>
  <c r="I34" i="52"/>
  <c r="I15" i="52"/>
  <c r="I19" i="52"/>
  <c r="I23" i="52"/>
  <c r="I27" i="52"/>
  <c r="I32" i="52"/>
  <c r="K85" i="52" a="1"/>
  <c r="K85" i="52" s="1"/>
  <c r="K100" i="52" a="1"/>
  <c r="K100" i="52" s="1"/>
  <c r="S155" i="52" a="1"/>
  <c r="S155" i="52" s="1"/>
  <c r="S166" i="52" a="1"/>
  <c r="S166" i="52" s="1"/>
  <c r="N73" i="52" a="1"/>
  <c r="N73" i="52" s="1"/>
  <c r="N84" i="52" a="1"/>
  <c r="N84" i="52" s="1"/>
  <c r="N105" i="52" a="1"/>
  <c r="N105" i="52" s="1"/>
  <c r="M88" i="52" a="1"/>
  <c r="M88" i="52" s="1"/>
  <c r="M91" i="52" a="1"/>
  <c r="M91" i="52" s="1"/>
  <c r="M95" i="52" a="1"/>
  <c r="M95" i="52" s="1"/>
  <c r="M102" i="52" a="1"/>
  <c r="M102" i="52" s="1"/>
  <c r="K73" i="52" a="1"/>
  <c r="K73" i="52" s="1"/>
  <c r="K80" i="52" a="1"/>
  <c r="K80" i="52" s="1"/>
  <c r="K84" i="52" a="1"/>
  <c r="K84" i="52" s="1"/>
  <c r="K87" i="52" a="1"/>
  <c r="K87" i="52" s="1"/>
  <c r="K98" i="52" a="1"/>
  <c r="K98" i="52" s="1"/>
  <c r="K101" i="52" a="1"/>
  <c r="K101" i="52" s="1"/>
  <c r="K105" i="52" a="1"/>
  <c r="K105" i="52" s="1"/>
  <c r="I37" i="52"/>
  <c r="I43" i="52"/>
  <c r="I48" i="52"/>
  <c r="I53" i="52"/>
  <c r="I59" i="52"/>
  <c r="I64" i="52"/>
  <c r="I68" i="52"/>
  <c r="I31" i="52"/>
  <c r="I16" i="52"/>
  <c r="I20" i="52"/>
  <c r="I24" i="52"/>
  <c r="I28" i="52"/>
  <c r="R75" i="52" a="1"/>
  <c r="R75" i="52" s="1"/>
  <c r="S171" i="52" a="1"/>
  <c r="S171" i="52" s="1"/>
  <c r="N100" i="52" a="1"/>
  <c r="N100" i="52" s="1"/>
  <c r="M85" i="52" a="1"/>
  <c r="M85" i="52" s="1"/>
  <c r="M93" i="52" a="1"/>
  <c r="M93" i="52" s="1"/>
  <c r="K82" i="52" a="1"/>
  <c r="K82" i="52" s="1"/>
  <c r="K96" i="52" a="1"/>
  <c r="K96" i="52" s="1"/>
  <c r="I40" i="52"/>
  <c r="I51" i="52"/>
  <c r="I61" i="52"/>
  <c r="I70" i="52"/>
  <c r="I14" i="52"/>
  <c r="I22" i="52"/>
  <c r="I30" i="52"/>
  <c r="S147" i="52" a="1"/>
  <c r="S147" i="52" s="1"/>
  <c r="S158" i="52" a="1"/>
  <c r="S158" i="52" s="1"/>
  <c r="N76" i="52" a="1"/>
  <c r="N76" i="52" s="1"/>
  <c r="N97" i="52" a="1"/>
  <c r="N97" i="52" s="1"/>
  <c r="M96" i="52" a="1"/>
  <c r="M96" i="52" s="1"/>
  <c r="M99" i="52" a="1"/>
  <c r="M99" i="52" s="1"/>
  <c r="M103" i="52" a="1"/>
  <c r="M103" i="52" s="1"/>
  <c r="K74" i="52" a="1"/>
  <c r="K74" i="52" s="1"/>
  <c r="K77" i="52" a="1"/>
  <c r="K77" i="52" s="1"/>
  <c r="K81" i="52" a="1"/>
  <c r="K81" i="52" s="1"/>
  <c r="K88" i="52" a="1"/>
  <c r="K88" i="52" s="1"/>
  <c r="K92" i="52" a="1"/>
  <c r="K92" i="52" s="1"/>
  <c r="K95" i="52" a="1"/>
  <c r="K95" i="52" s="1"/>
  <c r="I39" i="52"/>
  <c r="I44" i="52"/>
  <c r="I49" i="52"/>
  <c r="I55" i="52"/>
  <c r="I60" i="52"/>
  <c r="I65" i="52"/>
  <c r="I69" i="52"/>
  <c r="I13" i="52"/>
  <c r="I17" i="52"/>
  <c r="I21" i="52"/>
  <c r="I25" i="52"/>
  <c r="I29" i="52"/>
  <c r="S150" i="52" a="1"/>
  <c r="S150" i="52" s="1"/>
  <c r="N89" i="52" a="1"/>
  <c r="N89" i="52" s="1"/>
  <c r="M77" i="52" a="1"/>
  <c r="M77" i="52" s="1"/>
  <c r="M90" i="52" a="1"/>
  <c r="M90" i="52" s="1"/>
  <c r="M104" i="52" a="1"/>
  <c r="M104" i="52" s="1"/>
  <c r="K89" i="52" a="1"/>
  <c r="K89" i="52" s="1"/>
  <c r="K103" i="52" a="1"/>
  <c r="K103" i="52" s="1"/>
  <c r="I35" i="52"/>
  <c r="I45" i="52"/>
  <c r="I56" i="52"/>
  <c r="I66" i="52"/>
  <c r="I18" i="52"/>
  <c r="I26" i="52"/>
  <c r="L72" i="52" a="1"/>
  <c r="L72" i="52" s="1"/>
  <c r="L103" i="52" a="1"/>
  <c r="L103" i="52" s="1"/>
  <c r="Q90" i="52" a="1"/>
  <c r="Q90" i="52" s="1"/>
  <c r="O103" i="52" a="1"/>
  <c r="O103" i="52" s="1"/>
  <c r="P90" i="52" a="1"/>
  <c r="P90" i="52" s="1"/>
  <c r="Q76" i="52" a="1"/>
  <c r="Q76" i="52" s="1"/>
  <c r="R80" i="52" a="1"/>
  <c r="R80" i="52" s="1"/>
  <c r="P97" i="52" a="1"/>
  <c r="P97" i="52" s="1"/>
  <c r="Q83" i="52" a="1"/>
  <c r="Q83" i="52" s="1"/>
  <c r="O90" i="52" a="1"/>
  <c r="O90" i="52" s="1"/>
  <c r="P73" i="52" a="1"/>
  <c r="P73" i="52" s="1"/>
  <c r="Q93" i="52" a="1"/>
  <c r="Q93" i="52" s="1"/>
  <c r="Q77" i="52" a="1"/>
  <c r="Q77" i="52" s="1"/>
  <c r="R92" i="52" a="1"/>
  <c r="R92" i="52" s="1"/>
  <c r="R76" i="52" a="1"/>
  <c r="R76" i="52" s="1"/>
  <c r="L95" i="52" a="1"/>
  <c r="L95" i="52" s="1"/>
  <c r="L80" i="52" a="1"/>
  <c r="L80" i="52" s="1"/>
  <c r="L102" i="52" a="1"/>
  <c r="L102" i="52" s="1"/>
  <c r="L86" i="52" a="1"/>
  <c r="L86" i="52" s="1"/>
  <c r="L105" i="52" a="1"/>
  <c r="L105" i="52" s="1"/>
  <c r="L89" i="52" a="1"/>
  <c r="L89" i="52" s="1"/>
  <c r="L74" i="52" a="1"/>
  <c r="L74" i="52" s="1"/>
  <c r="L92" i="52" a="1"/>
  <c r="L92" i="52" s="1"/>
  <c r="L77" i="52" a="1"/>
  <c r="L77" i="52" s="1"/>
  <c r="O97" i="52" a="1"/>
  <c r="O97" i="52" s="1"/>
  <c r="O81" i="52" a="1"/>
  <c r="O81" i="52" s="1"/>
  <c r="P99" i="52" a="1"/>
  <c r="P99" i="52" s="1"/>
  <c r="P84" i="52" a="1"/>
  <c r="P84" i="52" s="1"/>
  <c r="Q103" i="52" a="1"/>
  <c r="Q103" i="52" s="1"/>
  <c r="Q87" i="52" a="1"/>
  <c r="Q87" i="52" s="1"/>
  <c r="R102" i="52" a="1"/>
  <c r="R102" i="52" s="1"/>
  <c r="R86" i="52" a="1"/>
  <c r="R86" i="52" s="1"/>
  <c r="O100" i="52" a="1"/>
  <c r="O100" i="52" s="1"/>
  <c r="O84" i="52" a="1"/>
  <c r="O84" i="52" s="1"/>
  <c r="P102" i="52" a="1"/>
  <c r="P102" i="52" s="1"/>
  <c r="P87" i="52" a="1"/>
  <c r="P87" i="52" s="1"/>
  <c r="Q105" i="52" a="1"/>
  <c r="Q105" i="52" s="1"/>
  <c r="Q89" i="52" a="1"/>
  <c r="Q89" i="52" s="1"/>
  <c r="Q73" i="52" a="1"/>
  <c r="Q73" i="52" s="1"/>
  <c r="R93" i="52" a="1"/>
  <c r="R93" i="52" s="1"/>
  <c r="R77" i="52" a="1"/>
  <c r="R77" i="52" s="1"/>
  <c r="O91" i="52" a="1"/>
  <c r="O91" i="52" s="1"/>
  <c r="O75" i="52" a="1"/>
  <c r="O75" i="52" s="1"/>
  <c r="P93" i="52" a="1"/>
  <c r="P93" i="52" s="1"/>
  <c r="P78" i="52" a="1"/>
  <c r="P78" i="52" s="1"/>
  <c r="Q94" i="52" a="1"/>
  <c r="Q94" i="52" s="1"/>
  <c r="Q78" i="52" a="1"/>
  <c r="Q78" i="52" s="1"/>
  <c r="R98" i="52" a="1"/>
  <c r="R98" i="52" s="1"/>
  <c r="R82" i="52" a="1"/>
  <c r="R82" i="52" s="1"/>
  <c r="O102" i="52" a="1"/>
  <c r="O102" i="52" s="1"/>
  <c r="O86" i="52" a="1"/>
  <c r="O86" i="52" s="1"/>
  <c r="P104" i="52" a="1"/>
  <c r="P104" i="52" s="1"/>
  <c r="P85" i="52" a="1"/>
  <c r="P85" i="52" s="1"/>
  <c r="Q104" i="52" a="1"/>
  <c r="Q104" i="52" s="1"/>
  <c r="Q88" i="52" a="1"/>
  <c r="Q88" i="52" s="1"/>
  <c r="R105" i="52" a="1"/>
  <c r="R105" i="52" s="1"/>
  <c r="R89" i="52" a="1"/>
  <c r="R89" i="52" s="1"/>
  <c r="R73" i="52" a="1"/>
  <c r="R73" i="52" s="1"/>
  <c r="L83" i="52" a="1"/>
  <c r="L83" i="52" s="1"/>
  <c r="L93" i="52" a="1"/>
  <c r="L93" i="52" s="1"/>
  <c r="L96" i="52" a="1"/>
  <c r="L96" i="52" s="1"/>
  <c r="O101" i="52" a="1"/>
  <c r="O101" i="52" s="1"/>
  <c r="O85" i="52" a="1"/>
  <c r="O85" i="52" s="1"/>
  <c r="P88" i="52" a="1"/>
  <c r="P88" i="52" s="1"/>
  <c r="Q74" i="52" a="1"/>
  <c r="Q74" i="52" s="1"/>
  <c r="O88" i="52" a="1"/>
  <c r="O88" i="52" s="1"/>
  <c r="P75" i="52" a="1"/>
  <c r="P75" i="52" s="1"/>
  <c r="R96" i="52" a="1"/>
  <c r="R96" i="52" s="1"/>
  <c r="O79" i="52" a="1"/>
  <c r="O79" i="52" s="1"/>
  <c r="Q99" i="52" a="1"/>
  <c r="Q99" i="52" s="1"/>
  <c r="R87" i="52" a="1"/>
  <c r="R87" i="52" s="1"/>
  <c r="O74" i="52" a="1"/>
  <c r="O74" i="52" s="1"/>
  <c r="L91" i="52" a="1"/>
  <c r="L91" i="52" s="1"/>
  <c r="L98" i="52" a="1"/>
  <c r="L98" i="52" s="1"/>
  <c r="L79" i="52" a="1"/>
  <c r="L79" i="52" s="1"/>
  <c r="L101" i="52" a="1"/>
  <c r="L101" i="52" s="1"/>
  <c r="L85" i="52" a="1"/>
  <c r="L85" i="52" s="1"/>
  <c r="L104" i="52" a="1"/>
  <c r="L104" i="52" s="1"/>
  <c r="L88" i="52" a="1"/>
  <c r="L88" i="52" s="1"/>
  <c r="L73" i="52" a="1"/>
  <c r="L73" i="52" s="1"/>
  <c r="O93" i="52" a="1"/>
  <c r="O93" i="52" s="1"/>
  <c r="O77" i="52" a="1"/>
  <c r="O77" i="52" s="1"/>
  <c r="P95" i="52" a="1"/>
  <c r="P95" i="52" s="1"/>
  <c r="P80" i="52" a="1"/>
  <c r="P80" i="52" s="1"/>
  <c r="Q98" i="52" a="1"/>
  <c r="Q98" i="52" s="1"/>
  <c r="Q82" i="52" a="1"/>
  <c r="Q82" i="52" s="1"/>
  <c r="R99" i="52" a="1"/>
  <c r="R99" i="52" s="1"/>
  <c r="R83" i="52" a="1"/>
  <c r="R83" i="52" s="1"/>
  <c r="O96" i="52" a="1"/>
  <c r="O96" i="52" s="1"/>
  <c r="O80" i="52" a="1"/>
  <c r="O80" i="52" s="1"/>
  <c r="P98" i="52" a="1"/>
  <c r="P98" i="52" s="1"/>
  <c r="P83" i="52" a="1"/>
  <c r="P83" i="52" s="1"/>
  <c r="Q100" i="52" a="1"/>
  <c r="Q100" i="52" s="1"/>
  <c r="Q84" i="52" a="1"/>
  <c r="Q84" i="52" s="1"/>
  <c r="R104" i="52" a="1"/>
  <c r="R104" i="52" s="1"/>
  <c r="R88" i="52" a="1"/>
  <c r="R88" i="52" s="1"/>
  <c r="O72" i="52" a="1"/>
  <c r="O72" i="52" s="1"/>
  <c r="O87" i="52" a="1"/>
  <c r="O87" i="52" s="1"/>
  <c r="P105" i="52" a="1"/>
  <c r="P105" i="52" s="1"/>
  <c r="P89" i="52" a="1"/>
  <c r="P89" i="52" s="1"/>
  <c r="P74" i="52" a="1"/>
  <c r="P74" i="52" s="1"/>
  <c r="Q91" i="52" a="1"/>
  <c r="Q91" i="52" s="1"/>
  <c r="Q75" i="52" a="1"/>
  <c r="Q75" i="52" s="1"/>
  <c r="R95" i="52" a="1"/>
  <c r="R95" i="52" s="1"/>
  <c r="R79" i="52" a="1"/>
  <c r="R79" i="52" s="1"/>
  <c r="O98" i="52" a="1"/>
  <c r="O98" i="52" s="1"/>
  <c r="O82" i="52" a="1"/>
  <c r="O82" i="52" s="1"/>
  <c r="P100" i="52" a="1"/>
  <c r="P100" i="52" s="1"/>
  <c r="P81" i="52" a="1"/>
  <c r="P81" i="52" s="1"/>
  <c r="Q101" i="52" a="1"/>
  <c r="Q101" i="52" s="1"/>
  <c r="Q85" i="52" a="1"/>
  <c r="Q85" i="52" s="1"/>
  <c r="R100" i="52" a="1"/>
  <c r="R100" i="52" s="1"/>
  <c r="R84" i="52" a="1"/>
  <c r="R84" i="52" s="1"/>
  <c r="K71" i="52" l="1"/>
  <c r="S106" i="52"/>
  <c r="T106" i="52" s="1"/>
  <c r="N71" i="52"/>
  <c r="M71" i="52"/>
  <c r="P71" i="52"/>
  <c r="R71" i="52"/>
  <c r="L71" i="52"/>
  <c r="O71" i="52"/>
  <c r="Q71" i="52"/>
  <c r="I33" i="52"/>
  <c r="I11" i="52"/>
  <c r="G11" i="41"/>
  <c r="F6" i="57"/>
  <c r="E6" i="57"/>
  <c r="I16" i="48"/>
  <c r="J13" i="52" s="1"/>
  <c r="I17" i="48"/>
  <c r="J14" i="52" s="1"/>
  <c r="I18" i="48"/>
  <c r="J15" i="52" s="1"/>
  <c r="I19" i="48"/>
  <c r="J16" i="52" s="1"/>
  <c r="I20" i="48"/>
  <c r="J17" i="52" s="1"/>
  <c r="I21" i="48"/>
  <c r="J18" i="52" s="1"/>
  <c r="I22" i="48"/>
  <c r="J19" i="52" s="1"/>
  <c r="I23" i="48"/>
  <c r="J20" i="52" s="1"/>
  <c r="I24" i="48"/>
  <c r="J21" i="52" s="1"/>
  <c r="I25" i="48"/>
  <c r="J22" i="52" s="1"/>
  <c r="I26" i="48"/>
  <c r="J23" i="52" s="1"/>
  <c r="I27" i="48"/>
  <c r="J24" i="52" s="1"/>
  <c r="I28" i="48"/>
  <c r="J25" i="52" s="1"/>
  <c r="I29" i="48"/>
  <c r="J26" i="52" s="1"/>
  <c r="I30" i="48"/>
  <c r="J27" i="52" s="1"/>
  <c r="I31" i="48"/>
  <c r="J28" i="52" s="1"/>
  <c r="I32" i="48"/>
  <c r="J29" i="52" s="1"/>
  <c r="I33" i="48"/>
  <c r="J30" i="52" s="1"/>
  <c r="I34" i="48"/>
  <c r="J31" i="52" s="1"/>
  <c r="I35" i="48"/>
  <c r="J32" i="52" s="1"/>
  <c r="I36" i="48"/>
  <c r="J34" i="52" s="1"/>
  <c r="I37" i="48"/>
  <c r="J35" i="52" s="1"/>
  <c r="I38" i="48"/>
  <c r="J36" i="52" s="1"/>
  <c r="I39" i="48"/>
  <c r="J37" i="52" s="1"/>
  <c r="I40" i="48"/>
  <c r="J38" i="52" s="1"/>
  <c r="I41" i="48"/>
  <c r="J39" i="52" s="1"/>
  <c r="I42" i="48"/>
  <c r="J40" i="52" s="1"/>
  <c r="I43" i="48"/>
  <c r="J41" i="52" s="1"/>
  <c r="I44" i="48"/>
  <c r="J42" i="52" s="1"/>
  <c r="I45" i="48"/>
  <c r="J43" i="52" s="1"/>
  <c r="I46" i="48"/>
  <c r="J44" i="52" s="1"/>
  <c r="I47" i="48"/>
  <c r="J45" i="52" s="1"/>
  <c r="I48" i="48"/>
  <c r="J46" i="52" s="1"/>
  <c r="I49" i="48"/>
  <c r="J47" i="52" s="1"/>
  <c r="I50" i="48"/>
  <c r="J48" i="52" s="1"/>
  <c r="I51" i="48"/>
  <c r="J49" i="52" s="1"/>
  <c r="I52" i="48"/>
  <c r="J50" i="52" s="1"/>
  <c r="I53" i="48"/>
  <c r="J51" i="52" s="1"/>
  <c r="I54" i="48"/>
  <c r="J52" i="52" s="1"/>
  <c r="I55" i="48"/>
  <c r="J53" i="52" s="1"/>
  <c r="I56" i="48"/>
  <c r="J54" i="52" s="1"/>
  <c r="I57" i="48"/>
  <c r="J55" i="52" s="1"/>
  <c r="I58" i="48"/>
  <c r="J56" i="52" s="1"/>
  <c r="I59" i="48"/>
  <c r="J57" i="52" s="1"/>
  <c r="I60" i="48"/>
  <c r="J58" i="52" s="1"/>
  <c r="I61" i="48"/>
  <c r="J59" i="52" s="1"/>
  <c r="I62" i="48"/>
  <c r="J60" i="52" s="1"/>
  <c r="I63" i="48"/>
  <c r="J61" i="52" s="1"/>
  <c r="I64" i="48"/>
  <c r="J62" i="52" s="1"/>
  <c r="I65" i="48"/>
  <c r="J63" i="52" s="1"/>
  <c r="I66" i="48"/>
  <c r="J64" i="52" s="1"/>
  <c r="I67" i="48"/>
  <c r="J65" i="52" s="1"/>
  <c r="I68" i="48"/>
  <c r="J66" i="52" s="1"/>
  <c r="I69" i="48"/>
  <c r="J67" i="52" s="1"/>
  <c r="I70" i="48"/>
  <c r="J68" i="52" s="1"/>
  <c r="I71" i="48"/>
  <c r="J69" i="52" s="1"/>
  <c r="I72" i="48"/>
  <c r="J70" i="52" s="1"/>
  <c r="I15" i="48"/>
  <c r="J12" i="52" s="1"/>
  <c r="J33" i="52" l="1"/>
  <c r="T33" i="52" s="1"/>
  <c r="E11" i="41" s="1"/>
  <c r="J11" i="52"/>
  <c r="T11" i="52" s="1"/>
  <c r="D11" i="41" s="1"/>
  <c r="T71" i="52"/>
  <c r="F11" i="41" s="1"/>
  <c r="E4" i="50"/>
  <c r="C4" i="50"/>
  <c r="E6" i="41"/>
  <c r="D6" i="41"/>
  <c r="F6" i="40"/>
  <c r="D6" i="40"/>
  <c r="F6" i="48"/>
  <c r="E6" i="48"/>
  <c r="F6" i="47"/>
  <c r="D6" i="47"/>
  <c r="E14" i="50" l="1"/>
  <c r="C14" i="50"/>
  <c r="D14" i="50"/>
  <c r="F14" i="50" l="1"/>
  <c r="F16" i="50" l="1"/>
  <c r="E7" i="58" s="1"/>
  <c r="D16" i="50" l="1"/>
  <c r="C7" i="58" s="1"/>
  <c r="E16" i="50"/>
  <c r="F15" i="50"/>
  <c r="E6" i="58" s="1"/>
  <c r="D7" i="58" l="1"/>
  <c r="F13" i="50"/>
  <c r="E4" i="58" s="1"/>
  <c r="C16" i="50"/>
  <c r="B7" i="58" s="1"/>
  <c r="E15" i="50"/>
  <c r="D15" i="50"/>
  <c r="C6" i="58" s="1"/>
  <c r="D6" i="58" l="1"/>
  <c r="F12" i="50"/>
  <c r="C15" i="50"/>
  <c r="B6" i="58" s="1"/>
  <c r="D13" i="50"/>
  <c r="C4" i="58" s="1"/>
  <c r="E13" i="50"/>
  <c r="D4" i="58" s="1"/>
  <c r="C13" i="50" l="1"/>
  <c r="E12" i="50"/>
  <c r="D12" i="50"/>
  <c r="B4" i="58" l="1"/>
  <c r="C12" i="50"/>
</calcChain>
</file>

<file path=xl/sharedStrings.xml><?xml version="1.0" encoding="utf-8"?>
<sst xmlns="http://schemas.openxmlformats.org/spreadsheetml/2006/main" count="1399" uniqueCount="241">
  <si>
    <t>Notas</t>
  </si>
  <si>
    <t>EM</t>
  </si>
  <si>
    <t>Pagos mayoristas</t>
  </si>
  <si>
    <t>Costos aguas abajo</t>
  </si>
  <si>
    <t>DESCRIPCIÓN DEL MODELO</t>
  </si>
  <si>
    <t>Hoja</t>
  </si>
  <si>
    <t>Descripción</t>
  </si>
  <si>
    <t>RESULTADOS &gt;&gt;</t>
  </si>
  <si>
    <t>RESULTADOS PARCIALES &gt;&gt;</t>
  </si>
  <si>
    <t>CÁLCULOS INTERMEDIOS &gt;&gt;</t>
  </si>
  <si>
    <t>REQUERIMIENTOS DE INFORMACIÓN &gt;&gt;</t>
  </si>
  <si>
    <t>Resultados</t>
  </si>
  <si>
    <t>Cálculos intermedios</t>
  </si>
  <si>
    <t>Requerimientos de información</t>
  </si>
  <si>
    <t>Supuestos</t>
  </si>
  <si>
    <t>Costos</t>
  </si>
  <si>
    <t>Reporta el margen en porcentaje de los ingresos.</t>
  </si>
  <si>
    <t>Informacion del AEP</t>
  </si>
  <si>
    <t>Información reportada por el AEP</t>
  </si>
  <si>
    <t>Ir a Resultados &gt;&gt;</t>
  </si>
  <si>
    <t>Período de referencia</t>
  </si>
  <si>
    <t>Inicio de período</t>
  </si>
  <si>
    <t>Fin de período</t>
  </si>
  <si>
    <t>Concepto</t>
  </si>
  <si>
    <t>Leyenda</t>
  </si>
  <si>
    <t>Estructura del modelo</t>
  </si>
  <si>
    <t>Insumos del AEP</t>
  </si>
  <si>
    <t>Insumos del IFT</t>
  </si>
  <si>
    <t>Cálculos</t>
  </si>
  <si>
    <t>Celda de ayuda</t>
  </si>
  <si>
    <t>Totales</t>
  </si>
  <si>
    <t>Parámetros aleatorios del IFT fijos durante el período de referencia. Contiene información sin procesar.</t>
  </si>
  <si>
    <t>X-check</t>
  </si>
  <si>
    <t xml:space="preserve">Información remitida por el AEP. Contiene información sin procesar. </t>
  </si>
  <si>
    <t>Contiene opciones a escoger en el modelo.</t>
  </si>
  <si>
    <t>Contiene información de soporte.</t>
  </si>
  <si>
    <t>Cálculos del modelo.</t>
  </si>
  <si>
    <t>Cálculos de chequeo y consistencia.</t>
  </si>
  <si>
    <t>Celdas que agregan subcategorías.</t>
  </si>
  <si>
    <t>Celdas con resultados del modelo.</t>
  </si>
  <si>
    <t>Los precios, ingresos y costos están expresados sin impuestos y en moneda nacional a menos que se especifique lo contrario</t>
  </si>
  <si>
    <t>Unidad</t>
  </si>
  <si>
    <t>SUPUESTOS</t>
  </si>
  <si>
    <t>Período de referencia (meses)</t>
  </si>
  <si>
    <t>Tasas e impuestos</t>
  </si>
  <si>
    <t>Provisiones</t>
  </si>
  <si>
    <t>Costos directos de la venta de terminales</t>
  </si>
  <si>
    <t>Componentes no de red</t>
  </si>
  <si>
    <t>Costos directos de ventas</t>
  </si>
  <si>
    <t>Costos comunes</t>
  </si>
  <si>
    <t>PAGOS MAYORISTAS</t>
  </si>
  <si>
    <t>Costos totales</t>
  </si>
  <si>
    <t>EEO</t>
  </si>
  <si>
    <t>REQUERIMIENTO DE INFORMACIÓN DEL AEP</t>
  </si>
  <si>
    <t>RESUMEN DE COSTOS</t>
  </si>
  <si>
    <t>Estándar de eficiencia</t>
  </si>
  <si>
    <t>Nota: Los ingresos se nutren directamente del requerimiento de información del AEP. No se requiere ningún cálculo intermedio.</t>
  </si>
  <si>
    <t>Ingresos minoristas</t>
  </si>
  <si>
    <t>RESUMEN DE INGRESOS MINORISTAS</t>
  </si>
  <si>
    <t>Resultados intermedios</t>
  </si>
  <si>
    <t>Actualizar tarifas mayoristas e insumos</t>
  </si>
  <si>
    <t>Ir a Supuestos &gt;&gt;</t>
  </si>
  <si>
    <t>Margen</t>
  </si>
  <si>
    <t>Representación gráfica</t>
  </si>
  <si>
    <t>Replicabilidad económica</t>
  </si>
  <si>
    <t>Prueba Servicios de enlaces dedicados</t>
  </si>
  <si>
    <t>Hoja resumen de los ingresos minoristas según modalidad de enlace durante el período</t>
  </si>
  <si>
    <t>Hoja con el cálculo detallado de los pagos mayoristas</t>
  </si>
  <si>
    <t>Enlaces dedicados locales tradicionales</t>
  </si>
  <si>
    <t>Enlaces dedicados locales nueva generación</t>
  </si>
  <si>
    <t>Enlaces dedicados resto de enlaces tradicionales</t>
  </si>
  <si>
    <t xml:space="preserve">Enlaces dedicados resto de enlaces nueva generación </t>
  </si>
  <si>
    <t>Nota 1: Los enlaces tradicionales son aquellos enlaces que utilizan tecnologia Nx 64…128, E1-4 STM</t>
  </si>
  <si>
    <t>Nota 2: Los enlaces de nueva generación son aquellos enlaces que utilizan tecnologia Ethernet o Giga Ethernet</t>
  </si>
  <si>
    <t>Nota 3: Resto de enlaces corresponde a la agregación de enlaces entre localidades e internacionales</t>
  </si>
  <si>
    <t>Local</t>
  </si>
  <si>
    <t>Velocidad</t>
  </si>
  <si>
    <t xml:space="preserve">Tipo de Instalación </t>
  </si>
  <si>
    <t>Gasto de Instalación</t>
  </si>
  <si>
    <t>Entre localidades</t>
  </si>
  <si>
    <t>0 - 81 Km</t>
  </si>
  <si>
    <t>82 - 161 Km</t>
  </si>
  <si>
    <t>162 - 805 Km</t>
  </si>
  <si>
    <t>&gt; 806 Km</t>
  </si>
  <si>
    <t>Parte fija</t>
  </si>
  <si>
    <t>x Km</t>
  </si>
  <si>
    <t>Cargo por Km</t>
  </si>
  <si>
    <t>Costos aguas abajo enlaces dedicados</t>
  </si>
  <si>
    <t>Tipo de instalación</t>
  </si>
  <si>
    <t>64 Kbps</t>
  </si>
  <si>
    <t>128 Kbps</t>
  </si>
  <si>
    <t>192 Kbps</t>
  </si>
  <si>
    <t>256 Kbps</t>
  </si>
  <si>
    <t>384 Kbps</t>
  </si>
  <si>
    <t>512 Kbps</t>
  </si>
  <si>
    <t>768 Kbps</t>
  </si>
  <si>
    <t>1024 Kbps</t>
  </si>
  <si>
    <t>E1 (2 Mbps)</t>
  </si>
  <si>
    <t>E2 (8 Mbps)</t>
  </si>
  <si>
    <t>E3 (34 Mbps)</t>
  </si>
  <si>
    <t xml:space="preserve">E4 (139 Mbps) </t>
  </si>
  <si>
    <t xml:space="preserve">STM 1 (155 Mbps) </t>
  </si>
  <si>
    <t xml:space="preserve">STM 4 (622 Mbps) </t>
  </si>
  <si>
    <t xml:space="preserve">STM 16 (2.5 Gbps) </t>
  </si>
  <si>
    <t>STM 64 (10 Gbps)</t>
  </si>
  <si>
    <t xml:space="preserve">STM 256 (40 Gbps) </t>
  </si>
  <si>
    <t>2 Mbps PMP</t>
  </si>
  <si>
    <t>34 Mbps PMP</t>
  </si>
  <si>
    <t>155 Mbps PMP</t>
  </si>
  <si>
    <t>622 Mbps PMP</t>
  </si>
  <si>
    <t>Ethernet 1 Mbps</t>
  </si>
  <si>
    <t>Ethernet 2 Mbps</t>
  </si>
  <si>
    <t>Ethernet 4 Mbps</t>
  </si>
  <si>
    <t>Ethernet 6 Mbps</t>
  </si>
  <si>
    <t>Ethernet 8 Mbps</t>
  </si>
  <si>
    <t>Ethernet 10 Mbps</t>
  </si>
  <si>
    <t>Ethernet 20 Mbps</t>
  </si>
  <si>
    <t>Ethernet 30 Mbps</t>
  </si>
  <si>
    <t>Ethernet 40 Mbps</t>
  </si>
  <si>
    <t>Ethernet 50 Mbps</t>
  </si>
  <si>
    <t>Ethernet 60 Mbps</t>
  </si>
  <si>
    <t>Ethernet 70 Mbps</t>
  </si>
  <si>
    <t>Ethernet 80 Mbps</t>
  </si>
  <si>
    <t>Ethernet 90 Mbps</t>
  </si>
  <si>
    <t>Ethernet 100 Mbps</t>
  </si>
  <si>
    <t>GigaEthernet 100 Mbps</t>
  </si>
  <si>
    <t>GigaEthernet 150 Mbps</t>
  </si>
  <si>
    <t>GigaEthernet 200 Mbps</t>
  </si>
  <si>
    <t>GigaEthernet 250 Mbps</t>
  </si>
  <si>
    <t>GigaEthernet 300 Mbps</t>
  </si>
  <si>
    <t>GigaEthernet 350 Mbps</t>
  </si>
  <si>
    <t>GigaEthernet 400 Mbps</t>
  </si>
  <si>
    <t>GigaEthernet 450 Mbps</t>
  </si>
  <si>
    <t>GigaEthernet 500 Mbps</t>
  </si>
  <si>
    <t>GigaEthernet 550 Mbps</t>
  </si>
  <si>
    <t>GigaEthernet 600 Mbps</t>
  </si>
  <si>
    <t>GigaEthernet 750 Mbps</t>
  </si>
  <si>
    <t>GigaEthernet 1 Gbps</t>
  </si>
  <si>
    <t>GigaEthernet 2 Gbps</t>
  </si>
  <si>
    <t>GigaEthernet 4 Gbps</t>
  </si>
  <si>
    <t>GigaEthernet 6 Gbps</t>
  </si>
  <si>
    <t>GigaEthernet 8 Gbps</t>
  </si>
  <si>
    <t>GigaEthernet 10 Gbps</t>
  </si>
  <si>
    <t>GigaEthernet 100 Gbps</t>
  </si>
  <si>
    <t>Hub 1 Gbps</t>
  </si>
  <si>
    <t>Hub 10 Gbps</t>
  </si>
  <si>
    <t>Hub 100 Gbps</t>
  </si>
  <si>
    <t>Informacion precios mayoristas enlaces dedicados</t>
  </si>
  <si>
    <t>GigaEthernet 1Gbps</t>
  </si>
  <si>
    <t>Renta mensual  tramo fija (0-81km)</t>
  </si>
  <si>
    <t>Renta mensual por km (0-81km)</t>
  </si>
  <si>
    <t>LDI</t>
  </si>
  <si>
    <t xml:space="preserve">Fuente </t>
  </si>
  <si>
    <t>Precios Mayoristas enlaces por ambito geografico y tecnología</t>
  </si>
  <si>
    <t>Nota: La información de precios se actualizará de conformidad con las tarifas vigentes</t>
  </si>
  <si>
    <t>Renta Mensual por tramo  0 - 81 Km</t>
  </si>
  <si>
    <t>Renta Mensual por tramo  82- 161 Km</t>
  </si>
  <si>
    <t>Renta Mensual por tramo  162- 805 Km</t>
  </si>
  <si>
    <t>Renta Mensual por tramo  &gt;806 Km</t>
  </si>
  <si>
    <t>Ofertas de referencia &gt;&gt;</t>
  </si>
  <si>
    <t>Hoja resumen de los costos aguas abajo en los que incurriría el AEP</t>
  </si>
  <si>
    <t>Actualizar supuestos (parámetros aleatorios)</t>
  </si>
  <si>
    <t>Renta Mensual por tramo  fijo 82- 161 Km</t>
  </si>
  <si>
    <t>Renta Mensual por km 82- 161 Km</t>
  </si>
  <si>
    <t>Renta Mensual por tramo  fijo 161- 805 Km</t>
  </si>
  <si>
    <t>Renta Mensual por km 161- 805 Km</t>
  </si>
  <si>
    <t>Renta Mensual por tramo  fijo &gt;806 Km</t>
  </si>
  <si>
    <t>Renta Mensual por km &gt; 806 Km</t>
  </si>
  <si>
    <t>Tramos del período</t>
  </si>
  <si>
    <t>Tramos</t>
  </si>
  <si>
    <t>Km totales</t>
  </si>
  <si>
    <t>Gestión de las provisiones por insolvencias</t>
  </si>
  <si>
    <t>Contiene los costos relativos a los terminales vendidos a los clientes finales</t>
  </si>
  <si>
    <t>Servicios generales y de gestión – minoristas</t>
  </si>
  <si>
    <t>Equipo de gestión del operador dedicado a la prestación de servicios minoristas</t>
  </si>
  <si>
    <t>Servicios generales y de gestión – red</t>
  </si>
  <si>
    <t>Equipo de gestión del operador dedicado a la planeación, gestión monitoreo, etc. de la red</t>
  </si>
  <si>
    <t>Servicios generales y de gestión – negocio</t>
  </si>
  <si>
    <t>Equipo de gestión del operador dedicado al funcionamiento del negocio en general</t>
  </si>
  <si>
    <t>Demanda enlaces dedicados</t>
  </si>
  <si>
    <t>Ingresos totales minoristas</t>
  </si>
  <si>
    <t>Nota 1: Ingresar información de tramos en números enteros</t>
  </si>
  <si>
    <t>Nota 2: Los tramos dados de alta durante el periodo son totales</t>
  </si>
  <si>
    <t>Nota 3: Los tramos del periodo se calculan como la media  de los tramos dados de alta al cierre del semetre anterior y del actual</t>
  </si>
  <si>
    <t>DM</t>
  </si>
  <si>
    <t xml:space="preserve">Costos aguas abajo </t>
  </si>
  <si>
    <t xml:space="preserve">Descripción </t>
  </si>
  <si>
    <t>Ingresos Minoristas</t>
  </si>
  <si>
    <t>$ Pesos</t>
  </si>
  <si>
    <t xml:space="preserve">Unidad </t>
  </si>
  <si>
    <t>Comerciales clientes finales</t>
  </si>
  <si>
    <t>Funciones comerciales tales como adquisición y mantenimiento de clientes, publicidad, marca, desarrollo de productos, así como facturación, cobranza, tarificación, etc.</t>
  </si>
  <si>
    <t xml:space="preserve">Otros gastos </t>
  </si>
  <si>
    <t>Otros gastos no relacionados con la red.</t>
  </si>
  <si>
    <t>Pagos satisfechos en concepto de tasas e impuestos. Estos deben estar relacionados con la actividad del negocio y no incluirán impuestos por beneficios.</t>
  </si>
  <si>
    <t xml:space="preserve">Costo del capital </t>
  </si>
  <si>
    <t xml:space="preserve">Costo total </t>
  </si>
  <si>
    <t>TOTAL</t>
  </si>
  <si>
    <t>Duración</t>
  </si>
  <si>
    <t>Total tramos</t>
  </si>
  <si>
    <t>km</t>
  </si>
  <si>
    <t>Enlaces locales tradicionales
(% ingresos)</t>
  </si>
  <si>
    <t>Enlaces locales nuevas generacion (% ingresos)</t>
  </si>
  <si>
    <t>Resto de enlaces tradicionales
(% ingresos)</t>
  </si>
  <si>
    <t>Resto de enlaces nueva generación
(% ingresos)</t>
  </si>
  <si>
    <t>Enlaces locales</t>
  </si>
  <si>
    <t>Resto de enlaces</t>
  </si>
  <si>
    <t>Tramos dados de alta durante el período sin  presencia central</t>
  </si>
  <si>
    <t>Tramos dados de alta durante el período con presencia central</t>
  </si>
  <si>
    <t>Tramos del período sin  presencia central</t>
  </si>
  <si>
    <t>Tramos del período con presencia central</t>
  </si>
  <si>
    <t>PRUEBA DE REPLICABILIDAD: SERVICIOS DE ENLACES DEDICADOS</t>
  </si>
  <si>
    <t>Gastos de instalación periodo tramo sin presencia central</t>
  </si>
  <si>
    <t>Gastos de instalación periodo tramo con presencia central</t>
  </si>
  <si>
    <t>Renta mensual  tramo total   sin presencia central</t>
  </si>
  <si>
    <t>Renta mensual  tramo total   con presencia central</t>
  </si>
  <si>
    <t>Gasto de Instalación enlace sin presencia central CS</t>
  </si>
  <si>
    <t>Renta mensual tramo local sin presencia CS</t>
  </si>
  <si>
    <t>Gasto de instalacion tramo con presencia central CS</t>
  </si>
  <si>
    <t>Renta mensual tramo con presencia central CS</t>
  </si>
  <si>
    <t>Ofertas de referencia</t>
  </si>
  <si>
    <t>Información sobre las tarifas mayoristas de la Empresa Mayorista a aplicar, según la oferta de referencia prevalente.</t>
  </si>
  <si>
    <t>Información sobre las tarifas mayoristas de la División Mayorista a aplicar, según la oferta de referencia prevalente.</t>
  </si>
  <si>
    <t>Precios mayoristas EM</t>
  </si>
  <si>
    <t>Precios mayoristas DM</t>
  </si>
  <si>
    <t>Hoja auxiliar graficos</t>
  </si>
  <si>
    <t>Contiene los supuestos principales del modelo</t>
  </si>
  <si>
    <t>La información de precios deberá actualizarse de conformidad con las tarifas vigentes o las Ofertas de Referencia</t>
  </si>
  <si>
    <t>Capital empleado en funciones comerciales tales como adquisición y mantenimiento de clientes, publicidad, marca, desarrollo de productos, así como facturación, cobranza, tarificación, etc.</t>
  </si>
  <si>
    <t>PRECIOS MAYORISTAS EM</t>
  </si>
  <si>
    <t>PRECIOS MAYORISTAS DM</t>
  </si>
  <si>
    <t xml:space="preserve">Hoja auxiliar gráficos </t>
  </si>
  <si>
    <t xml:space="preserve">Pagos totales del periodo considerado </t>
  </si>
  <si>
    <t xml:space="preserve">Nota 1: Los valores de ingresos son ficticios ya que no existe actualmente esta desagregación y no se cuenta con datos históricos </t>
  </si>
  <si>
    <t>Contiene las tablas resumen de los resultados de las pruebas de enlaces para crear los gráficos incluidos en la hoja "Prueba Servicios de enlaces dedicados"</t>
  </si>
  <si>
    <t>Nota 4: Los tramos sin presencia central son aquellos en los que el solicitante no recibe el servicio en el punto donde tiene presencia (central), es decir, donde se encuentra actualmente coubicado recibiendo servicios de Interconexión</t>
  </si>
  <si>
    <t>Nota 5: Los tramos con presencia central son aquellos en los que el solicitante recibe el servicio en el punto donde tiene presencia (central), es decir, donde se encuentra actualmente coubicado recibiendo servicios de Interconexión</t>
  </si>
  <si>
    <t>Costo del capital</t>
  </si>
  <si>
    <t xml:space="preserve">Oferta Referencia 2022 Telmex Telnor </t>
  </si>
  <si>
    <t>Los datos empleados en el modelo son ficticios, a excepción de la información relativa a los precios mayoristas. Estos serán actualizados conforme a la Oferta de Referencia.</t>
  </si>
  <si>
    <t>Oferta de Referencia 2022 Empresa Mayorista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</si>
</sst>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_-&quot;£&quot;* #,##0.00_-;\-&quot;£&quot;* #,##0.00_-;_-&quot;£&quot;* &quot;-&quot;??_-;_-@_-"/>
    <numFmt numFmtId="166" formatCode="[$$-80A]#,##0.00;\-[$$-80A]#,##0.00"/>
    <numFmt numFmtId="167" formatCode="[$$-80A]#,##0.000;\-[$$-80A]#,##0.000"/>
    <numFmt numFmtId="168" formatCode="[$$-80A]#,##0;\-[$$-80A]#,##0"/>
    <numFmt numFmtId="169" formatCode="_-* #,##0_-;\-* #,##0_-;_-* &quot;-&quot;??_-;_-@_-"/>
    <numFmt numFmtId="170" formatCode="_-&quot;$&quot;* #,##0_-;\-&quot;$&quot;* #,##0_-;_-&quot;$&quot;* &quot;-&quot;??_-;_-@_-"/>
    <numFmt numFmtId="171" formatCode="0.0%"/>
  </numFmts>
  <fonts count="6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sz val="10"/>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0"/>
      <color theme="1"/>
      <name val="Arial"/>
      <family val="2"/>
    </font>
    <font>
      <b/>
      <sz val="10"/>
      <color rgb="FF007B87"/>
      <name val="Arial"/>
      <family val="2"/>
    </font>
    <font>
      <sz val="10"/>
      <name val="Arial"/>
      <family val="2"/>
    </font>
    <font>
      <sz val="10"/>
      <color theme="1"/>
      <name val="Arial"/>
      <family val="2"/>
    </font>
    <font>
      <b/>
      <sz val="10"/>
      <color rgb="FF37424A"/>
      <name val="Arial"/>
      <family val="2"/>
    </font>
    <font>
      <sz val="11"/>
      <color theme="0"/>
      <name val="Calibri"/>
      <family val="2"/>
      <scheme val="minor"/>
    </font>
    <font>
      <u/>
      <sz val="10"/>
      <color theme="10"/>
      <name val="Arial"/>
      <family val="2"/>
    </font>
    <font>
      <b/>
      <sz val="22"/>
      <color theme="0"/>
      <name val="Arial"/>
      <family val="2"/>
    </font>
    <font>
      <sz val="10"/>
      <color indexed="8"/>
      <name val="Arial"/>
      <family val="2"/>
    </font>
    <font>
      <sz val="10"/>
      <color theme="0"/>
      <name val="Arial"/>
      <family val="2"/>
    </font>
    <font>
      <b/>
      <sz val="10"/>
      <color theme="0"/>
      <name val="Arial"/>
      <family val="2"/>
    </font>
    <font>
      <b/>
      <u/>
      <sz val="10"/>
      <color theme="0"/>
      <name val="Arial"/>
      <family val="2"/>
    </font>
    <font>
      <u/>
      <sz val="10"/>
      <color theme="1"/>
      <name val="Arial"/>
      <family val="2"/>
    </font>
    <font>
      <b/>
      <u/>
      <sz val="10"/>
      <color theme="1"/>
      <name val="Arial"/>
      <family val="2"/>
    </font>
    <font>
      <b/>
      <sz val="10"/>
      <name val="Arial"/>
      <family val="2"/>
    </font>
    <font>
      <sz val="10"/>
      <color indexed="23"/>
      <name val="Arial"/>
      <family val="2"/>
    </font>
    <font>
      <sz val="10"/>
      <color rgb="FF0000FF"/>
      <name val="Arial"/>
      <family val="2"/>
    </font>
    <font>
      <sz val="10"/>
      <color theme="6"/>
      <name val="Arial"/>
      <family val="2"/>
    </font>
    <font>
      <sz val="10"/>
      <color theme="4"/>
      <name val="Arial"/>
      <family val="2"/>
    </font>
    <font>
      <b/>
      <sz val="10"/>
      <color theme="8"/>
      <name val="Arial"/>
      <family val="2"/>
    </font>
    <font>
      <i/>
      <sz val="10"/>
      <name val="Arial"/>
      <family val="2"/>
    </font>
    <font>
      <b/>
      <sz val="10"/>
      <color theme="3"/>
      <name val="Arial"/>
      <family val="2"/>
    </font>
    <font>
      <b/>
      <sz val="10"/>
      <color theme="8" tint="-0.249977111117893"/>
      <name val="Arial"/>
      <family val="2"/>
    </font>
    <font>
      <b/>
      <sz val="10"/>
      <color rgb="FF808080"/>
      <name val="Arial"/>
      <family val="2"/>
    </font>
    <font>
      <b/>
      <sz val="10"/>
      <color rgb="FF683C5B"/>
      <name val="Arial"/>
      <family val="2"/>
    </font>
    <font>
      <sz val="10"/>
      <name val="Arial"/>
      <family val="2"/>
    </font>
    <font>
      <b/>
      <sz val="10"/>
      <color rgb="FFFF0000"/>
      <name val="Arial"/>
      <family val="2"/>
    </font>
    <font>
      <sz val="10"/>
      <color rgb="FFFF0000"/>
      <name val="Arial"/>
      <family val="2"/>
    </font>
    <font>
      <sz val="10"/>
      <name val="Calibri"/>
      <family val="2"/>
      <scheme val="minor"/>
    </font>
    <font>
      <b/>
      <sz val="10"/>
      <color rgb="FF007B87"/>
      <name val="Calibri"/>
      <family val="2"/>
      <scheme val="minor"/>
    </font>
    <font>
      <sz val="10"/>
      <color rgb="FF0000FF"/>
      <name val="Calibri"/>
      <family val="2"/>
      <scheme val="minor"/>
    </font>
    <font>
      <b/>
      <sz val="10"/>
      <color theme="6"/>
      <name val="Calibri"/>
      <family val="2"/>
      <scheme val="minor"/>
    </font>
    <font>
      <b/>
      <sz val="10"/>
      <color theme="1"/>
      <name val="Calibri"/>
      <family val="2"/>
      <scheme val="minor"/>
    </font>
    <font>
      <b/>
      <sz val="11"/>
      <color rgb="FF007B87"/>
      <name val="Calibri"/>
      <family val="2"/>
      <scheme val="minor"/>
    </font>
    <font>
      <sz val="10"/>
      <color indexed="8"/>
      <name val="Calibri"/>
      <family val="2"/>
      <scheme val="minor"/>
    </font>
    <font>
      <sz val="11"/>
      <color rgb="FF000000"/>
      <name val="Arial"/>
      <family val="2"/>
    </font>
    <font>
      <sz val="10"/>
      <color rgb="FF37424A"/>
      <name val="Arial"/>
      <family val="2"/>
    </font>
    <font>
      <sz val="9"/>
      <color rgb="FF000000"/>
      <name val="Arial"/>
      <family val="2"/>
    </font>
    <font>
      <sz val="10"/>
      <color theme="4"/>
      <name val="Calibri"/>
      <family val="2"/>
      <scheme val="minor"/>
    </font>
    <font>
      <sz val="10"/>
      <color rgb="FFFF0000"/>
      <name val="Calibri"/>
      <family val="2"/>
      <scheme val="minor"/>
    </font>
  </fonts>
  <fills count="28">
    <fill>
      <patternFill patternType="none"/>
    </fill>
    <fill>
      <patternFill patternType="gray125"/>
    </fill>
    <fill>
      <patternFill patternType="solid">
        <fgColor theme="2"/>
        <bgColor indexed="64"/>
      </patternFill>
    </fill>
    <fill>
      <patternFill patternType="solid">
        <fgColor theme="4"/>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theme="6"/>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9" tint="0.79998168889431442"/>
        <bgColor indexed="64"/>
      </patternFill>
    </fill>
    <fill>
      <patternFill patternType="solid">
        <fgColor theme="1" tint="0.59999389629810485"/>
        <bgColor indexed="64"/>
      </patternFill>
    </fill>
  </fills>
  <borders count="30">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thin">
        <color theme="4"/>
      </bottom>
      <diagonal/>
    </border>
    <border>
      <left/>
      <right/>
      <top style="thin">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thin">
        <color rgb="FF007B87"/>
      </top>
      <bottom style="thin">
        <color rgb="FF007B87"/>
      </bottom>
      <diagonal/>
    </border>
    <border>
      <left/>
      <right/>
      <top/>
      <bottom style="thin">
        <color indexed="64"/>
      </bottom>
      <diagonal/>
    </border>
    <border>
      <left/>
      <right/>
      <top style="medium">
        <color rgb="FF007B87"/>
      </top>
      <bottom style="medium">
        <color rgb="FF007B87"/>
      </bottom>
      <diagonal/>
    </border>
    <border>
      <left/>
      <right/>
      <top style="thin">
        <color rgb="FF707276"/>
      </top>
      <bottom style="thin">
        <color rgb="FF707276"/>
      </bottom>
      <diagonal/>
    </border>
    <border>
      <left/>
      <right/>
      <top style="thin">
        <color rgb="FF707276"/>
      </top>
      <bottom style="medium">
        <color rgb="FF007B87"/>
      </bottom>
      <diagonal/>
    </border>
    <border>
      <left/>
      <right/>
      <top/>
      <bottom style="thin">
        <color rgb="FF707276"/>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theme="3"/>
      </left>
      <right/>
      <top style="hair">
        <color theme="3"/>
      </top>
      <bottom style="hair">
        <color theme="3"/>
      </bottom>
      <diagonal/>
    </border>
    <border>
      <left/>
      <right/>
      <top style="hair">
        <color theme="3"/>
      </top>
      <bottom style="hair">
        <color theme="3"/>
      </bottom>
      <diagonal/>
    </border>
    <border>
      <left/>
      <right style="hair">
        <color theme="3"/>
      </right>
      <top style="hair">
        <color theme="3"/>
      </top>
      <bottom style="hair">
        <color theme="3"/>
      </bottom>
      <diagonal/>
    </border>
    <border>
      <left/>
      <right/>
      <top style="hair">
        <color indexed="64"/>
      </top>
      <bottom style="hair">
        <color indexed="64"/>
      </bottom>
      <diagonal/>
    </border>
  </borders>
  <cellStyleXfs count="43">
    <xf numFmtId="0" fontId="0" fillId="0" borderId="0"/>
    <xf numFmtId="0" fontId="9" fillId="3" borderId="0" applyNumberFormat="0" applyAlignment="0" applyProtection="0"/>
    <xf numFmtId="0" fontId="9" fillId="3" borderId="0" applyNumberFormat="0" applyAlignment="0" applyProtection="0"/>
    <xf numFmtId="0" fontId="8" fillId="2" borderId="1" applyNumberFormat="0" applyAlignment="0" applyProtection="0"/>
    <xf numFmtId="0" fontId="21" fillId="2" borderId="7" applyNumberFormat="0" applyAlignment="0" applyProtection="0"/>
    <xf numFmtId="0" fontId="21" fillId="0" borderId="8" applyNumberFormat="0" applyAlignment="0" applyProtection="0"/>
    <xf numFmtId="0" fontId="11" fillId="5" borderId="0" applyNumberFormat="0" applyBorder="0" applyAlignment="0" applyProtection="0"/>
    <xf numFmtId="0" fontId="12" fillId="6" borderId="0" applyNumberFormat="0" applyBorder="0" applyAlignment="0" applyProtection="0"/>
    <xf numFmtId="0" fontId="13" fillId="7" borderId="0" applyNumberFormat="0" applyBorder="0" applyAlignment="0" applyProtection="0"/>
    <xf numFmtId="0" fontId="14" fillId="8" borderId="2" applyNumberFormat="0" applyAlignment="0" applyProtection="0"/>
    <xf numFmtId="0" fontId="15" fillId="9" borderId="3" applyNumberFormat="0" applyAlignment="0" applyProtection="0"/>
    <xf numFmtId="0" fontId="16" fillId="9" borderId="2" applyNumberFormat="0" applyAlignment="0" applyProtection="0"/>
    <xf numFmtId="0" fontId="17" fillId="0" borderId="4" applyNumberFormat="0" applyFill="0" applyAlignment="0" applyProtection="0"/>
    <xf numFmtId="0" fontId="18" fillId="10" borderId="5" applyNumberFormat="0" applyAlignment="0" applyProtection="0"/>
    <xf numFmtId="0" fontId="19" fillId="0" borderId="0" applyNumberFormat="0" applyFill="0" applyBorder="0" applyAlignment="0" applyProtection="0"/>
    <xf numFmtId="0" fontId="10" fillId="11" borderId="6" applyNumberFormat="0" applyFont="0" applyAlignment="0" applyProtection="0"/>
    <xf numFmtId="0" fontId="20" fillId="0" borderId="0" applyNumberFormat="0" applyFill="0" applyBorder="0" applyAlignment="0" applyProtection="0"/>
    <xf numFmtId="43" fontId="5" fillId="4" borderId="0"/>
    <xf numFmtId="43" fontId="6" fillId="0" borderId="0"/>
    <xf numFmtId="43" fontId="7" fillId="0" borderId="0"/>
    <xf numFmtId="43" fontId="4" fillId="0" borderId="0"/>
    <xf numFmtId="164" fontId="5"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9" fontId="23" fillId="0" borderId="0" applyFont="0" applyFill="0" applyBorder="0" applyAlignment="0" applyProtection="0"/>
    <xf numFmtId="0" fontId="3" fillId="0" borderId="0"/>
    <xf numFmtId="0" fontId="26" fillId="13" borderId="0" applyNumberFormat="0" applyBorder="0" applyAlignment="0" applyProtection="0"/>
    <xf numFmtId="0" fontId="27" fillId="0" borderId="0" applyNumberFormat="0" applyFill="0" applyBorder="0" applyAlignment="0" applyProtection="0"/>
    <xf numFmtId="0" fontId="9" fillId="15" borderId="0" applyNumberFormat="0" applyAlignment="0" applyProtection="0"/>
    <xf numFmtId="0" fontId="4" fillId="0" borderId="0"/>
    <xf numFmtId="43" fontId="46" fillId="0" borderId="0" applyFont="0" applyFill="0" applyBorder="0" applyAlignment="0" applyProtection="0"/>
    <xf numFmtId="0" fontId="2" fillId="0" borderId="0"/>
    <xf numFmtId="44" fontId="2" fillId="0" borderId="0" applyFont="0" applyFill="0" applyBorder="0" applyAlignment="0" applyProtection="0"/>
    <xf numFmtId="165" fontId="4" fillId="0" borderId="0" applyFont="0" applyFill="0" applyBorder="0" applyAlignment="0" applyProtection="0"/>
    <xf numFmtId="0" fontId="4" fillId="0" borderId="0"/>
    <xf numFmtId="43" fontId="5" fillId="4" borderId="0"/>
    <xf numFmtId="43" fontId="6" fillId="0" borderId="0"/>
    <xf numFmtId="43" fontId="7" fillId="0" borderId="0"/>
    <xf numFmtId="43" fontId="4" fillId="0" borderId="0"/>
    <xf numFmtId="164" fontId="5" fillId="0" borderId="0"/>
    <xf numFmtId="43" fontId="4" fillId="0" borderId="0" applyFont="0" applyFill="0" applyBorder="0" applyAlignment="0" applyProtection="0"/>
    <xf numFmtId="0" fontId="1" fillId="0" borderId="0"/>
  </cellStyleXfs>
  <cellXfs count="283">
    <xf numFmtId="0" fontId="0" fillId="0" borderId="0" xfId="0"/>
    <xf numFmtId="0" fontId="9" fillId="3" borderId="0" xfId="2"/>
    <xf numFmtId="0" fontId="8" fillId="2" borderId="1" xfId="3"/>
    <xf numFmtId="0" fontId="0" fillId="12" borderId="0" xfId="0" applyFill="1"/>
    <xf numFmtId="0" fontId="4" fillId="12" borderId="0" xfId="0" applyFont="1" applyFill="1"/>
    <xf numFmtId="0" fontId="4" fillId="0" borderId="0" xfId="22"/>
    <xf numFmtId="0" fontId="4" fillId="3" borderId="0" xfId="22" applyFill="1"/>
    <xf numFmtId="0" fontId="28" fillId="16" borderId="0" xfId="22" applyFont="1" applyFill="1"/>
    <xf numFmtId="0" fontId="4" fillId="16" borderId="0" xfId="22" applyFill="1"/>
    <xf numFmtId="0" fontId="9" fillId="17" borderId="0" xfId="29" applyFill="1"/>
    <xf numFmtId="0" fontId="28" fillId="17" borderId="0" xfId="22" applyFont="1" applyFill="1"/>
    <xf numFmtId="0" fontId="29" fillId="17" borderId="0" xfId="22" applyFont="1" applyFill="1"/>
    <xf numFmtId="0" fontId="28" fillId="3" borderId="0" xfId="22" applyFont="1" applyFill="1"/>
    <xf numFmtId="0" fontId="28" fillId="18" borderId="0" xfId="22" applyFont="1" applyFill="1"/>
    <xf numFmtId="0" fontId="4" fillId="18" borderId="0" xfId="22" applyFill="1"/>
    <xf numFmtId="0" fontId="32" fillId="3" borderId="0" xfId="28" applyFont="1" applyFill="1" applyAlignment="1">
      <alignment horizontal="left" vertical="center" wrapText="1"/>
    </xf>
    <xf numFmtId="0" fontId="32" fillId="16" borderId="0" xfId="28" applyFont="1" applyFill="1" applyAlignment="1">
      <alignment horizontal="left" vertical="center" wrapText="1"/>
    </xf>
    <xf numFmtId="0" fontId="33" fillId="20" borderId="0" xfId="28" applyFont="1" applyFill="1" applyAlignment="1">
      <alignment horizontal="left" vertical="center" wrapText="1" indent="1"/>
    </xf>
    <xf numFmtId="0" fontId="32" fillId="18" borderId="0" xfId="28" applyFont="1" applyFill="1" applyAlignment="1">
      <alignment horizontal="left" vertical="center" wrapText="1"/>
    </xf>
    <xf numFmtId="0" fontId="33" fillId="21" borderId="0" xfId="28" applyFont="1" applyFill="1" applyAlignment="1">
      <alignment horizontal="left" vertical="center" wrapText="1" indent="1"/>
    </xf>
    <xf numFmtId="0" fontId="34" fillId="17" borderId="0" xfId="28" applyFont="1" applyFill="1" applyAlignment="1">
      <alignment horizontal="left" vertical="center" wrapText="1"/>
    </xf>
    <xf numFmtId="0" fontId="34" fillId="19" borderId="0" xfId="28" applyFont="1" applyFill="1" applyAlignment="1">
      <alignment horizontal="left" vertical="center" wrapText="1"/>
    </xf>
    <xf numFmtId="0" fontId="33" fillId="4" borderId="0" xfId="28" applyFont="1" applyFill="1" applyAlignment="1">
      <alignment horizontal="left" vertical="center" wrapText="1" indent="1"/>
    </xf>
    <xf numFmtId="0" fontId="4" fillId="0" borderId="0" xfId="0" applyFont="1"/>
    <xf numFmtId="0" fontId="35" fillId="0" borderId="0" xfId="0" applyFont="1"/>
    <xf numFmtId="0" fontId="36" fillId="12" borderId="0" xfId="0" applyFont="1" applyFill="1"/>
    <xf numFmtId="0" fontId="31" fillId="13" borderId="0" xfId="27" applyFont="1" applyAlignment="1">
      <alignment vertical="center"/>
    </xf>
    <xf numFmtId="0" fontId="22" fillId="12" borderId="0" xfId="0" applyFont="1" applyFill="1"/>
    <xf numFmtId="0" fontId="21" fillId="0" borderId="0" xfId="0" applyFont="1" applyAlignment="1">
      <alignment horizontal="center" wrapText="1"/>
    </xf>
    <xf numFmtId="0" fontId="21" fillId="0" borderId="0" xfId="0" applyFont="1" applyAlignment="1">
      <alignment horizontal="center" vertical="center" wrapText="1"/>
    </xf>
    <xf numFmtId="0" fontId="22" fillId="0" borderId="0" xfId="0" applyFont="1" applyFill="1" applyAlignment="1">
      <alignment horizontal="left" vertical="top" wrapText="1"/>
    </xf>
    <xf numFmtId="0" fontId="0" fillId="12" borderId="0" xfId="0" applyFill="1" applyBorder="1"/>
    <xf numFmtId="0" fontId="0" fillId="0" borderId="0" xfId="0" applyBorder="1"/>
    <xf numFmtId="0" fontId="24" fillId="12" borderId="0" xfId="0" applyFont="1" applyFill="1" applyBorder="1" applyAlignment="1">
      <alignment wrapText="1"/>
    </xf>
    <xf numFmtId="43" fontId="37" fillId="22" borderId="0" xfId="17" applyFont="1" applyFill="1" applyBorder="1" applyAlignment="1">
      <alignment vertical="center"/>
    </xf>
    <xf numFmtId="43" fontId="39" fillId="0" borderId="0" xfId="17" applyFont="1" applyFill="1" applyBorder="1" applyAlignment="1">
      <alignment vertical="center"/>
    </xf>
    <xf numFmtId="43" fontId="7" fillId="12" borderId="0" xfId="19" applyFill="1" applyBorder="1" applyAlignment="1">
      <alignment vertical="center"/>
    </xf>
    <xf numFmtId="43" fontId="4" fillId="12" borderId="0" xfId="20" applyFill="1" applyBorder="1" applyAlignment="1">
      <alignment vertical="center"/>
    </xf>
    <xf numFmtId="43" fontId="38" fillId="4" borderId="0" xfId="17" applyFont="1" applyBorder="1" applyAlignment="1">
      <alignment vertical="center"/>
    </xf>
    <xf numFmtId="43" fontId="35" fillId="12" borderId="0" xfId="20" applyFont="1" applyFill="1" applyBorder="1" applyAlignment="1">
      <alignment vertical="center"/>
    </xf>
    <xf numFmtId="43" fontId="41" fillId="12" borderId="0" xfId="20" applyFont="1" applyFill="1" applyBorder="1" applyAlignment="1">
      <alignment vertical="center"/>
    </xf>
    <xf numFmtId="0" fontId="21" fillId="12" borderId="0" xfId="30" applyFont="1" applyFill="1" applyAlignment="1"/>
    <xf numFmtId="0" fontId="4" fillId="12" borderId="0" xfId="0" applyFont="1" applyFill="1" applyAlignment="1">
      <alignment horizontal="left"/>
    </xf>
    <xf numFmtId="0" fontId="35" fillId="0" borderId="0" xfId="0" applyFont="1" applyAlignment="1">
      <alignment vertical="center"/>
    </xf>
    <xf numFmtId="0" fontId="25" fillId="0" borderId="12" xfId="0" applyFont="1" applyBorder="1" applyAlignment="1">
      <alignment horizontal="left" vertical="top"/>
    </xf>
    <xf numFmtId="0" fontId="24" fillId="12" borderId="0" xfId="0" applyFont="1" applyFill="1" applyBorder="1" applyAlignment="1">
      <alignment vertical="center" wrapText="1"/>
    </xf>
    <xf numFmtId="0" fontId="24" fillId="0" borderId="0" xfId="0" applyFont="1" applyBorder="1" applyAlignment="1">
      <alignment vertical="center" wrapText="1"/>
    </xf>
    <xf numFmtId="0" fontId="41" fillId="0" borderId="0" xfId="0" applyFont="1" applyAlignment="1">
      <alignment horizontal="left" indent="2"/>
    </xf>
    <xf numFmtId="0" fontId="41" fillId="0" borderId="0" xfId="0" applyFont="1" applyAlignment="1">
      <alignment horizontal="center"/>
    </xf>
    <xf numFmtId="0" fontId="22" fillId="12" borderId="0" xfId="0" applyFont="1" applyFill="1" applyAlignment="1">
      <alignment vertical="center"/>
    </xf>
    <xf numFmtId="0" fontId="22" fillId="12" borderId="0" xfId="0" applyFont="1" applyFill="1" applyAlignment="1">
      <alignment horizontal="left" vertical="center"/>
    </xf>
    <xf numFmtId="41" fontId="39" fillId="0" borderId="0" xfId="24" applyNumberFormat="1" applyFont="1" applyBorder="1" applyProtection="1">
      <protection locked="0"/>
    </xf>
    <xf numFmtId="41" fontId="39" fillId="0" borderId="0" xfId="0" applyNumberFormat="1" applyFont="1" applyProtection="1">
      <protection locked="0"/>
    </xf>
    <xf numFmtId="41" fontId="4" fillId="0" borderId="0" xfId="0" applyNumberFormat="1" applyFont="1"/>
    <xf numFmtId="0" fontId="25" fillId="0" borderId="12" xfId="0" applyFont="1" applyBorder="1" applyAlignment="1">
      <alignment horizontal="center" vertical="top"/>
    </xf>
    <xf numFmtId="49" fontId="21" fillId="0" borderId="0" xfId="0" applyNumberFormat="1" applyFont="1" applyAlignment="1">
      <alignment horizontal="left"/>
    </xf>
    <xf numFmtId="0" fontId="30" fillId="12" borderId="0" xfId="22" applyFont="1" applyFill="1"/>
    <xf numFmtId="0" fontId="24" fillId="12" borderId="0" xfId="22" applyFont="1" applyFill="1"/>
    <xf numFmtId="0" fontId="7" fillId="12" borderId="0" xfId="0" applyFont="1" applyFill="1" applyAlignment="1">
      <alignment horizontal="center" vertical="center"/>
    </xf>
    <xf numFmtId="0" fontId="21" fillId="0" borderId="0" xfId="0" applyFont="1" applyFill="1" applyBorder="1" applyAlignment="1">
      <alignment horizontal="center" vertical="center" wrapText="1"/>
    </xf>
    <xf numFmtId="0" fontId="32" fillId="12" borderId="0" xfId="28" applyFont="1" applyFill="1" applyAlignment="1">
      <alignment horizontal="left" vertical="center" wrapText="1"/>
    </xf>
    <xf numFmtId="0" fontId="7" fillId="12" borderId="0" xfId="0" applyFont="1" applyFill="1" applyBorder="1" applyAlignment="1">
      <alignment horizontal="center" vertical="center"/>
    </xf>
    <xf numFmtId="0" fontId="0" fillId="0" borderId="0" xfId="0" applyFill="1"/>
    <xf numFmtId="0" fontId="33" fillId="0" borderId="0" xfId="28" applyFont="1" applyFill="1" applyAlignment="1">
      <alignment vertical="center"/>
    </xf>
    <xf numFmtId="167" fontId="24" fillId="0" borderId="0" xfId="24" applyNumberFormat="1" applyFont="1" applyFill="1" applyProtection="1"/>
    <xf numFmtId="0" fontId="42" fillId="0" borderId="0" xfId="0" applyFont="1" applyFill="1" applyBorder="1" applyAlignment="1">
      <alignment horizontal="center" vertical="center" wrapText="1"/>
    </xf>
    <xf numFmtId="0" fontId="35" fillId="0" borderId="0" xfId="22" applyFont="1"/>
    <xf numFmtId="166" fontId="39" fillId="0" borderId="0" xfId="0" applyNumberFormat="1" applyFont="1"/>
    <xf numFmtId="0" fontId="4" fillId="0" borderId="0" xfId="22" applyAlignment="1">
      <alignment horizontal="center"/>
    </xf>
    <xf numFmtId="0" fontId="41" fillId="0" borderId="0" xfId="22" applyFont="1" applyAlignment="1">
      <alignment horizontal="right"/>
    </xf>
    <xf numFmtId="168" fontId="24" fillId="0" borderId="0" xfId="24" applyNumberFormat="1" applyFont="1" applyFill="1" applyProtection="1"/>
    <xf numFmtId="0" fontId="41" fillId="0" borderId="0" xfId="22" applyFont="1"/>
    <xf numFmtId="166" fontId="4" fillId="0" borderId="0" xfId="0" applyNumberFormat="1" applyFont="1"/>
    <xf numFmtId="0" fontId="4" fillId="12" borderId="0" xfId="0" applyFont="1" applyFill="1" applyAlignment="1">
      <alignment horizontal="left" indent="1"/>
    </xf>
    <xf numFmtId="0" fontId="21" fillId="0" borderId="0" xfId="0" applyNumberFormat="1" applyFont="1" applyAlignment="1">
      <alignment horizontal="left"/>
    </xf>
    <xf numFmtId="0" fontId="34" fillId="23" borderId="0" xfId="28" applyFont="1" applyFill="1" applyAlignment="1">
      <alignment horizontal="left" vertical="center" wrapText="1"/>
    </xf>
    <xf numFmtId="14" fontId="24" fillId="22" borderId="0" xfId="0" applyNumberFormat="1" applyFont="1" applyFill="1" applyAlignment="1">
      <alignment horizontal="center"/>
    </xf>
    <xf numFmtId="0" fontId="33" fillId="2" borderId="0" xfId="28" applyFont="1" applyFill="1" applyAlignment="1">
      <alignment vertical="center"/>
    </xf>
    <xf numFmtId="168" fontId="24" fillId="0" borderId="0" xfId="0" applyNumberFormat="1" applyFont="1" applyProtection="1">
      <protection locked="0"/>
    </xf>
    <xf numFmtId="0" fontId="36" fillId="12" borderId="0" xfId="0" applyFont="1" applyFill="1" applyAlignment="1">
      <alignment horizontal="center"/>
    </xf>
    <xf numFmtId="14" fontId="24" fillId="12" borderId="0" xfId="0" applyNumberFormat="1" applyFont="1" applyFill="1" applyAlignment="1">
      <alignment horizontal="center"/>
    </xf>
    <xf numFmtId="0" fontId="24" fillId="0" borderId="0" xfId="22" applyFont="1" applyAlignment="1">
      <alignment horizontal="center"/>
    </xf>
    <xf numFmtId="168" fontId="25" fillId="0" borderId="12" xfId="0" applyNumberFormat="1" applyFont="1" applyBorder="1" applyAlignment="1">
      <alignment vertical="top"/>
    </xf>
    <xf numFmtId="0" fontId="40" fillId="21" borderId="0" xfId="0" applyFont="1" applyFill="1"/>
    <xf numFmtId="10" fontId="45" fillId="21" borderId="0" xfId="23" applyNumberFormat="1" applyFont="1" applyFill="1"/>
    <xf numFmtId="43" fontId="40" fillId="21" borderId="0" xfId="20" applyFont="1" applyFill="1" applyBorder="1" applyAlignment="1">
      <alignment vertical="center"/>
    </xf>
    <xf numFmtId="0" fontId="40" fillId="21" borderId="0" xfId="0" applyFont="1" applyFill="1" applyAlignment="1">
      <alignment horizontal="right" vertical="center" wrapText="1"/>
    </xf>
    <xf numFmtId="2" fontId="37" fillId="22" borderId="0" xfId="0" applyNumberFormat="1" applyFont="1" applyFill="1" applyAlignment="1">
      <alignment horizontal="center"/>
    </xf>
    <xf numFmtId="0" fontId="21" fillId="0" borderId="0" xfId="0" applyFont="1" applyBorder="1" applyAlignment="1">
      <alignment horizontal="center" vertical="center" wrapText="1"/>
    </xf>
    <xf numFmtId="0" fontId="40" fillId="0" borderId="0" xfId="0" applyFont="1" applyFill="1" applyBorder="1" applyAlignment="1">
      <alignment horizontal="right" vertical="center" wrapText="1"/>
    </xf>
    <xf numFmtId="10" fontId="45" fillId="0" borderId="0" xfId="23" applyNumberFormat="1" applyFont="1" applyFill="1" applyBorder="1"/>
    <xf numFmtId="168" fontId="25" fillId="0" borderId="0" xfId="0" applyNumberFormat="1" applyFont="1" applyFill="1" applyBorder="1" applyAlignment="1">
      <alignment vertical="top"/>
    </xf>
    <xf numFmtId="168" fontId="24" fillId="0" borderId="0" xfId="0" applyNumberFormat="1" applyFont="1" applyFill="1" applyBorder="1" applyProtection="1">
      <protection locked="0"/>
    </xf>
    <xf numFmtId="0" fontId="41" fillId="0" borderId="0" xfId="0" applyFont="1"/>
    <xf numFmtId="0" fontId="48" fillId="0" borderId="0" xfId="0" applyFont="1"/>
    <xf numFmtId="0" fontId="4" fillId="0" borderId="0" xfId="22" applyFill="1" applyBorder="1"/>
    <xf numFmtId="0" fontId="41" fillId="0" borderId="0" xfId="0" applyFont="1" applyFill="1" applyBorder="1" applyAlignment="1">
      <alignment horizontal="center"/>
    </xf>
    <xf numFmtId="0" fontId="31" fillId="13" borderId="0" xfId="27" applyFont="1" applyBorder="1" applyAlignment="1">
      <alignment vertical="center"/>
    </xf>
    <xf numFmtId="0" fontId="31" fillId="16" borderId="0" xfId="27" applyFont="1" applyFill="1" applyBorder="1" applyAlignment="1">
      <alignment vertical="center"/>
    </xf>
    <xf numFmtId="0" fontId="36" fillId="12" borderId="0" xfId="22" applyFont="1" applyFill="1" applyAlignment="1">
      <alignment horizontal="center"/>
    </xf>
    <xf numFmtId="14" fontId="24" fillId="22" borderId="0" xfId="22" applyNumberFormat="1" applyFont="1" applyFill="1" applyAlignment="1">
      <alignment horizontal="center"/>
    </xf>
    <xf numFmtId="0" fontId="43" fillId="12" borderId="0" xfId="22" applyFont="1" applyFill="1" applyAlignment="1">
      <alignment vertical="center"/>
    </xf>
    <xf numFmtId="0" fontId="4" fillId="12" borderId="0" xfId="22" applyFill="1" applyAlignment="1">
      <alignment vertical="center"/>
    </xf>
    <xf numFmtId="0" fontId="41" fillId="0" borderId="0" xfId="22" applyFont="1" applyAlignment="1">
      <alignment horizontal="center"/>
    </xf>
    <xf numFmtId="0" fontId="6" fillId="0" borderId="0" xfId="22" applyFont="1"/>
    <xf numFmtId="0" fontId="24" fillId="0" borderId="0" xfId="22" applyFont="1" applyFill="1"/>
    <xf numFmtId="168" fontId="24" fillId="0" borderId="0" xfId="22" applyNumberFormat="1" applyFont="1" applyFill="1"/>
    <xf numFmtId="166" fontId="24" fillId="0" borderId="0" xfId="22" applyNumberFormat="1" applyFont="1" applyFill="1"/>
    <xf numFmtId="0" fontId="4" fillId="0" borderId="0" xfId="22" applyFont="1" applyFill="1"/>
    <xf numFmtId="0" fontId="43" fillId="12" borderId="0" xfId="22" applyFont="1" applyFill="1" applyAlignment="1">
      <alignment vertical="center" wrapText="1"/>
    </xf>
    <xf numFmtId="0" fontId="31" fillId="0" borderId="0" xfId="27" applyFont="1" applyFill="1" applyAlignment="1">
      <alignment vertical="center"/>
    </xf>
    <xf numFmtId="0" fontId="49" fillId="0" borderId="0" xfId="22" applyFont="1" applyBorder="1"/>
    <xf numFmtId="44" fontId="51" fillId="0" borderId="0" xfId="34" applyNumberFormat="1" applyFont="1" applyBorder="1" applyProtection="1"/>
    <xf numFmtId="0" fontId="52" fillId="0" borderId="0" xfId="22" applyFont="1" applyBorder="1"/>
    <xf numFmtId="44" fontId="52" fillId="0" borderId="0" xfId="34" applyNumberFormat="1" applyFont="1" applyBorder="1" applyProtection="1"/>
    <xf numFmtId="0" fontId="53" fillId="0" borderId="0" xfId="22" applyFont="1" applyBorder="1"/>
    <xf numFmtId="44" fontId="53" fillId="0" borderId="0" xfId="34" applyNumberFormat="1" applyFont="1" applyBorder="1" applyAlignment="1" applyProtection="1">
      <alignment wrapText="1"/>
    </xf>
    <xf numFmtId="44" fontId="53" fillId="0" borderId="0" xfId="34" applyNumberFormat="1" applyFont="1" applyBorder="1" applyProtection="1"/>
    <xf numFmtId="44" fontId="53" fillId="0" borderId="0" xfId="34" applyNumberFormat="1" applyFont="1" applyBorder="1" applyAlignment="1" applyProtection="1"/>
    <xf numFmtId="0" fontId="0" fillId="0" borderId="13" xfId="0" applyBorder="1"/>
    <xf numFmtId="0" fontId="53" fillId="0" borderId="13" xfId="22" applyFont="1" applyBorder="1"/>
    <xf numFmtId="44" fontId="53" fillId="0" borderId="13" xfId="34" applyNumberFormat="1" applyFont="1" applyBorder="1" applyAlignment="1" applyProtection="1">
      <alignment wrapText="1"/>
    </xf>
    <xf numFmtId="44" fontId="53" fillId="0" borderId="13" xfId="34" applyNumberFormat="1" applyFont="1" applyBorder="1" applyProtection="1"/>
    <xf numFmtId="0" fontId="0" fillId="16" borderId="0" xfId="0" applyFill="1"/>
    <xf numFmtId="0" fontId="50" fillId="0" borderId="0" xfId="0" applyFont="1"/>
    <xf numFmtId="0" fontId="55" fillId="0" borderId="0" xfId="0" applyFont="1"/>
    <xf numFmtId="166" fontId="49" fillId="0" borderId="0" xfId="0" applyNumberFormat="1" applyFont="1"/>
    <xf numFmtId="0" fontId="9" fillId="3" borderId="0" xfId="2" applyBorder="1"/>
    <xf numFmtId="166" fontId="25" fillId="0" borderId="0" xfId="0" applyNumberFormat="1" applyFont="1" applyBorder="1" applyAlignment="1">
      <alignment vertical="top"/>
    </xf>
    <xf numFmtId="166" fontId="39" fillId="0" borderId="0" xfId="0" applyNumberFormat="1" applyFont="1" applyBorder="1"/>
    <xf numFmtId="0" fontId="22" fillId="12" borderId="0" xfId="0" applyFont="1" applyFill="1" applyAlignment="1">
      <alignment horizontal="left" vertical="center" wrapText="1"/>
    </xf>
    <xf numFmtId="0" fontId="4" fillId="0" borderId="0" xfId="0" applyFont="1" applyAlignment="1">
      <alignment horizontal="left"/>
    </xf>
    <xf numFmtId="0" fontId="39" fillId="12" borderId="0" xfId="0" applyFont="1" applyFill="1" applyAlignment="1">
      <alignment vertical="center"/>
    </xf>
    <xf numFmtId="0" fontId="39" fillId="12" borderId="0" xfId="0" applyFont="1" applyFill="1"/>
    <xf numFmtId="0" fontId="0" fillId="0" borderId="0" xfId="0" applyAlignment="1">
      <alignment vertical="center"/>
    </xf>
    <xf numFmtId="0" fontId="22" fillId="12" borderId="13" xfId="0" applyFont="1" applyFill="1" applyBorder="1" applyAlignment="1">
      <alignment horizontal="left" vertical="center"/>
    </xf>
    <xf numFmtId="0" fontId="22" fillId="12" borderId="13" xfId="0" applyFont="1" applyFill="1" applyBorder="1" applyAlignment="1">
      <alignment horizontal="left" vertical="center" wrapText="1"/>
    </xf>
    <xf numFmtId="44" fontId="54" fillId="0" borderId="13" xfId="32" applyNumberFormat="1" applyFont="1" applyBorder="1" applyAlignment="1">
      <alignment vertical="center"/>
    </xf>
    <xf numFmtId="0" fontId="50" fillId="0" borderId="13" xfId="0" applyFont="1" applyBorder="1" applyAlignment="1">
      <alignment horizontal="center" wrapText="1"/>
    </xf>
    <xf numFmtId="169" fontId="39" fillId="0" borderId="0" xfId="31" applyNumberFormat="1" applyFont="1"/>
    <xf numFmtId="169" fontId="39" fillId="0" borderId="0" xfId="31" applyNumberFormat="1" applyFont="1" applyBorder="1"/>
    <xf numFmtId="0" fontId="56" fillId="0" borderId="0" xfId="0" applyFont="1" applyBorder="1" applyAlignment="1">
      <alignment horizontal="center" vertical="center"/>
    </xf>
    <xf numFmtId="0" fontId="56" fillId="25" borderId="0" xfId="0" applyFont="1" applyFill="1" applyBorder="1" applyAlignment="1">
      <alignment horizontal="center" vertical="center"/>
    </xf>
    <xf numFmtId="44" fontId="53" fillId="0" borderId="0" xfId="34" applyNumberFormat="1" applyFont="1" applyBorder="1" applyAlignment="1" applyProtection="1">
      <alignment horizontal="left" wrapText="1"/>
    </xf>
    <xf numFmtId="0" fontId="53" fillId="0" borderId="0" xfId="22" applyFont="1" applyBorder="1" applyAlignment="1">
      <alignment horizontal="left"/>
    </xf>
    <xf numFmtId="170" fontId="51" fillId="0" borderId="0" xfId="34" applyNumberFormat="1" applyFont="1" applyBorder="1" applyProtection="1"/>
    <xf numFmtId="170" fontId="52" fillId="0" borderId="0" xfId="34" applyNumberFormat="1" applyFont="1" applyBorder="1" applyProtection="1"/>
    <xf numFmtId="170" fontId="53" fillId="0" borderId="0" xfId="34" applyNumberFormat="1" applyFont="1" applyBorder="1" applyProtection="1"/>
    <xf numFmtId="170" fontId="0" fillId="0" borderId="0" xfId="0" applyNumberFormat="1"/>
    <xf numFmtId="0" fontId="22" fillId="12" borderId="0" xfId="0" applyFont="1" applyFill="1" applyBorder="1" applyAlignment="1">
      <alignment vertical="center"/>
    </xf>
    <xf numFmtId="41" fontId="39" fillId="0" borderId="0" xfId="0" applyNumberFormat="1" applyFont="1" applyFill="1" applyProtection="1">
      <protection locked="0"/>
    </xf>
    <xf numFmtId="0" fontId="0" fillId="0" borderId="0" xfId="0" applyFill="1" applyBorder="1"/>
    <xf numFmtId="0" fontId="31" fillId="0" borderId="0" xfId="27" applyFont="1" applyFill="1" applyBorder="1" applyAlignment="1">
      <alignment vertical="center"/>
    </xf>
    <xf numFmtId="166" fontId="39" fillId="0" borderId="0" xfId="0" applyNumberFormat="1" applyFont="1" applyFill="1"/>
    <xf numFmtId="166" fontId="39" fillId="0" borderId="0" xfId="0" applyNumberFormat="1" applyFont="1" applyFill="1" applyBorder="1"/>
    <xf numFmtId="41" fontId="39" fillId="0" borderId="0" xfId="0" applyNumberFormat="1" applyFont="1" applyFill="1"/>
    <xf numFmtId="0" fontId="39" fillId="0" borderId="0" xfId="0" applyFont="1" applyFill="1"/>
    <xf numFmtId="0" fontId="39" fillId="0" borderId="0" xfId="0" applyFont="1" applyFill="1" applyBorder="1"/>
    <xf numFmtId="0" fontId="4" fillId="0" borderId="0" xfId="0" applyFont="1" applyFill="1" applyBorder="1"/>
    <xf numFmtId="0" fontId="29" fillId="0" borderId="0" xfId="0" applyFont="1" applyFill="1" applyBorder="1" applyAlignment="1">
      <alignment horizontal="center" vertical="center" wrapText="1"/>
    </xf>
    <xf numFmtId="0" fontId="0" fillId="0" borderId="0" xfId="0" applyBorder="1" applyAlignment="1">
      <alignment vertical="center"/>
    </xf>
    <xf numFmtId="0" fontId="7" fillId="16" borderId="0" xfId="0" applyFont="1" applyFill="1" applyAlignment="1">
      <alignment horizontal="center" vertical="center"/>
    </xf>
    <xf numFmtId="166" fontId="39" fillId="16" borderId="0" xfId="0" applyNumberFormat="1" applyFont="1" applyFill="1"/>
    <xf numFmtId="166" fontId="39" fillId="16" borderId="0" xfId="0" applyNumberFormat="1" applyFont="1" applyFill="1" applyBorder="1"/>
    <xf numFmtId="0" fontId="29" fillId="0" borderId="0" xfId="0" applyFont="1" applyFill="1" applyBorder="1" applyAlignment="1">
      <alignment vertical="center" wrapText="1"/>
    </xf>
    <xf numFmtId="0" fontId="31" fillId="16" borderId="0" xfId="27" applyFont="1" applyFill="1" applyAlignment="1">
      <alignment vertical="center"/>
    </xf>
    <xf numFmtId="0" fontId="21" fillId="16" borderId="0" xfId="0" applyNumberFormat="1" applyFont="1" applyFill="1" applyAlignment="1">
      <alignment horizontal="left"/>
    </xf>
    <xf numFmtId="0" fontId="21" fillId="0" borderId="0" xfId="0" applyNumberFormat="1" applyFont="1" applyFill="1" applyAlignment="1">
      <alignment horizontal="left"/>
    </xf>
    <xf numFmtId="0" fontId="4" fillId="0" borderId="0" xfId="22" applyFill="1"/>
    <xf numFmtId="0" fontId="7" fillId="0" borderId="0" xfId="0" applyFont="1" applyFill="1" applyAlignment="1">
      <alignment horizontal="center" vertical="center"/>
    </xf>
    <xf numFmtId="0" fontId="50" fillId="0" borderId="0" xfId="0" applyFont="1" applyAlignment="1">
      <alignment wrapText="1"/>
    </xf>
    <xf numFmtId="166" fontId="39" fillId="0" borderId="0" xfId="0" applyNumberFormat="1" applyFont="1" applyFill="1" applyBorder="1" applyAlignment="1">
      <alignment wrapText="1"/>
    </xf>
    <xf numFmtId="0" fontId="58" fillId="0" borderId="0" xfId="0" applyFont="1"/>
    <xf numFmtId="0" fontId="57" fillId="0" borderId="0" xfId="0" applyFont="1" applyBorder="1" applyAlignment="1">
      <alignment horizontal="center" vertical="top"/>
    </xf>
    <xf numFmtId="0" fontId="4" fillId="14" borderId="0" xfId="22" applyFill="1"/>
    <xf numFmtId="0" fontId="4" fillId="0" borderId="0" xfId="22"/>
    <xf numFmtId="0" fontId="4" fillId="0" borderId="0" xfId="22" applyFill="1"/>
    <xf numFmtId="168" fontId="21" fillId="14" borderId="0" xfId="22" applyNumberFormat="1" applyFont="1" applyFill="1"/>
    <xf numFmtId="0" fontId="36" fillId="12" borderId="0" xfId="22" applyFont="1" applyFill="1" applyAlignment="1">
      <alignment horizontal="center"/>
    </xf>
    <xf numFmtId="168" fontId="24" fillId="14" borderId="0" xfId="24" applyNumberFormat="1" applyFont="1" applyFill="1" applyProtection="1"/>
    <xf numFmtId="0" fontId="41" fillId="14" borderId="0" xfId="22" applyFont="1" applyFill="1"/>
    <xf numFmtId="0" fontId="35" fillId="14" borderId="0" xfId="22" applyFont="1" applyFill="1"/>
    <xf numFmtId="169" fontId="4" fillId="0" borderId="0" xfId="31" applyNumberFormat="1" applyFont="1"/>
    <xf numFmtId="0" fontId="43" fillId="14" borderId="0" xfId="22" applyFont="1" applyFill="1" applyAlignment="1">
      <alignment vertical="center"/>
    </xf>
    <xf numFmtId="0" fontId="4" fillId="14" borderId="0" xfId="22" applyFill="1" applyAlignment="1">
      <alignment vertical="center"/>
    </xf>
    <xf numFmtId="0" fontId="43" fillId="14" borderId="0" xfId="22" applyFont="1" applyFill="1" applyAlignment="1">
      <alignment vertical="center" wrapText="1"/>
    </xf>
    <xf numFmtId="167" fontId="24" fillId="14" borderId="0" xfId="24" applyNumberFormat="1" applyFont="1" applyFill="1" applyProtection="1"/>
    <xf numFmtId="0" fontId="41" fillId="14" borderId="0" xfId="22" applyFont="1" applyFill="1" applyAlignment="1">
      <alignment horizontal="center"/>
    </xf>
    <xf numFmtId="169" fontId="43" fillId="14" borderId="0" xfId="22" applyNumberFormat="1" applyFont="1" applyFill="1" applyAlignment="1">
      <alignment vertical="center"/>
    </xf>
    <xf numFmtId="169" fontId="35" fillId="14" borderId="0" xfId="22" applyNumberFormat="1" applyFont="1" applyFill="1"/>
    <xf numFmtId="0" fontId="4" fillId="14" borderId="0" xfId="22" applyFont="1" applyFill="1"/>
    <xf numFmtId="168" fontId="24" fillId="14" borderId="0" xfId="22" applyNumberFormat="1" applyFont="1" applyFill="1"/>
    <xf numFmtId="0" fontId="21" fillId="14" borderId="0" xfId="0" applyFont="1" applyFill="1" applyAlignment="1">
      <alignment horizontal="center" vertical="center" wrapText="1"/>
    </xf>
    <xf numFmtId="41" fontId="4" fillId="0" borderId="0" xfId="22" applyNumberFormat="1" applyFont="1" applyFill="1"/>
    <xf numFmtId="168" fontId="35" fillId="14" borderId="0" xfId="22" applyNumberFormat="1" applyFont="1" applyFill="1"/>
    <xf numFmtId="41" fontId="41" fillId="0" borderId="0" xfId="22" applyNumberFormat="1" applyFont="1"/>
    <xf numFmtId="43" fontId="41" fillId="0" borderId="0" xfId="22" applyNumberFormat="1" applyFont="1" applyAlignment="1">
      <alignment horizontal="center"/>
    </xf>
    <xf numFmtId="0" fontId="4" fillId="22" borderId="0" xfId="22" applyFill="1" applyAlignment="1">
      <alignment horizontal="center"/>
    </xf>
    <xf numFmtId="41" fontId="41" fillId="14" borderId="0" xfId="22" applyNumberFormat="1" applyFont="1" applyFill="1"/>
    <xf numFmtId="44" fontId="54" fillId="0" borderId="9" xfId="32" applyNumberFormat="1" applyFont="1" applyBorder="1" applyAlignment="1">
      <alignment vertical="center"/>
    </xf>
    <xf numFmtId="169" fontId="0" fillId="0" borderId="0" xfId="0" applyNumberFormat="1"/>
    <xf numFmtId="166" fontId="47" fillId="0" borderId="12" xfId="0" applyNumberFormat="1" applyFont="1" applyBorder="1" applyAlignment="1">
      <alignment vertical="top"/>
    </xf>
    <xf numFmtId="0" fontId="48" fillId="0" borderId="0" xfId="0" applyFont="1" applyFill="1"/>
    <xf numFmtId="0" fontId="31" fillId="12" borderId="0" xfId="27" applyFont="1" applyFill="1" applyAlignment="1">
      <alignment vertical="center"/>
    </xf>
    <xf numFmtId="0" fontId="21" fillId="0" borderId="8" xfId="5"/>
    <xf numFmtId="0" fontId="44" fillId="0" borderId="0" xfId="22" applyFont="1" applyFill="1" applyBorder="1" applyAlignment="1">
      <alignment horizontal="left" vertical="top" wrapText="1"/>
    </xf>
    <xf numFmtId="168" fontId="59" fillId="0" borderId="0" xfId="0" applyNumberFormat="1" applyFont="1" applyFill="1" applyProtection="1">
      <protection locked="0"/>
    </xf>
    <xf numFmtId="168" fontId="40" fillId="21" borderId="0" xfId="0" applyNumberFormat="1" applyFont="1" applyFill="1"/>
    <xf numFmtId="0" fontId="47" fillId="0" borderId="0" xfId="0" applyFont="1" applyFill="1" applyBorder="1" applyAlignment="1">
      <alignment horizontal="left" vertical="center"/>
    </xf>
    <xf numFmtId="0" fontId="47" fillId="0" borderId="0" xfId="0" applyFont="1" applyFill="1" applyBorder="1" applyAlignment="1">
      <alignment horizontal="center" vertical="center" wrapText="1"/>
    </xf>
    <xf numFmtId="0" fontId="47" fillId="0" borderId="0" xfId="0" applyFont="1" applyFill="1" applyBorder="1"/>
    <xf numFmtId="10" fontId="47" fillId="0" borderId="0" xfId="0" applyNumberFormat="1" applyFont="1" applyFill="1" applyBorder="1" applyAlignment="1">
      <alignment horizontal="center" vertical="center" wrapText="1"/>
    </xf>
    <xf numFmtId="0" fontId="47" fillId="0" borderId="0" xfId="0" applyFont="1" applyFill="1" applyBorder="1" applyAlignment="1">
      <alignment horizontal="left" vertical="top"/>
    </xf>
    <xf numFmtId="9" fontId="47" fillId="0" borderId="0" xfId="25" applyFont="1" applyFill="1" applyBorder="1" applyAlignment="1">
      <alignment vertical="top"/>
    </xf>
    <xf numFmtId="0" fontId="48" fillId="0" borderId="0" xfId="0" applyFont="1" applyFill="1" applyBorder="1" applyAlignment="1">
      <alignment horizontal="left" indent="1"/>
    </xf>
    <xf numFmtId="9" fontId="48" fillId="0" borderId="0" xfId="25" applyFont="1" applyFill="1" applyBorder="1" applyAlignment="1">
      <alignment vertical="top"/>
    </xf>
    <xf numFmtId="0" fontId="47" fillId="0" borderId="8" xfId="5" applyFont="1"/>
    <xf numFmtId="0" fontId="4" fillId="0" borderId="0" xfId="0" applyFont="1" applyFill="1"/>
    <xf numFmtId="0" fontId="35" fillId="0" borderId="8" xfId="5" applyFont="1"/>
    <xf numFmtId="169" fontId="57" fillId="25" borderId="15" xfId="31" applyNumberFormat="1" applyFont="1" applyFill="1" applyBorder="1" applyAlignment="1">
      <alignment horizontal="right" vertical="top"/>
    </xf>
    <xf numFmtId="9" fontId="57" fillId="25" borderId="15" xfId="25" applyFont="1" applyFill="1" applyBorder="1" applyAlignment="1">
      <alignment horizontal="right" vertical="top"/>
    </xf>
    <xf numFmtId="9" fontId="57" fillId="25" borderId="16" xfId="25" applyFont="1" applyFill="1" applyBorder="1" applyAlignment="1">
      <alignment horizontal="right" vertical="top"/>
    </xf>
    <xf numFmtId="0" fontId="57" fillId="25" borderId="15" xfId="0" applyFont="1" applyFill="1" applyBorder="1" applyAlignment="1">
      <alignment horizontal="left" vertical="top" wrapText="1"/>
    </xf>
    <xf numFmtId="0" fontId="57" fillId="25" borderId="16" xfId="0" applyFont="1" applyFill="1" applyBorder="1" applyAlignment="1">
      <alignment horizontal="left" vertical="top" wrapText="1" indent="1"/>
    </xf>
    <xf numFmtId="0" fontId="57" fillId="25" borderId="17" xfId="0" applyFont="1" applyFill="1" applyBorder="1" applyAlignment="1">
      <alignment horizontal="left" vertical="top" wrapText="1"/>
    </xf>
    <xf numFmtId="10" fontId="57" fillId="25" borderId="17" xfId="0" applyNumberFormat="1" applyFont="1" applyFill="1" applyBorder="1" applyAlignment="1">
      <alignment horizontal="right" vertical="top"/>
    </xf>
    <xf numFmtId="0" fontId="22" fillId="25" borderId="14" xfId="0" applyFont="1" applyFill="1" applyBorder="1" applyAlignment="1">
      <alignment horizontal="left" vertical="top" wrapText="1"/>
    </xf>
    <xf numFmtId="0" fontId="22" fillId="25" borderId="14" xfId="0" applyFont="1" applyFill="1" applyBorder="1" applyAlignment="1">
      <alignment horizontal="right" vertical="top" wrapText="1"/>
    </xf>
    <xf numFmtId="43" fontId="7" fillId="12" borderId="0" xfId="19" applyFill="1" applyAlignment="1">
      <alignment vertical="center"/>
    </xf>
    <xf numFmtId="168" fontId="24" fillId="0" borderId="0" xfId="0" applyNumberFormat="1" applyFont="1" applyProtection="1"/>
    <xf numFmtId="44" fontId="53" fillId="0" borderId="13" xfId="34" applyNumberFormat="1" applyFont="1" applyFill="1" applyBorder="1" applyAlignment="1" applyProtection="1">
      <alignment wrapText="1"/>
    </xf>
    <xf numFmtId="0" fontId="49" fillId="0" borderId="0" xfId="22" applyFont="1" applyFill="1" applyBorder="1"/>
    <xf numFmtId="0" fontId="33" fillId="26" borderId="0" xfId="28" applyFont="1" applyFill="1" applyAlignment="1">
      <alignment horizontal="left" vertical="center" wrapText="1" indent="1"/>
    </xf>
    <xf numFmtId="0" fontId="34" fillId="15" borderId="0" xfId="28" applyFont="1" applyFill="1" applyAlignment="1">
      <alignment horizontal="left" vertical="center" wrapText="1"/>
    </xf>
    <xf numFmtId="0" fontId="33" fillId="27" borderId="0" xfId="28" applyFont="1" applyFill="1" applyAlignment="1">
      <alignment horizontal="left" vertical="center" wrapText="1" indent="1"/>
    </xf>
    <xf numFmtId="0" fontId="55" fillId="0" borderId="0" xfId="0" applyFont="1" applyFill="1"/>
    <xf numFmtId="0" fontId="28" fillId="15" borderId="0" xfId="22" applyFont="1" applyFill="1"/>
    <xf numFmtId="0" fontId="0" fillId="15" borderId="0" xfId="0" applyFill="1"/>
    <xf numFmtId="0" fontId="9" fillId="0" borderId="0" xfId="2" applyFill="1"/>
    <xf numFmtId="0" fontId="6" fillId="0" borderId="0" xfId="22" applyFont="1" applyFill="1" applyAlignment="1"/>
    <xf numFmtId="0" fontId="6" fillId="0" borderId="0" xfId="22" applyFont="1" applyFill="1"/>
    <xf numFmtId="0" fontId="6" fillId="0" borderId="0" xfId="22" applyFont="1" applyFill="1" applyAlignment="1">
      <alignment horizontal="center"/>
    </xf>
    <xf numFmtId="0" fontId="44" fillId="12" borderId="0" xfId="0" applyFont="1" applyFill="1" applyBorder="1" applyAlignment="1">
      <alignment horizontal="left" vertical="center"/>
    </xf>
    <xf numFmtId="0" fontId="44" fillId="12" borderId="0" xfId="22" applyFont="1" applyFill="1" applyBorder="1" applyAlignment="1">
      <alignment horizontal="left" vertical="top" wrapText="1"/>
    </xf>
    <xf numFmtId="0" fontId="41" fillId="12" borderId="0" xfId="0" applyFont="1" applyFill="1" applyAlignment="1">
      <alignment horizontal="left" indent="2"/>
    </xf>
    <xf numFmtId="14" fontId="48" fillId="22" borderId="0" xfId="0" applyNumberFormat="1" applyFont="1" applyFill="1" applyAlignment="1">
      <alignment horizontal="center"/>
    </xf>
    <xf numFmtId="1" fontId="39" fillId="0" borderId="0" xfId="0" applyNumberFormat="1" applyFont="1" applyFill="1" applyBorder="1"/>
    <xf numFmtId="0" fontId="29" fillId="2" borderId="0" xfId="22" applyFont="1" applyFill="1" applyAlignment="1">
      <alignment horizontal="center" vertical="center" wrapText="1"/>
    </xf>
    <xf numFmtId="44" fontId="60" fillId="0" borderId="0" xfId="34" applyNumberFormat="1" applyFont="1" applyBorder="1" applyProtection="1"/>
    <xf numFmtId="170" fontId="51" fillId="0" borderId="0" xfId="34" applyNumberFormat="1" applyFont="1" applyFill="1" applyBorder="1" applyProtection="1"/>
    <xf numFmtId="171" fontId="25" fillId="0" borderId="0" xfId="25" applyNumberFormat="1" applyFont="1" applyFill="1" applyBorder="1" applyAlignment="1">
      <alignment vertical="top"/>
    </xf>
    <xf numFmtId="0" fontId="4" fillId="12" borderId="0" xfId="0" applyFont="1" applyFill="1" applyAlignment="1">
      <alignment horizontal="left" wrapText="1"/>
    </xf>
    <xf numFmtId="0" fontId="21" fillId="0" borderId="0" xfId="0" applyFont="1" applyFill="1" applyAlignment="1" applyProtection="1">
      <alignment horizontal="center"/>
      <protection locked="0"/>
    </xf>
    <xf numFmtId="0" fontId="44" fillId="24" borderId="18" xfId="22" applyFont="1" applyFill="1" applyBorder="1" applyAlignment="1">
      <alignment horizontal="left" vertical="top" wrapText="1"/>
    </xf>
    <xf numFmtId="0" fontId="44" fillId="24" borderId="19" xfId="22" applyFont="1" applyFill="1" applyBorder="1" applyAlignment="1">
      <alignment horizontal="left" vertical="top" wrapText="1"/>
    </xf>
    <xf numFmtId="0" fontId="44" fillId="24" borderId="20" xfId="22" applyFont="1" applyFill="1" applyBorder="1" applyAlignment="1">
      <alignment horizontal="left" vertical="top" wrapText="1"/>
    </xf>
    <xf numFmtId="0" fontId="44" fillId="24" borderId="21" xfId="22" applyFont="1" applyFill="1" applyBorder="1" applyAlignment="1">
      <alignment horizontal="left" vertical="top" wrapText="1"/>
    </xf>
    <xf numFmtId="0" fontId="44" fillId="24" borderId="0" xfId="22" applyFont="1" applyFill="1" applyBorder="1" applyAlignment="1">
      <alignment horizontal="left" vertical="top" wrapText="1"/>
    </xf>
    <xf numFmtId="0" fontId="44" fillId="24" borderId="22" xfId="22" applyFont="1" applyFill="1" applyBorder="1" applyAlignment="1">
      <alignment horizontal="left" vertical="top" wrapText="1"/>
    </xf>
    <xf numFmtId="0" fontId="44" fillId="24" borderId="23" xfId="22" applyFont="1" applyFill="1" applyBorder="1" applyAlignment="1">
      <alignment horizontal="left" vertical="top" wrapText="1"/>
    </xf>
    <xf numFmtId="0" fontId="44" fillId="24" borderId="24" xfId="22" applyFont="1" applyFill="1" applyBorder="1" applyAlignment="1">
      <alignment horizontal="left" vertical="top" wrapText="1"/>
    </xf>
    <xf numFmtId="0" fontId="44" fillId="24" borderId="25" xfId="22" applyFont="1" applyFill="1" applyBorder="1" applyAlignment="1">
      <alignment horizontal="left" vertical="top" wrapText="1"/>
    </xf>
    <xf numFmtId="0" fontId="44" fillId="24" borderId="26" xfId="0" applyFont="1" applyFill="1" applyBorder="1" applyAlignment="1">
      <alignment horizontal="left" vertical="center" wrapText="1"/>
    </xf>
    <xf numFmtId="0" fontId="44" fillId="24" borderId="27" xfId="0" applyFont="1" applyFill="1" applyBorder="1" applyAlignment="1">
      <alignment horizontal="left" vertical="center" wrapText="1"/>
    </xf>
    <xf numFmtId="0" fontId="44" fillId="24" borderId="28" xfId="0" applyFont="1" applyFill="1" applyBorder="1" applyAlignment="1">
      <alignment horizontal="left" vertical="center" wrapText="1"/>
    </xf>
    <xf numFmtId="44" fontId="53" fillId="0" borderId="0" xfId="34" applyNumberFormat="1" applyFont="1" applyBorder="1" applyAlignment="1" applyProtection="1">
      <alignment horizontal="center" wrapText="1"/>
    </xf>
    <xf numFmtId="0" fontId="6" fillId="14" borderId="0" xfId="22" applyFont="1" applyFill="1" applyAlignment="1">
      <alignment horizontal="center"/>
    </xf>
    <xf numFmtId="0" fontId="44" fillId="24" borderId="10" xfId="22" applyFont="1" applyFill="1" applyBorder="1" applyAlignment="1">
      <alignment horizontal="left" vertical="top" wrapText="1"/>
    </xf>
    <xf numFmtId="0" fontId="44" fillId="24" borderId="29" xfId="22" applyFont="1" applyFill="1" applyBorder="1" applyAlignment="1">
      <alignment horizontal="left" vertical="top" wrapText="1"/>
    </xf>
    <xf numFmtId="0" fontId="44" fillId="24" borderId="11" xfId="22" applyFont="1" applyFill="1" applyBorder="1" applyAlignment="1">
      <alignment horizontal="left" vertical="top" wrapText="1"/>
    </xf>
    <xf numFmtId="0" fontId="29" fillId="0" borderId="0" xfId="0" applyFont="1" applyFill="1" applyBorder="1" applyAlignment="1">
      <alignment horizontal="center" vertical="center" wrapText="1"/>
    </xf>
    <xf numFmtId="0" fontId="29" fillId="2" borderId="0" xfId="22" applyFont="1" applyFill="1" applyAlignment="1">
      <alignment horizontal="center" vertical="center" wrapText="1"/>
    </xf>
    <xf numFmtId="44" fontId="54" fillId="0" borderId="0" xfId="32" applyNumberFormat="1" applyFont="1" applyAlignment="1">
      <alignment horizontal="center" vertical="center"/>
    </xf>
    <xf numFmtId="0" fontId="22" fillId="12" borderId="13" xfId="0" applyFont="1" applyFill="1" applyBorder="1" applyAlignment="1">
      <alignment horizontal="center" vertical="center"/>
    </xf>
    <xf numFmtId="44" fontId="52" fillId="0" borderId="0" xfId="22" applyNumberFormat="1" applyFont="1" applyFill="1" applyBorder="1" applyAlignment="1">
      <alignment horizontal="center" vertical="center"/>
    </xf>
    <xf numFmtId="0" fontId="44" fillId="24" borderId="26" xfId="0" applyFont="1" applyFill="1" applyBorder="1" applyAlignment="1">
      <alignment horizontal="left" vertical="center"/>
    </xf>
    <xf numFmtId="0" fontId="44" fillId="24" borderId="27" xfId="0" applyFont="1" applyFill="1" applyBorder="1" applyAlignment="1">
      <alignment horizontal="left" vertical="center"/>
    </xf>
    <xf numFmtId="0" fontId="44" fillId="24" borderId="28" xfId="0" applyFont="1" applyFill="1" applyBorder="1" applyAlignment="1">
      <alignment horizontal="left" vertical="center"/>
    </xf>
    <xf numFmtId="44" fontId="53" fillId="0" borderId="0" xfId="34" applyNumberFormat="1" applyFont="1" applyBorder="1" applyAlignment="1" applyProtection="1">
      <alignment horizontal="center"/>
    </xf>
    <xf numFmtId="0" fontId="44" fillId="24" borderId="10" xfId="0" applyFont="1" applyFill="1" applyBorder="1" applyAlignment="1">
      <alignment horizontal="left" vertical="center" wrapText="1"/>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1" fillId="0" borderId="0" xfId="42"/>
  </cellXfs>
  <cellStyles count="43">
    <cellStyle name="Bueno" xfId="6" builtinId="26" hidden="1"/>
    <cellStyle name="Calculation cell" xfId="20" xr:uid="{00000000-0005-0000-0000-000002000000}"/>
    <cellStyle name="Calculation cell 2" xfId="39" xr:uid="{76D01DA0-EB28-4377-B2F3-0FC5C6A4D2C8}"/>
    <cellStyle name="Cálculo" xfId="11" builtinId="22" hidden="1"/>
    <cellStyle name="Celda de comprobación" xfId="13" builtinId="23" hidden="1"/>
    <cellStyle name="Celda vinculada" xfId="12" builtinId="24" hidden="1"/>
    <cellStyle name="Comma 2" xfId="24" xr:uid="{788B44F2-6344-4DA1-BDA6-AA34BFAECAEC}"/>
    <cellStyle name="Comma 2 2" xfId="41" xr:uid="{5211069C-2C76-4F26-9754-4A36AA0414C6}"/>
    <cellStyle name="Currency 2" xfId="33" xr:uid="{B3544B3E-FBC0-4EEB-85BF-8770ED9B0A6B}"/>
    <cellStyle name="Currency 3" xfId="34" xr:uid="{6C7F4425-178C-4B73-8011-C28BA8F334F3}"/>
    <cellStyle name="Encabezado 1" xfId="2" builtinId="16" customBuiltin="1"/>
    <cellStyle name="Encabezado 4" xfId="5" builtinId="19" customBuiltin="1"/>
    <cellStyle name="Énfasis3" xfId="27" builtinId="37"/>
    <cellStyle name="Entrada" xfId="9" builtinId="20" hidden="1"/>
    <cellStyle name="Heading 1 2" xfId="29" xr:uid="{13A5942C-6980-48A3-ADC9-20A0B932FB91}"/>
    <cellStyle name="Help cell" xfId="19" xr:uid="{00000000-0005-0000-0000-00000C000000}"/>
    <cellStyle name="Help cell 2" xfId="38" xr:uid="{F12F766F-470C-41C3-8576-0BD04FCD9D38}"/>
    <cellStyle name="Hipervínculo" xfId="28" builtinId="8"/>
    <cellStyle name="Incorrecto" xfId="7" builtinId="27" hidden="1"/>
    <cellStyle name="Input cell" xfId="21" xr:uid="{00000000-0005-0000-0000-00000E000000}"/>
    <cellStyle name="Input cell 2" xfId="40" xr:uid="{91D3C688-C8FA-4326-929C-1EE0248CE2FE}"/>
    <cellStyle name="Millares" xfId="31" builtinId="3"/>
    <cellStyle name="Neutral" xfId="8" builtinId="28" hidden="1"/>
    <cellStyle name="Normal" xfId="0" builtinId="0"/>
    <cellStyle name="Normal 2" xfId="22" xr:uid="{AD4F9D2D-E020-4F40-843C-76897C6E9B28}"/>
    <cellStyle name="Normal 2 2" xfId="35" xr:uid="{EEDD92BE-6855-49CD-8663-204EAF66BA80}"/>
    <cellStyle name="Normal 3" xfId="26" xr:uid="{10C4DCD8-B325-4ACE-9A9F-74A36B2CC953}"/>
    <cellStyle name="Normal 3 2" xfId="32" xr:uid="{7369482C-B3F8-4AAF-ABB3-E569F1A146EB}"/>
    <cellStyle name="Normal 3 3" xfId="42" xr:uid="{99E0898F-F808-4BB4-9CBF-58E665B0172D}"/>
    <cellStyle name="Normal 4" xfId="30" xr:uid="{464AEECF-43C8-436F-8DDD-24894D65A66A}"/>
    <cellStyle name="Notas" xfId="15" builtinId="10" hidden="1"/>
    <cellStyle name="Percent 2" xfId="23" xr:uid="{DBEF1583-EBE4-4932-8930-733997E127BE}"/>
    <cellStyle name="Porcentaje" xfId="25" builtinId="5"/>
    <cellStyle name="Result" xfId="18" xr:uid="{00000000-0005-0000-0000-000014000000}"/>
    <cellStyle name="Result 2" xfId="37" xr:uid="{12AA3E6C-47EA-44E8-9A3B-8E65F50B4083}"/>
    <cellStyle name="Salida" xfId="10" builtinId="21" hidden="1"/>
    <cellStyle name="Texto de advertencia" xfId="14" builtinId="11" hidden="1"/>
    <cellStyle name="Texto explicativo" xfId="16" builtinId="53" hidden="1"/>
    <cellStyle name="Título" xfId="1" builtinId="15" customBuiltin="1"/>
    <cellStyle name="Título 2" xfId="3" builtinId="17" customBuiltin="1"/>
    <cellStyle name="Título 3" xfId="4" builtinId="18" customBuiltin="1"/>
    <cellStyle name="User input" xfId="17" xr:uid="{00000000-0005-0000-0000-000016000000}"/>
    <cellStyle name="User input 2" xfId="36" xr:uid="{23C5BCB7-DFBA-41EE-8531-D9461123AFCF}"/>
  </cellStyles>
  <dxfs count="25">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E83F35"/>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E83F35"/>
      <rgbColor rgb="0099BFC2"/>
      <rgbColor rgb="00156570"/>
      <rgbColor rgb="00B4A76C"/>
      <rgbColor rgb="00782327"/>
      <rgbColor rgb="00A5ACAF"/>
      <rgbColor rgb="0037424A"/>
      <rgbColor rgb="00E83F35"/>
      <rgbColor rgb="00E83F35"/>
      <rgbColor rgb="0099BFC2"/>
      <rgbColor rgb="00156570"/>
      <rgbColor rgb="00B4A76C"/>
      <rgbColor rgb="00782327"/>
      <rgbColor rgb="00A5ACAF"/>
      <rgbColor rgb="0037424A"/>
      <rgbColor rgb="00E83F35"/>
      <rgbColor rgb="0000CCFF"/>
      <rgbColor rgb="00CCFFFF"/>
      <rgbColor rgb="00CCFFCC"/>
      <rgbColor rgb="00FFFF99"/>
      <rgbColor rgb="0099CCFF"/>
      <rgbColor rgb="00E83F35"/>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E83F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sharedStrings" Target="sharedStrings.xml"/><Relationship Id="rId30"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gráficos'!$B$3</c:f>
              <c:strCache>
                <c:ptCount val="1"/>
                <c:pt idx="0">
                  <c:v>Enlaces locales tradicionales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2-8BBE-4638-9EB6-40D353198355}"/>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BBE-4638-9EB6-40D353198355}"/>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4-8BBE-4638-9EB6-40D353198355}"/>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5-8BBE-4638-9EB6-40D353198355}"/>
              </c:ext>
            </c:extLst>
          </c:dPt>
          <c:cat>
            <c:strRef>
              <c:f>'Hoja auxiliar gráficos'!$A$4:$A$7</c:f>
              <c:strCache>
                <c:ptCount val="4"/>
                <c:pt idx="0">
                  <c:v>Margen</c:v>
                </c:pt>
                <c:pt idx="1">
                  <c:v>Ingresos minoristas</c:v>
                </c:pt>
                <c:pt idx="2">
                  <c:v>Costos</c:v>
                </c:pt>
                <c:pt idx="3">
                  <c:v>Pagos mayoristas</c:v>
                </c:pt>
              </c:strCache>
            </c:strRef>
          </c:cat>
          <c:val>
            <c:numRef>
              <c:f>'Hoja auxiliar gráficos'!$B$4:$B$7</c:f>
              <c:numCache>
                <c:formatCode>_-* #,##0_-;\-* #,##0_-;_-* "-"??_-;_-@_-</c:formatCode>
                <c:ptCount val="4"/>
                <c:pt idx="0" formatCode="0.00%">
                  <c:v>0.66317439985599991</c:v>
                </c:pt>
                <c:pt idx="1">
                  <c:v>1</c:v>
                </c:pt>
                <c:pt idx="2" formatCode="0%">
                  <c:v>0.33682560014400004</c:v>
                </c:pt>
                <c:pt idx="3" formatCode="0%">
                  <c:v>0.33675560014400008</c:v>
                </c:pt>
              </c:numCache>
            </c:numRef>
          </c:val>
          <c:extLst>
            <c:ext xmlns:c16="http://schemas.microsoft.com/office/drawing/2014/chart" uri="{C3380CC4-5D6E-409C-BE32-E72D297353CC}">
              <c16:uniqueId val="{00000000-8BBE-4638-9EB6-40D353198355}"/>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gráficos'!$C$3</c:f>
              <c:strCache>
                <c:ptCount val="1"/>
                <c:pt idx="0">
                  <c:v>Enlaces locales nuevas generacion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DE55-4D3D-896B-1014775F6C50}"/>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DE55-4D3D-896B-1014775F6C50}"/>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DE55-4D3D-896B-1014775F6C50}"/>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DE55-4D3D-896B-1014775F6C50}"/>
              </c:ext>
            </c:extLst>
          </c:dPt>
          <c:cat>
            <c:strRef>
              <c:f>'Hoja auxiliar gráficos'!$A$4:$A$7</c:f>
              <c:strCache>
                <c:ptCount val="4"/>
                <c:pt idx="0">
                  <c:v>Margen</c:v>
                </c:pt>
                <c:pt idx="1">
                  <c:v>Ingresos minoristas</c:v>
                </c:pt>
                <c:pt idx="2">
                  <c:v>Costos</c:v>
                </c:pt>
                <c:pt idx="3">
                  <c:v>Pagos mayoristas</c:v>
                </c:pt>
              </c:strCache>
            </c:strRef>
          </c:cat>
          <c:val>
            <c:numRef>
              <c:f>'Hoja auxiliar gráficos'!$C$4:$C$7</c:f>
              <c:numCache>
                <c:formatCode>_-* #,##0_-;\-* #,##0_-;_-* "-"??_-;_-@_-</c:formatCode>
                <c:ptCount val="4"/>
                <c:pt idx="0" formatCode="0.00%">
                  <c:v>-3.3683482559998829E-3</c:v>
                </c:pt>
                <c:pt idx="1">
                  <c:v>1</c:v>
                </c:pt>
                <c:pt idx="2" formatCode="0%">
                  <c:v>1.0033683482559999</c:v>
                </c:pt>
                <c:pt idx="3" formatCode="0%">
                  <c:v>1.003353348256</c:v>
                </c:pt>
              </c:numCache>
            </c:numRef>
          </c:val>
          <c:extLst>
            <c:ext xmlns:c16="http://schemas.microsoft.com/office/drawing/2014/chart" uri="{C3380CC4-5D6E-409C-BE32-E72D297353CC}">
              <c16:uniqueId val="{0000000A-DE55-4D3D-896B-1014775F6C50}"/>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gráficos'!$D$3</c:f>
              <c:strCache>
                <c:ptCount val="1"/>
                <c:pt idx="0">
                  <c:v>Resto de enlaces tradicionales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8E98-432A-91AA-D19CBB71473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E98-432A-91AA-D19CBB714733}"/>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8E98-432A-91AA-D19CBB714733}"/>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8E98-432A-91AA-D19CBB714733}"/>
              </c:ext>
            </c:extLst>
          </c:dPt>
          <c:cat>
            <c:strRef>
              <c:f>'Hoja auxiliar gráficos'!$A$4:$A$7</c:f>
              <c:strCache>
                <c:ptCount val="4"/>
                <c:pt idx="0">
                  <c:v>Margen</c:v>
                </c:pt>
                <c:pt idx="1">
                  <c:v>Ingresos minoristas</c:v>
                </c:pt>
                <c:pt idx="2">
                  <c:v>Costos</c:v>
                </c:pt>
                <c:pt idx="3">
                  <c:v>Pagos mayoristas</c:v>
                </c:pt>
              </c:strCache>
            </c:strRef>
          </c:cat>
          <c:val>
            <c:numRef>
              <c:f>'Hoja auxiliar gráficos'!$D$4:$D$7</c:f>
              <c:numCache>
                <c:formatCode>_-* #,##0_-;\-* #,##0_-;_-* "-"??_-;_-@_-</c:formatCode>
                <c:ptCount val="4"/>
                <c:pt idx="0" formatCode="0.00%">
                  <c:v>0.56060688999999997</c:v>
                </c:pt>
                <c:pt idx="1">
                  <c:v>1</c:v>
                </c:pt>
                <c:pt idx="2" formatCode="0%">
                  <c:v>0.43939310999999998</c:v>
                </c:pt>
                <c:pt idx="3" formatCode="0%">
                  <c:v>0.43914311</c:v>
                </c:pt>
              </c:numCache>
            </c:numRef>
          </c:val>
          <c:extLst>
            <c:ext xmlns:c16="http://schemas.microsoft.com/office/drawing/2014/chart" uri="{C3380CC4-5D6E-409C-BE32-E72D297353CC}">
              <c16:uniqueId val="{0000000A-8E98-432A-91AA-D19CBB714733}"/>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gráficos'!$E$3</c:f>
              <c:strCache>
                <c:ptCount val="1"/>
                <c:pt idx="0">
                  <c:v>Resto de enlaces nueva generación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DDBE-4C3A-BACC-7900FD137DC1}"/>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DDBE-4C3A-BACC-7900FD137DC1}"/>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DDBE-4C3A-BACC-7900FD137DC1}"/>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DDBE-4C3A-BACC-7900FD137DC1}"/>
              </c:ext>
            </c:extLst>
          </c:dPt>
          <c:cat>
            <c:strRef>
              <c:f>'Hoja auxiliar gráficos'!$A$4:$A$7</c:f>
              <c:strCache>
                <c:ptCount val="4"/>
                <c:pt idx="0">
                  <c:v>Margen</c:v>
                </c:pt>
                <c:pt idx="1">
                  <c:v>Ingresos minoristas</c:v>
                </c:pt>
                <c:pt idx="2">
                  <c:v>Costos</c:v>
                </c:pt>
                <c:pt idx="3">
                  <c:v>Pagos mayoristas</c:v>
                </c:pt>
              </c:strCache>
            </c:strRef>
          </c:cat>
          <c:val>
            <c:numRef>
              <c:f>'Hoja auxiliar gráficos'!$E$4:$E$7</c:f>
              <c:numCache>
                <c:formatCode>_-* #,##0_-;\-* #,##0_-;_-* "-"??_-;_-@_-</c:formatCode>
                <c:ptCount val="4"/>
                <c:pt idx="0" formatCode="0.00%">
                  <c:v>0.84626593999999999</c:v>
                </c:pt>
                <c:pt idx="1">
                  <c:v>1</c:v>
                </c:pt>
                <c:pt idx="2" formatCode="0%">
                  <c:v>0.15373406000000001</c:v>
                </c:pt>
                <c:pt idx="3" formatCode="0%">
                  <c:v>0.15356906000000001</c:v>
                </c:pt>
              </c:numCache>
            </c:numRef>
          </c:val>
          <c:extLst>
            <c:ext xmlns:c16="http://schemas.microsoft.com/office/drawing/2014/chart" uri="{C3380CC4-5D6E-409C-BE32-E72D297353CC}">
              <c16:uniqueId val="{00000008-DDBE-4C3A-BACC-7900FD137DC1}"/>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207962</xdr:colOff>
      <xdr:row>25</xdr:row>
      <xdr:rowOff>0</xdr:rowOff>
    </xdr:from>
    <xdr:to>
      <xdr:col>4</xdr:col>
      <xdr:colOff>950912</xdr:colOff>
      <xdr:row>41</xdr:row>
      <xdr:rowOff>120650</xdr:rowOff>
    </xdr:to>
    <xdr:graphicFrame macro="">
      <xdr:nvGraphicFramePr>
        <xdr:cNvPr id="3" name="Chart 2">
          <a:extLst>
            <a:ext uri="{FF2B5EF4-FFF2-40B4-BE49-F238E27FC236}">
              <a16:creationId xmlns:a16="http://schemas.microsoft.com/office/drawing/2014/main" id="{253D0449-49FA-4564-9A97-8D6B28763B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1108075</xdr:colOff>
      <xdr:row>25</xdr:row>
      <xdr:rowOff>8466</xdr:rowOff>
    </xdr:from>
    <xdr:to>
      <xdr:col>9</xdr:col>
      <xdr:colOff>250825</xdr:colOff>
      <xdr:row>41</xdr:row>
      <xdr:rowOff>100541</xdr:rowOff>
    </xdr:to>
    <xdr:graphicFrame macro="">
      <xdr:nvGraphicFramePr>
        <xdr:cNvPr id="5" name="Chart 4">
          <a:extLst>
            <a:ext uri="{FF2B5EF4-FFF2-40B4-BE49-F238E27FC236}">
              <a16:creationId xmlns:a16="http://schemas.microsoft.com/office/drawing/2014/main" id="{7BD10E98-65E9-4309-B85C-4BD0E79307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244474</xdr:colOff>
      <xdr:row>51</xdr:row>
      <xdr:rowOff>8467</xdr:rowOff>
    </xdr:from>
    <xdr:to>
      <xdr:col>4</xdr:col>
      <xdr:colOff>392640</xdr:colOff>
      <xdr:row>67</xdr:row>
      <xdr:rowOff>75141</xdr:rowOff>
    </xdr:to>
    <xdr:graphicFrame macro="">
      <xdr:nvGraphicFramePr>
        <xdr:cNvPr id="6" name="Chart 5">
          <a:extLst>
            <a:ext uri="{FF2B5EF4-FFF2-40B4-BE49-F238E27FC236}">
              <a16:creationId xmlns:a16="http://schemas.microsoft.com/office/drawing/2014/main" id="{652C647B-9928-4D9A-9A3B-4C24AAB489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1225246</xdr:colOff>
      <xdr:row>51</xdr:row>
      <xdr:rowOff>78619</xdr:rowOff>
    </xdr:from>
    <xdr:to>
      <xdr:col>8</xdr:col>
      <xdr:colOff>924680</xdr:colOff>
      <xdr:row>67</xdr:row>
      <xdr:rowOff>139245</xdr:rowOff>
    </xdr:to>
    <xdr:graphicFrame macro="">
      <xdr:nvGraphicFramePr>
        <xdr:cNvPr id="7" name="Chart 6">
          <a:extLst>
            <a:ext uri="{FF2B5EF4-FFF2-40B4-BE49-F238E27FC236}">
              <a16:creationId xmlns:a16="http://schemas.microsoft.com/office/drawing/2014/main" id="{78D27395-2E3D-4A21-A387-D37262FA53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frontiereconomics-my.sharepoint.com/personal/maria_guijon_frontier-economics_com/Documents/Documents/Telecoms%20practice/1%20Projects/2021/IFT%20Replicabilidad/5%20Analysis/Ejemplo%20de%20modelos/0%20Examples/Portsmouth%20-%20Water%20Tariff%20Model%20v2%200%206%20-%2020%2011%202019.xlsm?03CADBDF" TargetMode="External"/><Relationship Id="rId1" Type="http://schemas.openxmlformats.org/officeDocument/2006/relationships/externalLinkPath" Target="file:///\\03CADBDF\Portsmouth%20-%20Water%20Tariff%20Model%20v2%200%206%20-%2020%2011%20201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frontiereconomics-my.sharepoint.com/Users/maria.guijon/Documents/Public%20Policy%20practice/1%20Projects/2020/Accenture_Limits/5%20Analysis/AI%20model/Impact%20analysis_08.06.20.xlsx"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https://frontiereconomics-my.sharepoint.com/personal/maria_guijon_frontier-economics_com/Documents/Documents/Telecoms%20practice/1%20Projects/2021/IFT%20Replicabilidad/5%20Analysis/Ejemplo%20de%20modelos/spd%20-%20NeuConnect%20-%20ICF%20model_11%2006%2021%20draft%20-%20with%20macro%20-%20300621.xlsm?A9118B8D" TargetMode="External"/><Relationship Id="rId1" Type="http://schemas.openxmlformats.org/officeDocument/2006/relationships/externalLinkPath" Target="file:///\\A9118B8D\spd%20-%20NeuConnect%20-%20ICF%20model_11%2006%2021%20draft%20-%20with%20macro%20-%20300621.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Z:\Projects\Projects-12\P12-1907\Work\09%20Model%20development\Core%20model\spd-mdcc-BU%20LRIC%20model%20for%20the%20ILR%2023122014-1359%20STC.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proyectosift/Usuarios/luis.gonzalez/Downloads/modelocostosserviciomayoristaarrendamientoed_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
      <sheetName val="Navigation"/>
      <sheetName val="Error checks"/>
      <sheetName val="Dashboard"/>
      <sheetName val="Incidence chart"/>
      <sheetName val="Model Set Up &gt;&gt;"/>
      <sheetName val="Charging rules"/>
      <sheetName val="Ofwat determination"/>
      <sheetName val="Tariff Structure"/>
      <sheetName val="Charge multipliers"/>
      <sheetName val="Inflation"/>
      <sheetName val="Incidence effects inputs"/>
      <sheetName val="Differential inputs"/>
      <sheetName val="Actuals inputs"/>
      <sheetName val="Outputs &gt;&gt;"/>
      <sheetName val="Total Charges"/>
      <sheetName val="Tariff output"/>
      <sheetName val="Compliance"/>
      <sheetName val="Incidence effects"/>
      <sheetName val="Differentials"/>
      <sheetName val="Average bills"/>
      <sheetName val="Calculations &gt;&gt;"/>
      <sheetName val="Tariff Calculations"/>
      <sheetName val="Incidence calculations"/>
      <sheetName val="Differential calculations"/>
      <sheetName val="Average bills calculation"/>
      <sheetName val="Lookup"/>
    </sheetNames>
    <sheetDataSet>
      <sheetData sheetId="0"/>
      <sheetData sheetId="1"/>
      <sheetData sheetId="2"/>
      <sheetData sheetId="3">
        <row r="10">
          <cell r="D10" t="str">
            <v>2018/19</v>
          </cell>
        </row>
        <row r="11">
          <cell r="D11" t="str">
            <v>2019/20</v>
          </cell>
        </row>
        <row r="12">
          <cell r="D12" t="str">
            <v>2020/21</v>
          </cell>
        </row>
      </sheetData>
      <sheetData sheetId="4"/>
      <sheetData sheetId="5"/>
      <sheetData sheetId="6"/>
      <sheetData sheetId="7"/>
      <sheetData sheetId="8">
        <row r="8">
          <cell r="G8">
            <v>194182</v>
          </cell>
        </row>
        <row r="9">
          <cell r="G9">
            <v>102961</v>
          </cell>
        </row>
        <row r="18">
          <cell r="B18" t="str">
            <v>HMSaR</v>
          </cell>
        </row>
        <row r="19">
          <cell r="B19" t="str">
            <v>HMSaWN</v>
          </cell>
        </row>
        <row r="20">
          <cell r="B20" t="str">
            <v>HMSbR</v>
          </cell>
        </row>
        <row r="21">
          <cell r="B21" t="str">
            <v>HMSbWN</v>
          </cell>
        </row>
        <row r="22">
          <cell r="B22" t="str">
            <v>HMScR</v>
          </cell>
        </row>
        <row r="23">
          <cell r="B23" t="str">
            <v>HMScWN</v>
          </cell>
        </row>
        <row r="24">
          <cell r="B24" t="str">
            <v>HMSdR</v>
          </cell>
        </row>
        <row r="25">
          <cell r="B25" t="str">
            <v>HMSdWN</v>
          </cell>
        </row>
        <row r="26">
          <cell r="B26" t="str">
            <v>HMSeR</v>
          </cell>
        </row>
        <row r="27">
          <cell r="B27" t="str">
            <v>HMSeWN</v>
          </cell>
        </row>
        <row r="28">
          <cell r="B28" t="str">
            <v>HMSfR</v>
          </cell>
        </row>
        <row r="29">
          <cell r="B29" t="str">
            <v>HMSfWN</v>
          </cell>
        </row>
        <row r="30">
          <cell r="B30" t="str">
            <v>HMSgR</v>
          </cell>
        </row>
        <row r="31">
          <cell r="B31" t="str">
            <v>HMSgWN</v>
          </cell>
        </row>
        <row r="32">
          <cell r="B32" t="str">
            <v>HMShR</v>
          </cell>
        </row>
        <row r="33">
          <cell r="B33" t="str">
            <v>HMShWN</v>
          </cell>
        </row>
        <row r="34">
          <cell r="B34" t="str">
            <v>HMVNWN</v>
          </cell>
        </row>
        <row r="35">
          <cell r="B35" t="str">
            <v>HMVNWR</v>
          </cell>
        </row>
        <row r="36">
          <cell r="B36" t="str">
            <v>HMVR</v>
          </cell>
        </row>
        <row r="37">
          <cell r="B37" t="str">
            <v>HMVWN</v>
          </cell>
        </row>
        <row r="38">
          <cell r="B38" t="str">
            <v>HMVWR</v>
          </cell>
        </row>
        <row r="39">
          <cell r="B39" t="str">
            <v>HMWR</v>
          </cell>
        </row>
        <row r="40">
          <cell r="B40" t="str">
            <v>HMWWN</v>
          </cell>
        </row>
        <row r="41">
          <cell r="B41" t="str">
            <v>HMWWR</v>
          </cell>
        </row>
        <row r="42">
          <cell r="B42" t="str">
            <v>HUA1R</v>
          </cell>
        </row>
        <row r="43">
          <cell r="B43" t="str">
            <v>HUA1WN</v>
          </cell>
        </row>
        <row r="44">
          <cell r="B44" t="str">
            <v>HUA1WR</v>
          </cell>
        </row>
        <row r="45">
          <cell r="B45" t="str">
            <v>HUA2R</v>
          </cell>
        </row>
        <row r="46">
          <cell r="B46" t="str">
            <v>HUA2WN</v>
          </cell>
        </row>
        <row r="47">
          <cell r="B47" t="str">
            <v>HUA2WR</v>
          </cell>
        </row>
        <row r="48">
          <cell r="B48" t="str">
            <v>HULR</v>
          </cell>
        </row>
        <row r="49">
          <cell r="B49" t="str">
            <v>HULWN</v>
          </cell>
        </row>
        <row r="50">
          <cell r="B50" t="str">
            <v>HULWR</v>
          </cell>
        </row>
        <row r="51">
          <cell r="B51" t="str">
            <v>HUMR</v>
          </cell>
        </row>
        <row r="52">
          <cell r="B52" t="str">
            <v>HUMWN</v>
          </cell>
        </row>
        <row r="53">
          <cell r="B53" t="str">
            <v>HUMWR</v>
          </cell>
        </row>
        <row r="54">
          <cell r="B54" t="str">
            <v>HURR</v>
          </cell>
        </row>
        <row r="55">
          <cell r="B55" t="str">
            <v>HURWN</v>
          </cell>
        </row>
        <row r="56">
          <cell r="B56" t="str">
            <v>HURWR</v>
          </cell>
        </row>
        <row r="57">
          <cell r="B57" t="str">
            <v>HUSOR</v>
          </cell>
        </row>
        <row r="58">
          <cell r="B58" t="str">
            <v>HUSOWN</v>
          </cell>
        </row>
        <row r="59">
          <cell r="B59" t="str">
            <v>HUSOWR</v>
          </cell>
        </row>
        <row r="60">
          <cell r="B60" t="str">
            <v>HUSR</v>
          </cell>
        </row>
        <row r="61">
          <cell r="B61" t="str">
            <v>HUSWN</v>
          </cell>
        </row>
        <row r="62">
          <cell r="B62" t="str">
            <v>NMSFIWN</v>
          </cell>
        </row>
        <row r="63">
          <cell r="B63" t="str">
            <v>NMSFIWR</v>
          </cell>
        </row>
        <row r="64">
          <cell r="B64" t="str">
            <v>NMSFLWN</v>
          </cell>
        </row>
        <row r="65">
          <cell r="B65" t="str">
            <v>NMSFLWR</v>
          </cell>
        </row>
        <row r="66">
          <cell r="B66" t="str">
            <v>NMSIaWN</v>
          </cell>
        </row>
        <row r="67">
          <cell r="B67" t="str">
            <v>NMSIbWN</v>
          </cell>
        </row>
        <row r="68">
          <cell r="B68" t="str">
            <v>NMSIcWN</v>
          </cell>
        </row>
        <row r="69">
          <cell r="B69" t="str">
            <v>NMSIdWN</v>
          </cell>
        </row>
        <row r="70">
          <cell r="B70" t="str">
            <v>NMSIeWN</v>
          </cell>
        </row>
        <row r="71">
          <cell r="B71" t="str">
            <v>NMSIfWN</v>
          </cell>
        </row>
        <row r="72">
          <cell r="B72" t="str">
            <v>NMSIgWN</v>
          </cell>
        </row>
        <row r="73">
          <cell r="B73" t="str">
            <v>NMSIhWN</v>
          </cell>
        </row>
        <row r="74">
          <cell r="B74" t="str">
            <v>NMSLaWN</v>
          </cell>
        </row>
        <row r="75">
          <cell r="B75" t="str">
            <v>NMSLbWN</v>
          </cell>
        </row>
        <row r="76">
          <cell r="B76" t="str">
            <v>NMSLcWN</v>
          </cell>
        </row>
        <row r="77">
          <cell r="B77" t="str">
            <v>NMSLdWN</v>
          </cell>
        </row>
        <row r="78">
          <cell r="B78" t="str">
            <v>NMSLeWN</v>
          </cell>
        </row>
        <row r="79">
          <cell r="B79" t="str">
            <v>NMSLfWN</v>
          </cell>
        </row>
        <row r="80">
          <cell r="B80" t="str">
            <v>NMSLgWN</v>
          </cell>
        </row>
        <row r="81">
          <cell r="B81" t="str">
            <v>NMSLhWN</v>
          </cell>
        </row>
        <row r="82">
          <cell r="B82" t="str">
            <v>NMSLiWN</v>
          </cell>
        </row>
        <row r="83">
          <cell r="B83" t="str">
            <v>NMSLjWN</v>
          </cell>
        </row>
        <row r="84">
          <cell r="B84" t="str">
            <v>NMSSaWN</v>
          </cell>
        </row>
        <row r="85">
          <cell r="B85" t="str">
            <v>NMSSbWN</v>
          </cell>
        </row>
        <row r="86">
          <cell r="B86" t="str">
            <v>NMSScWN</v>
          </cell>
        </row>
        <row r="87">
          <cell r="B87" t="str">
            <v>NMSSdWN</v>
          </cell>
        </row>
        <row r="88">
          <cell r="B88" t="str">
            <v>NMSSeWN</v>
          </cell>
        </row>
        <row r="89">
          <cell r="B89" t="str">
            <v>NMSSfWN</v>
          </cell>
        </row>
        <row r="90">
          <cell r="B90" t="str">
            <v>NMSSgWN</v>
          </cell>
        </row>
        <row r="91">
          <cell r="B91" t="str">
            <v>NMSShWN</v>
          </cell>
        </row>
        <row r="92">
          <cell r="B92" t="str">
            <v>NMVIWN</v>
          </cell>
        </row>
        <row r="93">
          <cell r="B93" t="str">
            <v>NMVIWR</v>
          </cell>
        </row>
        <row r="94">
          <cell r="B94" t="str">
            <v>NMVLWN</v>
          </cell>
        </row>
        <row r="95">
          <cell r="B95" t="str">
            <v>NMVLWR</v>
          </cell>
        </row>
        <row r="96">
          <cell r="B96" t="str">
            <v>NMVSWN</v>
          </cell>
        </row>
        <row r="97">
          <cell r="B97" t="str">
            <v>NMVSWR</v>
          </cell>
        </row>
        <row r="98">
          <cell r="B98" t="str">
            <v>NULWN</v>
          </cell>
        </row>
        <row r="99">
          <cell r="B99" t="str">
            <v>NULWR</v>
          </cell>
        </row>
        <row r="100">
          <cell r="B100" t="str">
            <v>NUMWN</v>
          </cell>
        </row>
        <row r="101">
          <cell r="B101" t="str">
            <v>NUMWR</v>
          </cell>
        </row>
        <row r="102">
          <cell r="B102" t="str">
            <v>NURWN</v>
          </cell>
        </row>
        <row r="103">
          <cell r="B103" t="str">
            <v>NURWR</v>
          </cell>
        </row>
        <row r="104">
          <cell r="B104" t="str">
            <v>NUSWN</v>
          </cell>
        </row>
      </sheetData>
      <sheetData sheetId="9"/>
      <sheetData sheetId="10"/>
      <sheetData sheetId="11"/>
      <sheetData sheetId="12"/>
      <sheetData sheetId="13"/>
      <sheetData sheetId="14"/>
      <sheetData sheetId="15"/>
      <sheetData sheetId="16"/>
      <sheetData sheetId="17"/>
      <sheetData sheetId="18">
        <row r="10">
          <cell r="AI10">
            <v>15.18</v>
          </cell>
          <cell r="AR10" t="str">
            <v>Unmeasured HH 150</v>
          </cell>
          <cell r="AS10">
            <v>-8.7061281163352267E-2</v>
          </cell>
          <cell r="AT10">
            <v>0.13994580615756286</v>
          </cell>
        </row>
        <row r="11">
          <cell r="AI11">
            <v>15.446</v>
          </cell>
          <cell r="AS11">
            <v>-9.6412802531316399E-2</v>
          </cell>
          <cell r="AT11">
            <v>0.13994580615756272</v>
          </cell>
        </row>
        <row r="12">
          <cell r="AI12">
            <v>15.75</v>
          </cell>
          <cell r="AS12">
            <v>-0.10269894235178899</v>
          </cell>
          <cell r="AT12">
            <v>0.13994580615756277</v>
          </cell>
        </row>
        <row r="13">
          <cell r="AI13">
            <v>14.6</v>
          </cell>
          <cell r="AS13">
            <v>-0.12659345379232273</v>
          </cell>
          <cell r="AT13">
            <v>0.1375269875383171</v>
          </cell>
        </row>
        <row r="14">
          <cell r="AI14">
            <v>51.693000000000005</v>
          </cell>
          <cell r="AS14">
            <v>-8.5685983255306311E-2</v>
          </cell>
          <cell r="AT14">
            <v>0.14049670066146913</v>
          </cell>
        </row>
        <row r="15">
          <cell r="AI15">
            <v>15.122999999999999</v>
          </cell>
          <cell r="AS15">
            <v>-0.12806147644194474</v>
          </cell>
          <cell r="AT15">
            <v>-0.19236436000092791</v>
          </cell>
        </row>
        <row r="16">
          <cell r="AI16">
            <v>54.78</v>
          </cell>
          <cell r="AS16">
            <v>-0.12335402689582604</v>
          </cell>
          <cell r="AT16">
            <v>-0.10227485545118371</v>
          </cell>
        </row>
        <row r="17">
          <cell r="AI17">
            <v>96.15</v>
          </cell>
          <cell r="AS17">
            <v>-0.12301602692415048</v>
          </cell>
          <cell r="AT17">
            <v>-0.1443794327040902</v>
          </cell>
        </row>
        <row r="18">
          <cell r="AI18">
            <v>54.932000000000002</v>
          </cell>
          <cell r="AS18">
            <v>-0.12604297314681448</v>
          </cell>
          <cell r="AT18">
            <v>-0.10227485545118381</v>
          </cell>
        </row>
        <row r="19">
          <cell r="AI19">
            <v>0</v>
          </cell>
          <cell r="AS19">
            <v>-0.12775546235633264</v>
          </cell>
          <cell r="AT19">
            <v>-0.19249195253085852</v>
          </cell>
        </row>
        <row r="20">
          <cell r="AI20">
            <v>127.78</v>
          </cell>
          <cell r="AS20">
            <v>1.1166436763294639E-2</v>
          </cell>
          <cell r="AT20">
            <v>-0.10227485545118384</v>
          </cell>
        </row>
        <row r="21">
          <cell r="AI21">
            <v>-5.8959999999999999</v>
          </cell>
          <cell r="AS21">
            <v>-0.13716345708762931</v>
          </cell>
          <cell r="AT21">
            <v>-0.19797671129670874</v>
          </cell>
        </row>
        <row r="22">
          <cell r="AI22">
            <v>18.260000000000002</v>
          </cell>
          <cell r="AS22">
            <v>-0.12891701194422375</v>
          </cell>
          <cell r="AT22">
            <v>-0.10227485545118378</v>
          </cell>
        </row>
        <row r="23">
          <cell r="AI23">
            <v>73</v>
          </cell>
          <cell r="AS23">
            <v>-0.11714367160112263</v>
          </cell>
          <cell r="AT23">
            <v>-0.19255562731816223</v>
          </cell>
        </row>
        <row r="24">
          <cell r="AI24">
            <v>32.890000000000008</v>
          </cell>
          <cell r="AS24">
            <v>-0.12123827538843901</v>
          </cell>
          <cell r="AT24">
            <v>-0.10227485545118371</v>
          </cell>
        </row>
        <row r="25">
          <cell r="AI25">
            <v>0</v>
          </cell>
          <cell r="AS25">
            <v>-0.13466537888774077</v>
          </cell>
          <cell r="AT25">
            <v>-0.17860315203969565</v>
          </cell>
        </row>
        <row r="26">
          <cell r="AI26">
            <v>73.02</v>
          </cell>
          <cell r="AS26">
            <v>-0.12446467349389295</v>
          </cell>
          <cell r="AT26">
            <v>-0.16141058310745651</v>
          </cell>
        </row>
        <row r="27">
          <cell r="AI27">
            <v>0</v>
          </cell>
          <cell r="AS27">
            <v>-0.12630819344015073</v>
          </cell>
          <cell r="AT27">
            <v>-0.30924619162617695</v>
          </cell>
        </row>
        <row r="28">
          <cell r="AI28">
            <v>0.01</v>
          </cell>
          <cell r="AS28">
            <v>-0.12864911034122187</v>
          </cell>
          <cell r="AT28">
            <v>-0.11980361800591324</v>
          </cell>
        </row>
        <row r="29">
          <cell r="AI29">
            <v>38.46</v>
          </cell>
          <cell r="AS29">
            <v>-0.12930876720918433</v>
          </cell>
          <cell r="AT29">
            <v>-0.16147610785532132</v>
          </cell>
        </row>
        <row r="30">
          <cell r="AI30">
            <v>0</v>
          </cell>
          <cell r="AS30">
            <v>-0.1266141635474286</v>
          </cell>
          <cell r="AT30">
            <v>-0.31002425568627434</v>
          </cell>
        </row>
        <row r="31">
          <cell r="AI31">
            <v>19.23</v>
          </cell>
          <cell r="AS31">
            <v>-0.12526361499143493</v>
          </cell>
          <cell r="AT31">
            <v>-0.12037130694182181</v>
          </cell>
        </row>
        <row r="32">
          <cell r="AI32">
            <v>29.2</v>
          </cell>
          <cell r="AS32">
            <v>-9.6136934545039618E-2</v>
          </cell>
          <cell r="AT32">
            <v>-0.1611768560580838</v>
          </cell>
        </row>
        <row r="33">
          <cell r="AI33">
            <v>0</v>
          </cell>
          <cell r="AS33">
            <v>-0.12711786033974826</v>
          </cell>
          <cell r="AT33">
            <v>-0.30934430908906352</v>
          </cell>
        </row>
        <row r="34">
          <cell r="AI34">
            <v>14.619</v>
          </cell>
          <cell r="AS34">
            <v>-0.11433759701469119</v>
          </cell>
          <cell r="AT34">
            <v>0.1375269875383171</v>
          </cell>
        </row>
        <row r="35">
          <cell r="AI35">
            <v>29.2</v>
          </cell>
          <cell r="AS35">
            <v>-0.1080032442091852</v>
          </cell>
          <cell r="AT35">
            <v>-0.15135115284536158</v>
          </cell>
        </row>
        <row r="36">
          <cell r="AI36">
            <v>0</v>
          </cell>
          <cell r="AS36">
            <v>-0.12602626242623044</v>
          </cell>
          <cell r="AT36">
            <v>-0.29258199973646393</v>
          </cell>
        </row>
        <row r="37">
          <cell r="AI37">
            <v>-14.88</v>
          </cell>
          <cell r="AS37">
            <v>-0.12707767244749238</v>
          </cell>
          <cell r="AT37">
            <v>0.1375269875383171</v>
          </cell>
        </row>
        <row r="38">
          <cell r="AI38">
            <v>0</v>
          </cell>
          <cell r="AS38">
            <v>-0.12540120673705538</v>
          </cell>
          <cell r="AT38">
            <v>0.42597835011390534</v>
          </cell>
        </row>
        <row r="39">
          <cell r="AI39">
            <v>3.8E-3</v>
          </cell>
          <cell r="AS39">
            <v>-0.12530779286758514</v>
          </cell>
          <cell r="AT39">
            <v>0.21582591322589134</v>
          </cell>
        </row>
        <row r="40">
          <cell r="AI40">
            <v>14.6</v>
          </cell>
          <cell r="AS40">
            <v>-0.12512998485486404</v>
          </cell>
          <cell r="AT40">
            <v>0.1375269875383171</v>
          </cell>
        </row>
        <row r="41">
          <cell r="AI41">
            <v>0</v>
          </cell>
          <cell r="AS41">
            <v>-0.12539444000706856</v>
          </cell>
          <cell r="AT41">
            <v>-0.15176633665603312</v>
          </cell>
        </row>
        <row r="42">
          <cell r="AI42">
            <v>-35.375999999999998</v>
          </cell>
          <cell r="AS42">
            <v>-0.12591829562221984</v>
          </cell>
          <cell r="AT42">
            <v>-0.29295008756576224</v>
          </cell>
        </row>
        <row r="43">
          <cell r="AI43">
            <v>0</v>
          </cell>
          <cell r="AS43" t="str">
            <v/>
          </cell>
          <cell r="AT43" t="str">
            <v/>
          </cell>
        </row>
        <row r="44">
          <cell r="AI44">
            <v>0</v>
          </cell>
          <cell r="AS44" t="str">
            <v/>
          </cell>
          <cell r="AT44" t="str">
            <v/>
          </cell>
        </row>
        <row r="45">
          <cell r="AI45">
            <v>0</v>
          </cell>
          <cell r="AS45" t="str">
            <v/>
          </cell>
          <cell r="AT45" t="str">
            <v/>
          </cell>
        </row>
        <row r="46">
          <cell r="AI46">
            <v>0</v>
          </cell>
          <cell r="AS46" t="str">
            <v/>
          </cell>
          <cell r="AT46" t="str">
            <v/>
          </cell>
        </row>
        <row r="47">
          <cell r="AI47">
            <v>0</v>
          </cell>
          <cell r="AS47" t="str">
            <v/>
          </cell>
          <cell r="AT47" t="str">
            <v/>
          </cell>
        </row>
        <row r="48">
          <cell r="AI48">
            <v>0</v>
          </cell>
          <cell r="AS48" t="str">
            <v/>
          </cell>
          <cell r="AT48" t="str">
            <v/>
          </cell>
        </row>
        <row r="49">
          <cell r="AI49">
            <v>0</v>
          </cell>
          <cell r="AS49" t="str">
            <v/>
          </cell>
          <cell r="AT49" t="str">
            <v/>
          </cell>
        </row>
        <row r="50">
          <cell r="AI50">
            <v>0</v>
          </cell>
          <cell r="AS50" t="str">
            <v/>
          </cell>
          <cell r="AT50" t="str">
            <v/>
          </cell>
        </row>
        <row r="51">
          <cell r="AI51">
            <v>0</v>
          </cell>
          <cell r="AS51" t="str">
            <v/>
          </cell>
          <cell r="AT51" t="str">
            <v/>
          </cell>
        </row>
        <row r="52">
          <cell r="AI52">
            <v>0</v>
          </cell>
          <cell r="AS52" t="str">
            <v/>
          </cell>
          <cell r="AT52" t="str">
            <v/>
          </cell>
        </row>
        <row r="53">
          <cell r="AI53">
            <v>0</v>
          </cell>
          <cell r="AS53" t="str">
            <v/>
          </cell>
          <cell r="AT53" t="str">
            <v/>
          </cell>
        </row>
        <row r="54">
          <cell r="AI54">
            <v>0</v>
          </cell>
          <cell r="AS54" t="str">
            <v/>
          </cell>
          <cell r="AT54" t="str">
            <v/>
          </cell>
        </row>
      </sheetData>
      <sheetData sheetId="19">
        <row r="14">
          <cell r="U14" t="str">
            <v>Differential A</v>
          </cell>
        </row>
        <row r="15">
          <cell r="U15" t="str">
            <v>Differential B</v>
          </cell>
        </row>
        <row r="16">
          <cell r="U16" t="str">
            <v/>
          </cell>
        </row>
        <row r="17">
          <cell r="U17" t="str">
            <v/>
          </cell>
        </row>
        <row r="18">
          <cell r="U18" t="str">
            <v/>
          </cell>
        </row>
        <row r="19">
          <cell r="U19" t="str">
            <v/>
          </cell>
        </row>
      </sheetData>
      <sheetData sheetId="20"/>
      <sheetData sheetId="21"/>
      <sheetData sheetId="22"/>
      <sheetData sheetId="23"/>
      <sheetData sheetId="24"/>
      <sheetData sheetId="25"/>
      <sheetData sheetId="26">
        <row r="13">
          <cell r="B13" t="str">
            <v>2020/21</v>
          </cell>
        </row>
        <row r="14">
          <cell r="B14" t="str">
            <v>2021/22</v>
          </cell>
        </row>
        <row r="15">
          <cell r="B15" t="str">
            <v>2022/23</v>
          </cell>
        </row>
        <row r="16">
          <cell r="B16" t="str">
            <v>2023/24</v>
          </cell>
        </row>
        <row r="17">
          <cell r="B17" t="str">
            <v>2024/25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 val="Figure_1_1"/>
      <sheetName val="Frameworks_comparison_2_1_2_2"/>
      <sheetName val="Figures_3_1_3_2"/>
      <sheetName val="Table_3_1"/>
      <sheetName val="3_1_Inflation_expectations"/>
      <sheetName val="3_2_Taylor_rules"/>
      <sheetName val="3_3_UK_Taylor_rule"/>
      <sheetName val="Chart_3_4"/>
      <sheetName val="3_5_10_years_ahead"/>
      <sheetName val="3_6_M3_growth"/>
      <sheetName val="Box_D_Red_triangle"/>
      <sheetName val="Figure_4_1_UK_fiscal_fwork"/>
      <sheetName val="Table_4_1"/>
      <sheetName val="Box_D_table"/>
      <sheetName val="4_1_UK"/>
      <sheetName val="4_3_and_4_4"/>
      <sheetName val="4_5_deficit_and_interest_rate"/>
      <sheetName val="4_6_ten_year_bonds"/>
      <sheetName val="5_1_share_of_gdp"/>
      <sheetName val="Figure_6_1"/>
      <sheetName val="Table_6_1_Bank_Supervisors"/>
      <sheetName val="Figure_1_11"/>
      <sheetName val="Frameworks_comparison_2_1_2_21"/>
      <sheetName val="Figures_3_1_3_21"/>
      <sheetName val="Table_3_11"/>
      <sheetName val="3_1_Inflation_expectations1"/>
      <sheetName val="3_2_Taylor_rules1"/>
      <sheetName val="3_3_UK_Taylor_rule1"/>
      <sheetName val="Chart_3_41"/>
      <sheetName val="3_5_10_years_ahead1"/>
      <sheetName val="3_6_M3_growth1"/>
      <sheetName val="Box_D_Red_triangle1"/>
      <sheetName val="Figure_4_1_UK_fiscal_fwork1"/>
      <sheetName val="Table_4_11"/>
      <sheetName val="Box_D_table1"/>
      <sheetName val="4_1_UK1"/>
      <sheetName val="4_3_and_4_41"/>
      <sheetName val="4_5_deficit_and_interest_rate1"/>
      <sheetName val="4_6_ten_year_bonds1"/>
      <sheetName val="5_1_share_of_gdp1"/>
      <sheetName val="Figure_6_11"/>
      <sheetName val="Table_6_1_Bank_Supervisors1"/>
      <sheetName val="Figure_1_12"/>
      <sheetName val="Frameworks_comparison_2_1_2_22"/>
      <sheetName val="Figures_3_1_3_22"/>
      <sheetName val="Table_3_12"/>
      <sheetName val="3_1_Inflation_expectations2"/>
      <sheetName val="3_2_Taylor_rules2"/>
      <sheetName val="3_3_UK_Taylor_rule2"/>
      <sheetName val="Chart_3_42"/>
      <sheetName val="3_5_10_years_ahead2"/>
      <sheetName val="3_6_M3_growth2"/>
      <sheetName val="Box_D_Red_triangle2"/>
      <sheetName val="Figure_4_1_UK_fiscal_fwork2"/>
      <sheetName val="Table_4_12"/>
      <sheetName val="Box_D_table2"/>
      <sheetName val="4_1_UK2"/>
      <sheetName val="4_3_and_4_42"/>
      <sheetName val="4_5_deficit_and_interest_rate2"/>
      <sheetName val="4_6_ten_year_bonds2"/>
      <sheetName val="5_1_share_of_gdp2"/>
      <sheetName val="Figure_6_12"/>
      <sheetName val="Table_6_1_Bank_Supervisors2"/>
      <sheetName val="USGC"/>
      <sheetName val="Carbon Price Floor"/>
      <sheetName val="Baseline results"/>
      <sheetName val="DECC Summary"/>
      <sheetName val="Figure_1_13"/>
      <sheetName val="Frameworks_comparison_2_1_2_23"/>
      <sheetName val="Figures_3_1_3_23"/>
      <sheetName val="Table_3_13"/>
      <sheetName val="3_1_Inflation_expectations3"/>
      <sheetName val="3_2_Taylor_rules3"/>
      <sheetName val="3_3_UK_Taylor_rule3"/>
      <sheetName val="Chart_3_43"/>
      <sheetName val="3_5_10_years_ahead3"/>
      <sheetName val="3_6_M3_growth3"/>
      <sheetName val="Box_D_Red_triangle3"/>
      <sheetName val="Figure_4_1_UK_fiscal_fwork3"/>
      <sheetName val="Table_4_13"/>
      <sheetName val="Box_D_table3"/>
      <sheetName val="4_1_UK3"/>
      <sheetName val="4_3_and_4_43"/>
      <sheetName val="4_5_deficit_and_interest_rate3"/>
      <sheetName val="4_6_ten_year_bonds3"/>
      <sheetName val="5_1_share_of_gdp3"/>
      <sheetName val="Figure_6_13"/>
      <sheetName val="Table_6_1_Bank_Supervisors3"/>
      <sheetName val="Carbon_Price_Floor"/>
      <sheetName val="Baseline_results"/>
      <sheetName val="DECC_Summary"/>
      <sheetName val="Figure_1_14"/>
      <sheetName val="Frameworks_comparison_2_1_2_24"/>
      <sheetName val="Figures_3_1_3_24"/>
      <sheetName val="Table_3_14"/>
      <sheetName val="3_1_Inflation_expectations4"/>
      <sheetName val="3_2_Taylor_rules4"/>
      <sheetName val="3_3_UK_Taylor_rule4"/>
      <sheetName val="Chart_3_44"/>
      <sheetName val="3_5_10_years_ahead4"/>
      <sheetName val="3_6_M3_growth4"/>
      <sheetName val="Box_D_Red_triangle4"/>
      <sheetName val="Figure_4_1_UK_fiscal_fwork4"/>
      <sheetName val="Table_4_14"/>
      <sheetName val="Box_D_table4"/>
      <sheetName val="4_1_UK4"/>
      <sheetName val="4_3_and_4_44"/>
      <sheetName val="4_5_deficit_and_interest_rate4"/>
      <sheetName val="4_6_ten_year_bonds4"/>
      <sheetName val="5_1_share_of_gdp4"/>
      <sheetName val="Figure_6_14"/>
      <sheetName val="Table_6_1_Bank_Supervisors4"/>
      <sheetName val="Carbon_Price_Floor1"/>
      <sheetName val="Baseline_results1"/>
      <sheetName val="DECC_Summary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4">
          <cell r="A4">
            <v>35877</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4">
          <cell r="A4">
            <v>35877</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4">
          <cell r="A4">
            <v>35877</v>
          </cell>
        </row>
      </sheetData>
      <sheetData sheetId="82"/>
      <sheetData sheetId="83"/>
      <sheetData sheetId="84"/>
      <sheetData sheetId="85" refreshError="1"/>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ow r="4">
          <cell r="A4">
            <v>35877</v>
          </cell>
        </row>
      </sheetData>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ow r="4">
          <cell r="A4">
            <v>35877</v>
          </cell>
        </row>
      </sheetData>
      <sheetData sheetId="131"/>
      <sheetData sheetId="132"/>
      <sheetData sheetId="133"/>
      <sheetData sheetId="134"/>
      <sheetData sheetId="135"/>
      <sheetData sheetId="13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panel"/>
      <sheetName val="Outcomes &gt;&gt;&gt;"/>
      <sheetName val="Post-2030"/>
      <sheetName val="Summary outcomes"/>
      <sheetName val="Macro outcomes &gt;&gt;&gt;"/>
      <sheetName val="Total GVA breakdown"/>
      <sheetName val="Growth by country"/>
      <sheetName val="Growth by industry"/>
      <sheetName val="GVA by country"/>
      <sheetName val="GVA by industry"/>
      <sheetName val="Additional GVA breakdown"/>
      <sheetName val="GVA breakdown over time"/>
      <sheetName val="Comparison to ICT"/>
      <sheetName val="Micro outcomes &gt;&gt;&gt;"/>
      <sheetName val="Profitability increase"/>
      <sheetName val="Profitability"/>
      <sheetName val="Pre-tax pre-dep by country"/>
      <sheetName val="Pre-tax pre-dep by industry"/>
      <sheetName val="% increases pre-tax pre-dep"/>
      <sheetName val="Calculations &gt;&gt;&gt;"/>
      <sheetName val="Breakdown"/>
      <sheetName val="AI calc"/>
      <sheetName val="TFP calc"/>
      <sheetName val="New TFP calculation"/>
      <sheetName val="IDC investment"/>
      <sheetName val="Growth 2025 TFP"/>
      <sheetName val="Baseline"/>
      <sheetName val="Growth 2030 TFP"/>
      <sheetName val="Growth 2025 no TFP"/>
      <sheetName val="Growth 2030 no TFP"/>
      <sheetName val="Labour over time"/>
      <sheetName val="Capital over time"/>
      <sheetName val="AI over time"/>
      <sheetName val="Augmentable labour"/>
      <sheetName val="Additional growth"/>
      <sheetName val="TFP over time"/>
      <sheetName val="Profit calc"/>
      <sheetName val="TFP growth"/>
      <sheetName val="VA shares"/>
      <sheetName val="Data inputs &gt;&gt;&gt;"/>
      <sheetName val="Historical_growth"/>
      <sheetName val="KLEMS"/>
      <sheetName val="TED"/>
      <sheetName val="Oxford_GDP_forecasts_2015"/>
      <sheetName val="Oxford_GDP_forecasts_2019"/>
      <sheetName val="Tech absorption"/>
      <sheetName val="Estimates - productivity"/>
      <sheetName val="firm_sizes"/>
      <sheetName val="deflator post tax"/>
      <sheetName val="deflator pre tax"/>
      <sheetName val="US GDP deflator"/>
      <sheetName val="Enhanced labour"/>
      <sheetName val="GVA deflators"/>
      <sheetName val="Oxford_GDP_new countries"/>
      <sheetName val="equation"/>
      <sheetName val="drop_down"/>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sheetData sheetId="11"/>
      <sheetData sheetId="12" refreshError="1"/>
      <sheetData sheetId="13"/>
      <sheetData sheetId="14" refreshError="1"/>
      <sheetData sheetId="15"/>
      <sheetData sheetId="16" refreshError="1"/>
      <sheetData sheetId="17" refreshError="1"/>
      <sheetData sheetId="18" refreshError="1"/>
      <sheetData sheetId="19"/>
      <sheetData sheetId="20">
        <row r="4">
          <cell r="B4" t="str">
            <v>France</v>
          </cell>
        </row>
        <row r="5">
          <cell r="B5" t="str">
            <v>Germany</v>
          </cell>
        </row>
        <row r="6">
          <cell r="B6" t="str">
            <v>Japan</v>
          </cell>
        </row>
        <row r="7">
          <cell r="B7" t="str">
            <v>Spain</v>
          </cell>
        </row>
        <row r="8">
          <cell r="B8" t="str">
            <v>United Kingdom</v>
          </cell>
        </row>
        <row r="9">
          <cell r="B9" t="str">
            <v>United States</v>
          </cell>
        </row>
        <row r="10">
          <cell r="B10" t="str">
            <v>Australia</v>
          </cell>
        </row>
        <row r="11">
          <cell r="B11" t="str">
            <v>China</v>
          </cell>
        </row>
        <row r="12">
          <cell r="B12" t="str">
            <v>India</v>
          </cell>
        </row>
        <row r="13">
          <cell r="B13" t="str">
            <v>Indonesia</v>
          </cell>
        </row>
        <row r="14">
          <cell r="B14" t="str">
            <v>Singapore</v>
          </cell>
        </row>
        <row r="15">
          <cell r="B15" t="str">
            <v>Switzerland</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4">
          <cell r="B4" t="str">
            <v>A. Agriculture, forestry and fishing</v>
          </cell>
        </row>
        <row r="5">
          <cell r="B5" t="str">
            <v>C. Manufacturing</v>
          </cell>
        </row>
        <row r="6">
          <cell r="B6" t="str">
            <v>D-E. Utilities</v>
          </cell>
        </row>
        <row r="7">
          <cell r="B7" t="str">
            <v>F. Construction</v>
          </cell>
        </row>
        <row r="8">
          <cell r="B8" t="str">
            <v>G. Wholesale and retail trade; repair of motor vehicles and motorcycles</v>
          </cell>
        </row>
        <row r="9">
          <cell r="B9" t="str">
            <v>H. Transportation and storage</v>
          </cell>
        </row>
        <row r="10">
          <cell r="B10" t="str">
            <v>I. Accommodation and food service activities</v>
          </cell>
        </row>
        <row r="11">
          <cell r="B11" t="str">
            <v>J. Information and communication</v>
          </cell>
        </row>
        <row r="12">
          <cell r="B12" t="str">
            <v>K. Financial and insurance activities</v>
          </cell>
        </row>
        <row r="13">
          <cell r="B13" t="str">
            <v>M-N. Professional and administrative activities</v>
          </cell>
        </row>
        <row r="14">
          <cell r="B14" t="str">
            <v>O. Public administration and defence; compulsory social security</v>
          </cell>
        </row>
        <row r="15">
          <cell r="B15" t="str">
            <v>P. Education</v>
          </cell>
        </row>
        <row r="16">
          <cell r="B16" t="str">
            <v>Q. Human health and social work activities</v>
          </cell>
        </row>
        <row r="17">
          <cell r="B17" t="str">
            <v>R. Arts, entertainment and recreation</v>
          </cell>
        </row>
        <row r="18">
          <cell r="B18" t="str">
            <v>S. Other service activities</v>
          </cell>
        </row>
      </sheetData>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11">
          <cell r="C11" t="str">
            <v>Yes</v>
          </cell>
        </row>
        <row r="12">
          <cell r="C12" t="str">
            <v>No</v>
          </cell>
        </row>
        <row r="16">
          <cell r="C16">
            <v>2025</v>
          </cell>
        </row>
        <row r="17">
          <cell r="C17">
            <v>2030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
      <sheetName val="Model content"/>
      <sheetName val="User manual"/>
      <sheetName val="User inputs &gt;&gt;"/>
      <sheetName val="Parameters from Ofgem"/>
      <sheetName val="Parameters from NC"/>
      <sheetName val="Raw data update by user &gt;&gt; "/>
      <sheetName val=" RPI"/>
      <sheetName val="Actual SONIA"/>
      <sheetName val="Forecast SONIA"/>
      <sheetName val="Outputs &gt;&gt;"/>
      <sheetName val="Key terms"/>
      <sheetName val=" ICF &amp; OTSEBED calcs &gt;&gt;"/>
      <sheetName val="ICF"/>
      <sheetName val="OTSEBED"/>
      <sheetName val="CAFN or CAFA "/>
      <sheetName val="PTA"/>
      <sheetName val="RTSN or RTSA"/>
      <sheetName val="TRU"/>
      <sheetName val="Intermediate calcs &gt;&gt;"/>
      <sheetName val="Assessed Revenue"/>
      <sheetName val="Cap and Floor"/>
      <sheetName val="AIC&amp;AIF"/>
      <sheetName val="PYC&amp;PYF"/>
      <sheetName val="CAPOTSN&amp;CAPOTSA"/>
      <sheetName val="RPI consolidated"/>
      <sheetName val="SONIA adjustments"/>
      <sheetName val="Raw data &gt;&gt;"/>
      <sheetName val="Historical_RPI"/>
      <sheetName val="Historical_SONIA"/>
      <sheetName val="Historical_forecast_SONIA"/>
      <sheetName val="Historical_past performance"/>
      <sheetName val="Help cells"/>
      <sheetName val="Performance log"/>
    </sheetNames>
    <sheetDataSet>
      <sheetData sheetId="0"/>
      <sheetData sheetId="1"/>
      <sheetData sheetId="2"/>
      <sheetData sheetId="3"/>
      <sheetData sheetId="4"/>
      <sheetData sheetId="5">
        <row r="5">
          <cell r="C5" t="str">
            <v>2026/2027</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Name val="Scenario manager &amp; Results"/>
      <sheetName val="Sensitivity_input"/>
      <sheetName val="Sensitivity_output"/>
      <sheetName val="Demand module (DEM)"/>
      <sheetName val="DEM - Assumptions and inputs"/>
      <sheetName val="DEM - Assumptions"/>
      <sheetName val="DEM - Calculations"/>
      <sheetName val="DEM - Voice by tech"/>
      <sheetName val="DEM - Broadband by tech"/>
      <sheetName val="DEM - Corporate by tech"/>
      <sheetName val="DEM - Outputs"/>
      <sheetName val="DEM - National by Tech"/>
      <sheetName val="DEM - Customers by PoP"/>
      <sheetName val="DEM - Customers by DP"/>
      <sheetName val="DEM - CU to rem agg node (FTTC)"/>
      <sheetName val="DEM - CU to PoP (legacy)"/>
      <sheetName val="DEM - FTTH-GPON to PoP"/>
      <sheetName val="DEM - FTTH-P2P to PoP"/>
      <sheetName val="Network dimensioning (ND)"/>
      <sheetName val="ND - Inputs and settings"/>
      <sheetName val="ND - Settings"/>
      <sheetName val="ND - Technical assumptions"/>
      <sheetName val="ND - Access equipment input"/>
      <sheetName val="ND - GPON splitters"/>
      <sheetName val="Quality of Service Factors"/>
      <sheetName val="ND - Network dimensioning"/>
      <sheetName val="ND - Node mapping"/>
      <sheetName val="ND - Remote equipment"/>
      <sheetName val="ND - GPON P2P RN-Agg"/>
      <sheetName val="ND - MSAN CU"/>
      <sheetName val="ND - Aggregation Equipment"/>
      <sheetName val="ND - IP Edge equipment"/>
      <sheetName val="ND - IP Core equipment"/>
      <sheetName val="ND - BRAS equipment"/>
      <sheetName val="ND - Other equipment"/>
      <sheetName val="ND - Output"/>
      <sheetName val="ND - Equipment summary"/>
      <sheetName val="Costing (CO)"/>
      <sheetName val="CO - Inputs and settings"/>
      <sheetName val="CO - Settings"/>
      <sheetName val="CO - Classifications"/>
      <sheetName val="CO - Mappings"/>
      <sheetName val="CO - Volume inputs"/>
      <sheetName val="CO - Equipment summary"/>
      <sheetName val="CO - Equipment cost inputs"/>
      <sheetName val="CO - Network costing"/>
      <sheetName val="CO - Volume by Element"/>
      <sheetName val="CO - Capex"/>
      <sheetName val="CO - Capex annualisation"/>
      <sheetName val="CO - Network element costing"/>
      <sheetName val="CO - Service Costing"/>
      <sheetName val="CO - Network service costing"/>
      <sheetName val="CO - Product costing"/>
      <sheetName val="Pure LRIC calculation"/>
      <sheetName val="Inputs for number of POPs"/>
      <sheetName val="POP - Customers by POP"/>
      <sheetName val="POP - Customers by DP"/>
      <sheetName val="POP - GPON splitters"/>
      <sheetName val="POP - Equipment"/>
      <sheetName val="POP - Node mapping"/>
      <sheetName val="POP - Distance for joints"/>
      <sheetName val="END"/>
      <sheetName val="CHART - voice lines"/>
      <sheetName val="Outputs"/>
    </sheetNames>
    <sheetDataSet>
      <sheetData sheetId="0" refreshError="1"/>
      <sheetData sheetId="1" refreshError="1"/>
      <sheetData sheetId="2">
        <row r="46">
          <cell r="C46">
            <v>9.11E-2</v>
          </cell>
        </row>
        <row r="50">
          <cell r="C50">
            <v>2.5000000000000001E-2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ow r="26">
          <cell r="C26">
            <v>0.02</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V"/>
      <sheetName val="S"/>
      <sheetName val="Data input panel"/>
      <sheetName val="Listas "/>
      <sheetName val="Inputs de costos evitables"/>
      <sheetName val="Cálculos ED"/>
      <sheetName val="Benchmarks"/>
      <sheetName val="Datos de Telmex --&gt;"/>
      <sheetName val="7 VF incluye PMP"/>
      <sheetName val="Clientes_x_AB 2014"/>
      <sheetName val="Clientes_x_AB 2015"/>
      <sheetName val="V.1"/>
      <sheetName val="V.4"/>
      <sheetName val="Cálculo de descuentos"/>
      <sheetName val="Data_input_panel"/>
      <sheetName val="Listas_"/>
      <sheetName val="Inputs_de_costos_evitables"/>
      <sheetName val="Cálculos_ED"/>
      <sheetName val="Datos_de_Telmex_--&gt;"/>
      <sheetName val="7_VF_incluye_PMP"/>
      <sheetName val="Clientes_x_AB_2014"/>
      <sheetName val="Clientes_x_AB_2015"/>
      <sheetName val="V_1"/>
      <sheetName val="V_4"/>
      <sheetName val="Cálculo_de_descuentos"/>
      <sheetName val="Data_input_panel1"/>
      <sheetName val="Listas_1"/>
      <sheetName val="Inputs_de_costos_evitables1"/>
      <sheetName val="Cálculos_ED1"/>
      <sheetName val="Datos_de_Telmex_--&gt;1"/>
      <sheetName val="7_VF_incluye_PMP1"/>
      <sheetName val="Clientes_x_AB_20141"/>
      <sheetName val="Clientes_x_AB_20151"/>
      <sheetName val="V_11"/>
      <sheetName val="V_41"/>
      <sheetName val="Cálculo_de_descuentos1"/>
      <sheetName val="Data_input_panel2"/>
      <sheetName val="Listas_2"/>
      <sheetName val="Inputs_de_costos_evitables2"/>
      <sheetName val="Cálculos_ED2"/>
      <sheetName val="Datos_de_Telmex_--&gt;2"/>
      <sheetName val="7_VF_incluye_PMP2"/>
      <sheetName val="Clientes_x_AB_20142"/>
      <sheetName val="Clientes_x_AB_20152"/>
      <sheetName val="V_12"/>
      <sheetName val="V_42"/>
      <sheetName val="Cálculo_de_descuentos2"/>
      <sheetName val="Data_input_panel3"/>
      <sheetName val="Listas_3"/>
      <sheetName val="Inputs_de_costos_evitables3"/>
      <sheetName val="Cálculos_ED3"/>
      <sheetName val="Datos_de_Telmex_--&gt;3"/>
      <sheetName val="7_VF_incluye_PMP3"/>
      <sheetName val="Clientes_x_AB_20143"/>
      <sheetName val="Clientes_x_AB_20153"/>
      <sheetName val="V_13"/>
      <sheetName val="V_43"/>
      <sheetName val="Cálculo_de_descuentos3"/>
      <sheetName val="Data_input_panel4"/>
      <sheetName val="Listas_4"/>
      <sheetName val="Inputs_de_costos_evitables4"/>
      <sheetName val="Cálculos_ED4"/>
      <sheetName val="Datos_de_Telmex_--&gt;4"/>
      <sheetName val="7_VF_incluye_PMP4"/>
      <sheetName val="Clientes_x_AB_20144"/>
      <sheetName val="Clientes_x_AB_20154"/>
      <sheetName val="V_14"/>
      <sheetName val="V_44"/>
      <sheetName val="Cálculo_de_descuentos4"/>
    </sheetNames>
    <sheetDataSet>
      <sheetData sheetId="0"/>
      <sheetData sheetId="1"/>
      <sheetData sheetId="2"/>
      <sheetData sheetId="3"/>
      <sheetData sheetId="4"/>
      <sheetData sheetId="5"/>
      <sheetData sheetId="6">
        <row r="13">
          <cell r="E13" t="str">
            <v>9.6 kbps (LEA)</v>
          </cell>
        </row>
        <row r="14">
          <cell r="E14" t="str">
            <v>Subrate 9.6 kbps</v>
          </cell>
        </row>
        <row r="15">
          <cell r="E15" t="str">
            <v>LE 19.2 kbps</v>
          </cell>
        </row>
        <row r="16">
          <cell r="E16" t="str">
            <v>Subrate 19.2 kbps</v>
          </cell>
        </row>
        <row r="17">
          <cell r="E17" t="str">
            <v>Subrate 32 kbps</v>
          </cell>
        </row>
        <row r="18">
          <cell r="E18" t="str">
            <v>64 kbps</v>
          </cell>
        </row>
        <row r="19">
          <cell r="E19" t="str">
            <v>128 kbps</v>
          </cell>
        </row>
        <row r="20">
          <cell r="E20" t="str">
            <v>192 kbps</v>
          </cell>
        </row>
        <row r="21">
          <cell r="E21" t="str">
            <v>256 kbps</v>
          </cell>
        </row>
        <row r="22">
          <cell r="E22" t="str">
            <v>384 kbps</v>
          </cell>
        </row>
        <row r="23">
          <cell r="E23" t="str">
            <v>512 kbps</v>
          </cell>
        </row>
        <row r="24">
          <cell r="E24" t="str">
            <v>768 kbps</v>
          </cell>
        </row>
        <row r="25">
          <cell r="E25" t="str">
            <v>1024 kbps</v>
          </cell>
        </row>
        <row r="26">
          <cell r="E26" t="str">
            <v>E1 (2.4 Mbps)</v>
          </cell>
        </row>
        <row r="27">
          <cell r="E27" t="str">
            <v>E2 *</v>
          </cell>
        </row>
        <row r="28">
          <cell r="E28" t="str">
            <v>E3 (34 Mbps)</v>
          </cell>
        </row>
        <row r="29">
          <cell r="E29" t="str">
            <v>45 Mbps</v>
          </cell>
        </row>
        <row r="30">
          <cell r="E30" t="str">
            <v>STM-1 (155 Mbps)</v>
          </cell>
        </row>
        <row r="31">
          <cell r="E31" t="str">
            <v>STM-4 (622.08 Mbps)</v>
          </cell>
        </row>
        <row r="32">
          <cell r="E32" t="str">
            <v>STM-16 (2488.32Mbps)</v>
          </cell>
        </row>
        <row r="33">
          <cell r="E33" t="str">
            <v>STM-64 (9953.28Mbps)</v>
          </cell>
        </row>
        <row r="34">
          <cell r="E34" t="str">
            <v>STM-256 (39813.12 Mbps)*</v>
          </cell>
        </row>
        <row r="35">
          <cell r="E35" t="str">
            <v>Ethernet (2Mbps)</v>
          </cell>
        </row>
        <row r="36">
          <cell r="E36" t="str">
            <v>Ethernet (4Mbps)</v>
          </cell>
        </row>
        <row r="37">
          <cell r="E37" t="str">
            <v>Ethernet (6Mbps)</v>
          </cell>
        </row>
        <row r="38">
          <cell r="E38" t="str">
            <v>Ethernet (8Mbps)</v>
          </cell>
        </row>
        <row r="39">
          <cell r="E39" t="str">
            <v>Ethernet (10Mbps)</v>
          </cell>
        </row>
        <row r="40">
          <cell r="E40" t="str">
            <v>Ethernet (20Mbps)</v>
          </cell>
        </row>
        <row r="41">
          <cell r="E41" t="str">
            <v>Ethernet (30Mbps)</v>
          </cell>
        </row>
        <row r="42">
          <cell r="E42" t="str">
            <v>Ethernet (40Mbps)</v>
          </cell>
        </row>
        <row r="43">
          <cell r="E43" t="str">
            <v>Ethernet (50Mbps)</v>
          </cell>
        </row>
        <row r="44">
          <cell r="E44" t="str">
            <v>Ethernet (60Mbps)</v>
          </cell>
        </row>
        <row r="45">
          <cell r="E45" t="str">
            <v>Ethernet (70Mbps)</v>
          </cell>
        </row>
        <row r="46">
          <cell r="E46" t="str">
            <v>Ethernet (80Mbps)</v>
          </cell>
        </row>
        <row r="47">
          <cell r="E47" t="str">
            <v>Ethernet (90Mbps)</v>
          </cell>
        </row>
        <row r="48">
          <cell r="E48" t="str">
            <v>Ethernet (100Mbps)</v>
          </cell>
        </row>
        <row r="49">
          <cell r="E49" t="str">
            <v>GigaEthernet (100Mbps)</v>
          </cell>
        </row>
        <row r="50">
          <cell r="E50" t="str">
            <v>GigaEthernet (150Mbps)</v>
          </cell>
        </row>
        <row r="51">
          <cell r="E51" t="str">
            <v>GigaEthernet (200Mbps)</v>
          </cell>
        </row>
        <row r="52">
          <cell r="E52" t="str">
            <v>GigaEthernet (250Mbps)</v>
          </cell>
        </row>
        <row r="53">
          <cell r="E53" t="str">
            <v>GigaEthernet (300Mbps)</v>
          </cell>
        </row>
        <row r="54">
          <cell r="E54" t="str">
            <v>GigaEthernet (350Mbps)</v>
          </cell>
        </row>
        <row r="55">
          <cell r="E55" t="str">
            <v>GigaEthernet (400Mbps)</v>
          </cell>
        </row>
        <row r="56">
          <cell r="E56" t="str">
            <v>GigaEthernet (450Mbps)</v>
          </cell>
        </row>
        <row r="57">
          <cell r="E57" t="str">
            <v>GigaEthernet (500Mbps)</v>
          </cell>
        </row>
        <row r="58">
          <cell r="E58" t="str">
            <v>GigaEthernet (550Mbps)</v>
          </cell>
        </row>
        <row r="59">
          <cell r="E59" t="str">
            <v>GigaEthernet (600Mbps)</v>
          </cell>
        </row>
        <row r="60">
          <cell r="E60" t="str">
            <v>GigaEthernet (750Mbps)</v>
          </cell>
        </row>
        <row r="61">
          <cell r="E61" t="str">
            <v>GigaEthernet (1 Gbps)</v>
          </cell>
        </row>
        <row r="62">
          <cell r="E62" t="str">
            <v>GigaEthernet (2 Gbps)</v>
          </cell>
        </row>
        <row r="63">
          <cell r="E63" t="str">
            <v>GigaEthernet (4 Gbps)</v>
          </cell>
        </row>
        <row r="64">
          <cell r="E64" t="str">
            <v>GigaEthernet (6 Gbps)</v>
          </cell>
        </row>
        <row r="65">
          <cell r="E65" t="str">
            <v>GigaEthernet (8 Gbps)</v>
          </cell>
        </row>
        <row r="66">
          <cell r="E66" t="str">
            <v>GigaEthernet (10 Gbps)</v>
          </cell>
        </row>
        <row r="67">
          <cell r="E67" t="str">
            <v xml:space="preserve">2 Mbps PMP </v>
          </cell>
        </row>
        <row r="68">
          <cell r="E68" t="str">
            <v xml:space="preserve">34 Mbps PMP </v>
          </cell>
        </row>
        <row r="69">
          <cell r="E69" t="str">
            <v xml:space="preserve">155 Mbps PMP </v>
          </cell>
        </row>
        <row r="70">
          <cell r="E70" t="str">
            <v xml:space="preserve">622 Mbps PMP </v>
          </cell>
        </row>
        <row r="71">
          <cell r="E71" t="str">
            <v>Hub 1 Gbps</v>
          </cell>
        </row>
        <row r="72">
          <cell r="E72" t="str">
            <v>Hub 10 Gbps</v>
          </cell>
        </row>
        <row r="73">
          <cell r="E73" t="str">
            <v>Spare</v>
          </cell>
        </row>
        <row r="74">
          <cell r="E74" t="str">
            <v>Spare</v>
          </cell>
        </row>
        <row r="75">
          <cell r="E75" t="str">
            <v>Spare</v>
          </cell>
        </row>
        <row r="76">
          <cell r="E76" t="str">
            <v>Spare</v>
          </cell>
        </row>
        <row r="77">
          <cell r="E77" t="str">
            <v>Spare</v>
          </cell>
        </row>
        <row r="78">
          <cell r="E78" t="str">
            <v>Spare</v>
          </cell>
        </row>
        <row r="79">
          <cell r="E79" t="str">
            <v>Spare</v>
          </cell>
        </row>
        <row r="80">
          <cell r="E80" t="str">
            <v>Spare</v>
          </cell>
        </row>
        <row r="81">
          <cell r="E81" t="str">
            <v>Spare</v>
          </cell>
        </row>
        <row r="82">
          <cell r="E82" t="str">
            <v>Spare</v>
          </cell>
        </row>
      </sheetData>
      <sheetData sheetId="7"/>
      <sheetData sheetId="8"/>
      <sheetData sheetId="9"/>
      <sheetData sheetId="10"/>
      <sheetData sheetId="11"/>
      <sheetData sheetId="12"/>
      <sheetData sheetId="13"/>
      <sheetData sheetId="14"/>
      <sheetData sheetId="15"/>
      <sheetData sheetId="16"/>
      <sheetData sheetId="17"/>
      <sheetData sheetId="18">
        <row r="13">
          <cell r="E13" t="str">
            <v>9.6 kbps (LEA)</v>
          </cell>
        </row>
      </sheetData>
      <sheetData sheetId="19"/>
      <sheetData sheetId="20"/>
      <sheetData sheetId="21"/>
      <sheetData sheetId="22"/>
      <sheetData sheetId="23"/>
      <sheetData sheetId="24"/>
      <sheetData sheetId="25"/>
      <sheetData sheetId="26"/>
      <sheetData sheetId="27"/>
      <sheetData sheetId="28"/>
      <sheetData sheetId="29">
        <row r="13">
          <cell r="E13" t="str">
            <v>9.6 kbps (LEA)</v>
          </cell>
        </row>
      </sheetData>
      <sheetData sheetId="30"/>
      <sheetData sheetId="31"/>
      <sheetData sheetId="32"/>
      <sheetData sheetId="33"/>
      <sheetData sheetId="34"/>
      <sheetData sheetId="35"/>
      <sheetData sheetId="36"/>
      <sheetData sheetId="37"/>
      <sheetData sheetId="38"/>
      <sheetData sheetId="39"/>
      <sheetData sheetId="40">
        <row r="13">
          <cell r="E13" t="str">
            <v>9.6 kbps (LEA)</v>
          </cell>
        </row>
      </sheetData>
      <sheetData sheetId="41"/>
      <sheetData sheetId="42"/>
      <sheetData sheetId="43"/>
      <sheetData sheetId="44"/>
      <sheetData sheetId="45"/>
      <sheetData sheetId="46"/>
      <sheetData sheetId="47"/>
      <sheetData sheetId="48"/>
      <sheetData sheetId="49"/>
      <sheetData sheetId="50"/>
      <sheetData sheetId="51">
        <row r="13">
          <cell r="E13" t="str">
            <v>9.6 kbps (LEA)</v>
          </cell>
        </row>
      </sheetData>
      <sheetData sheetId="52"/>
      <sheetData sheetId="53"/>
      <sheetData sheetId="54"/>
      <sheetData sheetId="55"/>
      <sheetData sheetId="56"/>
      <sheetData sheetId="57"/>
      <sheetData sheetId="58"/>
      <sheetData sheetId="59"/>
      <sheetData sheetId="60"/>
      <sheetData sheetId="61"/>
      <sheetData sheetId="62">
        <row r="13">
          <cell r="E13" t="str">
            <v>9.6 kbps (LEA)</v>
          </cell>
        </row>
      </sheetData>
      <sheetData sheetId="63"/>
      <sheetData sheetId="64"/>
      <sheetData sheetId="65"/>
      <sheetData sheetId="66"/>
      <sheetData sheetId="67"/>
      <sheetData sheetId="68"/>
      <sheetData sheetId="6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Theme">
  <a:themeElements>
    <a:clrScheme name="Frontier">
      <a:dk1>
        <a:srgbClr val="37424A"/>
      </a:dk1>
      <a:lt1>
        <a:sysClr val="window" lastClr="FFFFFF"/>
      </a:lt1>
      <a:dk2>
        <a:srgbClr val="707276"/>
      </a:dk2>
      <a:lt2>
        <a:srgbClr val="D1DBD2"/>
      </a:lt2>
      <a:accent1>
        <a:srgbClr val="E83F35"/>
      </a:accent1>
      <a:accent2>
        <a:srgbClr val="8DD0D2"/>
      </a:accent2>
      <a:accent3>
        <a:srgbClr val="007B87"/>
      </a:accent3>
      <a:accent4>
        <a:srgbClr val="EBC000"/>
      </a:accent4>
      <a:accent5>
        <a:srgbClr val="683C5B"/>
      </a:accent5>
      <a:accent6>
        <a:srgbClr val="8BB96A"/>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2BADC-D042-4055-B314-3785C46456C4}">
  <sheetPr>
    <tabColor theme="3"/>
  </sheetPr>
  <dimension ref="A1:H50"/>
  <sheetViews>
    <sheetView showGridLines="0" tabSelected="1" zoomScaleNormal="100" workbookViewId="0"/>
  </sheetViews>
  <sheetFormatPr baseColWidth="10" defaultColWidth="8.7109375" defaultRowHeight="12.75" x14ac:dyDescent="0.2"/>
  <cols>
    <col min="1" max="1" width="5.5703125" customWidth="1"/>
    <col min="3" max="3" width="34.42578125" customWidth="1"/>
    <col min="4" max="4" width="82" customWidth="1"/>
    <col min="5" max="5" width="22" customWidth="1"/>
  </cols>
  <sheetData>
    <row r="1" spans="1:8" s="1" customFormat="1" ht="20.25" x14ac:dyDescent="0.3">
      <c r="B1" s="1" t="s">
        <v>4</v>
      </c>
    </row>
    <row r="3" spans="1:8" ht="31.35" customHeight="1" x14ac:dyDescent="0.25">
      <c r="C3" s="282"/>
      <c r="D3" s="282"/>
      <c r="E3" s="41"/>
      <c r="F3" s="41"/>
      <c r="G3" s="41"/>
      <c r="H3" s="41"/>
    </row>
    <row r="5" spans="1:8" s="2" customFormat="1" ht="15" customHeight="1" thickBot="1" x14ac:dyDescent="0.3">
      <c r="A5" s="2">
        <v>1</v>
      </c>
      <c r="B5" s="2" t="s">
        <v>25</v>
      </c>
    </row>
    <row r="6" spans="1:8" ht="13.5" thickTop="1" x14ac:dyDescent="0.2"/>
    <row r="7" spans="1:8" ht="13.35" customHeight="1" x14ac:dyDescent="0.2">
      <c r="C7" s="30" t="s">
        <v>5</v>
      </c>
      <c r="D7" s="30" t="s">
        <v>6</v>
      </c>
    </row>
    <row r="9" spans="1:8" ht="20.100000000000001" customHeight="1" x14ac:dyDescent="0.2">
      <c r="C9" s="15" t="s">
        <v>11</v>
      </c>
    </row>
    <row r="10" spans="1:8" ht="29.1" customHeight="1" x14ac:dyDescent="0.2">
      <c r="C10" s="75" t="s">
        <v>65</v>
      </c>
      <c r="D10" s="33" t="s">
        <v>16</v>
      </c>
    </row>
    <row r="11" spans="1:8" ht="20.100000000000001" customHeight="1" x14ac:dyDescent="0.2">
      <c r="C11" s="16" t="s">
        <v>59</v>
      </c>
      <c r="D11" s="33"/>
    </row>
    <row r="12" spans="1:8" ht="20.100000000000001" customHeight="1" x14ac:dyDescent="0.2">
      <c r="C12" s="17" t="s">
        <v>57</v>
      </c>
      <c r="D12" s="33" t="s">
        <v>66</v>
      </c>
    </row>
    <row r="13" spans="1:8" ht="20.100000000000001" customHeight="1" x14ac:dyDescent="0.2">
      <c r="C13" s="17" t="s">
        <v>15</v>
      </c>
      <c r="D13" s="33" t="s">
        <v>160</v>
      </c>
    </row>
    <row r="14" spans="1:8" ht="20.100000000000001" customHeight="1" x14ac:dyDescent="0.2">
      <c r="C14" s="18" t="s">
        <v>12</v>
      </c>
      <c r="D14" s="33"/>
    </row>
    <row r="15" spans="1:8" ht="20.100000000000001" customHeight="1" x14ac:dyDescent="0.2">
      <c r="C15" s="19" t="s">
        <v>2</v>
      </c>
      <c r="D15" s="33" t="s">
        <v>67</v>
      </c>
    </row>
    <row r="16" spans="1:8" ht="20.100000000000001" customHeight="1" x14ac:dyDescent="0.2">
      <c r="C16" s="20" t="s">
        <v>13</v>
      </c>
      <c r="D16" s="33"/>
    </row>
    <row r="17" spans="1:5" ht="20.100000000000001" customHeight="1" x14ac:dyDescent="0.2">
      <c r="C17" s="22" t="s">
        <v>17</v>
      </c>
      <c r="D17" s="33" t="s">
        <v>18</v>
      </c>
    </row>
    <row r="18" spans="1:5" ht="20.100000000000001" customHeight="1" x14ac:dyDescent="0.2">
      <c r="C18" s="233" t="s">
        <v>220</v>
      </c>
      <c r="D18" s="33"/>
    </row>
    <row r="19" spans="1:5" ht="30" customHeight="1" x14ac:dyDescent="0.2">
      <c r="C19" s="232" t="s">
        <v>223</v>
      </c>
      <c r="D19" s="33" t="s">
        <v>221</v>
      </c>
    </row>
    <row r="20" spans="1:5" ht="29.45" customHeight="1" x14ac:dyDescent="0.2">
      <c r="C20" s="232" t="s">
        <v>224</v>
      </c>
      <c r="D20" s="33" t="s">
        <v>222</v>
      </c>
    </row>
    <row r="21" spans="1:5" ht="20.100000000000001" customHeight="1" x14ac:dyDescent="0.2">
      <c r="C21" s="21" t="s">
        <v>14</v>
      </c>
      <c r="D21" s="33" t="s">
        <v>226</v>
      </c>
    </row>
    <row r="22" spans="1:5" ht="25.5" x14ac:dyDescent="0.2">
      <c r="C22" s="234" t="s">
        <v>225</v>
      </c>
      <c r="D22" s="33" t="s">
        <v>234</v>
      </c>
    </row>
    <row r="24" spans="1:5" s="2" customFormat="1" ht="15" customHeight="1" thickBot="1" x14ac:dyDescent="0.3">
      <c r="A24" s="2">
        <v>2</v>
      </c>
      <c r="B24" s="2" t="s">
        <v>24</v>
      </c>
    </row>
    <row r="25" spans="1:5" ht="13.5" thickTop="1" x14ac:dyDescent="0.2"/>
    <row r="27" spans="1:5" ht="23.1" customHeight="1" x14ac:dyDescent="0.2">
      <c r="C27" s="34" t="s">
        <v>27</v>
      </c>
      <c r="D27" s="45" t="s">
        <v>31</v>
      </c>
      <c r="E27" s="31"/>
    </row>
    <row r="28" spans="1:5" ht="17.100000000000001" customHeight="1" x14ac:dyDescent="0.2">
      <c r="C28" s="35" t="s">
        <v>26</v>
      </c>
      <c r="D28" s="46" t="s">
        <v>33</v>
      </c>
      <c r="E28" s="31"/>
    </row>
    <row r="29" spans="1:5" ht="17.100000000000001" customHeight="1" x14ac:dyDescent="0.2">
      <c r="C29" s="36" t="s">
        <v>29</v>
      </c>
      <c r="D29" s="45" t="s">
        <v>35</v>
      </c>
      <c r="E29" s="31"/>
    </row>
    <row r="30" spans="1:5" ht="17.100000000000001" customHeight="1" x14ac:dyDescent="0.2">
      <c r="C30" s="37" t="s">
        <v>28</v>
      </c>
      <c r="D30" s="45" t="s">
        <v>36</v>
      </c>
      <c r="E30" s="31"/>
    </row>
    <row r="31" spans="1:5" ht="17.100000000000001" customHeight="1" x14ac:dyDescent="0.2">
      <c r="C31" s="40" t="s">
        <v>32</v>
      </c>
      <c r="D31" s="45" t="s">
        <v>37</v>
      </c>
      <c r="E31" s="31"/>
    </row>
    <row r="32" spans="1:5" ht="17.100000000000001" customHeight="1" x14ac:dyDescent="0.2">
      <c r="C32" s="38" t="s">
        <v>14</v>
      </c>
      <c r="D32" s="45" t="s">
        <v>34</v>
      </c>
      <c r="E32" s="31"/>
    </row>
    <row r="33" spans="1:5" ht="17.100000000000001" customHeight="1" x14ac:dyDescent="0.2">
      <c r="C33" s="39" t="s">
        <v>30</v>
      </c>
      <c r="D33" s="45" t="s">
        <v>38</v>
      </c>
      <c r="E33" s="31"/>
    </row>
    <row r="34" spans="1:5" ht="17.100000000000001" customHeight="1" x14ac:dyDescent="0.2">
      <c r="C34" s="85" t="s">
        <v>11</v>
      </c>
      <c r="D34" s="45" t="s">
        <v>39</v>
      </c>
      <c r="E34" s="32"/>
    </row>
    <row r="36" spans="1:5" s="2" customFormat="1" ht="15" customHeight="1" thickBot="1" x14ac:dyDescent="0.3">
      <c r="A36" s="2">
        <v>3</v>
      </c>
      <c r="B36" s="2" t="s">
        <v>60</v>
      </c>
    </row>
    <row r="37" spans="1:5" ht="13.5" thickTop="1" x14ac:dyDescent="0.2"/>
    <row r="38" spans="1:5" s="24" customFormat="1" x14ac:dyDescent="0.2">
      <c r="A38" s="24">
        <v>3.1</v>
      </c>
      <c r="B38" s="24" t="s">
        <v>161</v>
      </c>
    </row>
    <row r="40" spans="1:5" ht="20.100000000000001" customHeight="1" x14ac:dyDescent="0.2">
      <c r="C40" s="77" t="s">
        <v>61</v>
      </c>
    </row>
    <row r="42" spans="1:5" x14ac:dyDescent="0.2">
      <c r="A42" s="24">
        <v>3.2</v>
      </c>
      <c r="B42" s="24" t="s">
        <v>227</v>
      </c>
    </row>
    <row r="43" spans="1:5" x14ac:dyDescent="0.2">
      <c r="B43" s="23"/>
    </row>
    <row r="44" spans="1:5" ht="20.100000000000001" customHeight="1" x14ac:dyDescent="0.2">
      <c r="C44" s="232" t="s">
        <v>223</v>
      </c>
    </row>
    <row r="45" spans="1:5" s="62" customFormat="1" ht="18.600000000000001" customHeight="1" x14ac:dyDescent="0.2">
      <c r="B45" s="63"/>
      <c r="C45" s="232" t="s">
        <v>224</v>
      </c>
    </row>
    <row r="47" spans="1:5" s="2" customFormat="1" ht="15" customHeight="1" thickBot="1" x14ac:dyDescent="0.3">
      <c r="A47" s="2">
        <v>4</v>
      </c>
      <c r="B47" s="2" t="s">
        <v>0</v>
      </c>
    </row>
    <row r="48" spans="1:5" ht="13.5" thickTop="1" x14ac:dyDescent="0.2"/>
    <row r="49" spans="2:4" ht="28.5" customHeight="1" x14ac:dyDescent="0.2">
      <c r="B49" s="43">
        <v>1</v>
      </c>
      <c r="C49" s="251" t="s">
        <v>239</v>
      </c>
      <c r="D49" s="251"/>
    </row>
    <row r="50" spans="2:4" ht="15" customHeight="1" x14ac:dyDescent="0.2">
      <c r="B50" s="43">
        <v>2</v>
      </c>
      <c r="C50" s="42" t="s">
        <v>40</v>
      </c>
      <c r="D50" s="23"/>
    </row>
  </sheetData>
  <mergeCells count="2">
    <mergeCell ref="C3:D3"/>
    <mergeCell ref="C49:D49"/>
  </mergeCells>
  <hyperlinks>
    <hyperlink ref="C9" location="'Resultados &gt;&gt;'!A1" display="Resultados" xr:uid="{B5054F0C-D202-4CEB-AE5E-4E32D2D52DC1}"/>
    <hyperlink ref="C12" location="Descripción!A1" display="Ingresos minoristas" xr:uid="{516587DA-E975-4C3A-B7DE-978D203F5D0C}"/>
    <hyperlink ref="C13" location="Costos!A1" display="Costos" xr:uid="{608F3E45-7D6F-4C1D-A958-0DBC0FDF7F14}"/>
    <hyperlink ref="C14" location="'Cálculos intermedios &gt;&gt;'!A1" display="Cálculos intermedios" xr:uid="{D6C78D7B-6733-4ED4-B5EA-3F2F5BA00B83}"/>
    <hyperlink ref="C15" location="'Pagos mayoristas'!A1" display="Pagos mayoristas" xr:uid="{C7CCA713-E704-4824-8C94-861A02BF2387}"/>
    <hyperlink ref="C16" location="'Requerimiento de información &gt;&gt;'!A1" display="Requerimientos de información" xr:uid="{10DB1D14-9604-4B5C-9893-967DF68BDA96}"/>
    <hyperlink ref="C21" location="'Supuestos &gt;&gt;'!A1" display="Supuestos" xr:uid="{98CCED35-C217-4403-AFF6-DE9327B71EA6}"/>
    <hyperlink ref="C17" location="'Informacion del AEP'!A1" display="Informacion del AEP" xr:uid="{DCC4D93B-3AF5-486A-B715-E13CC3111488}"/>
    <hyperlink ref="C11" location="Descripción!A1" display="Resultados intermedios" xr:uid="{F2AF85C7-411D-48E2-96DF-197F4ACB868F}"/>
    <hyperlink ref="C40" location="Supuestos!A1" display="Ir a Supuestos &gt;&gt;" xr:uid="{53356266-7D7A-4988-A79F-0A7C8ADD3FE9}"/>
    <hyperlink ref="C18" location="'Ofertas de referencia&gt;&gt;'!A1" display="Ofertas de referencia" xr:uid="{DFE0C0EC-6355-4855-BA79-789681A7183B}"/>
    <hyperlink ref="C19" location="'Precios mayoristas EM'!A1" display="Precios mayoristas EM" xr:uid="{F931B688-504D-4AA1-AA5A-A8FA7AB1CBDA}"/>
    <hyperlink ref="C20" location="'Precios mayoristas DM'!A1" display="Precios mayoristas DM" xr:uid="{6BB6EBE7-090A-4885-AE5B-460BFD5D9C1A}"/>
    <hyperlink ref="C22" location="'Tablas para graficos '!A1" display="Hoja auxiliar graficos" xr:uid="{713116B9-EDCB-4236-8064-979C0A33B7EB}"/>
    <hyperlink ref="C44" location="'Precios mayoristas EM'!A1" display="Precios mayoristas EM" xr:uid="{1C8FCAC3-29E7-427F-ABBF-7D40648C1DCD}"/>
    <hyperlink ref="C45" location="'Precios mayoristas DM'!A1" display="Precios mayoristas DM" xr:uid="{EDDA820D-184B-4917-8F18-C6AC78907F9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F9D08-F92B-465D-B775-DF42EE5661DA}">
  <sheetPr>
    <tabColor theme="7" tint="0.79998168889431442"/>
  </sheetPr>
  <dimension ref="A1:T204"/>
  <sheetViews>
    <sheetView showGridLines="0" zoomScaleNormal="100" workbookViewId="0"/>
  </sheetViews>
  <sheetFormatPr baseColWidth="10" defaultColWidth="8.7109375" defaultRowHeight="12.75" x14ac:dyDescent="0.2"/>
  <cols>
    <col min="1" max="1" width="1.5703125" customWidth="1"/>
    <col min="2" max="2" width="20.85546875" customWidth="1"/>
    <col min="3" max="3" width="33.5703125" customWidth="1"/>
    <col min="4" max="4" width="24.42578125" customWidth="1"/>
    <col min="5" max="5" width="2.42578125" customWidth="1"/>
    <col min="6" max="6" width="17.42578125" customWidth="1"/>
    <col min="7" max="7" width="21" bestFit="1" customWidth="1"/>
    <col min="8" max="8" width="21.5703125" bestFit="1" customWidth="1"/>
    <col min="9" max="9" width="17.42578125" customWidth="1"/>
    <col min="10" max="10" width="18.42578125" customWidth="1"/>
    <col min="11" max="11" width="16.42578125" customWidth="1"/>
    <col min="12" max="12" width="14" style="32" customWidth="1"/>
    <col min="13" max="13" width="9.5703125" style="32" customWidth="1"/>
    <col min="14" max="14" width="9.42578125" style="32" customWidth="1"/>
    <col min="15" max="15" width="8.42578125" style="32" customWidth="1"/>
    <col min="16" max="16" width="7.140625" style="32" customWidth="1"/>
    <col min="17" max="17" width="8.42578125" customWidth="1"/>
    <col min="18" max="18" width="13.5703125" customWidth="1"/>
    <col min="19" max="19" width="6.85546875" customWidth="1"/>
  </cols>
  <sheetData>
    <row r="1" spans="2:20" s="1" customFormat="1" ht="20.25" x14ac:dyDescent="0.3">
      <c r="B1" s="1" t="s">
        <v>53</v>
      </c>
      <c r="L1" s="127"/>
      <c r="M1" s="127"/>
      <c r="N1" s="127"/>
      <c r="O1" s="127"/>
      <c r="P1" s="127"/>
    </row>
    <row r="3" spans="2:20" ht="20.100000000000001" customHeight="1" x14ac:dyDescent="0.2">
      <c r="C3" s="15" t="s">
        <v>19</v>
      </c>
      <c r="D3" s="60"/>
      <c r="E3" s="60"/>
    </row>
    <row r="4" spans="2:20" x14ac:dyDescent="0.2">
      <c r="D4" s="3"/>
      <c r="E4" s="3"/>
    </row>
    <row r="5" spans="2:20" x14ac:dyDescent="0.2">
      <c r="C5" s="24" t="s">
        <v>20</v>
      </c>
      <c r="D5" s="79" t="s">
        <v>21</v>
      </c>
      <c r="E5" s="79"/>
      <c r="F5" s="79" t="s">
        <v>22</v>
      </c>
    </row>
    <row r="6" spans="2:20" x14ac:dyDescent="0.2">
      <c r="D6" s="76">
        <f>Supuestos!$C$5</f>
        <v>44743</v>
      </c>
      <c r="E6" s="80"/>
      <c r="F6" s="76">
        <f>Supuestos!$C$6</f>
        <v>44926</v>
      </c>
    </row>
    <row r="8" spans="2:20" s="165" customFormat="1" ht="15.6" customHeight="1" x14ac:dyDescent="0.2">
      <c r="B8" s="165" t="s">
        <v>187</v>
      </c>
      <c r="C8" s="166"/>
      <c r="L8" s="98"/>
      <c r="M8" s="98"/>
      <c r="N8" s="98"/>
      <c r="O8" s="98"/>
      <c r="P8" s="98"/>
    </row>
    <row r="9" spans="2:20" s="110" customFormat="1" ht="15.6" customHeight="1" x14ac:dyDescent="0.2">
      <c r="C9" s="167"/>
      <c r="L9" s="152"/>
      <c r="M9" s="152"/>
      <c r="N9" s="152"/>
      <c r="O9" s="152"/>
      <c r="P9" s="152"/>
    </row>
    <row r="10" spans="2:20" ht="39.6" customHeight="1" x14ac:dyDescent="0.2">
      <c r="C10" s="50" t="s">
        <v>23</v>
      </c>
      <c r="D10" s="50" t="s">
        <v>41</v>
      </c>
      <c r="E10" s="50"/>
      <c r="F10" s="29" t="s">
        <v>68</v>
      </c>
      <c r="G10" s="29" t="s">
        <v>69</v>
      </c>
      <c r="H10" s="29" t="s">
        <v>70</v>
      </c>
      <c r="I10" s="29" t="s">
        <v>71</v>
      </c>
      <c r="L10" s="88"/>
      <c r="M10" s="88"/>
      <c r="N10" s="88"/>
      <c r="O10" s="88"/>
      <c r="P10" s="88"/>
      <c r="Q10" s="28"/>
      <c r="S10" s="28"/>
      <c r="T10" s="28"/>
    </row>
    <row r="11" spans="2:20" ht="15.6" customHeight="1" x14ac:dyDescent="0.2">
      <c r="C11" s="44" t="s">
        <v>180</v>
      </c>
      <c r="D11" s="54" t="s">
        <v>188</v>
      </c>
      <c r="E11" s="54"/>
      <c r="F11" s="201">
        <v>200000000</v>
      </c>
      <c r="G11" s="201">
        <v>600000000</v>
      </c>
      <c r="H11" s="201">
        <v>100000000</v>
      </c>
      <c r="I11" s="201">
        <v>200000000</v>
      </c>
      <c r="L11" s="128"/>
      <c r="M11" s="128"/>
      <c r="N11" s="128"/>
      <c r="O11" s="128"/>
      <c r="P11" s="128"/>
      <c r="Q11" s="28"/>
      <c r="S11" s="28"/>
      <c r="T11" s="28"/>
    </row>
    <row r="13" spans="2:20" x14ac:dyDescent="0.2">
      <c r="C13" s="47"/>
      <c r="D13" s="47"/>
      <c r="E13" s="47"/>
      <c r="F13" s="48"/>
      <c r="J13" s="72"/>
    </row>
    <row r="14" spans="2:20" x14ac:dyDescent="0.2">
      <c r="C14" s="47"/>
      <c r="D14" s="267" t="s">
        <v>233</v>
      </c>
      <c r="E14" s="268"/>
      <c r="F14" s="268"/>
      <c r="G14" s="268"/>
      <c r="H14" s="268"/>
      <c r="I14" s="268"/>
      <c r="J14" s="268"/>
      <c r="K14" s="268"/>
      <c r="L14" s="268"/>
      <c r="M14" s="268"/>
      <c r="N14" s="268"/>
      <c r="O14" s="269"/>
    </row>
    <row r="15" spans="2:20" s="3" customFormat="1" x14ac:dyDescent="0.2">
      <c r="C15" s="244"/>
      <c r="D15" s="243"/>
      <c r="E15" s="243"/>
      <c r="F15" s="243"/>
      <c r="G15" s="243"/>
      <c r="H15" s="243"/>
      <c r="I15" s="243"/>
      <c r="J15" s="243"/>
      <c r="K15" s="243"/>
      <c r="L15" s="243"/>
      <c r="M15" s="243"/>
      <c r="N15" s="243"/>
      <c r="O15" s="243"/>
      <c r="P15" s="31"/>
    </row>
    <row r="16" spans="2:20" s="26" customFormat="1" ht="15.6" customHeight="1" x14ac:dyDescent="0.2">
      <c r="B16" s="26" t="s">
        <v>179</v>
      </c>
      <c r="L16" s="97"/>
      <c r="M16" s="97"/>
      <c r="N16" s="97"/>
      <c r="O16" s="97"/>
      <c r="P16" s="97"/>
    </row>
    <row r="17" spans="1:20" x14ac:dyDescent="0.2">
      <c r="C17" s="23"/>
      <c r="D17" s="23"/>
      <c r="E17" s="23"/>
    </row>
    <row r="18" spans="1:20" x14ac:dyDescent="0.2">
      <c r="C18" s="74"/>
      <c r="D18" s="253" t="s">
        <v>181</v>
      </c>
      <c r="E18" s="254"/>
      <c r="F18" s="254"/>
      <c r="G18" s="254"/>
      <c r="H18" s="254"/>
      <c r="I18" s="254"/>
      <c r="J18" s="254"/>
      <c r="K18" s="254"/>
      <c r="L18" s="254"/>
      <c r="M18" s="254"/>
      <c r="N18" s="254"/>
      <c r="O18" s="255"/>
    </row>
    <row r="19" spans="1:20" x14ac:dyDescent="0.2">
      <c r="C19" s="74"/>
      <c r="D19" s="256" t="s">
        <v>182</v>
      </c>
      <c r="E19" s="257"/>
      <c r="F19" s="257"/>
      <c r="G19" s="257"/>
      <c r="H19" s="257"/>
      <c r="I19" s="257"/>
      <c r="J19" s="257"/>
      <c r="K19" s="257"/>
      <c r="L19" s="257"/>
      <c r="M19" s="257"/>
      <c r="N19" s="257"/>
      <c r="O19" s="258"/>
    </row>
    <row r="20" spans="1:20" x14ac:dyDescent="0.2">
      <c r="C20" s="74"/>
      <c r="D20" s="256" t="s">
        <v>183</v>
      </c>
      <c r="E20" s="257"/>
      <c r="F20" s="257"/>
      <c r="G20" s="257"/>
      <c r="H20" s="257"/>
      <c r="I20" s="257"/>
      <c r="J20" s="257"/>
      <c r="K20" s="257"/>
      <c r="L20" s="257"/>
      <c r="M20" s="257"/>
      <c r="N20" s="257"/>
      <c r="O20" s="258"/>
    </row>
    <row r="21" spans="1:20" ht="25.35" customHeight="1" x14ac:dyDescent="0.2">
      <c r="C21" s="74"/>
      <c r="D21" s="256" t="s">
        <v>235</v>
      </c>
      <c r="E21" s="257"/>
      <c r="F21" s="257"/>
      <c r="G21" s="257"/>
      <c r="H21" s="257"/>
      <c r="I21" s="257"/>
      <c r="J21" s="257"/>
      <c r="K21" s="257"/>
      <c r="L21" s="257"/>
      <c r="M21" s="257"/>
      <c r="N21" s="257"/>
      <c r="O21" s="258"/>
    </row>
    <row r="22" spans="1:20" ht="27" customHeight="1" x14ac:dyDescent="0.2">
      <c r="C22" s="74"/>
      <c r="D22" s="259" t="s">
        <v>236</v>
      </c>
      <c r="E22" s="260"/>
      <c r="F22" s="260"/>
      <c r="G22" s="260"/>
      <c r="H22" s="260"/>
      <c r="I22" s="260"/>
      <c r="J22" s="260"/>
      <c r="K22" s="260"/>
      <c r="L22" s="260"/>
      <c r="M22" s="260"/>
      <c r="N22" s="260"/>
      <c r="O22" s="261"/>
    </row>
    <row r="23" spans="1:20" s="62" customFormat="1" ht="12.6" customHeight="1" x14ac:dyDescent="0.2">
      <c r="C23" s="167"/>
      <c r="D23" s="205"/>
      <c r="E23" s="205"/>
      <c r="F23" s="205"/>
      <c r="G23" s="205"/>
      <c r="H23" s="205"/>
      <c r="I23" s="205"/>
      <c r="J23" s="205"/>
      <c r="K23" s="205"/>
      <c r="L23" s="205"/>
      <c r="M23" s="205"/>
      <c r="N23" s="205"/>
      <c r="O23" s="205"/>
      <c r="P23" s="151"/>
    </row>
    <row r="24" spans="1:20" x14ac:dyDescent="0.2">
      <c r="C24" s="23"/>
      <c r="D24" s="23"/>
      <c r="E24" s="23"/>
      <c r="J24" s="273" t="s">
        <v>168</v>
      </c>
      <c r="K24" s="273"/>
      <c r="L24" s="273"/>
      <c r="M24" s="273"/>
      <c r="N24" s="273"/>
      <c r="O24" s="273"/>
      <c r="P24" s="273"/>
      <c r="Q24" s="273"/>
      <c r="R24" s="149"/>
      <c r="S24" s="149"/>
    </row>
    <row r="25" spans="1:20" s="32" customFormat="1" ht="51" x14ac:dyDescent="0.2">
      <c r="A25"/>
      <c r="C25" s="50" t="s">
        <v>76</v>
      </c>
      <c r="D25" s="50" t="s">
        <v>88</v>
      </c>
      <c r="E25"/>
      <c r="F25" s="130" t="s">
        <v>207</v>
      </c>
      <c r="G25" s="130" t="s">
        <v>209</v>
      </c>
      <c r="H25" s="130" t="s">
        <v>208</v>
      </c>
      <c r="I25" s="130" t="s">
        <v>210</v>
      </c>
      <c r="J25" s="272" t="s">
        <v>80</v>
      </c>
      <c r="K25" s="272"/>
      <c r="L25" s="272" t="s">
        <v>81</v>
      </c>
      <c r="M25" s="272"/>
      <c r="N25" s="272" t="s">
        <v>82</v>
      </c>
      <c r="O25" s="272"/>
      <c r="P25" s="272" t="s">
        <v>83</v>
      </c>
      <c r="Q25" s="272"/>
      <c r="R25" s="199" t="s">
        <v>199</v>
      </c>
      <c r="S25" s="134"/>
      <c r="T25"/>
    </row>
    <row r="26" spans="1:20" s="32" customFormat="1" ht="25.5" x14ac:dyDescent="0.2">
      <c r="C26" s="135"/>
      <c r="D26" s="135"/>
      <c r="E26" s="119"/>
      <c r="F26" s="136"/>
      <c r="G26" s="136"/>
      <c r="H26" s="136"/>
      <c r="I26" s="136"/>
      <c r="J26" s="138" t="s">
        <v>169</v>
      </c>
      <c r="K26" s="138" t="s">
        <v>170</v>
      </c>
      <c r="L26" s="138" t="s">
        <v>169</v>
      </c>
      <c r="M26" s="138" t="s">
        <v>170</v>
      </c>
      <c r="N26" s="138" t="s">
        <v>169</v>
      </c>
      <c r="O26" s="138" t="s">
        <v>170</v>
      </c>
      <c r="P26" s="138" t="s">
        <v>169</v>
      </c>
      <c r="Q26" s="138" t="s">
        <v>170</v>
      </c>
      <c r="R26" s="137" t="s">
        <v>200</v>
      </c>
      <c r="S26" s="160"/>
    </row>
    <row r="27" spans="1:20" x14ac:dyDescent="0.2">
      <c r="C27" s="131" t="s">
        <v>89</v>
      </c>
      <c r="D27" s="25" t="s">
        <v>75</v>
      </c>
      <c r="F27" s="132">
        <v>2</v>
      </c>
      <c r="G27" s="51">
        <v>100</v>
      </c>
      <c r="H27" s="132">
        <v>3</v>
      </c>
      <c r="I27" s="51">
        <v>60</v>
      </c>
      <c r="J27" s="53"/>
    </row>
    <row r="28" spans="1:20" x14ac:dyDescent="0.2">
      <c r="C28" s="131" t="s">
        <v>90</v>
      </c>
      <c r="D28" s="25" t="s">
        <v>75</v>
      </c>
      <c r="F28" s="133">
        <v>0</v>
      </c>
      <c r="G28" s="52">
        <v>0</v>
      </c>
      <c r="H28" s="133">
        <v>3</v>
      </c>
      <c r="I28" s="52">
        <v>60</v>
      </c>
      <c r="J28" s="53"/>
    </row>
    <row r="29" spans="1:20" x14ac:dyDescent="0.2">
      <c r="C29" s="131" t="s">
        <v>91</v>
      </c>
      <c r="D29" s="25" t="s">
        <v>75</v>
      </c>
      <c r="F29" s="132">
        <v>0</v>
      </c>
      <c r="G29" s="51">
        <v>0</v>
      </c>
      <c r="H29" s="132">
        <v>0</v>
      </c>
      <c r="I29" s="51">
        <v>0</v>
      </c>
      <c r="J29" s="53"/>
    </row>
    <row r="30" spans="1:20" x14ac:dyDescent="0.2">
      <c r="C30" s="131" t="s">
        <v>92</v>
      </c>
      <c r="D30" s="25" t="s">
        <v>75</v>
      </c>
      <c r="F30" s="133">
        <v>2</v>
      </c>
      <c r="G30" s="52">
        <v>100</v>
      </c>
      <c r="H30" s="133">
        <v>0</v>
      </c>
      <c r="I30" s="52">
        <v>0</v>
      </c>
      <c r="J30" s="53"/>
    </row>
    <row r="31" spans="1:20" x14ac:dyDescent="0.2">
      <c r="C31" s="131" t="s">
        <v>93</v>
      </c>
      <c r="D31" s="25" t="s">
        <v>75</v>
      </c>
      <c r="F31" s="132">
        <v>0</v>
      </c>
      <c r="G31" s="51">
        <v>0</v>
      </c>
      <c r="H31" s="132">
        <v>0</v>
      </c>
      <c r="I31" s="51">
        <v>0</v>
      </c>
      <c r="J31" s="53"/>
    </row>
    <row r="32" spans="1:20" x14ac:dyDescent="0.2">
      <c r="C32" s="131" t="s">
        <v>94</v>
      </c>
      <c r="D32" s="25" t="s">
        <v>75</v>
      </c>
      <c r="F32" s="133">
        <v>0</v>
      </c>
      <c r="G32" s="52">
        <v>0</v>
      </c>
      <c r="H32" s="133">
        <v>0</v>
      </c>
      <c r="I32" s="52">
        <v>0</v>
      </c>
      <c r="J32" s="53"/>
    </row>
    <row r="33" spans="3:10" x14ac:dyDescent="0.2">
      <c r="C33" s="131" t="s">
        <v>95</v>
      </c>
      <c r="D33" s="25" t="s">
        <v>75</v>
      </c>
      <c r="F33" s="132">
        <v>0</v>
      </c>
      <c r="G33" s="51">
        <v>0</v>
      </c>
      <c r="H33" s="132">
        <v>0</v>
      </c>
      <c r="I33" s="51">
        <v>0</v>
      </c>
      <c r="J33" s="53"/>
    </row>
    <row r="34" spans="3:10" x14ac:dyDescent="0.2">
      <c r="C34" s="131" t="s">
        <v>96</v>
      </c>
      <c r="D34" s="25" t="s">
        <v>75</v>
      </c>
      <c r="F34" s="132">
        <v>0</v>
      </c>
      <c r="G34" s="51">
        <v>0</v>
      </c>
      <c r="H34" s="133">
        <v>0</v>
      </c>
      <c r="I34" s="52">
        <v>0</v>
      </c>
      <c r="J34" s="53"/>
    </row>
    <row r="35" spans="3:10" x14ac:dyDescent="0.2">
      <c r="C35" s="131" t="s">
        <v>97</v>
      </c>
      <c r="D35" s="25" t="s">
        <v>75</v>
      </c>
      <c r="F35" s="133">
        <v>0</v>
      </c>
      <c r="G35" s="52">
        <v>0</v>
      </c>
      <c r="H35" s="132">
        <v>0</v>
      </c>
      <c r="I35" s="51">
        <v>0</v>
      </c>
      <c r="J35" s="53"/>
    </row>
    <row r="36" spans="3:10" x14ac:dyDescent="0.2">
      <c r="C36" s="131" t="s">
        <v>98</v>
      </c>
      <c r="D36" s="25" t="s">
        <v>75</v>
      </c>
      <c r="F36" s="132">
        <v>0</v>
      </c>
      <c r="G36" s="51">
        <v>0</v>
      </c>
      <c r="H36" s="133">
        <v>0</v>
      </c>
      <c r="I36" s="52">
        <v>0</v>
      </c>
      <c r="J36" s="53"/>
    </row>
    <row r="37" spans="3:10" x14ac:dyDescent="0.2">
      <c r="C37" s="131" t="s">
        <v>99</v>
      </c>
      <c r="D37" s="25" t="s">
        <v>75</v>
      </c>
      <c r="F37" s="132">
        <v>0</v>
      </c>
      <c r="G37" s="51">
        <v>0</v>
      </c>
      <c r="H37" s="132">
        <v>0</v>
      </c>
      <c r="I37" s="51">
        <v>0</v>
      </c>
      <c r="J37" s="53"/>
    </row>
    <row r="38" spans="3:10" x14ac:dyDescent="0.2">
      <c r="C38" s="131" t="s">
        <v>100</v>
      </c>
      <c r="D38" s="25" t="s">
        <v>75</v>
      </c>
      <c r="F38" s="133">
        <v>0</v>
      </c>
      <c r="G38" s="52">
        <v>0</v>
      </c>
      <c r="H38" s="133">
        <v>0</v>
      </c>
      <c r="I38" s="52">
        <v>0</v>
      </c>
      <c r="J38" s="53"/>
    </row>
    <row r="39" spans="3:10" x14ac:dyDescent="0.2">
      <c r="C39" s="131" t="s">
        <v>101</v>
      </c>
      <c r="D39" s="25" t="s">
        <v>75</v>
      </c>
      <c r="F39" s="132">
        <v>0</v>
      </c>
      <c r="G39" s="51">
        <v>0</v>
      </c>
      <c r="H39" s="132">
        <v>0</v>
      </c>
      <c r="I39" s="51">
        <v>0</v>
      </c>
      <c r="J39" s="53"/>
    </row>
    <row r="40" spans="3:10" x14ac:dyDescent="0.2">
      <c r="C40" s="131" t="s">
        <v>102</v>
      </c>
      <c r="D40" s="25" t="s">
        <v>75</v>
      </c>
      <c r="F40" s="132">
        <v>0</v>
      </c>
      <c r="G40" s="51">
        <v>0</v>
      </c>
      <c r="H40" s="133">
        <v>0</v>
      </c>
      <c r="I40" s="52">
        <v>0</v>
      </c>
      <c r="J40" s="53"/>
    </row>
    <row r="41" spans="3:10" x14ac:dyDescent="0.2">
      <c r="C41" s="131" t="s">
        <v>103</v>
      </c>
      <c r="D41" s="25" t="s">
        <v>75</v>
      </c>
      <c r="F41" s="133">
        <v>0</v>
      </c>
      <c r="G41" s="52">
        <v>0</v>
      </c>
      <c r="H41" s="132">
        <v>0</v>
      </c>
      <c r="I41" s="51">
        <v>0</v>
      </c>
      <c r="J41" s="53"/>
    </row>
    <row r="42" spans="3:10" x14ac:dyDescent="0.2">
      <c r="C42" s="131" t="s">
        <v>104</v>
      </c>
      <c r="D42" s="25" t="s">
        <v>75</v>
      </c>
      <c r="F42" s="132">
        <v>0</v>
      </c>
      <c r="G42" s="51">
        <v>0</v>
      </c>
      <c r="H42" s="133">
        <v>0</v>
      </c>
      <c r="I42" s="52">
        <v>0</v>
      </c>
      <c r="J42" s="53"/>
    </row>
    <row r="43" spans="3:10" x14ac:dyDescent="0.2">
      <c r="C43" s="131" t="s">
        <v>105</v>
      </c>
      <c r="D43" s="25" t="s">
        <v>75</v>
      </c>
      <c r="F43" s="132">
        <v>0</v>
      </c>
      <c r="G43" s="51">
        <v>0</v>
      </c>
      <c r="H43" s="132">
        <v>0</v>
      </c>
      <c r="I43" s="51">
        <v>0</v>
      </c>
      <c r="J43" s="53"/>
    </row>
    <row r="44" spans="3:10" x14ac:dyDescent="0.2">
      <c r="C44" s="131" t="s">
        <v>106</v>
      </c>
      <c r="D44" s="25" t="s">
        <v>75</v>
      </c>
      <c r="F44" s="133">
        <v>0</v>
      </c>
      <c r="G44" s="52">
        <v>0</v>
      </c>
      <c r="H44" s="133">
        <v>0</v>
      </c>
      <c r="I44" s="52">
        <v>0</v>
      </c>
      <c r="J44" s="53"/>
    </row>
    <row r="45" spans="3:10" x14ac:dyDescent="0.2">
      <c r="C45" s="131" t="s">
        <v>107</v>
      </c>
      <c r="D45" s="25" t="s">
        <v>75</v>
      </c>
      <c r="F45" s="132">
        <v>0</v>
      </c>
      <c r="G45" s="51">
        <v>0</v>
      </c>
      <c r="H45" s="132">
        <v>0</v>
      </c>
      <c r="I45" s="51">
        <v>0</v>
      </c>
      <c r="J45" s="53"/>
    </row>
    <row r="46" spans="3:10" x14ac:dyDescent="0.2">
      <c r="C46" s="131" t="s">
        <v>108</v>
      </c>
      <c r="D46" s="25" t="s">
        <v>75</v>
      </c>
      <c r="F46" s="133">
        <v>5</v>
      </c>
      <c r="G46" s="52">
        <v>100</v>
      </c>
      <c r="H46" s="133">
        <v>0</v>
      </c>
      <c r="I46" s="52">
        <v>0</v>
      </c>
      <c r="J46" s="53"/>
    </row>
    <row r="47" spans="3:10" x14ac:dyDescent="0.2">
      <c r="C47" s="131" t="s">
        <v>109</v>
      </c>
      <c r="D47" s="25" t="s">
        <v>75</v>
      </c>
      <c r="F47" s="133">
        <v>5</v>
      </c>
      <c r="G47" s="51">
        <v>100</v>
      </c>
      <c r="H47" s="132">
        <v>0</v>
      </c>
      <c r="I47" s="51">
        <v>0</v>
      </c>
      <c r="J47" s="53"/>
    </row>
    <row r="48" spans="3:10" x14ac:dyDescent="0.2">
      <c r="C48" s="131" t="s">
        <v>110</v>
      </c>
      <c r="D48" s="25" t="s">
        <v>75</v>
      </c>
      <c r="F48" s="133">
        <v>0</v>
      </c>
      <c r="G48" s="52">
        <v>0</v>
      </c>
      <c r="H48" s="133">
        <v>0</v>
      </c>
      <c r="I48" s="52">
        <v>0</v>
      </c>
      <c r="J48" s="53"/>
    </row>
    <row r="49" spans="3:10" x14ac:dyDescent="0.2">
      <c r="C49" s="131" t="s">
        <v>111</v>
      </c>
      <c r="D49" s="25" t="s">
        <v>75</v>
      </c>
      <c r="F49" s="133">
        <v>0</v>
      </c>
      <c r="G49" s="52">
        <v>0</v>
      </c>
      <c r="H49" s="132">
        <v>0</v>
      </c>
      <c r="I49" s="51">
        <v>0</v>
      </c>
      <c r="J49" s="53"/>
    </row>
    <row r="50" spans="3:10" x14ac:dyDescent="0.2">
      <c r="C50" s="131" t="s">
        <v>112</v>
      </c>
      <c r="D50" s="25" t="s">
        <v>75</v>
      </c>
      <c r="F50" s="133">
        <v>0</v>
      </c>
      <c r="G50" s="52">
        <v>0</v>
      </c>
      <c r="H50" s="133">
        <v>0</v>
      </c>
      <c r="I50" s="52">
        <v>0</v>
      </c>
      <c r="J50" s="53"/>
    </row>
    <row r="51" spans="3:10" x14ac:dyDescent="0.2">
      <c r="C51" s="131" t="s">
        <v>113</v>
      </c>
      <c r="D51" s="25" t="s">
        <v>75</v>
      </c>
      <c r="F51" s="133">
        <v>0</v>
      </c>
      <c r="G51" s="52">
        <v>0</v>
      </c>
      <c r="H51" s="132">
        <v>0</v>
      </c>
      <c r="I51" s="51">
        <v>0</v>
      </c>
      <c r="J51" s="53"/>
    </row>
    <row r="52" spans="3:10" x14ac:dyDescent="0.2">
      <c r="C52" s="131" t="s">
        <v>114</v>
      </c>
      <c r="D52" s="25" t="s">
        <v>75</v>
      </c>
      <c r="F52" s="133">
        <v>3</v>
      </c>
      <c r="G52" s="52">
        <v>200</v>
      </c>
      <c r="H52" s="133">
        <v>0</v>
      </c>
      <c r="I52" s="52">
        <v>0</v>
      </c>
      <c r="J52" s="53"/>
    </row>
    <row r="53" spans="3:10" x14ac:dyDescent="0.2">
      <c r="C53" s="131" t="s">
        <v>115</v>
      </c>
      <c r="D53" s="25" t="s">
        <v>75</v>
      </c>
      <c r="F53" s="133">
        <v>3</v>
      </c>
      <c r="G53" s="52">
        <v>200</v>
      </c>
      <c r="H53" s="132">
        <v>0</v>
      </c>
      <c r="I53" s="51">
        <v>0</v>
      </c>
      <c r="J53" s="53"/>
    </row>
    <row r="54" spans="3:10" x14ac:dyDescent="0.2">
      <c r="C54" s="131" t="s">
        <v>116</v>
      </c>
      <c r="D54" s="25" t="s">
        <v>75</v>
      </c>
      <c r="F54" s="133">
        <v>0</v>
      </c>
      <c r="G54" s="52">
        <v>0</v>
      </c>
      <c r="H54" s="133">
        <v>0</v>
      </c>
      <c r="I54" s="52">
        <v>0</v>
      </c>
      <c r="J54" s="53"/>
    </row>
    <row r="55" spans="3:10" x14ac:dyDescent="0.2">
      <c r="C55" s="131" t="s">
        <v>117</v>
      </c>
      <c r="D55" s="25" t="s">
        <v>75</v>
      </c>
      <c r="F55" s="133">
        <v>0</v>
      </c>
      <c r="G55" s="52">
        <v>0</v>
      </c>
      <c r="H55" s="133">
        <v>0</v>
      </c>
      <c r="I55" s="51">
        <v>0</v>
      </c>
      <c r="J55" s="53"/>
    </row>
    <row r="56" spans="3:10" x14ac:dyDescent="0.2">
      <c r="C56" s="131" t="s">
        <v>118</v>
      </c>
      <c r="D56" s="25" t="s">
        <v>75</v>
      </c>
      <c r="F56" s="133">
        <v>0</v>
      </c>
      <c r="G56" s="52">
        <v>0</v>
      </c>
      <c r="H56" s="133">
        <v>0</v>
      </c>
      <c r="I56" s="52">
        <v>0</v>
      </c>
      <c r="J56" s="53"/>
    </row>
    <row r="57" spans="3:10" x14ac:dyDescent="0.2">
      <c r="C57" s="131" t="s">
        <v>119</v>
      </c>
      <c r="D57" s="25" t="s">
        <v>75</v>
      </c>
      <c r="F57" s="133">
        <v>0</v>
      </c>
      <c r="G57" s="52">
        <v>0</v>
      </c>
      <c r="H57" s="132">
        <v>8</v>
      </c>
      <c r="I57" s="51">
        <v>70</v>
      </c>
      <c r="J57" s="53"/>
    </row>
    <row r="58" spans="3:10" x14ac:dyDescent="0.2">
      <c r="C58" s="131" t="s">
        <v>120</v>
      </c>
      <c r="D58" s="25" t="s">
        <v>75</v>
      </c>
      <c r="F58" s="133">
        <v>0</v>
      </c>
      <c r="G58" s="52">
        <v>0</v>
      </c>
      <c r="H58" s="133">
        <v>0</v>
      </c>
      <c r="I58" s="52">
        <v>0</v>
      </c>
      <c r="J58" s="53"/>
    </row>
    <row r="59" spans="3:10" x14ac:dyDescent="0.2">
      <c r="C59" s="131" t="s">
        <v>121</v>
      </c>
      <c r="D59" s="25" t="s">
        <v>75</v>
      </c>
      <c r="F59" s="133">
        <v>0</v>
      </c>
      <c r="G59" s="52">
        <v>0</v>
      </c>
      <c r="H59" s="133">
        <v>0</v>
      </c>
      <c r="I59" s="51">
        <v>0</v>
      </c>
      <c r="J59" s="53"/>
    </row>
    <row r="60" spans="3:10" x14ac:dyDescent="0.2">
      <c r="C60" s="131" t="s">
        <v>122</v>
      </c>
      <c r="D60" s="25" t="s">
        <v>75</v>
      </c>
      <c r="F60" s="133">
        <v>0</v>
      </c>
      <c r="G60" s="52">
        <v>0</v>
      </c>
      <c r="H60" s="133">
        <v>0</v>
      </c>
      <c r="I60" s="52">
        <v>0</v>
      </c>
      <c r="J60" s="53"/>
    </row>
    <row r="61" spans="3:10" x14ac:dyDescent="0.2">
      <c r="C61" s="131" t="s">
        <v>123</v>
      </c>
      <c r="D61" s="25" t="s">
        <v>75</v>
      </c>
      <c r="F61" s="133">
        <v>0</v>
      </c>
      <c r="G61" s="52">
        <v>0</v>
      </c>
      <c r="H61" s="133">
        <v>0</v>
      </c>
      <c r="I61" s="51">
        <v>0</v>
      </c>
      <c r="J61" s="53"/>
    </row>
    <row r="62" spans="3:10" x14ac:dyDescent="0.2">
      <c r="C62" s="131" t="s">
        <v>124</v>
      </c>
      <c r="D62" s="25" t="s">
        <v>75</v>
      </c>
      <c r="F62" s="133">
        <v>0</v>
      </c>
      <c r="G62" s="52">
        <v>0</v>
      </c>
      <c r="H62" s="133">
        <v>0</v>
      </c>
      <c r="I62" s="52">
        <v>0</v>
      </c>
      <c r="J62" s="53"/>
    </row>
    <row r="63" spans="3:10" x14ac:dyDescent="0.2">
      <c r="C63" s="131" t="s">
        <v>125</v>
      </c>
      <c r="D63" s="25" t="s">
        <v>75</v>
      </c>
      <c r="F63" s="133">
        <v>0</v>
      </c>
      <c r="G63" s="52">
        <v>0</v>
      </c>
      <c r="H63" s="133">
        <v>0</v>
      </c>
      <c r="I63" s="51">
        <v>0</v>
      </c>
      <c r="J63" s="53"/>
    </row>
    <row r="64" spans="3:10" x14ac:dyDescent="0.2">
      <c r="C64" s="131" t="s">
        <v>126</v>
      </c>
      <c r="D64" s="25" t="s">
        <v>75</v>
      </c>
      <c r="F64" s="133">
        <v>0</v>
      </c>
      <c r="G64" s="52">
        <v>0</v>
      </c>
      <c r="H64" s="133">
        <v>0</v>
      </c>
      <c r="I64" s="52">
        <v>0</v>
      </c>
      <c r="J64" s="53"/>
    </row>
    <row r="65" spans="3:10" x14ac:dyDescent="0.2">
      <c r="C65" s="131" t="s">
        <v>127</v>
      </c>
      <c r="D65" s="25" t="s">
        <v>75</v>
      </c>
      <c r="F65" s="133">
        <v>0</v>
      </c>
      <c r="G65" s="52">
        <v>0</v>
      </c>
      <c r="H65" s="133">
        <v>0</v>
      </c>
      <c r="I65" s="51">
        <v>0</v>
      </c>
      <c r="J65" s="53"/>
    </row>
    <row r="66" spans="3:10" x14ac:dyDescent="0.2">
      <c r="C66" s="131" t="s">
        <v>128</v>
      </c>
      <c r="D66" s="25" t="s">
        <v>75</v>
      </c>
      <c r="F66" s="133">
        <v>0</v>
      </c>
      <c r="G66" s="52">
        <v>0</v>
      </c>
      <c r="H66" s="133">
        <v>0</v>
      </c>
      <c r="I66" s="52">
        <v>0</v>
      </c>
      <c r="J66" s="53"/>
    </row>
    <row r="67" spans="3:10" x14ac:dyDescent="0.2">
      <c r="C67" s="131" t="s">
        <v>129</v>
      </c>
      <c r="D67" s="25" t="s">
        <v>75</v>
      </c>
      <c r="F67" s="133">
        <v>0</v>
      </c>
      <c r="G67" s="52">
        <v>0</v>
      </c>
      <c r="H67" s="133">
        <v>0</v>
      </c>
      <c r="I67" s="51">
        <v>0</v>
      </c>
      <c r="J67" s="53"/>
    </row>
    <row r="68" spans="3:10" x14ac:dyDescent="0.2">
      <c r="C68" s="131" t="s">
        <v>130</v>
      </c>
      <c r="D68" s="25" t="s">
        <v>75</v>
      </c>
      <c r="F68" s="133">
        <v>0</v>
      </c>
      <c r="G68" s="52">
        <v>0</v>
      </c>
      <c r="H68" s="133">
        <v>0</v>
      </c>
      <c r="I68" s="52">
        <v>0</v>
      </c>
      <c r="J68" s="53"/>
    </row>
    <row r="69" spans="3:10" x14ac:dyDescent="0.2">
      <c r="C69" s="131" t="s">
        <v>131</v>
      </c>
      <c r="D69" s="25" t="s">
        <v>75</v>
      </c>
      <c r="F69" s="133">
        <v>0</v>
      </c>
      <c r="G69" s="52">
        <v>0</v>
      </c>
      <c r="H69" s="133">
        <v>0</v>
      </c>
      <c r="I69" s="51">
        <v>0</v>
      </c>
      <c r="J69" s="53"/>
    </row>
    <row r="70" spans="3:10" x14ac:dyDescent="0.2">
      <c r="C70" s="131" t="s">
        <v>132</v>
      </c>
      <c r="D70" s="25" t="s">
        <v>75</v>
      </c>
      <c r="F70" s="133">
        <v>0</v>
      </c>
      <c r="G70" s="52">
        <v>0</v>
      </c>
      <c r="H70" s="133">
        <v>0</v>
      </c>
      <c r="I70" s="52">
        <v>0</v>
      </c>
      <c r="J70" s="53"/>
    </row>
    <row r="71" spans="3:10" x14ac:dyDescent="0.2">
      <c r="C71" s="131" t="s">
        <v>133</v>
      </c>
      <c r="D71" s="25" t="s">
        <v>75</v>
      </c>
      <c r="F71" s="133">
        <v>0</v>
      </c>
      <c r="G71" s="52">
        <v>0</v>
      </c>
      <c r="H71" s="133">
        <v>0</v>
      </c>
      <c r="I71" s="51">
        <v>0</v>
      </c>
      <c r="J71" s="53"/>
    </row>
    <row r="72" spans="3:10" x14ac:dyDescent="0.2">
      <c r="C72" s="131" t="s">
        <v>134</v>
      </c>
      <c r="D72" s="25" t="s">
        <v>75</v>
      </c>
      <c r="F72" s="133">
        <v>0</v>
      </c>
      <c r="G72" s="52">
        <v>0</v>
      </c>
      <c r="H72" s="133">
        <v>0</v>
      </c>
      <c r="I72" s="52">
        <v>0</v>
      </c>
      <c r="J72" s="53"/>
    </row>
    <row r="73" spans="3:10" x14ac:dyDescent="0.2">
      <c r="C73" s="131" t="s">
        <v>135</v>
      </c>
      <c r="D73" s="25" t="s">
        <v>75</v>
      </c>
      <c r="F73" s="133">
        <v>0</v>
      </c>
      <c r="G73" s="52">
        <v>0</v>
      </c>
      <c r="H73" s="133">
        <v>0</v>
      </c>
      <c r="I73" s="51">
        <v>0</v>
      </c>
      <c r="J73" s="53"/>
    </row>
    <row r="74" spans="3:10" x14ac:dyDescent="0.2">
      <c r="C74" s="131" t="s">
        <v>136</v>
      </c>
      <c r="D74" s="25" t="s">
        <v>75</v>
      </c>
      <c r="F74" s="133">
        <v>0</v>
      </c>
      <c r="G74" s="52">
        <v>0</v>
      </c>
      <c r="H74" s="133">
        <v>0</v>
      </c>
      <c r="I74" s="52">
        <v>0</v>
      </c>
      <c r="J74" s="53"/>
    </row>
    <row r="75" spans="3:10" x14ac:dyDescent="0.2">
      <c r="C75" s="131" t="s">
        <v>137</v>
      </c>
      <c r="D75" s="25" t="s">
        <v>75</v>
      </c>
      <c r="F75" s="133">
        <v>0</v>
      </c>
      <c r="G75" s="52">
        <v>0</v>
      </c>
      <c r="H75" s="133">
        <v>0</v>
      </c>
      <c r="I75" s="51">
        <v>0</v>
      </c>
      <c r="J75" s="53"/>
    </row>
    <row r="76" spans="3:10" x14ac:dyDescent="0.2">
      <c r="C76" s="131" t="s">
        <v>138</v>
      </c>
      <c r="D76" s="25" t="s">
        <v>75</v>
      </c>
      <c r="F76" s="133">
        <v>0</v>
      </c>
      <c r="G76" s="52">
        <v>0</v>
      </c>
      <c r="H76" s="133">
        <v>0</v>
      </c>
      <c r="I76" s="52">
        <v>0</v>
      </c>
      <c r="J76" s="53"/>
    </row>
    <row r="77" spans="3:10" x14ac:dyDescent="0.2">
      <c r="C77" s="131" t="s">
        <v>139</v>
      </c>
      <c r="D77" s="25" t="s">
        <v>75</v>
      </c>
      <c r="F77" s="133">
        <v>0</v>
      </c>
      <c r="G77" s="52">
        <v>0</v>
      </c>
      <c r="H77" s="133">
        <v>0</v>
      </c>
      <c r="I77" s="51">
        <v>0</v>
      </c>
      <c r="J77" s="53"/>
    </row>
    <row r="78" spans="3:10" x14ac:dyDescent="0.2">
      <c r="C78" s="131" t="s">
        <v>140</v>
      </c>
      <c r="D78" s="25" t="s">
        <v>75</v>
      </c>
      <c r="F78" s="133">
        <v>0</v>
      </c>
      <c r="G78" s="52">
        <v>0</v>
      </c>
      <c r="H78" s="133">
        <v>0</v>
      </c>
      <c r="I78" s="52">
        <v>0</v>
      </c>
      <c r="J78" s="53"/>
    </row>
    <row r="79" spans="3:10" x14ac:dyDescent="0.2">
      <c r="C79" s="131" t="s">
        <v>141</v>
      </c>
      <c r="D79" s="25" t="s">
        <v>75</v>
      </c>
      <c r="F79" s="133">
        <v>10</v>
      </c>
      <c r="G79" s="52">
        <v>200</v>
      </c>
      <c r="H79" s="133">
        <v>0</v>
      </c>
      <c r="I79" s="51">
        <v>0</v>
      </c>
      <c r="J79" s="53"/>
    </row>
    <row r="80" spans="3:10" x14ac:dyDescent="0.2">
      <c r="C80" s="131" t="s">
        <v>142</v>
      </c>
      <c r="D80" s="25" t="s">
        <v>75</v>
      </c>
      <c r="F80" s="133">
        <v>10</v>
      </c>
      <c r="G80" s="52">
        <v>200</v>
      </c>
      <c r="H80" s="133">
        <v>0</v>
      </c>
      <c r="I80" s="52">
        <v>0</v>
      </c>
      <c r="J80" s="53"/>
    </row>
    <row r="81" spans="3:18" x14ac:dyDescent="0.2">
      <c r="C81" s="131" t="s">
        <v>143</v>
      </c>
      <c r="D81" s="25" t="s">
        <v>75</v>
      </c>
      <c r="F81" s="133">
        <v>0</v>
      </c>
      <c r="G81" s="52">
        <v>0</v>
      </c>
      <c r="H81" s="133">
        <v>0</v>
      </c>
      <c r="I81" s="51">
        <v>0</v>
      </c>
      <c r="J81" s="53"/>
    </row>
    <row r="82" spans="3:18" x14ac:dyDescent="0.2">
      <c r="C82" s="131" t="s">
        <v>144</v>
      </c>
      <c r="D82" s="25" t="s">
        <v>75</v>
      </c>
      <c r="F82" s="133">
        <v>0</v>
      </c>
      <c r="G82" s="52">
        <v>0</v>
      </c>
      <c r="H82" s="133">
        <v>0</v>
      </c>
      <c r="I82" s="52">
        <v>0</v>
      </c>
      <c r="J82" s="53"/>
    </row>
    <row r="83" spans="3:18" x14ac:dyDescent="0.2">
      <c r="C83" s="131" t="s">
        <v>145</v>
      </c>
      <c r="D83" s="25" t="s">
        <v>75</v>
      </c>
      <c r="F83" s="133">
        <v>0</v>
      </c>
      <c r="G83" s="52">
        <v>0</v>
      </c>
      <c r="H83" s="133">
        <v>8</v>
      </c>
      <c r="I83" s="51">
        <v>70</v>
      </c>
      <c r="J83" s="53"/>
      <c r="P83" s="32" t="e">
        <f>Q86/P86</f>
        <v>#DIV/0!</v>
      </c>
    </row>
    <row r="84" spans="3:18" x14ac:dyDescent="0.2">
      <c r="C84" s="131" t="s">
        <v>146</v>
      </c>
      <c r="D84" s="25" t="s">
        <v>75</v>
      </c>
      <c r="F84" s="133">
        <v>10</v>
      </c>
      <c r="G84" s="52">
        <v>200</v>
      </c>
      <c r="H84" s="132">
        <v>8</v>
      </c>
      <c r="I84" s="52">
        <v>70</v>
      </c>
      <c r="J84" s="53"/>
    </row>
    <row r="85" spans="3:18" x14ac:dyDescent="0.2">
      <c r="C85" s="131"/>
      <c r="D85" s="25"/>
      <c r="E85" s="25"/>
      <c r="F85" s="52"/>
      <c r="G85" s="52"/>
      <c r="H85" s="52"/>
      <c r="I85" s="52"/>
      <c r="J85" s="53"/>
    </row>
    <row r="86" spans="3:18" x14ac:dyDescent="0.2">
      <c r="C86" s="131" t="s">
        <v>89</v>
      </c>
      <c r="D86" s="25" t="s">
        <v>79</v>
      </c>
      <c r="E86" s="25"/>
      <c r="F86" s="52">
        <v>4</v>
      </c>
      <c r="G86" s="52"/>
      <c r="H86" s="52"/>
      <c r="I86" s="52"/>
      <c r="J86" s="139">
        <v>50</v>
      </c>
      <c r="K86" s="139">
        <v>3500</v>
      </c>
      <c r="L86" s="140">
        <v>10</v>
      </c>
      <c r="M86" s="140">
        <v>1080</v>
      </c>
      <c r="N86" s="140">
        <v>0</v>
      </c>
      <c r="O86" s="140">
        <v>0</v>
      </c>
      <c r="P86" s="140">
        <v>0</v>
      </c>
      <c r="Q86" s="139">
        <v>0</v>
      </c>
      <c r="R86" s="200">
        <f>K86+M86+O86+Q86</f>
        <v>4580</v>
      </c>
    </row>
    <row r="87" spans="3:18" x14ac:dyDescent="0.2">
      <c r="C87" s="131" t="s">
        <v>90</v>
      </c>
      <c r="D87" s="25" t="s">
        <v>79</v>
      </c>
      <c r="E87" s="25"/>
      <c r="F87" s="52">
        <v>4</v>
      </c>
      <c r="G87" s="52"/>
      <c r="H87" s="52"/>
      <c r="I87" s="52"/>
      <c r="J87" s="139">
        <v>0</v>
      </c>
      <c r="K87" s="139">
        <v>0</v>
      </c>
      <c r="L87" s="140">
        <v>0</v>
      </c>
      <c r="M87" s="140">
        <v>0</v>
      </c>
      <c r="N87" s="140">
        <v>0</v>
      </c>
      <c r="O87" s="140">
        <v>0</v>
      </c>
      <c r="P87" s="140">
        <v>0</v>
      </c>
      <c r="Q87" s="139">
        <v>0</v>
      </c>
      <c r="R87" s="200">
        <f t="shared" ref="R87:R150" si="0">K87+M87+O87+Q87</f>
        <v>0</v>
      </c>
    </row>
    <row r="88" spans="3:18" x14ac:dyDescent="0.2">
      <c r="C88" s="131" t="s">
        <v>91</v>
      </c>
      <c r="D88" s="25" t="s">
        <v>79</v>
      </c>
      <c r="E88" s="25"/>
      <c r="F88" s="52">
        <v>4</v>
      </c>
      <c r="G88" s="52"/>
      <c r="H88" s="52"/>
      <c r="I88" s="52"/>
      <c r="J88" s="139">
        <v>0</v>
      </c>
      <c r="K88" s="139">
        <v>0</v>
      </c>
      <c r="L88" s="140">
        <v>0</v>
      </c>
      <c r="M88" s="140">
        <v>0</v>
      </c>
      <c r="N88" s="140">
        <v>0</v>
      </c>
      <c r="O88" s="140">
        <v>0</v>
      </c>
      <c r="P88" s="140">
        <v>0</v>
      </c>
      <c r="Q88" s="139">
        <v>0</v>
      </c>
      <c r="R88" s="200">
        <f t="shared" si="0"/>
        <v>0</v>
      </c>
    </row>
    <row r="89" spans="3:18" x14ac:dyDescent="0.2">
      <c r="C89" s="131" t="s">
        <v>92</v>
      </c>
      <c r="D89" s="25" t="s">
        <v>79</v>
      </c>
      <c r="E89" s="25"/>
      <c r="F89" s="52">
        <v>4</v>
      </c>
      <c r="G89" s="52"/>
      <c r="H89" s="52"/>
      <c r="I89" s="52"/>
      <c r="J89" s="139">
        <v>0</v>
      </c>
      <c r="K89" s="139">
        <v>0</v>
      </c>
      <c r="L89" s="140">
        <v>10</v>
      </c>
      <c r="M89" s="140">
        <v>1080</v>
      </c>
      <c r="N89" s="140">
        <v>0</v>
      </c>
      <c r="O89" s="140">
        <v>0</v>
      </c>
      <c r="P89" s="140">
        <v>0</v>
      </c>
      <c r="Q89" s="139">
        <v>0</v>
      </c>
      <c r="R89" s="200">
        <f t="shared" si="0"/>
        <v>1080</v>
      </c>
    </row>
    <row r="90" spans="3:18" x14ac:dyDescent="0.2">
      <c r="C90" s="131" t="s">
        <v>93</v>
      </c>
      <c r="D90" s="25" t="s">
        <v>79</v>
      </c>
      <c r="E90" s="25"/>
      <c r="F90" s="52">
        <v>4</v>
      </c>
      <c r="G90" s="52"/>
      <c r="H90" s="52"/>
      <c r="I90" s="52"/>
      <c r="J90" s="139">
        <v>50</v>
      </c>
      <c r="K90" s="139">
        <v>3500</v>
      </c>
      <c r="L90" s="140">
        <v>0</v>
      </c>
      <c r="M90" s="140">
        <v>0</v>
      </c>
      <c r="N90" s="140">
        <v>0</v>
      </c>
      <c r="O90" s="140">
        <v>0</v>
      </c>
      <c r="P90" s="140">
        <v>0</v>
      </c>
      <c r="Q90" s="139">
        <v>0</v>
      </c>
      <c r="R90" s="200">
        <f t="shared" si="0"/>
        <v>3500</v>
      </c>
    </row>
    <row r="91" spans="3:18" x14ac:dyDescent="0.2">
      <c r="C91" s="131" t="s">
        <v>94</v>
      </c>
      <c r="D91" s="25" t="s">
        <v>79</v>
      </c>
      <c r="E91" s="25"/>
      <c r="F91" s="52">
        <v>4</v>
      </c>
      <c r="G91" s="52"/>
      <c r="H91" s="52"/>
      <c r="I91" s="52"/>
      <c r="J91" s="139">
        <v>0</v>
      </c>
      <c r="K91" s="139">
        <v>0</v>
      </c>
      <c r="L91" s="140">
        <v>0</v>
      </c>
      <c r="M91" s="140">
        <v>0</v>
      </c>
      <c r="N91" s="140">
        <v>0</v>
      </c>
      <c r="O91" s="140">
        <v>0</v>
      </c>
      <c r="P91" s="140">
        <v>0</v>
      </c>
      <c r="Q91" s="139">
        <v>0</v>
      </c>
      <c r="R91" s="200">
        <f t="shared" si="0"/>
        <v>0</v>
      </c>
    </row>
    <row r="92" spans="3:18" x14ac:dyDescent="0.2">
      <c r="C92" s="131" t="s">
        <v>95</v>
      </c>
      <c r="D92" s="25" t="s">
        <v>79</v>
      </c>
      <c r="E92" s="25"/>
      <c r="F92" s="52">
        <v>0</v>
      </c>
      <c r="G92" s="52"/>
      <c r="H92" s="52"/>
      <c r="I92" s="52">
        <v>0</v>
      </c>
      <c r="J92" s="139">
        <v>0</v>
      </c>
      <c r="K92" s="139">
        <v>0</v>
      </c>
      <c r="L92" s="140">
        <v>0</v>
      </c>
      <c r="M92" s="140">
        <v>0</v>
      </c>
      <c r="N92" s="140">
        <v>0</v>
      </c>
      <c r="O92" s="140">
        <v>0</v>
      </c>
      <c r="P92" s="140">
        <v>0</v>
      </c>
      <c r="Q92" s="139">
        <v>0</v>
      </c>
      <c r="R92" s="200">
        <f t="shared" si="0"/>
        <v>0</v>
      </c>
    </row>
    <row r="93" spans="3:18" x14ac:dyDescent="0.2">
      <c r="C93" s="131" t="s">
        <v>96</v>
      </c>
      <c r="D93" s="25" t="s">
        <v>79</v>
      </c>
      <c r="E93" s="25"/>
      <c r="F93" s="52">
        <v>0</v>
      </c>
      <c r="G93" s="52"/>
      <c r="H93" s="52"/>
      <c r="I93" s="52"/>
      <c r="J93" s="139">
        <v>0</v>
      </c>
      <c r="K93" s="139">
        <v>0</v>
      </c>
      <c r="L93" s="140">
        <v>0</v>
      </c>
      <c r="M93" s="140">
        <v>0</v>
      </c>
      <c r="N93" s="140">
        <v>0</v>
      </c>
      <c r="O93" s="140">
        <v>0</v>
      </c>
      <c r="P93" s="140">
        <v>0</v>
      </c>
      <c r="Q93" s="139">
        <v>0</v>
      </c>
      <c r="R93" s="200">
        <f t="shared" si="0"/>
        <v>0</v>
      </c>
    </row>
    <row r="94" spans="3:18" x14ac:dyDescent="0.2">
      <c r="C94" s="131" t="s">
        <v>97</v>
      </c>
      <c r="D94" s="25" t="s">
        <v>79</v>
      </c>
      <c r="E94" s="25"/>
      <c r="F94" s="52">
        <v>0</v>
      </c>
      <c r="G94" s="52"/>
      <c r="H94" s="52"/>
      <c r="I94" s="52"/>
      <c r="J94" s="139">
        <v>0</v>
      </c>
      <c r="K94" s="139">
        <v>0</v>
      </c>
      <c r="L94" s="140">
        <v>0</v>
      </c>
      <c r="M94" s="140">
        <v>0</v>
      </c>
      <c r="N94" s="140">
        <v>0</v>
      </c>
      <c r="O94" s="140">
        <v>0</v>
      </c>
      <c r="P94" s="140">
        <v>0</v>
      </c>
      <c r="Q94" s="139">
        <v>0</v>
      </c>
      <c r="R94" s="200">
        <f t="shared" si="0"/>
        <v>0</v>
      </c>
    </row>
    <row r="95" spans="3:18" x14ac:dyDescent="0.2">
      <c r="C95" s="131" t="s">
        <v>98</v>
      </c>
      <c r="D95" s="25" t="s">
        <v>79</v>
      </c>
      <c r="E95" s="25"/>
      <c r="F95" s="52">
        <v>0</v>
      </c>
      <c r="G95" s="52"/>
      <c r="H95" s="52"/>
      <c r="I95" s="52"/>
      <c r="J95" s="139">
        <v>0</v>
      </c>
      <c r="K95" s="139">
        <v>0</v>
      </c>
      <c r="L95" s="140">
        <v>0</v>
      </c>
      <c r="M95" s="140">
        <v>0</v>
      </c>
      <c r="N95" s="140">
        <v>0</v>
      </c>
      <c r="O95" s="140">
        <v>0</v>
      </c>
      <c r="P95" s="140">
        <v>0</v>
      </c>
      <c r="Q95" s="139">
        <v>0</v>
      </c>
      <c r="R95" s="200">
        <f t="shared" si="0"/>
        <v>0</v>
      </c>
    </row>
    <row r="96" spans="3:18" x14ac:dyDescent="0.2">
      <c r="C96" s="131" t="s">
        <v>99</v>
      </c>
      <c r="D96" s="25" t="s">
        <v>79</v>
      </c>
      <c r="E96" s="25"/>
      <c r="F96" s="52">
        <v>0</v>
      </c>
      <c r="G96" s="52"/>
      <c r="H96" s="52"/>
      <c r="I96" s="52"/>
      <c r="J96" s="139">
        <v>0</v>
      </c>
      <c r="K96" s="139">
        <v>0</v>
      </c>
      <c r="L96" s="140">
        <v>0</v>
      </c>
      <c r="M96" s="140">
        <v>0</v>
      </c>
      <c r="N96" s="140">
        <v>0</v>
      </c>
      <c r="O96" s="140">
        <v>0</v>
      </c>
      <c r="P96" s="140">
        <v>0</v>
      </c>
      <c r="Q96" s="139">
        <v>0</v>
      </c>
      <c r="R96" s="200">
        <f t="shared" si="0"/>
        <v>0</v>
      </c>
    </row>
    <row r="97" spans="3:18" x14ac:dyDescent="0.2">
      <c r="C97" s="131" t="s">
        <v>100</v>
      </c>
      <c r="D97" s="25" t="s">
        <v>79</v>
      </c>
      <c r="E97" s="25"/>
      <c r="F97" s="52">
        <v>0</v>
      </c>
      <c r="G97" s="52"/>
      <c r="H97" s="52"/>
      <c r="I97" s="52"/>
      <c r="J97" s="139">
        <v>0</v>
      </c>
      <c r="K97" s="139">
        <v>0</v>
      </c>
      <c r="L97" s="140">
        <v>0</v>
      </c>
      <c r="M97" s="140">
        <v>0</v>
      </c>
      <c r="N97" s="140">
        <v>0</v>
      </c>
      <c r="O97" s="140">
        <v>0</v>
      </c>
      <c r="P97" s="140">
        <v>0</v>
      </c>
      <c r="Q97" s="139">
        <v>0</v>
      </c>
      <c r="R97" s="200">
        <f t="shared" si="0"/>
        <v>0</v>
      </c>
    </row>
    <row r="98" spans="3:18" x14ac:dyDescent="0.2">
      <c r="C98" s="131" t="s">
        <v>101</v>
      </c>
      <c r="D98" s="25" t="s">
        <v>79</v>
      </c>
      <c r="E98" s="25"/>
      <c r="F98" s="52">
        <v>0</v>
      </c>
      <c r="G98" s="52"/>
      <c r="H98" s="52"/>
      <c r="I98" s="52"/>
      <c r="J98" s="139">
        <v>0</v>
      </c>
      <c r="K98" s="139">
        <v>0</v>
      </c>
      <c r="L98" s="140">
        <v>0</v>
      </c>
      <c r="M98" s="140">
        <v>0</v>
      </c>
      <c r="N98" s="140">
        <v>0</v>
      </c>
      <c r="O98" s="140">
        <v>0</v>
      </c>
      <c r="P98" s="140">
        <v>0</v>
      </c>
      <c r="Q98" s="139">
        <v>0</v>
      </c>
      <c r="R98" s="200">
        <f t="shared" si="0"/>
        <v>0</v>
      </c>
    </row>
    <row r="99" spans="3:18" x14ac:dyDescent="0.2">
      <c r="C99" s="131" t="s">
        <v>102</v>
      </c>
      <c r="D99" s="25" t="s">
        <v>79</v>
      </c>
      <c r="E99" s="25"/>
      <c r="F99" s="52">
        <v>0</v>
      </c>
      <c r="G99" s="52"/>
      <c r="H99" s="52"/>
      <c r="I99" s="52"/>
      <c r="J99" s="139">
        <v>0</v>
      </c>
      <c r="K99" s="139">
        <v>0</v>
      </c>
      <c r="L99" s="140">
        <v>0</v>
      </c>
      <c r="M99" s="140">
        <v>0</v>
      </c>
      <c r="N99" s="140">
        <v>0</v>
      </c>
      <c r="O99" s="140">
        <v>0</v>
      </c>
      <c r="P99" s="140">
        <v>0</v>
      </c>
      <c r="Q99" s="139">
        <v>0</v>
      </c>
      <c r="R99" s="200">
        <f t="shared" si="0"/>
        <v>0</v>
      </c>
    </row>
    <row r="100" spans="3:18" x14ac:dyDescent="0.2">
      <c r="C100" s="131" t="s">
        <v>103</v>
      </c>
      <c r="D100" s="25" t="s">
        <v>79</v>
      </c>
      <c r="E100" s="25"/>
      <c r="F100" s="52">
        <v>0</v>
      </c>
      <c r="G100" s="52"/>
      <c r="H100" s="52"/>
      <c r="I100" s="52"/>
      <c r="J100" s="139">
        <v>0</v>
      </c>
      <c r="K100" s="139">
        <v>0</v>
      </c>
      <c r="L100" s="140">
        <v>0</v>
      </c>
      <c r="M100" s="140">
        <v>0</v>
      </c>
      <c r="N100" s="140">
        <v>0</v>
      </c>
      <c r="O100" s="140">
        <v>0</v>
      </c>
      <c r="P100" s="140">
        <v>0</v>
      </c>
      <c r="Q100" s="139">
        <v>0</v>
      </c>
      <c r="R100" s="200">
        <f t="shared" si="0"/>
        <v>0</v>
      </c>
    </row>
    <row r="101" spans="3:18" x14ac:dyDescent="0.2">
      <c r="C101" s="131" t="s">
        <v>104</v>
      </c>
      <c r="D101" s="25" t="s">
        <v>79</v>
      </c>
      <c r="E101" s="25"/>
      <c r="F101" s="52">
        <v>4</v>
      </c>
      <c r="G101" s="52"/>
      <c r="H101" s="52"/>
      <c r="I101" s="52"/>
      <c r="J101" s="139">
        <v>0</v>
      </c>
      <c r="K101" s="139">
        <v>0</v>
      </c>
      <c r="L101" s="140">
        <v>0</v>
      </c>
      <c r="M101" s="140">
        <v>0</v>
      </c>
      <c r="N101" s="140">
        <v>0</v>
      </c>
      <c r="O101" s="140">
        <v>0</v>
      </c>
      <c r="P101" s="140">
        <v>0</v>
      </c>
      <c r="Q101" s="139">
        <v>0</v>
      </c>
      <c r="R101" s="200">
        <f t="shared" si="0"/>
        <v>0</v>
      </c>
    </row>
    <row r="102" spans="3:18" x14ac:dyDescent="0.2">
      <c r="C102" s="131" t="s">
        <v>105</v>
      </c>
      <c r="D102" s="25" t="s">
        <v>79</v>
      </c>
      <c r="E102" s="25"/>
      <c r="F102" s="52">
        <v>4</v>
      </c>
      <c r="G102" s="52"/>
      <c r="H102" s="52"/>
      <c r="I102" s="52"/>
      <c r="J102" s="139">
        <v>0</v>
      </c>
      <c r="K102" s="139">
        <v>0</v>
      </c>
      <c r="L102" s="140">
        <v>0</v>
      </c>
      <c r="M102" s="140">
        <v>0</v>
      </c>
      <c r="N102" s="140">
        <v>0</v>
      </c>
      <c r="O102" s="140">
        <v>0</v>
      </c>
      <c r="P102" s="140">
        <v>0</v>
      </c>
      <c r="Q102" s="139">
        <v>0</v>
      </c>
      <c r="R102" s="200">
        <f t="shared" si="0"/>
        <v>0</v>
      </c>
    </row>
    <row r="103" spans="3:18" x14ac:dyDescent="0.2">
      <c r="C103" s="131" t="s">
        <v>110</v>
      </c>
      <c r="D103" s="25" t="s">
        <v>79</v>
      </c>
      <c r="E103" s="25"/>
      <c r="F103" s="52">
        <v>4</v>
      </c>
      <c r="G103" s="52"/>
      <c r="H103" s="52"/>
      <c r="I103" s="52"/>
      <c r="J103" s="139">
        <v>20</v>
      </c>
      <c r="K103" s="139">
        <v>1200</v>
      </c>
      <c r="L103" s="140">
        <v>0</v>
      </c>
      <c r="M103" s="140">
        <v>0</v>
      </c>
      <c r="N103" s="140">
        <v>0</v>
      </c>
      <c r="O103" s="140">
        <v>0</v>
      </c>
      <c r="P103" s="140">
        <v>0</v>
      </c>
      <c r="Q103" s="139">
        <v>0</v>
      </c>
      <c r="R103" s="200">
        <f t="shared" si="0"/>
        <v>1200</v>
      </c>
    </row>
    <row r="104" spans="3:18" x14ac:dyDescent="0.2">
      <c r="C104" s="131" t="s">
        <v>111</v>
      </c>
      <c r="D104" s="25" t="s">
        <v>79</v>
      </c>
      <c r="E104" s="25"/>
      <c r="F104" s="52">
        <v>0</v>
      </c>
      <c r="G104" s="52"/>
      <c r="H104" s="52"/>
      <c r="I104" s="52"/>
      <c r="J104" s="139">
        <v>0</v>
      </c>
      <c r="K104" s="139">
        <v>0</v>
      </c>
      <c r="L104" s="140">
        <v>0</v>
      </c>
      <c r="M104" s="140">
        <v>0</v>
      </c>
      <c r="N104" s="140">
        <v>0</v>
      </c>
      <c r="O104" s="140">
        <v>0</v>
      </c>
      <c r="P104" s="140">
        <v>0</v>
      </c>
      <c r="Q104" s="139">
        <v>0</v>
      </c>
      <c r="R104" s="200">
        <f t="shared" si="0"/>
        <v>0</v>
      </c>
    </row>
    <row r="105" spans="3:18" x14ac:dyDescent="0.2">
      <c r="C105" s="131" t="s">
        <v>112</v>
      </c>
      <c r="D105" s="25" t="s">
        <v>79</v>
      </c>
      <c r="E105" s="25"/>
      <c r="F105" s="52">
        <v>0</v>
      </c>
      <c r="G105" s="52"/>
      <c r="H105" s="52"/>
      <c r="I105" s="52"/>
      <c r="J105" s="139">
        <v>0</v>
      </c>
      <c r="K105" s="139">
        <v>0</v>
      </c>
      <c r="L105" s="140">
        <v>0</v>
      </c>
      <c r="M105" s="140">
        <v>0</v>
      </c>
      <c r="N105" s="140">
        <v>40</v>
      </c>
      <c r="O105" s="140">
        <v>12000</v>
      </c>
      <c r="P105" s="140">
        <v>0</v>
      </c>
      <c r="Q105" s="139">
        <v>0</v>
      </c>
      <c r="R105" s="200">
        <f t="shared" si="0"/>
        <v>12000</v>
      </c>
    </row>
    <row r="106" spans="3:18" x14ac:dyDescent="0.2">
      <c r="C106" s="131" t="s">
        <v>113</v>
      </c>
      <c r="D106" s="25" t="s">
        <v>79</v>
      </c>
      <c r="E106" s="25"/>
      <c r="F106" s="52">
        <v>0</v>
      </c>
      <c r="G106" s="52"/>
      <c r="H106" s="52"/>
      <c r="I106" s="52"/>
      <c r="J106" s="139">
        <v>0</v>
      </c>
      <c r="K106" s="139">
        <v>0</v>
      </c>
      <c r="L106" s="140">
        <v>0</v>
      </c>
      <c r="M106" s="140">
        <v>0</v>
      </c>
      <c r="N106" s="140">
        <v>40</v>
      </c>
      <c r="O106" s="140">
        <v>12000</v>
      </c>
      <c r="P106" s="140">
        <v>0</v>
      </c>
      <c r="Q106" s="139">
        <v>0</v>
      </c>
      <c r="R106" s="200">
        <f t="shared" si="0"/>
        <v>12000</v>
      </c>
    </row>
    <row r="107" spans="3:18" x14ac:dyDescent="0.2">
      <c r="C107" s="131" t="s">
        <v>114</v>
      </c>
      <c r="D107" s="25" t="s">
        <v>79</v>
      </c>
      <c r="E107" s="25"/>
      <c r="F107" s="52">
        <v>0</v>
      </c>
      <c r="G107" s="52"/>
      <c r="H107" s="52"/>
      <c r="I107" s="52"/>
      <c r="J107" s="139">
        <v>0</v>
      </c>
      <c r="K107" s="139">
        <v>0</v>
      </c>
      <c r="L107" s="140">
        <v>0</v>
      </c>
      <c r="M107" s="140">
        <v>0</v>
      </c>
      <c r="N107" s="140">
        <v>0</v>
      </c>
      <c r="O107" s="140">
        <v>0</v>
      </c>
      <c r="P107" s="140">
        <v>0</v>
      </c>
      <c r="Q107" s="139">
        <v>0</v>
      </c>
      <c r="R107" s="200">
        <f t="shared" si="0"/>
        <v>0</v>
      </c>
    </row>
    <row r="108" spans="3:18" x14ac:dyDescent="0.2">
      <c r="C108" s="131" t="s">
        <v>115</v>
      </c>
      <c r="D108" s="25" t="s">
        <v>79</v>
      </c>
      <c r="E108" s="25"/>
      <c r="F108" s="52">
        <v>0</v>
      </c>
      <c r="G108" s="52"/>
      <c r="H108" s="52"/>
      <c r="I108" s="52"/>
      <c r="J108" s="139">
        <v>0</v>
      </c>
      <c r="K108" s="139">
        <v>0</v>
      </c>
      <c r="L108" s="140">
        <v>0</v>
      </c>
      <c r="M108" s="140">
        <v>0</v>
      </c>
      <c r="N108" s="140">
        <v>0</v>
      </c>
      <c r="O108" s="140">
        <v>0</v>
      </c>
      <c r="P108" s="140">
        <v>0</v>
      </c>
      <c r="Q108" s="139">
        <v>0</v>
      </c>
      <c r="R108" s="200">
        <f t="shared" si="0"/>
        <v>0</v>
      </c>
    </row>
    <row r="109" spans="3:18" x14ac:dyDescent="0.2">
      <c r="C109" s="131" t="s">
        <v>116</v>
      </c>
      <c r="D109" s="25" t="s">
        <v>79</v>
      </c>
      <c r="E109" s="25"/>
      <c r="F109" s="52">
        <v>0</v>
      </c>
      <c r="G109" s="52"/>
      <c r="H109" s="52"/>
      <c r="I109" s="52"/>
      <c r="J109" s="139">
        <v>0</v>
      </c>
      <c r="K109" s="139">
        <v>0</v>
      </c>
      <c r="L109" s="140">
        <v>0</v>
      </c>
      <c r="M109" s="140">
        <v>0</v>
      </c>
      <c r="N109" s="140">
        <v>0</v>
      </c>
      <c r="O109" s="140">
        <v>0</v>
      </c>
      <c r="P109" s="140">
        <v>0</v>
      </c>
      <c r="Q109" s="139">
        <v>0</v>
      </c>
      <c r="R109" s="200">
        <f t="shared" si="0"/>
        <v>0</v>
      </c>
    </row>
    <row r="110" spans="3:18" x14ac:dyDescent="0.2">
      <c r="C110" s="131" t="s">
        <v>117</v>
      </c>
      <c r="D110" s="25" t="s">
        <v>79</v>
      </c>
      <c r="E110" s="25"/>
      <c r="F110" s="52">
        <v>0</v>
      </c>
      <c r="G110" s="52"/>
      <c r="H110" s="52"/>
      <c r="I110" s="52"/>
      <c r="J110" s="139">
        <v>0</v>
      </c>
      <c r="K110" s="139">
        <v>0</v>
      </c>
      <c r="L110" s="140">
        <v>0</v>
      </c>
      <c r="M110" s="140">
        <v>0</v>
      </c>
      <c r="N110" s="140">
        <v>0</v>
      </c>
      <c r="O110" s="140">
        <v>0</v>
      </c>
      <c r="P110" s="140">
        <v>0</v>
      </c>
      <c r="Q110" s="139">
        <v>0</v>
      </c>
      <c r="R110" s="200">
        <f t="shared" si="0"/>
        <v>0</v>
      </c>
    </row>
    <row r="111" spans="3:18" x14ac:dyDescent="0.2">
      <c r="C111" s="131" t="s">
        <v>118</v>
      </c>
      <c r="D111" s="25" t="s">
        <v>79</v>
      </c>
      <c r="E111" s="25"/>
      <c r="F111" s="52">
        <v>0</v>
      </c>
      <c r="G111" s="52"/>
      <c r="H111" s="52"/>
      <c r="I111" s="52"/>
      <c r="J111" s="139">
        <v>0</v>
      </c>
      <c r="K111" s="139">
        <v>0</v>
      </c>
      <c r="L111" s="140">
        <v>0</v>
      </c>
      <c r="M111" s="140">
        <v>0</v>
      </c>
      <c r="N111" s="140">
        <v>0</v>
      </c>
      <c r="O111" s="140">
        <v>0</v>
      </c>
      <c r="P111" s="140">
        <v>0</v>
      </c>
      <c r="Q111" s="139">
        <v>0</v>
      </c>
      <c r="R111" s="200">
        <f t="shared" si="0"/>
        <v>0</v>
      </c>
    </row>
    <row r="112" spans="3:18" x14ac:dyDescent="0.2">
      <c r="C112" s="131" t="s">
        <v>119</v>
      </c>
      <c r="D112" s="25" t="s">
        <v>79</v>
      </c>
      <c r="E112" s="25"/>
      <c r="F112" s="52">
        <v>0</v>
      </c>
      <c r="G112" s="52"/>
      <c r="H112" s="52"/>
      <c r="I112" s="52"/>
      <c r="J112" s="139">
        <v>0</v>
      </c>
      <c r="K112" s="139">
        <v>0</v>
      </c>
      <c r="L112" s="140">
        <v>0</v>
      </c>
      <c r="M112" s="140">
        <v>0</v>
      </c>
      <c r="N112" s="140">
        <v>0</v>
      </c>
      <c r="O112" s="140">
        <v>0</v>
      </c>
      <c r="P112" s="140">
        <v>0</v>
      </c>
      <c r="Q112" s="139">
        <v>0</v>
      </c>
      <c r="R112" s="200">
        <f t="shared" si="0"/>
        <v>0</v>
      </c>
    </row>
    <row r="113" spans="3:18" x14ac:dyDescent="0.2">
      <c r="C113" s="131" t="s">
        <v>120</v>
      </c>
      <c r="D113" s="25" t="s">
        <v>79</v>
      </c>
      <c r="E113" s="25"/>
      <c r="F113" s="52">
        <v>0</v>
      </c>
      <c r="G113" s="52"/>
      <c r="H113" s="52"/>
      <c r="I113" s="52"/>
      <c r="J113" s="139">
        <v>0</v>
      </c>
      <c r="K113" s="139">
        <v>0</v>
      </c>
      <c r="L113" s="140">
        <v>0</v>
      </c>
      <c r="M113" s="140">
        <v>0</v>
      </c>
      <c r="N113" s="140">
        <v>0</v>
      </c>
      <c r="O113" s="140">
        <v>0</v>
      </c>
      <c r="P113" s="140">
        <v>0</v>
      </c>
      <c r="Q113" s="139">
        <v>0</v>
      </c>
      <c r="R113" s="200">
        <f t="shared" si="0"/>
        <v>0</v>
      </c>
    </row>
    <row r="114" spans="3:18" x14ac:dyDescent="0.2">
      <c r="C114" s="131" t="s">
        <v>121</v>
      </c>
      <c r="D114" s="25" t="s">
        <v>79</v>
      </c>
      <c r="E114" s="25"/>
      <c r="F114" s="52">
        <v>0</v>
      </c>
      <c r="G114" s="52"/>
      <c r="H114" s="52"/>
      <c r="I114" s="52"/>
      <c r="J114" s="139">
        <v>0</v>
      </c>
      <c r="K114" s="139">
        <v>0</v>
      </c>
      <c r="L114" s="140">
        <v>0</v>
      </c>
      <c r="M114" s="140">
        <v>0</v>
      </c>
      <c r="N114" s="140">
        <v>0</v>
      </c>
      <c r="O114" s="140">
        <v>0</v>
      </c>
      <c r="P114" s="140">
        <v>0</v>
      </c>
      <c r="Q114" s="139">
        <v>0</v>
      </c>
      <c r="R114" s="200">
        <f t="shared" si="0"/>
        <v>0</v>
      </c>
    </row>
    <row r="115" spans="3:18" x14ac:dyDescent="0.2">
      <c r="C115" s="131" t="s">
        <v>122</v>
      </c>
      <c r="D115" s="25" t="s">
        <v>79</v>
      </c>
      <c r="E115" s="25"/>
      <c r="F115" s="52">
        <v>0</v>
      </c>
      <c r="G115" s="52"/>
      <c r="H115" s="52"/>
      <c r="I115" s="52"/>
      <c r="J115" s="139">
        <v>0</v>
      </c>
      <c r="K115" s="139">
        <v>0</v>
      </c>
      <c r="L115" s="140">
        <v>0</v>
      </c>
      <c r="M115" s="140">
        <v>0</v>
      </c>
      <c r="N115" s="140">
        <v>0</v>
      </c>
      <c r="O115" s="140">
        <v>0</v>
      </c>
      <c r="P115" s="140">
        <v>0</v>
      </c>
      <c r="Q115" s="139">
        <v>0</v>
      </c>
      <c r="R115" s="200">
        <f t="shared" si="0"/>
        <v>0</v>
      </c>
    </row>
    <row r="116" spans="3:18" x14ac:dyDescent="0.2">
      <c r="C116" s="131" t="s">
        <v>123</v>
      </c>
      <c r="D116" s="25" t="s">
        <v>79</v>
      </c>
      <c r="E116" s="25"/>
      <c r="F116" s="52">
        <v>0</v>
      </c>
      <c r="G116" s="52"/>
      <c r="H116" s="52"/>
      <c r="I116" s="52"/>
      <c r="J116" s="139">
        <v>0</v>
      </c>
      <c r="K116" s="139">
        <v>0</v>
      </c>
      <c r="L116" s="140">
        <v>0</v>
      </c>
      <c r="M116" s="140">
        <v>0</v>
      </c>
      <c r="N116" s="140">
        <v>0</v>
      </c>
      <c r="O116" s="140">
        <v>0</v>
      </c>
      <c r="P116" s="140">
        <v>0</v>
      </c>
      <c r="Q116" s="139">
        <v>0</v>
      </c>
      <c r="R116" s="200">
        <f t="shared" si="0"/>
        <v>0</v>
      </c>
    </row>
    <row r="117" spans="3:18" x14ac:dyDescent="0.2">
      <c r="C117" s="131" t="s">
        <v>124</v>
      </c>
      <c r="D117" s="25" t="s">
        <v>79</v>
      </c>
      <c r="E117" s="25"/>
      <c r="F117" s="52">
        <v>0</v>
      </c>
      <c r="G117" s="52"/>
      <c r="H117" s="52"/>
      <c r="I117" s="52"/>
      <c r="J117" s="139">
        <v>0</v>
      </c>
      <c r="K117" s="139">
        <v>0</v>
      </c>
      <c r="L117" s="140">
        <v>20</v>
      </c>
      <c r="M117" s="140">
        <v>2400</v>
      </c>
      <c r="N117" s="140">
        <v>0</v>
      </c>
      <c r="O117" s="140">
        <v>0</v>
      </c>
      <c r="P117" s="140">
        <v>0</v>
      </c>
      <c r="Q117" s="139">
        <v>0</v>
      </c>
      <c r="R117" s="200">
        <f t="shared" si="0"/>
        <v>2400</v>
      </c>
    </row>
    <row r="118" spans="3:18" x14ac:dyDescent="0.2">
      <c r="C118" s="131" t="s">
        <v>125</v>
      </c>
      <c r="D118" s="25" t="s">
        <v>79</v>
      </c>
      <c r="E118" s="25"/>
      <c r="F118" s="52">
        <v>3</v>
      </c>
      <c r="G118" s="52"/>
      <c r="H118" s="52"/>
      <c r="I118" s="52"/>
      <c r="J118" s="139">
        <v>0</v>
      </c>
      <c r="K118" s="139">
        <v>0</v>
      </c>
      <c r="L118" s="140">
        <v>20</v>
      </c>
      <c r="M118" s="140">
        <v>2400</v>
      </c>
      <c r="N118" s="140">
        <v>0</v>
      </c>
      <c r="O118" s="140">
        <v>0</v>
      </c>
      <c r="P118" s="140">
        <v>0</v>
      </c>
      <c r="Q118" s="139">
        <v>0</v>
      </c>
      <c r="R118" s="200">
        <f t="shared" si="0"/>
        <v>2400</v>
      </c>
    </row>
    <row r="119" spans="3:18" x14ac:dyDescent="0.2">
      <c r="C119" s="131" t="s">
        <v>126</v>
      </c>
      <c r="D119" s="25" t="s">
        <v>79</v>
      </c>
      <c r="E119" s="25"/>
      <c r="F119" s="52">
        <v>3</v>
      </c>
      <c r="G119" s="52"/>
      <c r="H119" s="52"/>
      <c r="I119" s="52"/>
      <c r="J119" s="139">
        <v>0</v>
      </c>
      <c r="K119" s="139">
        <v>0</v>
      </c>
      <c r="L119" s="140">
        <v>20</v>
      </c>
      <c r="M119" s="140">
        <v>2400</v>
      </c>
      <c r="N119" s="140">
        <v>0</v>
      </c>
      <c r="O119" s="140">
        <v>0</v>
      </c>
      <c r="P119" s="140">
        <v>0</v>
      </c>
      <c r="Q119" s="139">
        <v>0</v>
      </c>
      <c r="R119" s="200">
        <f t="shared" si="0"/>
        <v>2400</v>
      </c>
    </row>
    <row r="120" spans="3:18" x14ac:dyDescent="0.2">
      <c r="C120" s="131" t="s">
        <v>127</v>
      </c>
      <c r="D120" s="25" t="s">
        <v>79</v>
      </c>
      <c r="E120" s="25"/>
      <c r="F120" s="52">
        <v>3</v>
      </c>
      <c r="G120" s="52"/>
      <c r="H120" s="52"/>
      <c r="I120" s="52"/>
      <c r="J120" s="139">
        <v>0</v>
      </c>
      <c r="K120" s="139">
        <v>0</v>
      </c>
      <c r="L120" s="140">
        <v>20</v>
      </c>
      <c r="M120" s="140">
        <v>2400</v>
      </c>
      <c r="N120" s="140">
        <v>0</v>
      </c>
      <c r="O120" s="140">
        <v>0</v>
      </c>
      <c r="P120" s="140">
        <v>0</v>
      </c>
      <c r="Q120" s="139">
        <v>0</v>
      </c>
      <c r="R120" s="200">
        <f t="shared" si="0"/>
        <v>2400</v>
      </c>
    </row>
    <row r="121" spans="3:18" x14ac:dyDescent="0.2">
      <c r="C121" s="131" t="s">
        <v>128</v>
      </c>
      <c r="D121" s="25" t="s">
        <v>79</v>
      </c>
      <c r="E121" s="25"/>
      <c r="F121" s="52">
        <v>3</v>
      </c>
      <c r="G121" s="52"/>
      <c r="H121" s="52"/>
      <c r="I121" s="52"/>
      <c r="J121" s="139">
        <v>0</v>
      </c>
      <c r="K121" s="139">
        <v>0</v>
      </c>
      <c r="L121" s="140">
        <v>20</v>
      </c>
      <c r="M121" s="140">
        <v>2400</v>
      </c>
      <c r="N121" s="140">
        <v>0</v>
      </c>
      <c r="O121" s="140">
        <v>0</v>
      </c>
      <c r="P121" s="140">
        <v>0</v>
      </c>
      <c r="Q121" s="139">
        <v>0</v>
      </c>
      <c r="R121" s="200">
        <f t="shared" si="0"/>
        <v>2400</v>
      </c>
    </row>
    <row r="122" spans="3:18" x14ac:dyDescent="0.2">
      <c r="C122" s="131" t="s">
        <v>129</v>
      </c>
      <c r="D122" s="25" t="s">
        <v>79</v>
      </c>
      <c r="E122" s="25"/>
      <c r="F122" s="52">
        <v>0</v>
      </c>
      <c r="G122" s="52"/>
      <c r="H122" s="52"/>
      <c r="I122" s="52"/>
      <c r="J122" s="139">
        <v>0</v>
      </c>
      <c r="K122" s="139">
        <v>0</v>
      </c>
      <c r="L122" s="140">
        <v>20</v>
      </c>
      <c r="M122" s="140">
        <v>2400</v>
      </c>
      <c r="N122" s="140">
        <v>0</v>
      </c>
      <c r="O122" s="140">
        <v>0</v>
      </c>
      <c r="P122" s="140">
        <v>0</v>
      </c>
      <c r="Q122" s="139">
        <v>0</v>
      </c>
      <c r="R122" s="200">
        <f t="shared" si="0"/>
        <v>2400</v>
      </c>
    </row>
    <row r="123" spans="3:18" x14ac:dyDescent="0.2">
      <c r="C123" s="131" t="s">
        <v>130</v>
      </c>
      <c r="D123" s="25" t="s">
        <v>79</v>
      </c>
      <c r="E123" s="25"/>
      <c r="F123" s="52">
        <v>0</v>
      </c>
      <c r="G123" s="52"/>
      <c r="H123" s="52"/>
      <c r="I123" s="52"/>
      <c r="J123" s="139">
        <v>0</v>
      </c>
      <c r="K123" s="139">
        <v>0</v>
      </c>
      <c r="L123" s="140">
        <v>0</v>
      </c>
      <c r="M123" s="140">
        <v>0</v>
      </c>
      <c r="N123" s="140">
        <v>0</v>
      </c>
      <c r="O123" s="140">
        <v>0</v>
      </c>
      <c r="P123" s="140">
        <v>0</v>
      </c>
      <c r="Q123" s="139">
        <v>0</v>
      </c>
      <c r="R123" s="200">
        <f t="shared" si="0"/>
        <v>0</v>
      </c>
    </row>
    <row r="124" spans="3:18" x14ac:dyDescent="0.2">
      <c r="C124" s="131" t="s">
        <v>131</v>
      </c>
      <c r="D124" s="25" t="s">
        <v>79</v>
      </c>
      <c r="E124" s="25"/>
      <c r="F124" s="52">
        <v>0</v>
      </c>
      <c r="G124" s="52"/>
      <c r="H124" s="52"/>
      <c r="I124" s="52"/>
      <c r="J124" s="139">
        <v>0</v>
      </c>
      <c r="K124" s="139">
        <v>0</v>
      </c>
      <c r="L124" s="140">
        <v>0</v>
      </c>
      <c r="M124" s="140">
        <v>0</v>
      </c>
      <c r="N124" s="140">
        <v>0</v>
      </c>
      <c r="O124" s="140">
        <v>0</v>
      </c>
      <c r="P124" s="140">
        <v>0</v>
      </c>
      <c r="Q124" s="139">
        <v>0</v>
      </c>
      <c r="R124" s="200">
        <f t="shared" si="0"/>
        <v>0</v>
      </c>
    </row>
    <row r="125" spans="3:18" x14ac:dyDescent="0.2">
      <c r="C125" s="131" t="s">
        <v>132</v>
      </c>
      <c r="D125" s="25" t="s">
        <v>79</v>
      </c>
      <c r="E125" s="25"/>
      <c r="F125" s="52">
        <v>0</v>
      </c>
      <c r="G125" s="52"/>
      <c r="H125" s="52"/>
      <c r="I125" s="52"/>
      <c r="J125" s="139">
        <v>0</v>
      </c>
      <c r="K125" s="139">
        <v>0</v>
      </c>
      <c r="L125" s="140">
        <v>0</v>
      </c>
      <c r="M125" s="140">
        <v>0</v>
      </c>
      <c r="N125" s="140">
        <v>0</v>
      </c>
      <c r="O125" s="140">
        <v>0</v>
      </c>
      <c r="P125" s="140">
        <v>4</v>
      </c>
      <c r="Q125" s="139">
        <v>4000</v>
      </c>
      <c r="R125" s="200">
        <f t="shared" si="0"/>
        <v>4000</v>
      </c>
    </row>
    <row r="126" spans="3:18" x14ac:dyDescent="0.2">
      <c r="C126" s="131" t="s">
        <v>133</v>
      </c>
      <c r="D126" s="25" t="s">
        <v>79</v>
      </c>
      <c r="E126" s="25"/>
      <c r="F126" s="52">
        <v>0</v>
      </c>
      <c r="G126" s="52"/>
      <c r="H126" s="52"/>
      <c r="I126" s="52"/>
      <c r="J126" s="139">
        <v>0</v>
      </c>
      <c r="K126" s="139">
        <v>0</v>
      </c>
      <c r="L126" s="140">
        <v>0</v>
      </c>
      <c r="M126" s="140">
        <v>0</v>
      </c>
      <c r="N126" s="140">
        <v>0</v>
      </c>
      <c r="O126" s="140">
        <v>0</v>
      </c>
      <c r="P126" s="140">
        <v>4</v>
      </c>
      <c r="Q126" s="139">
        <v>4000</v>
      </c>
      <c r="R126" s="200">
        <f t="shared" si="0"/>
        <v>4000</v>
      </c>
    </row>
    <row r="127" spans="3:18" x14ac:dyDescent="0.2">
      <c r="C127" s="131" t="s">
        <v>134</v>
      </c>
      <c r="D127" s="25" t="s">
        <v>79</v>
      </c>
      <c r="E127" s="25"/>
      <c r="F127" s="52">
        <v>0</v>
      </c>
      <c r="G127" s="52"/>
      <c r="H127" s="52"/>
      <c r="I127" s="52"/>
      <c r="J127" s="139">
        <v>0</v>
      </c>
      <c r="K127" s="139">
        <v>0</v>
      </c>
      <c r="L127" s="140">
        <v>0</v>
      </c>
      <c r="M127" s="140">
        <v>0</v>
      </c>
      <c r="N127" s="140">
        <v>0</v>
      </c>
      <c r="O127" s="140">
        <v>0</v>
      </c>
      <c r="P127" s="140">
        <v>0</v>
      </c>
      <c r="Q127" s="139">
        <v>0</v>
      </c>
      <c r="R127" s="200">
        <f t="shared" si="0"/>
        <v>0</v>
      </c>
    </row>
    <row r="128" spans="3:18" x14ac:dyDescent="0.2">
      <c r="C128" s="131" t="s">
        <v>135</v>
      </c>
      <c r="D128" s="25" t="s">
        <v>79</v>
      </c>
      <c r="E128" s="25"/>
      <c r="F128" s="52">
        <v>0</v>
      </c>
      <c r="G128" s="52"/>
      <c r="H128" s="52"/>
      <c r="I128" s="52"/>
      <c r="J128" s="139">
        <v>0</v>
      </c>
      <c r="K128" s="139">
        <v>0</v>
      </c>
      <c r="L128" s="140">
        <v>0</v>
      </c>
      <c r="M128" s="140">
        <v>0</v>
      </c>
      <c r="N128" s="140">
        <v>0</v>
      </c>
      <c r="O128" s="140">
        <v>0</v>
      </c>
      <c r="P128" s="140">
        <v>0</v>
      </c>
      <c r="Q128" s="139">
        <v>0</v>
      </c>
      <c r="R128" s="200">
        <f t="shared" si="0"/>
        <v>0</v>
      </c>
    </row>
    <row r="129" spans="3:18" x14ac:dyDescent="0.2">
      <c r="C129" s="131" t="s">
        <v>136</v>
      </c>
      <c r="D129" s="25" t="s">
        <v>79</v>
      </c>
      <c r="E129" s="25"/>
      <c r="F129" s="52">
        <v>0</v>
      </c>
      <c r="G129" s="52"/>
      <c r="H129" s="52"/>
      <c r="I129" s="52"/>
      <c r="J129" s="139">
        <v>0</v>
      </c>
      <c r="K129" s="139">
        <v>0</v>
      </c>
      <c r="L129" s="140">
        <v>0</v>
      </c>
      <c r="M129" s="140">
        <v>0</v>
      </c>
      <c r="N129" s="140">
        <v>0</v>
      </c>
      <c r="O129" s="140">
        <v>0</v>
      </c>
      <c r="P129" s="140">
        <v>0</v>
      </c>
      <c r="Q129" s="139">
        <v>0</v>
      </c>
      <c r="R129" s="200">
        <f t="shared" si="0"/>
        <v>0</v>
      </c>
    </row>
    <row r="130" spans="3:18" x14ac:dyDescent="0.2">
      <c r="C130" s="131" t="s">
        <v>148</v>
      </c>
      <c r="D130" s="25" t="s">
        <v>79</v>
      </c>
      <c r="E130" s="25"/>
      <c r="F130" s="52">
        <v>0</v>
      </c>
      <c r="G130" s="52"/>
      <c r="H130" s="52"/>
      <c r="I130" s="52"/>
      <c r="J130" s="139">
        <v>0</v>
      </c>
      <c r="K130" s="139">
        <v>0</v>
      </c>
      <c r="L130" s="140">
        <v>0</v>
      </c>
      <c r="M130" s="140">
        <v>0</v>
      </c>
      <c r="N130" s="140">
        <v>0</v>
      </c>
      <c r="O130" s="140">
        <v>0</v>
      </c>
      <c r="P130" s="140">
        <v>0</v>
      </c>
      <c r="Q130" s="139">
        <v>0</v>
      </c>
      <c r="R130" s="200">
        <f t="shared" si="0"/>
        <v>0</v>
      </c>
    </row>
    <row r="131" spans="3:18" x14ac:dyDescent="0.2">
      <c r="C131" s="131" t="s">
        <v>138</v>
      </c>
      <c r="D131" s="25" t="s">
        <v>79</v>
      </c>
      <c r="E131" s="25"/>
      <c r="F131" s="52">
        <v>0</v>
      </c>
      <c r="G131" s="52"/>
      <c r="H131" s="52"/>
      <c r="I131" s="52"/>
      <c r="J131" s="139">
        <v>0</v>
      </c>
      <c r="K131" s="139">
        <v>0</v>
      </c>
      <c r="L131" s="140">
        <v>0</v>
      </c>
      <c r="M131" s="140">
        <v>0</v>
      </c>
      <c r="N131" s="140">
        <v>0</v>
      </c>
      <c r="O131" s="140">
        <v>0</v>
      </c>
      <c r="P131" s="140">
        <v>0</v>
      </c>
      <c r="Q131" s="139">
        <v>0</v>
      </c>
      <c r="R131" s="200">
        <f t="shared" si="0"/>
        <v>0</v>
      </c>
    </row>
    <row r="132" spans="3:18" x14ac:dyDescent="0.2">
      <c r="C132" s="131" t="s">
        <v>139</v>
      </c>
      <c r="D132" s="25" t="s">
        <v>79</v>
      </c>
      <c r="E132" s="25"/>
      <c r="F132" s="52">
        <v>0</v>
      </c>
      <c r="G132" s="52"/>
      <c r="H132" s="52"/>
      <c r="I132" s="52"/>
      <c r="J132" s="139">
        <v>0</v>
      </c>
      <c r="K132" s="139">
        <v>0</v>
      </c>
      <c r="L132" s="140">
        <v>0</v>
      </c>
      <c r="M132" s="140">
        <v>0</v>
      </c>
      <c r="N132" s="140">
        <v>0</v>
      </c>
      <c r="O132" s="140">
        <v>0</v>
      </c>
      <c r="P132" s="140">
        <v>0</v>
      </c>
      <c r="Q132" s="139">
        <v>0</v>
      </c>
      <c r="R132" s="200">
        <f t="shared" si="0"/>
        <v>0</v>
      </c>
    </row>
    <row r="133" spans="3:18" x14ac:dyDescent="0.2">
      <c r="C133" s="131" t="s">
        <v>140</v>
      </c>
      <c r="D133" s="25" t="s">
        <v>79</v>
      </c>
      <c r="E133" s="25"/>
      <c r="F133" s="52">
        <v>0</v>
      </c>
      <c r="G133" s="52"/>
      <c r="H133" s="52"/>
      <c r="I133" s="52"/>
      <c r="J133" s="139">
        <v>0</v>
      </c>
      <c r="K133" s="139">
        <v>0</v>
      </c>
      <c r="L133" s="140">
        <v>0</v>
      </c>
      <c r="M133" s="140">
        <v>0</v>
      </c>
      <c r="N133" s="140">
        <v>0</v>
      </c>
      <c r="O133" s="140">
        <v>0</v>
      </c>
      <c r="P133" s="140">
        <v>0</v>
      </c>
      <c r="Q133" s="139">
        <v>0</v>
      </c>
      <c r="R133" s="200">
        <f t="shared" si="0"/>
        <v>0</v>
      </c>
    </row>
    <row r="134" spans="3:18" x14ac:dyDescent="0.2">
      <c r="C134" s="131" t="s">
        <v>141</v>
      </c>
      <c r="D134" s="25" t="s">
        <v>79</v>
      </c>
      <c r="E134" s="25"/>
      <c r="F134" s="52">
        <v>0</v>
      </c>
      <c r="G134" s="52"/>
      <c r="H134" s="52"/>
      <c r="I134" s="52"/>
      <c r="J134" s="139">
        <v>0</v>
      </c>
      <c r="K134" s="139">
        <v>0</v>
      </c>
      <c r="L134" s="140">
        <v>0</v>
      </c>
      <c r="M134" s="140">
        <v>0</v>
      </c>
      <c r="N134" s="140">
        <v>0</v>
      </c>
      <c r="O134" s="140">
        <v>0</v>
      </c>
      <c r="P134" s="140">
        <v>0</v>
      </c>
      <c r="Q134" s="139">
        <v>0</v>
      </c>
      <c r="R134" s="200">
        <f t="shared" si="0"/>
        <v>0</v>
      </c>
    </row>
    <row r="135" spans="3:18" x14ac:dyDescent="0.2">
      <c r="C135" s="131" t="s">
        <v>142</v>
      </c>
      <c r="D135" s="25" t="s">
        <v>79</v>
      </c>
      <c r="E135" s="25"/>
      <c r="F135" s="52">
        <v>0</v>
      </c>
      <c r="G135" s="52"/>
      <c r="H135" s="52"/>
      <c r="I135" s="52"/>
      <c r="J135" s="139">
        <v>20</v>
      </c>
      <c r="K135" s="139">
        <v>1200</v>
      </c>
      <c r="L135" s="140">
        <v>0</v>
      </c>
      <c r="M135" s="140">
        <v>0</v>
      </c>
      <c r="N135" s="140">
        <v>0</v>
      </c>
      <c r="O135" s="140">
        <v>0</v>
      </c>
      <c r="P135" s="140">
        <v>0</v>
      </c>
      <c r="Q135" s="139">
        <v>0</v>
      </c>
      <c r="R135" s="200">
        <f t="shared" si="0"/>
        <v>1200</v>
      </c>
    </row>
    <row r="136" spans="3:18" x14ac:dyDescent="0.2">
      <c r="C136" s="131" t="s">
        <v>143</v>
      </c>
      <c r="D136" s="25" t="s">
        <v>79</v>
      </c>
      <c r="E136" s="25"/>
      <c r="F136" s="52">
        <v>0</v>
      </c>
      <c r="G136" s="52"/>
      <c r="H136" s="52"/>
      <c r="I136" s="52"/>
      <c r="J136" s="139">
        <v>20</v>
      </c>
      <c r="K136" s="139">
        <v>1200</v>
      </c>
      <c r="L136" s="140">
        <v>0</v>
      </c>
      <c r="M136" s="140">
        <v>0</v>
      </c>
      <c r="N136" s="140">
        <v>0</v>
      </c>
      <c r="O136" s="140">
        <v>0</v>
      </c>
      <c r="P136" s="140">
        <v>0</v>
      </c>
      <c r="Q136" s="139">
        <v>0</v>
      </c>
      <c r="R136" s="200">
        <f t="shared" si="0"/>
        <v>1200</v>
      </c>
    </row>
    <row r="137" spans="3:18" x14ac:dyDescent="0.2">
      <c r="C137" s="131"/>
      <c r="D137" s="25"/>
      <c r="E137" s="25"/>
      <c r="F137" s="52"/>
      <c r="G137" s="52"/>
      <c r="H137" s="52"/>
      <c r="I137" s="52"/>
      <c r="J137" s="53"/>
      <c r="R137" s="200"/>
    </row>
    <row r="138" spans="3:18" x14ac:dyDescent="0.2">
      <c r="C138" s="131"/>
      <c r="D138" s="25"/>
      <c r="E138" s="25"/>
      <c r="F138" s="52"/>
      <c r="G138" s="52"/>
      <c r="H138" s="52"/>
      <c r="I138" s="52"/>
      <c r="J138" s="53"/>
      <c r="L138" s="151"/>
      <c r="M138" s="151"/>
      <c r="N138" s="151"/>
      <c r="R138" s="200"/>
    </row>
    <row r="139" spans="3:18" x14ac:dyDescent="0.2">
      <c r="C139" s="131" t="s">
        <v>89</v>
      </c>
      <c r="D139" s="25" t="s">
        <v>151</v>
      </c>
      <c r="E139" s="25"/>
      <c r="F139" s="52">
        <v>0</v>
      </c>
      <c r="G139" s="150"/>
      <c r="H139" s="150"/>
      <c r="I139" s="150"/>
      <c r="J139" s="155">
        <v>0</v>
      </c>
      <c r="K139" s="156">
        <v>0</v>
      </c>
      <c r="L139" s="157">
        <v>0</v>
      </c>
      <c r="M139" s="157">
        <v>0</v>
      </c>
      <c r="N139" s="157">
        <v>0</v>
      </c>
      <c r="O139" s="157">
        <v>0</v>
      </c>
      <c r="P139" s="157">
        <v>0</v>
      </c>
      <c r="Q139" s="157">
        <v>0</v>
      </c>
      <c r="R139" s="200">
        <f t="shared" si="0"/>
        <v>0</v>
      </c>
    </row>
    <row r="140" spans="3:18" x14ac:dyDescent="0.2">
      <c r="C140" s="131" t="s">
        <v>90</v>
      </c>
      <c r="D140" s="25" t="s">
        <v>151</v>
      </c>
      <c r="E140" s="25"/>
      <c r="F140" s="52">
        <v>0</v>
      </c>
      <c r="G140" s="150"/>
      <c r="H140" s="150"/>
      <c r="I140" s="150"/>
      <c r="J140" s="155">
        <v>0</v>
      </c>
      <c r="K140" s="156">
        <v>0</v>
      </c>
      <c r="L140" s="157">
        <v>0</v>
      </c>
      <c r="M140" s="157">
        <v>0</v>
      </c>
      <c r="N140" s="157">
        <v>0</v>
      </c>
      <c r="O140" s="157">
        <v>0</v>
      </c>
      <c r="P140" s="157">
        <v>0</v>
      </c>
      <c r="Q140" s="157">
        <v>0</v>
      </c>
      <c r="R140" s="200">
        <f t="shared" si="0"/>
        <v>0</v>
      </c>
    </row>
    <row r="141" spans="3:18" x14ac:dyDescent="0.2">
      <c r="C141" s="131" t="s">
        <v>91</v>
      </c>
      <c r="D141" s="25" t="s">
        <v>151</v>
      </c>
      <c r="E141" s="25"/>
      <c r="F141" s="52">
        <v>0</v>
      </c>
      <c r="G141" s="150"/>
      <c r="H141" s="150"/>
      <c r="I141" s="150"/>
      <c r="J141" s="155">
        <v>0</v>
      </c>
      <c r="K141" s="156">
        <v>0</v>
      </c>
      <c r="L141" s="157">
        <v>0</v>
      </c>
      <c r="M141" s="157">
        <v>0</v>
      </c>
      <c r="N141" s="157">
        <v>0</v>
      </c>
      <c r="O141" s="157">
        <v>0</v>
      </c>
      <c r="P141" s="157">
        <v>0</v>
      </c>
      <c r="Q141" s="157">
        <v>0</v>
      </c>
      <c r="R141" s="200">
        <f t="shared" si="0"/>
        <v>0</v>
      </c>
    </row>
    <row r="142" spans="3:18" x14ac:dyDescent="0.2">
      <c r="C142" s="131" t="s">
        <v>92</v>
      </c>
      <c r="D142" s="25" t="s">
        <v>151</v>
      </c>
      <c r="E142" s="25"/>
      <c r="F142" s="52">
        <v>0</v>
      </c>
      <c r="G142" s="150"/>
      <c r="H142" s="150"/>
      <c r="I142" s="150"/>
      <c r="J142" s="155">
        <v>0</v>
      </c>
      <c r="K142" s="156">
        <v>0</v>
      </c>
      <c r="L142" s="157">
        <v>0</v>
      </c>
      <c r="M142" s="157">
        <v>0</v>
      </c>
      <c r="N142" s="157">
        <v>0</v>
      </c>
      <c r="O142" s="157">
        <v>0</v>
      </c>
      <c r="P142" s="157">
        <v>0</v>
      </c>
      <c r="Q142" s="157">
        <v>0</v>
      </c>
      <c r="R142" s="200">
        <f t="shared" si="0"/>
        <v>0</v>
      </c>
    </row>
    <row r="143" spans="3:18" x14ac:dyDescent="0.2">
      <c r="C143" s="131" t="s">
        <v>93</v>
      </c>
      <c r="D143" s="25" t="s">
        <v>151</v>
      </c>
      <c r="E143" s="25"/>
      <c r="F143" s="52">
        <v>0</v>
      </c>
      <c r="G143" s="150"/>
      <c r="H143" s="150"/>
      <c r="I143" s="150"/>
      <c r="J143" s="155">
        <v>0</v>
      </c>
      <c r="K143" s="156">
        <v>0</v>
      </c>
      <c r="L143" s="157">
        <v>0</v>
      </c>
      <c r="M143" s="157">
        <v>0</v>
      </c>
      <c r="N143" s="157">
        <v>1</v>
      </c>
      <c r="O143" s="157">
        <v>300</v>
      </c>
      <c r="P143" s="157">
        <v>0</v>
      </c>
      <c r="Q143" s="157">
        <v>0</v>
      </c>
      <c r="R143" s="200">
        <f t="shared" si="0"/>
        <v>300</v>
      </c>
    </row>
    <row r="144" spans="3:18" x14ac:dyDescent="0.2">
      <c r="C144" s="131" t="s">
        <v>94</v>
      </c>
      <c r="D144" s="25" t="s">
        <v>151</v>
      </c>
      <c r="E144" s="25"/>
      <c r="F144" s="52">
        <v>0</v>
      </c>
      <c r="G144" s="150"/>
      <c r="H144" s="150"/>
      <c r="I144" s="150"/>
      <c r="J144" s="155">
        <v>0</v>
      </c>
      <c r="K144" s="156">
        <v>0</v>
      </c>
      <c r="L144" s="157">
        <v>0</v>
      </c>
      <c r="M144" s="157">
        <v>0</v>
      </c>
      <c r="N144" s="157">
        <v>1</v>
      </c>
      <c r="O144" s="157">
        <v>300</v>
      </c>
      <c r="P144" s="157">
        <v>0</v>
      </c>
      <c r="Q144" s="157">
        <v>0</v>
      </c>
      <c r="R144" s="200">
        <f t="shared" si="0"/>
        <v>300</v>
      </c>
    </row>
    <row r="145" spans="3:18" x14ac:dyDescent="0.2">
      <c r="C145" s="131" t="s">
        <v>95</v>
      </c>
      <c r="D145" s="25" t="s">
        <v>151</v>
      </c>
      <c r="E145" s="25"/>
      <c r="F145" s="52">
        <v>0</v>
      </c>
      <c r="G145" s="150"/>
      <c r="H145" s="150"/>
      <c r="I145" s="150"/>
      <c r="J145" s="155">
        <v>0</v>
      </c>
      <c r="K145" s="156">
        <v>0</v>
      </c>
      <c r="L145" s="157">
        <v>0</v>
      </c>
      <c r="M145" s="157">
        <v>0</v>
      </c>
      <c r="N145" s="157">
        <v>0</v>
      </c>
      <c r="O145" s="157">
        <v>0</v>
      </c>
      <c r="P145" s="157">
        <v>0</v>
      </c>
      <c r="Q145" s="157">
        <v>0</v>
      </c>
      <c r="R145" s="200">
        <f t="shared" si="0"/>
        <v>0</v>
      </c>
    </row>
    <row r="146" spans="3:18" x14ac:dyDescent="0.2">
      <c r="C146" s="131" t="s">
        <v>96</v>
      </c>
      <c r="D146" s="25" t="s">
        <v>151</v>
      </c>
      <c r="E146" s="25"/>
      <c r="F146" s="52">
        <v>0</v>
      </c>
      <c r="G146" s="150"/>
      <c r="H146" s="150"/>
      <c r="I146" s="150"/>
      <c r="J146" s="155">
        <v>0</v>
      </c>
      <c r="K146" s="156">
        <v>0</v>
      </c>
      <c r="L146" s="157">
        <v>0</v>
      </c>
      <c r="M146" s="157">
        <v>0</v>
      </c>
      <c r="N146" s="157">
        <v>0</v>
      </c>
      <c r="O146" s="157">
        <v>0</v>
      </c>
      <c r="P146" s="157">
        <v>0</v>
      </c>
      <c r="Q146" s="157">
        <v>0</v>
      </c>
      <c r="R146" s="200">
        <f t="shared" si="0"/>
        <v>0</v>
      </c>
    </row>
    <row r="147" spans="3:18" x14ac:dyDescent="0.2">
      <c r="C147" s="131" t="s">
        <v>97</v>
      </c>
      <c r="D147" s="25" t="s">
        <v>151</v>
      </c>
      <c r="E147" s="25"/>
      <c r="F147" s="52">
        <v>0</v>
      </c>
      <c r="G147" s="150"/>
      <c r="H147" s="150"/>
      <c r="I147" s="150"/>
      <c r="J147" s="155">
        <v>0</v>
      </c>
      <c r="K147" s="156">
        <v>0</v>
      </c>
      <c r="L147" s="157">
        <v>0</v>
      </c>
      <c r="M147" s="157">
        <v>0</v>
      </c>
      <c r="N147" s="157">
        <v>0</v>
      </c>
      <c r="O147" s="157">
        <v>0</v>
      </c>
      <c r="P147" s="157">
        <v>0</v>
      </c>
      <c r="Q147" s="157">
        <v>0</v>
      </c>
      <c r="R147" s="200">
        <f t="shared" si="0"/>
        <v>0</v>
      </c>
    </row>
    <row r="148" spans="3:18" x14ac:dyDescent="0.2">
      <c r="C148" s="131" t="s">
        <v>98</v>
      </c>
      <c r="D148" s="25" t="s">
        <v>151</v>
      </c>
      <c r="E148" s="25"/>
      <c r="F148" s="52">
        <v>0</v>
      </c>
      <c r="G148" s="150"/>
      <c r="H148" s="150"/>
      <c r="I148" s="150"/>
      <c r="J148" s="155">
        <v>0</v>
      </c>
      <c r="K148" s="156">
        <v>0</v>
      </c>
      <c r="L148" s="157">
        <v>0</v>
      </c>
      <c r="M148" s="157">
        <v>0</v>
      </c>
      <c r="N148" s="157">
        <v>1</v>
      </c>
      <c r="O148" s="157">
        <v>300</v>
      </c>
      <c r="P148" s="157">
        <v>0</v>
      </c>
      <c r="Q148" s="157">
        <v>0</v>
      </c>
      <c r="R148" s="200">
        <f t="shared" si="0"/>
        <v>300</v>
      </c>
    </row>
    <row r="149" spans="3:18" x14ac:dyDescent="0.2">
      <c r="C149" s="131" t="s">
        <v>99</v>
      </c>
      <c r="D149" s="25" t="s">
        <v>151</v>
      </c>
      <c r="E149" s="25"/>
      <c r="F149" s="52">
        <v>0</v>
      </c>
      <c r="G149" s="150"/>
      <c r="H149" s="150"/>
      <c r="I149" s="150"/>
      <c r="J149" s="155">
        <v>0</v>
      </c>
      <c r="K149" s="156">
        <v>0</v>
      </c>
      <c r="L149" s="157">
        <v>0</v>
      </c>
      <c r="M149" s="157">
        <v>0</v>
      </c>
      <c r="N149" s="157">
        <v>0</v>
      </c>
      <c r="O149" s="157">
        <v>0</v>
      </c>
      <c r="P149" s="157">
        <v>0</v>
      </c>
      <c r="Q149" s="157">
        <v>0</v>
      </c>
      <c r="R149" s="200">
        <f t="shared" si="0"/>
        <v>0</v>
      </c>
    </row>
    <row r="150" spans="3:18" x14ac:dyDescent="0.2">
      <c r="C150" s="131" t="s">
        <v>100</v>
      </c>
      <c r="D150" s="25" t="s">
        <v>151</v>
      </c>
      <c r="E150" s="25"/>
      <c r="F150" s="52">
        <v>0</v>
      </c>
      <c r="G150" s="150"/>
      <c r="H150" s="150"/>
      <c r="I150" s="150"/>
      <c r="J150" s="155">
        <v>0</v>
      </c>
      <c r="K150" s="156">
        <v>0</v>
      </c>
      <c r="L150" s="157">
        <v>0</v>
      </c>
      <c r="M150" s="157">
        <v>0</v>
      </c>
      <c r="N150" s="157">
        <v>0</v>
      </c>
      <c r="O150" s="157">
        <v>0</v>
      </c>
      <c r="P150" s="157">
        <v>0</v>
      </c>
      <c r="Q150" s="157">
        <v>0</v>
      </c>
      <c r="R150" s="200">
        <f t="shared" si="0"/>
        <v>0</v>
      </c>
    </row>
    <row r="151" spans="3:18" x14ac:dyDescent="0.2">
      <c r="C151" s="131" t="s">
        <v>101</v>
      </c>
      <c r="D151" s="25" t="s">
        <v>151</v>
      </c>
      <c r="E151" s="25"/>
      <c r="F151" s="52">
        <v>0</v>
      </c>
      <c r="G151" s="150"/>
      <c r="H151" s="150"/>
      <c r="I151" s="150"/>
      <c r="J151" s="155">
        <v>0</v>
      </c>
      <c r="K151" s="156">
        <v>0</v>
      </c>
      <c r="L151" s="157">
        <v>0</v>
      </c>
      <c r="M151" s="157">
        <v>0</v>
      </c>
      <c r="N151" s="157">
        <v>0</v>
      </c>
      <c r="O151" s="157">
        <v>0</v>
      </c>
      <c r="P151" s="157">
        <v>0</v>
      </c>
      <c r="Q151" s="157">
        <v>0</v>
      </c>
      <c r="R151" s="200">
        <f t="shared" ref="R151:R189" si="1">K151+M151+O151+Q151</f>
        <v>0</v>
      </c>
    </row>
    <row r="152" spans="3:18" x14ac:dyDescent="0.2">
      <c r="C152" s="131" t="s">
        <v>102</v>
      </c>
      <c r="D152" s="25" t="s">
        <v>151</v>
      </c>
      <c r="E152" s="25"/>
      <c r="F152" s="52">
        <v>0</v>
      </c>
      <c r="G152" s="150"/>
      <c r="H152" s="150"/>
      <c r="I152" s="150"/>
      <c r="J152" s="155">
        <v>0</v>
      </c>
      <c r="K152" s="156">
        <v>0</v>
      </c>
      <c r="L152" s="157">
        <v>0</v>
      </c>
      <c r="M152" s="157">
        <v>0</v>
      </c>
      <c r="N152" s="157">
        <v>0</v>
      </c>
      <c r="O152" s="157">
        <v>0</v>
      </c>
      <c r="P152" s="157">
        <v>1</v>
      </c>
      <c r="Q152" s="157">
        <v>2000</v>
      </c>
      <c r="R152" s="200">
        <f t="shared" si="1"/>
        <v>2000</v>
      </c>
    </row>
    <row r="153" spans="3:18" x14ac:dyDescent="0.2">
      <c r="C153" s="131" t="s">
        <v>103</v>
      </c>
      <c r="D153" s="25" t="s">
        <v>151</v>
      </c>
      <c r="E153" s="25"/>
      <c r="F153" s="52">
        <v>0</v>
      </c>
      <c r="G153" s="150"/>
      <c r="H153" s="150"/>
      <c r="I153" s="150"/>
      <c r="J153" s="155">
        <v>0</v>
      </c>
      <c r="K153" s="156">
        <v>0</v>
      </c>
      <c r="L153" s="157">
        <v>0</v>
      </c>
      <c r="M153" s="157">
        <v>0</v>
      </c>
      <c r="N153" s="157">
        <v>0</v>
      </c>
      <c r="O153" s="157">
        <v>0</v>
      </c>
      <c r="P153" s="157">
        <v>0</v>
      </c>
      <c r="Q153" s="157">
        <v>0</v>
      </c>
      <c r="R153" s="200">
        <f t="shared" si="1"/>
        <v>0</v>
      </c>
    </row>
    <row r="154" spans="3:18" x14ac:dyDescent="0.2">
      <c r="C154" s="131" t="s">
        <v>104</v>
      </c>
      <c r="D154" s="25" t="s">
        <v>151</v>
      </c>
      <c r="E154" s="25"/>
      <c r="F154" s="52">
        <v>0</v>
      </c>
      <c r="G154" s="150"/>
      <c r="H154" s="150"/>
      <c r="I154" s="150"/>
      <c r="J154" s="155">
        <v>0</v>
      </c>
      <c r="K154" s="156">
        <v>0</v>
      </c>
      <c r="L154" s="157">
        <v>0</v>
      </c>
      <c r="M154" s="157">
        <v>0</v>
      </c>
      <c r="N154" s="157">
        <v>0</v>
      </c>
      <c r="O154" s="157">
        <v>0</v>
      </c>
      <c r="P154" s="157">
        <v>0</v>
      </c>
      <c r="Q154" s="157">
        <v>0</v>
      </c>
      <c r="R154" s="200">
        <f t="shared" si="1"/>
        <v>0</v>
      </c>
    </row>
    <row r="155" spans="3:18" x14ac:dyDescent="0.2">
      <c r="C155" s="131" t="s">
        <v>105</v>
      </c>
      <c r="D155" s="25" t="s">
        <v>151</v>
      </c>
      <c r="E155" s="25"/>
      <c r="F155" s="52">
        <v>0</v>
      </c>
      <c r="G155" s="150"/>
      <c r="H155" s="150"/>
      <c r="I155" s="150"/>
      <c r="J155" s="155">
        <v>0</v>
      </c>
      <c r="K155" s="156">
        <v>0</v>
      </c>
      <c r="L155" s="157">
        <v>0</v>
      </c>
      <c r="M155" s="157">
        <v>0</v>
      </c>
      <c r="N155" s="157">
        <v>0</v>
      </c>
      <c r="O155" s="157">
        <v>0</v>
      </c>
      <c r="P155" s="157">
        <v>0</v>
      </c>
      <c r="Q155" s="157">
        <v>0</v>
      </c>
      <c r="R155" s="200">
        <f t="shared" si="1"/>
        <v>0</v>
      </c>
    </row>
    <row r="156" spans="3:18" x14ac:dyDescent="0.2">
      <c r="C156" s="131" t="s">
        <v>110</v>
      </c>
      <c r="D156" s="25" t="s">
        <v>151</v>
      </c>
      <c r="E156" s="25"/>
      <c r="F156" s="52">
        <v>0</v>
      </c>
      <c r="G156" s="150"/>
      <c r="H156" s="150"/>
      <c r="I156" s="150"/>
      <c r="J156" s="155">
        <v>0</v>
      </c>
      <c r="K156" s="156">
        <v>0</v>
      </c>
      <c r="L156" s="157">
        <v>0</v>
      </c>
      <c r="M156" s="157">
        <v>0</v>
      </c>
      <c r="N156" s="157">
        <v>0</v>
      </c>
      <c r="O156" s="157">
        <v>0</v>
      </c>
      <c r="P156" s="157">
        <v>0</v>
      </c>
      <c r="Q156" s="157">
        <v>0</v>
      </c>
      <c r="R156" s="200">
        <f t="shared" si="1"/>
        <v>0</v>
      </c>
    </row>
    <row r="157" spans="3:18" x14ac:dyDescent="0.2">
      <c r="C157" s="131" t="s">
        <v>111</v>
      </c>
      <c r="D157" s="25" t="s">
        <v>151</v>
      </c>
      <c r="E157" s="25"/>
      <c r="F157" s="52">
        <v>0</v>
      </c>
      <c r="G157" s="150"/>
      <c r="H157" s="150"/>
      <c r="I157" s="150"/>
      <c r="J157" s="155">
        <v>0</v>
      </c>
      <c r="K157" s="156">
        <v>0</v>
      </c>
      <c r="L157" s="157">
        <v>0</v>
      </c>
      <c r="M157" s="157">
        <v>0</v>
      </c>
      <c r="N157" s="157">
        <v>0</v>
      </c>
      <c r="O157" s="157">
        <v>0</v>
      </c>
      <c r="P157" s="157">
        <v>0</v>
      </c>
      <c r="Q157" s="157">
        <v>0</v>
      </c>
      <c r="R157" s="200">
        <f t="shared" si="1"/>
        <v>0</v>
      </c>
    </row>
    <row r="158" spans="3:18" x14ac:dyDescent="0.2">
      <c r="C158" s="131" t="s">
        <v>112</v>
      </c>
      <c r="D158" s="25" t="s">
        <v>151</v>
      </c>
      <c r="E158" s="25"/>
      <c r="F158" s="52">
        <v>0</v>
      </c>
      <c r="G158" s="150"/>
      <c r="H158" s="150"/>
      <c r="I158" s="150"/>
      <c r="J158" s="155">
        <v>0</v>
      </c>
      <c r="K158" s="156">
        <v>0</v>
      </c>
      <c r="L158" s="157">
        <v>0</v>
      </c>
      <c r="M158" s="157">
        <v>0</v>
      </c>
      <c r="N158" s="157">
        <v>0</v>
      </c>
      <c r="O158" s="157">
        <v>0</v>
      </c>
      <c r="P158" s="157">
        <v>0</v>
      </c>
      <c r="Q158" s="157">
        <v>0</v>
      </c>
      <c r="R158" s="200">
        <f t="shared" si="1"/>
        <v>0</v>
      </c>
    </row>
    <row r="159" spans="3:18" x14ac:dyDescent="0.2">
      <c r="C159" s="131" t="s">
        <v>113</v>
      </c>
      <c r="D159" s="25" t="s">
        <v>151</v>
      </c>
      <c r="E159" s="25"/>
      <c r="F159" s="52">
        <v>0</v>
      </c>
      <c r="G159" s="150"/>
      <c r="H159" s="150"/>
      <c r="I159" s="150"/>
      <c r="J159" s="155">
        <v>0</v>
      </c>
      <c r="K159" s="156">
        <v>0</v>
      </c>
      <c r="L159" s="157">
        <v>0</v>
      </c>
      <c r="M159" s="157">
        <v>0</v>
      </c>
      <c r="N159" s="157">
        <v>0</v>
      </c>
      <c r="O159" s="157">
        <v>0</v>
      </c>
      <c r="P159" s="157">
        <v>0</v>
      </c>
      <c r="Q159" s="157">
        <v>0</v>
      </c>
      <c r="R159" s="200">
        <f t="shared" si="1"/>
        <v>0</v>
      </c>
    </row>
    <row r="160" spans="3:18" x14ac:dyDescent="0.2">
      <c r="C160" s="131" t="s">
        <v>114</v>
      </c>
      <c r="D160" s="25" t="s">
        <v>151</v>
      </c>
      <c r="E160" s="25"/>
      <c r="F160" s="52">
        <v>0</v>
      </c>
      <c r="G160" s="150"/>
      <c r="H160" s="150"/>
      <c r="I160" s="150"/>
      <c r="J160" s="155">
        <v>0</v>
      </c>
      <c r="K160" s="156">
        <v>0</v>
      </c>
      <c r="L160" s="157">
        <v>0</v>
      </c>
      <c r="M160" s="157">
        <v>0</v>
      </c>
      <c r="N160" s="157">
        <v>0</v>
      </c>
      <c r="O160" s="157">
        <v>0</v>
      </c>
      <c r="P160" s="157">
        <v>0</v>
      </c>
      <c r="Q160" s="157">
        <v>0</v>
      </c>
      <c r="R160" s="200">
        <f t="shared" si="1"/>
        <v>0</v>
      </c>
    </row>
    <row r="161" spans="3:18" x14ac:dyDescent="0.2">
      <c r="C161" s="131" t="s">
        <v>115</v>
      </c>
      <c r="D161" s="25" t="s">
        <v>151</v>
      </c>
      <c r="E161" s="25"/>
      <c r="F161" s="52">
        <v>0</v>
      </c>
      <c r="G161" s="150"/>
      <c r="H161" s="150"/>
      <c r="I161" s="150"/>
      <c r="J161" s="155">
        <v>0</v>
      </c>
      <c r="K161" s="156">
        <v>0</v>
      </c>
      <c r="L161" s="157">
        <v>0</v>
      </c>
      <c r="M161" s="157">
        <v>0</v>
      </c>
      <c r="N161" s="157">
        <v>0</v>
      </c>
      <c r="O161" s="157">
        <v>0</v>
      </c>
      <c r="P161" s="157">
        <v>0</v>
      </c>
      <c r="Q161" s="157">
        <v>0</v>
      </c>
      <c r="R161" s="200">
        <f t="shared" si="1"/>
        <v>0</v>
      </c>
    </row>
    <row r="162" spans="3:18" x14ac:dyDescent="0.2">
      <c r="C162" s="131" t="s">
        <v>116</v>
      </c>
      <c r="D162" s="25" t="s">
        <v>151</v>
      </c>
      <c r="E162" s="25"/>
      <c r="F162" s="52">
        <v>0</v>
      </c>
      <c r="G162" s="150"/>
      <c r="H162" s="150"/>
      <c r="I162" s="150"/>
      <c r="J162" s="155">
        <v>0</v>
      </c>
      <c r="K162" s="156">
        <v>0</v>
      </c>
      <c r="L162" s="157">
        <v>0</v>
      </c>
      <c r="M162" s="157">
        <v>0</v>
      </c>
      <c r="N162" s="157">
        <v>0</v>
      </c>
      <c r="O162" s="157">
        <v>0</v>
      </c>
      <c r="P162" s="157">
        <v>0</v>
      </c>
      <c r="Q162" s="157">
        <v>0</v>
      </c>
      <c r="R162" s="200">
        <f t="shared" si="1"/>
        <v>0</v>
      </c>
    </row>
    <row r="163" spans="3:18" x14ac:dyDescent="0.2">
      <c r="C163" s="131" t="s">
        <v>117</v>
      </c>
      <c r="D163" s="25" t="s">
        <v>151</v>
      </c>
      <c r="E163" s="25"/>
      <c r="F163" s="52">
        <v>0</v>
      </c>
      <c r="G163" s="150"/>
      <c r="H163" s="150"/>
      <c r="I163" s="150"/>
      <c r="J163" s="155">
        <v>0</v>
      </c>
      <c r="K163" s="156">
        <v>0</v>
      </c>
      <c r="L163" s="157">
        <v>0</v>
      </c>
      <c r="M163" s="157">
        <v>0</v>
      </c>
      <c r="N163" s="157">
        <v>0</v>
      </c>
      <c r="O163" s="157">
        <v>0</v>
      </c>
      <c r="P163" s="157">
        <v>0</v>
      </c>
      <c r="Q163" s="157">
        <v>0</v>
      </c>
      <c r="R163" s="200">
        <f t="shared" si="1"/>
        <v>0</v>
      </c>
    </row>
    <row r="164" spans="3:18" x14ac:dyDescent="0.2">
      <c r="C164" s="131" t="s">
        <v>118</v>
      </c>
      <c r="D164" s="25" t="s">
        <v>151</v>
      </c>
      <c r="E164" s="25"/>
      <c r="F164" s="52">
        <v>0</v>
      </c>
      <c r="G164" s="150"/>
      <c r="H164" s="150"/>
      <c r="I164" s="150"/>
      <c r="J164" s="155">
        <v>0</v>
      </c>
      <c r="K164" s="156">
        <v>0</v>
      </c>
      <c r="L164" s="157">
        <v>0</v>
      </c>
      <c r="M164" s="157">
        <v>0</v>
      </c>
      <c r="N164" s="157">
        <v>0</v>
      </c>
      <c r="O164" s="157">
        <v>0</v>
      </c>
      <c r="P164" s="157">
        <v>0</v>
      </c>
      <c r="Q164" s="157">
        <v>0</v>
      </c>
      <c r="R164" s="200">
        <f t="shared" si="1"/>
        <v>0</v>
      </c>
    </row>
    <row r="165" spans="3:18" x14ac:dyDescent="0.2">
      <c r="C165" s="131" t="s">
        <v>119</v>
      </c>
      <c r="D165" s="25" t="s">
        <v>151</v>
      </c>
      <c r="E165" s="25"/>
      <c r="F165" s="52">
        <v>0</v>
      </c>
      <c r="G165" s="150"/>
      <c r="H165" s="150"/>
      <c r="I165" s="150"/>
      <c r="J165" s="155">
        <v>0</v>
      </c>
      <c r="K165" s="156">
        <v>0</v>
      </c>
      <c r="L165" s="157">
        <v>0</v>
      </c>
      <c r="M165" s="157">
        <v>0</v>
      </c>
      <c r="N165" s="157">
        <v>0</v>
      </c>
      <c r="O165" s="157">
        <v>0</v>
      </c>
      <c r="P165" s="157">
        <v>0</v>
      </c>
      <c r="Q165" s="157">
        <v>0</v>
      </c>
      <c r="R165" s="200">
        <f t="shared" si="1"/>
        <v>0</v>
      </c>
    </row>
    <row r="166" spans="3:18" x14ac:dyDescent="0.2">
      <c r="C166" s="131" t="s">
        <v>120</v>
      </c>
      <c r="D166" s="25" t="s">
        <v>151</v>
      </c>
      <c r="E166" s="25"/>
      <c r="F166" s="52">
        <v>0</v>
      </c>
      <c r="G166" s="150"/>
      <c r="H166" s="150"/>
      <c r="I166" s="150"/>
      <c r="J166" s="155">
        <v>0</v>
      </c>
      <c r="K166" s="156">
        <v>0</v>
      </c>
      <c r="L166" s="157">
        <v>0</v>
      </c>
      <c r="M166" s="157">
        <v>0</v>
      </c>
      <c r="N166" s="157">
        <v>0</v>
      </c>
      <c r="O166" s="157">
        <v>0</v>
      </c>
      <c r="P166" s="157">
        <v>0</v>
      </c>
      <c r="Q166" s="157">
        <v>0</v>
      </c>
      <c r="R166" s="200">
        <f t="shared" si="1"/>
        <v>0</v>
      </c>
    </row>
    <row r="167" spans="3:18" x14ac:dyDescent="0.2">
      <c r="C167" s="131" t="s">
        <v>121</v>
      </c>
      <c r="D167" s="25" t="s">
        <v>151</v>
      </c>
      <c r="E167" s="25"/>
      <c r="F167" s="52">
        <v>0</v>
      </c>
      <c r="G167" s="150"/>
      <c r="H167" s="150"/>
      <c r="I167" s="150"/>
      <c r="J167" s="155">
        <v>0</v>
      </c>
      <c r="K167" s="156">
        <v>0</v>
      </c>
      <c r="L167" s="157">
        <v>0</v>
      </c>
      <c r="M167" s="157">
        <v>0</v>
      </c>
      <c r="N167" s="157">
        <v>0</v>
      </c>
      <c r="O167" s="157">
        <v>0</v>
      </c>
      <c r="P167" s="157">
        <v>0</v>
      </c>
      <c r="Q167" s="157">
        <v>0</v>
      </c>
      <c r="R167" s="200">
        <f t="shared" si="1"/>
        <v>0</v>
      </c>
    </row>
    <row r="168" spans="3:18" x14ac:dyDescent="0.2">
      <c r="C168" s="131" t="s">
        <v>122</v>
      </c>
      <c r="D168" s="25" t="s">
        <v>151</v>
      </c>
      <c r="E168" s="25"/>
      <c r="F168" s="52">
        <v>0</v>
      </c>
      <c r="G168" s="150"/>
      <c r="H168" s="150"/>
      <c r="I168" s="150"/>
      <c r="J168" s="155">
        <v>0</v>
      </c>
      <c r="K168" s="156">
        <v>0</v>
      </c>
      <c r="L168" s="157">
        <v>0</v>
      </c>
      <c r="M168" s="157">
        <v>0</v>
      </c>
      <c r="N168" s="157">
        <v>0</v>
      </c>
      <c r="O168" s="157">
        <v>0</v>
      </c>
      <c r="P168" s="157">
        <v>1</v>
      </c>
      <c r="Q168" s="157">
        <v>1000</v>
      </c>
      <c r="R168" s="200">
        <f t="shared" si="1"/>
        <v>1000</v>
      </c>
    </row>
    <row r="169" spans="3:18" x14ac:dyDescent="0.2">
      <c r="C169" s="131" t="s">
        <v>123</v>
      </c>
      <c r="D169" s="25" t="s">
        <v>151</v>
      </c>
      <c r="E169" s="25"/>
      <c r="F169" s="52">
        <v>0</v>
      </c>
      <c r="G169" s="150"/>
      <c r="H169" s="150"/>
      <c r="I169" s="150"/>
      <c r="J169" s="155">
        <v>0</v>
      </c>
      <c r="K169" s="156">
        <v>0</v>
      </c>
      <c r="L169" s="157">
        <v>0</v>
      </c>
      <c r="M169" s="157">
        <v>0</v>
      </c>
      <c r="N169" s="157">
        <v>0</v>
      </c>
      <c r="O169" s="157">
        <v>0</v>
      </c>
      <c r="P169" s="157">
        <v>1</v>
      </c>
      <c r="Q169" s="157">
        <v>1000</v>
      </c>
      <c r="R169" s="200">
        <f t="shared" si="1"/>
        <v>1000</v>
      </c>
    </row>
    <row r="170" spans="3:18" x14ac:dyDescent="0.2">
      <c r="C170" s="131" t="s">
        <v>124</v>
      </c>
      <c r="D170" s="25" t="s">
        <v>151</v>
      </c>
      <c r="E170" s="25"/>
      <c r="F170" s="52">
        <v>0</v>
      </c>
      <c r="G170" s="150"/>
      <c r="H170" s="150"/>
      <c r="I170" s="150"/>
      <c r="J170" s="155">
        <v>0</v>
      </c>
      <c r="K170" s="156">
        <v>0</v>
      </c>
      <c r="L170" s="157">
        <v>0</v>
      </c>
      <c r="M170" s="157">
        <v>0</v>
      </c>
      <c r="N170" s="246">
        <v>0</v>
      </c>
      <c r="O170" s="157">
        <v>0</v>
      </c>
      <c r="P170" s="157">
        <v>1</v>
      </c>
      <c r="Q170" s="157">
        <v>1000</v>
      </c>
      <c r="R170" s="200">
        <f t="shared" si="1"/>
        <v>1000</v>
      </c>
    </row>
    <row r="171" spans="3:18" x14ac:dyDescent="0.2">
      <c r="C171" s="131" t="s">
        <v>125</v>
      </c>
      <c r="D171" s="25" t="s">
        <v>151</v>
      </c>
      <c r="E171" s="25"/>
      <c r="F171" s="52">
        <v>0</v>
      </c>
      <c r="G171" s="150"/>
      <c r="H171" s="150"/>
      <c r="I171" s="150"/>
      <c r="J171" s="155">
        <v>0</v>
      </c>
      <c r="K171" s="156">
        <v>0</v>
      </c>
      <c r="L171" s="157">
        <v>0</v>
      </c>
      <c r="M171" s="157">
        <v>0</v>
      </c>
      <c r="N171" s="246">
        <v>0</v>
      </c>
      <c r="O171" s="157">
        <v>0</v>
      </c>
      <c r="P171" s="157">
        <v>1</v>
      </c>
      <c r="Q171" s="157">
        <v>1000</v>
      </c>
      <c r="R171" s="200">
        <f t="shared" si="1"/>
        <v>1000</v>
      </c>
    </row>
    <row r="172" spans="3:18" x14ac:dyDescent="0.2">
      <c r="C172" s="131" t="s">
        <v>126</v>
      </c>
      <c r="D172" s="25" t="s">
        <v>151</v>
      </c>
      <c r="E172" s="25"/>
      <c r="F172" s="52">
        <v>0</v>
      </c>
      <c r="G172" s="150"/>
      <c r="H172" s="150"/>
      <c r="I172" s="150"/>
      <c r="J172" s="155">
        <v>0</v>
      </c>
      <c r="K172" s="156">
        <v>0</v>
      </c>
      <c r="L172" s="157">
        <v>0</v>
      </c>
      <c r="M172" s="157">
        <v>0</v>
      </c>
      <c r="N172" s="157">
        <v>0</v>
      </c>
      <c r="O172" s="157">
        <v>0</v>
      </c>
      <c r="P172" s="157">
        <v>0</v>
      </c>
      <c r="Q172" s="157">
        <v>0</v>
      </c>
      <c r="R172" s="200">
        <f t="shared" si="1"/>
        <v>0</v>
      </c>
    </row>
    <row r="173" spans="3:18" x14ac:dyDescent="0.2">
      <c r="C173" s="131" t="s">
        <v>127</v>
      </c>
      <c r="D173" s="25" t="s">
        <v>151</v>
      </c>
      <c r="E173" s="25"/>
      <c r="F173" s="52">
        <v>0</v>
      </c>
      <c r="G173" s="150"/>
      <c r="H173" s="150"/>
      <c r="I173" s="150"/>
      <c r="J173" s="155">
        <v>0</v>
      </c>
      <c r="K173" s="156">
        <v>0</v>
      </c>
      <c r="L173" s="157">
        <v>0</v>
      </c>
      <c r="M173" s="157">
        <v>0</v>
      </c>
      <c r="N173" s="157">
        <v>0</v>
      </c>
      <c r="O173" s="157">
        <v>0</v>
      </c>
      <c r="P173" s="157">
        <v>0</v>
      </c>
      <c r="Q173" s="157">
        <v>0</v>
      </c>
      <c r="R173" s="200">
        <f t="shared" si="1"/>
        <v>0</v>
      </c>
    </row>
    <row r="174" spans="3:18" x14ac:dyDescent="0.2">
      <c r="C174" s="131" t="s">
        <v>128</v>
      </c>
      <c r="D174" s="25" t="s">
        <v>151</v>
      </c>
      <c r="E174" s="25"/>
      <c r="F174" s="52">
        <v>0</v>
      </c>
      <c r="G174" s="150"/>
      <c r="H174" s="150"/>
      <c r="I174" s="150"/>
      <c r="J174" s="155">
        <v>0</v>
      </c>
      <c r="K174" s="156">
        <v>0</v>
      </c>
      <c r="L174" s="157">
        <v>0</v>
      </c>
      <c r="M174" s="157">
        <v>0</v>
      </c>
      <c r="N174" s="157">
        <v>1</v>
      </c>
      <c r="O174" s="157">
        <v>400</v>
      </c>
      <c r="P174" s="157">
        <v>0</v>
      </c>
      <c r="Q174" s="157">
        <v>0</v>
      </c>
      <c r="R174" s="200">
        <f t="shared" si="1"/>
        <v>400</v>
      </c>
    </row>
    <row r="175" spans="3:18" x14ac:dyDescent="0.2">
      <c r="C175" s="131" t="s">
        <v>129</v>
      </c>
      <c r="D175" s="25" t="s">
        <v>151</v>
      </c>
      <c r="E175" s="25"/>
      <c r="F175" s="52">
        <v>0</v>
      </c>
      <c r="G175" s="150"/>
      <c r="H175" s="150"/>
      <c r="I175" s="150"/>
      <c r="J175" s="155">
        <v>0</v>
      </c>
      <c r="K175" s="156">
        <v>0</v>
      </c>
      <c r="L175" s="157">
        <v>0</v>
      </c>
      <c r="M175" s="157">
        <v>0</v>
      </c>
      <c r="N175" s="157">
        <v>1</v>
      </c>
      <c r="O175" s="157">
        <v>400</v>
      </c>
      <c r="P175" s="157">
        <v>0</v>
      </c>
      <c r="Q175" s="157">
        <v>0</v>
      </c>
      <c r="R175" s="200">
        <f t="shared" si="1"/>
        <v>400</v>
      </c>
    </row>
    <row r="176" spans="3:18" x14ac:dyDescent="0.2">
      <c r="C176" s="131" t="s">
        <v>130</v>
      </c>
      <c r="D176" s="25" t="s">
        <v>151</v>
      </c>
      <c r="E176" s="25"/>
      <c r="F176" s="52">
        <v>0</v>
      </c>
      <c r="G176" s="150"/>
      <c r="H176" s="150"/>
      <c r="I176" s="150"/>
      <c r="J176" s="155">
        <v>0</v>
      </c>
      <c r="K176" s="156">
        <v>0</v>
      </c>
      <c r="L176" s="157">
        <v>0</v>
      </c>
      <c r="M176" s="157">
        <v>0</v>
      </c>
      <c r="N176" s="157">
        <v>1</v>
      </c>
      <c r="O176" s="157">
        <v>400</v>
      </c>
      <c r="P176" s="157">
        <v>0</v>
      </c>
      <c r="Q176" s="157">
        <v>0</v>
      </c>
      <c r="R176" s="200">
        <f t="shared" si="1"/>
        <v>400</v>
      </c>
    </row>
    <row r="177" spans="1:20" x14ac:dyDescent="0.2">
      <c r="C177" s="131" t="s">
        <v>131</v>
      </c>
      <c r="D177" s="25" t="s">
        <v>151</v>
      </c>
      <c r="E177" s="25"/>
      <c r="F177" s="52">
        <v>0</v>
      </c>
      <c r="G177" s="150"/>
      <c r="H177" s="150"/>
      <c r="I177" s="150"/>
      <c r="J177" s="155">
        <v>0</v>
      </c>
      <c r="K177" s="156">
        <v>0</v>
      </c>
      <c r="L177" s="157">
        <v>0</v>
      </c>
      <c r="M177" s="157">
        <v>0</v>
      </c>
      <c r="N177" s="157">
        <v>0</v>
      </c>
      <c r="O177" s="157">
        <v>0</v>
      </c>
      <c r="P177" s="157">
        <v>0</v>
      </c>
      <c r="Q177" s="157">
        <v>0</v>
      </c>
      <c r="R177" s="200">
        <f t="shared" si="1"/>
        <v>0</v>
      </c>
    </row>
    <row r="178" spans="1:20" x14ac:dyDescent="0.2">
      <c r="A178" s="62"/>
      <c r="B178" s="62"/>
      <c r="C178" s="131" t="s">
        <v>132</v>
      </c>
      <c r="D178" s="25" t="s">
        <v>151</v>
      </c>
      <c r="E178" s="25"/>
      <c r="F178" s="52">
        <v>0</v>
      </c>
      <c r="G178" s="150"/>
      <c r="H178" s="150"/>
      <c r="I178" s="150"/>
      <c r="J178" s="155">
        <v>0</v>
      </c>
      <c r="K178" s="156">
        <v>0</v>
      </c>
      <c r="L178" s="157">
        <v>0</v>
      </c>
      <c r="M178" s="157">
        <v>0</v>
      </c>
      <c r="N178" s="157">
        <v>0</v>
      </c>
      <c r="O178" s="157">
        <v>0</v>
      </c>
      <c r="P178" s="157">
        <v>0</v>
      </c>
      <c r="Q178" s="157">
        <v>0</v>
      </c>
      <c r="R178" s="200">
        <f t="shared" si="1"/>
        <v>0</v>
      </c>
    </row>
    <row r="179" spans="1:20" x14ac:dyDescent="0.2">
      <c r="A179" s="62"/>
      <c r="B179" s="62"/>
      <c r="C179" s="131" t="s">
        <v>133</v>
      </c>
      <c r="D179" s="25" t="s">
        <v>151</v>
      </c>
      <c r="F179" s="52">
        <v>0</v>
      </c>
      <c r="G179" s="150"/>
      <c r="H179" s="150"/>
      <c r="I179" s="150"/>
      <c r="J179" s="155">
        <v>0</v>
      </c>
      <c r="K179" s="156">
        <v>0</v>
      </c>
      <c r="L179" s="157">
        <v>0</v>
      </c>
      <c r="M179" s="157">
        <v>0</v>
      </c>
      <c r="N179" s="157">
        <v>0</v>
      </c>
      <c r="O179" s="157">
        <v>0</v>
      </c>
      <c r="P179" s="157">
        <v>0</v>
      </c>
      <c r="Q179" s="157">
        <v>0</v>
      </c>
      <c r="R179" s="200">
        <f t="shared" si="1"/>
        <v>0</v>
      </c>
    </row>
    <row r="180" spans="1:20" s="110" customFormat="1" ht="15.6" customHeight="1" x14ac:dyDescent="0.2">
      <c r="C180" s="131" t="s">
        <v>134</v>
      </c>
      <c r="D180" s="25" t="s">
        <v>151</v>
      </c>
      <c r="F180" s="52">
        <v>0</v>
      </c>
      <c r="G180" s="150"/>
      <c r="H180" s="150"/>
      <c r="I180" s="150"/>
      <c r="J180" s="155">
        <v>0</v>
      </c>
      <c r="K180" s="156">
        <v>0</v>
      </c>
      <c r="L180" s="157">
        <v>0</v>
      </c>
      <c r="M180" s="157">
        <v>0</v>
      </c>
      <c r="N180" s="157">
        <v>0</v>
      </c>
      <c r="O180" s="157">
        <v>0</v>
      </c>
      <c r="P180" s="157">
        <v>0</v>
      </c>
      <c r="Q180" s="157">
        <v>0</v>
      </c>
      <c r="R180" s="200">
        <f t="shared" si="1"/>
        <v>0</v>
      </c>
    </row>
    <row r="181" spans="1:20" x14ac:dyDescent="0.2">
      <c r="A181" s="62"/>
      <c r="B181" s="62"/>
      <c r="C181" s="131" t="s">
        <v>135</v>
      </c>
      <c r="D181" s="25" t="s">
        <v>151</v>
      </c>
      <c r="F181" s="52">
        <v>0</v>
      </c>
      <c r="G181" s="150"/>
      <c r="H181" s="150"/>
      <c r="I181" s="150"/>
      <c r="J181" s="155">
        <v>0</v>
      </c>
      <c r="K181" s="156">
        <v>0</v>
      </c>
      <c r="L181" s="157">
        <v>0</v>
      </c>
      <c r="M181" s="157">
        <v>0</v>
      </c>
      <c r="N181" s="157">
        <v>0</v>
      </c>
      <c r="O181" s="157">
        <v>0</v>
      </c>
      <c r="P181" s="157">
        <v>0</v>
      </c>
      <c r="Q181" s="157">
        <v>0</v>
      </c>
      <c r="R181" s="200">
        <f t="shared" si="1"/>
        <v>0</v>
      </c>
    </row>
    <row r="182" spans="1:20" x14ac:dyDescent="0.2">
      <c r="B182" s="151"/>
      <c r="C182" s="131" t="s">
        <v>136</v>
      </c>
      <c r="D182" s="25" t="s">
        <v>151</v>
      </c>
      <c r="F182" s="52">
        <v>0</v>
      </c>
      <c r="G182" s="150"/>
      <c r="H182" s="150"/>
      <c r="I182" s="150"/>
      <c r="J182" s="155">
        <v>0</v>
      </c>
      <c r="K182" s="156">
        <v>0</v>
      </c>
      <c r="L182" s="157">
        <v>0</v>
      </c>
      <c r="M182" s="157">
        <v>0</v>
      </c>
      <c r="N182" s="157">
        <v>0</v>
      </c>
      <c r="O182" s="157">
        <v>0</v>
      </c>
      <c r="P182" s="157">
        <v>0</v>
      </c>
      <c r="Q182" s="157">
        <v>0</v>
      </c>
      <c r="R182" s="200">
        <f t="shared" si="1"/>
        <v>0</v>
      </c>
    </row>
    <row r="183" spans="1:20" x14ac:dyDescent="0.2">
      <c r="B183" s="151"/>
      <c r="C183" s="108" t="s">
        <v>137</v>
      </c>
      <c r="D183" s="25" t="s">
        <v>151</v>
      </c>
      <c r="F183" s="52">
        <v>0</v>
      </c>
      <c r="G183" s="150"/>
      <c r="H183" s="150"/>
      <c r="I183" s="150"/>
      <c r="J183" s="155">
        <v>0</v>
      </c>
      <c r="K183" s="156">
        <v>0</v>
      </c>
      <c r="L183" s="157">
        <v>0</v>
      </c>
      <c r="M183" s="157">
        <v>0</v>
      </c>
      <c r="N183" s="157">
        <v>0</v>
      </c>
      <c r="O183" s="157">
        <v>0</v>
      </c>
      <c r="P183" s="157">
        <v>0</v>
      </c>
      <c r="Q183" s="157">
        <v>0</v>
      </c>
      <c r="R183" s="200">
        <f t="shared" si="1"/>
        <v>0</v>
      </c>
    </row>
    <row r="184" spans="1:20" x14ac:dyDescent="0.2">
      <c r="B184" s="158"/>
      <c r="C184" s="131" t="s">
        <v>138</v>
      </c>
      <c r="D184" s="25" t="s">
        <v>151</v>
      </c>
      <c r="E184" s="27"/>
      <c r="F184" s="52">
        <v>0</v>
      </c>
      <c r="G184" s="150"/>
      <c r="H184" s="150"/>
      <c r="I184" s="150"/>
      <c r="J184" s="155">
        <v>0</v>
      </c>
      <c r="K184" s="156">
        <v>0</v>
      </c>
      <c r="L184" s="157">
        <v>0</v>
      </c>
      <c r="M184" s="157">
        <v>0</v>
      </c>
      <c r="N184" s="157">
        <v>0</v>
      </c>
      <c r="O184" s="157">
        <v>0</v>
      </c>
      <c r="P184" s="157">
        <v>0</v>
      </c>
      <c r="Q184" s="157">
        <v>0</v>
      </c>
      <c r="R184" s="200">
        <f t="shared" si="1"/>
        <v>0</v>
      </c>
      <c r="T184" s="65"/>
    </row>
    <row r="185" spans="1:20" x14ac:dyDescent="0.2">
      <c r="B185" s="159"/>
      <c r="C185" s="131" t="s">
        <v>139</v>
      </c>
      <c r="D185" s="25" t="s">
        <v>151</v>
      </c>
      <c r="E185" s="61"/>
      <c r="F185" s="52">
        <v>0</v>
      </c>
      <c r="G185" s="150"/>
      <c r="H185" s="150"/>
      <c r="I185" s="150"/>
      <c r="J185" s="155">
        <v>0</v>
      </c>
      <c r="K185" s="156">
        <v>0</v>
      </c>
      <c r="L185" s="157">
        <v>0</v>
      </c>
      <c r="M185" s="157">
        <v>0</v>
      </c>
      <c r="N185" s="157">
        <v>0</v>
      </c>
      <c r="O185" s="157">
        <v>0</v>
      </c>
      <c r="P185" s="157">
        <v>0</v>
      </c>
      <c r="Q185" s="157">
        <v>0</v>
      </c>
      <c r="R185" s="200">
        <f t="shared" si="1"/>
        <v>0</v>
      </c>
    </row>
    <row r="186" spans="1:20" x14ac:dyDescent="0.2">
      <c r="B186" s="270"/>
      <c r="C186" s="131" t="s">
        <v>140</v>
      </c>
      <c r="D186" s="25" t="s">
        <v>151</v>
      </c>
      <c r="E186" s="61"/>
      <c r="F186" s="52">
        <v>0</v>
      </c>
      <c r="G186" s="150"/>
      <c r="H186" s="150"/>
      <c r="I186" s="150"/>
      <c r="J186" s="155">
        <v>0</v>
      </c>
      <c r="K186" s="156">
        <v>0</v>
      </c>
      <c r="L186" s="157">
        <v>0</v>
      </c>
      <c r="M186" s="157">
        <v>0</v>
      </c>
      <c r="N186" s="157">
        <v>0</v>
      </c>
      <c r="O186" s="157">
        <v>0</v>
      </c>
      <c r="P186" s="157">
        <v>0</v>
      </c>
      <c r="Q186" s="157">
        <v>0</v>
      </c>
      <c r="R186" s="200">
        <f t="shared" si="1"/>
        <v>0</v>
      </c>
    </row>
    <row r="187" spans="1:20" x14ac:dyDescent="0.2">
      <c r="B187" s="270"/>
      <c r="C187" s="131" t="s">
        <v>141</v>
      </c>
      <c r="D187" s="25" t="s">
        <v>151</v>
      </c>
      <c r="E187" s="61"/>
      <c r="F187" s="52">
        <v>0</v>
      </c>
      <c r="G187" s="150"/>
      <c r="H187" s="150"/>
      <c r="I187" s="150"/>
      <c r="J187" s="155">
        <v>0</v>
      </c>
      <c r="K187" s="156">
        <v>0</v>
      </c>
      <c r="L187" s="157">
        <v>0</v>
      </c>
      <c r="M187" s="157">
        <v>0</v>
      </c>
      <c r="N187" s="157">
        <v>0</v>
      </c>
      <c r="O187" s="157">
        <v>0</v>
      </c>
      <c r="P187" s="157">
        <v>0</v>
      </c>
      <c r="Q187" s="157">
        <v>0</v>
      </c>
      <c r="R187" s="200">
        <f t="shared" si="1"/>
        <v>0</v>
      </c>
    </row>
    <row r="188" spans="1:20" x14ac:dyDescent="0.2">
      <c r="B188" s="164"/>
      <c r="C188" s="131" t="s">
        <v>142</v>
      </c>
      <c r="D188" s="25" t="s">
        <v>151</v>
      </c>
      <c r="E188" s="61"/>
      <c r="F188" s="52">
        <v>0</v>
      </c>
      <c r="G188" s="150"/>
      <c r="H188" s="150"/>
      <c r="I188" s="150"/>
      <c r="J188" s="155">
        <v>0</v>
      </c>
      <c r="K188" s="156">
        <v>0</v>
      </c>
      <c r="L188" s="157">
        <v>0</v>
      </c>
      <c r="M188" s="157">
        <v>0</v>
      </c>
      <c r="N188" s="157">
        <v>0</v>
      </c>
      <c r="O188" s="157">
        <v>0</v>
      </c>
      <c r="P188" s="157">
        <v>0</v>
      </c>
      <c r="Q188" s="157">
        <v>0</v>
      </c>
      <c r="R188" s="200">
        <f t="shared" si="1"/>
        <v>0</v>
      </c>
    </row>
    <row r="189" spans="1:20" x14ac:dyDescent="0.2">
      <c r="B189" s="164"/>
      <c r="C189" s="131" t="s">
        <v>143</v>
      </c>
      <c r="D189" s="25" t="s">
        <v>151</v>
      </c>
      <c r="E189" s="61"/>
      <c r="F189" s="52">
        <v>0</v>
      </c>
      <c r="G189" s="150"/>
      <c r="H189" s="150"/>
      <c r="I189" s="150"/>
      <c r="J189" s="155">
        <v>0</v>
      </c>
      <c r="K189" s="156">
        <v>0</v>
      </c>
      <c r="L189" s="157">
        <v>0</v>
      </c>
      <c r="M189" s="157">
        <v>0</v>
      </c>
      <c r="N189" s="157">
        <v>0</v>
      </c>
      <c r="O189" s="157">
        <v>0</v>
      </c>
      <c r="P189" s="157">
        <v>0</v>
      </c>
      <c r="Q189" s="157">
        <v>0</v>
      </c>
      <c r="R189" s="200">
        <f t="shared" si="1"/>
        <v>0</v>
      </c>
    </row>
    <row r="190" spans="1:20" x14ac:dyDescent="0.2">
      <c r="B190" s="164"/>
      <c r="C190" s="5"/>
      <c r="D190" s="58"/>
      <c r="E190" s="58"/>
      <c r="F190" s="67"/>
      <c r="G190" s="153"/>
      <c r="H190" s="153"/>
      <c r="I190" s="153"/>
      <c r="J190" s="153"/>
      <c r="K190" s="153"/>
      <c r="L190" s="154"/>
      <c r="M190" s="154"/>
      <c r="N190" s="154"/>
      <c r="O190" s="154"/>
      <c r="P190" s="154"/>
    </row>
    <row r="191" spans="1:20" s="123" customFormat="1" x14ac:dyDescent="0.2">
      <c r="B191" s="26" t="s">
        <v>185</v>
      </c>
      <c r="C191" s="8"/>
      <c r="D191" s="161"/>
      <c r="E191" s="161"/>
      <c r="F191" s="162"/>
      <c r="G191" s="162"/>
      <c r="H191" s="162"/>
      <c r="I191" s="162"/>
      <c r="J191" s="162"/>
      <c r="K191" s="162"/>
      <c r="L191" s="163"/>
      <c r="M191" s="163"/>
      <c r="N191" s="163"/>
      <c r="O191" s="163"/>
      <c r="P191" s="163"/>
    </row>
    <row r="192" spans="1:20" s="62" customFormat="1" x14ac:dyDescent="0.2">
      <c r="B192" s="110"/>
      <c r="C192" s="168"/>
      <c r="D192" s="169"/>
      <c r="E192" s="169"/>
      <c r="F192" s="153"/>
      <c r="G192" s="153"/>
      <c r="H192" s="153"/>
      <c r="I192" s="153"/>
      <c r="J192" s="153"/>
      <c r="K192" s="153"/>
      <c r="L192" s="154"/>
      <c r="M192" s="154"/>
      <c r="N192" s="154"/>
      <c r="O192" s="154"/>
      <c r="P192" s="154"/>
    </row>
    <row r="193" spans="2:16" ht="42" customHeight="1" x14ac:dyDescent="0.2">
      <c r="B193" s="164"/>
      <c r="C193" s="124" t="s">
        <v>23</v>
      </c>
      <c r="D193" s="124" t="s">
        <v>186</v>
      </c>
      <c r="E193" s="125"/>
      <c r="F193" s="124" t="s">
        <v>189</v>
      </c>
      <c r="G193" s="170" t="s">
        <v>68</v>
      </c>
      <c r="H193" s="170" t="s">
        <v>69</v>
      </c>
      <c r="I193" s="170" t="s">
        <v>70</v>
      </c>
      <c r="J193" s="170" t="s">
        <v>71</v>
      </c>
      <c r="M193" s="171"/>
      <c r="N193" s="171"/>
      <c r="O193" s="154"/>
      <c r="P193" s="154"/>
    </row>
    <row r="194" spans="2:16" x14ac:dyDescent="0.2">
      <c r="B194" s="164"/>
      <c r="C194" s="125"/>
      <c r="D194" s="125"/>
      <c r="E194" s="124"/>
      <c r="G194" s="124"/>
      <c r="H194" s="124"/>
      <c r="I194" s="124"/>
      <c r="J194" s="153"/>
      <c r="M194" s="154"/>
      <c r="N194" s="154"/>
      <c r="O194" s="154"/>
      <c r="P194" s="154"/>
    </row>
    <row r="195" spans="2:16" x14ac:dyDescent="0.2">
      <c r="B195" s="271" t="s">
        <v>47</v>
      </c>
      <c r="C195" s="235" t="s">
        <v>190</v>
      </c>
      <c r="D195" s="172" t="s">
        <v>191</v>
      </c>
      <c r="E195" s="126"/>
      <c r="F195" s="173" t="s">
        <v>188</v>
      </c>
      <c r="G195" s="206">
        <v>2000</v>
      </c>
      <c r="H195" s="206">
        <v>1000</v>
      </c>
      <c r="I195" s="206">
        <v>3000</v>
      </c>
      <c r="J195" s="206">
        <v>4000</v>
      </c>
      <c r="M195" s="154"/>
      <c r="N195" s="154"/>
      <c r="O195" s="154"/>
      <c r="P195" s="154"/>
    </row>
    <row r="196" spans="2:16" x14ac:dyDescent="0.2">
      <c r="B196" s="271"/>
      <c r="C196" s="235" t="s">
        <v>44</v>
      </c>
      <c r="D196" s="172" t="s">
        <v>194</v>
      </c>
      <c r="E196" s="126"/>
      <c r="F196" s="173" t="s">
        <v>188</v>
      </c>
      <c r="G196" s="206">
        <v>2000</v>
      </c>
      <c r="H196" s="206">
        <v>1000</v>
      </c>
      <c r="I196" s="206">
        <v>3000</v>
      </c>
      <c r="J196" s="206">
        <v>4000</v>
      </c>
      <c r="M196" s="154"/>
      <c r="N196" s="154"/>
      <c r="O196" s="154"/>
      <c r="P196" s="154"/>
    </row>
    <row r="197" spans="2:16" x14ac:dyDescent="0.2">
      <c r="B197" s="271"/>
      <c r="C197" s="235" t="s">
        <v>192</v>
      </c>
      <c r="D197" s="172" t="s">
        <v>193</v>
      </c>
      <c r="E197" s="126"/>
      <c r="F197" s="173" t="s">
        <v>188</v>
      </c>
      <c r="G197" s="206">
        <v>2000</v>
      </c>
      <c r="H197" s="206">
        <v>1000</v>
      </c>
      <c r="I197" s="206">
        <v>3000</v>
      </c>
      <c r="J197" s="206">
        <v>4000</v>
      </c>
      <c r="M197" s="154"/>
      <c r="N197" s="154"/>
      <c r="O197" s="154"/>
      <c r="P197" s="154"/>
    </row>
    <row r="198" spans="2:16" x14ac:dyDescent="0.2">
      <c r="B198" s="271" t="s">
        <v>48</v>
      </c>
      <c r="C198" s="235" t="s">
        <v>45</v>
      </c>
      <c r="D198" s="125" t="s">
        <v>171</v>
      </c>
      <c r="E198" s="126"/>
      <c r="F198" s="173" t="s">
        <v>188</v>
      </c>
      <c r="G198" s="206">
        <v>2000</v>
      </c>
      <c r="H198" s="206">
        <v>1000</v>
      </c>
      <c r="I198" s="206">
        <v>3000</v>
      </c>
      <c r="J198" s="206">
        <v>4000</v>
      </c>
      <c r="M198" s="154"/>
      <c r="N198" s="154"/>
      <c r="O198" s="154"/>
      <c r="P198" s="154"/>
    </row>
    <row r="199" spans="2:16" x14ac:dyDescent="0.2">
      <c r="B199" s="271"/>
      <c r="C199" s="235" t="s">
        <v>46</v>
      </c>
      <c r="D199" s="125" t="s">
        <v>172</v>
      </c>
      <c r="E199" s="126"/>
      <c r="F199" s="173" t="s">
        <v>188</v>
      </c>
      <c r="G199" s="206">
        <v>2000</v>
      </c>
      <c r="H199" s="206">
        <v>1000</v>
      </c>
      <c r="I199" s="206">
        <v>3000</v>
      </c>
      <c r="J199" s="206">
        <v>4000</v>
      </c>
      <c r="M199" s="154"/>
      <c r="N199" s="154"/>
      <c r="O199" s="154"/>
      <c r="P199" s="154"/>
    </row>
    <row r="200" spans="2:16" x14ac:dyDescent="0.2">
      <c r="B200" s="271" t="s">
        <v>49</v>
      </c>
      <c r="C200" s="235" t="s">
        <v>173</v>
      </c>
      <c r="D200" s="125" t="s">
        <v>174</v>
      </c>
      <c r="E200" s="126"/>
      <c r="F200" s="173" t="s">
        <v>188</v>
      </c>
      <c r="G200" s="206">
        <v>2000</v>
      </c>
      <c r="H200" s="206">
        <v>1000</v>
      </c>
      <c r="I200" s="206">
        <v>3000</v>
      </c>
      <c r="J200" s="206">
        <v>4000</v>
      </c>
      <c r="M200" s="129"/>
      <c r="N200" s="129"/>
      <c r="O200" s="129"/>
      <c r="P200" s="129"/>
    </row>
    <row r="201" spans="2:16" x14ac:dyDescent="0.2">
      <c r="B201" s="271"/>
      <c r="C201" s="235" t="s">
        <v>175</v>
      </c>
      <c r="D201" s="125" t="s">
        <v>176</v>
      </c>
      <c r="E201" s="126"/>
      <c r="F201" s="173" t="s">
        <v>188</v>
      </c>
      <c r="G201" s="206">
        <v>500</v>
      </c>
      <c r="H201" s="206">
        <v>1000</v>
      </c>
      <c r="I201" s="206">
        <v>3000</v>
      </c>
      <c r="J201" s="206">
        <v>4000</v>
      </c>
      <c r="M201" s="129"/>
      <c r="N201" s="129"/>
      <c r="O201" s="129"/>
      <c r="P201" s="129"/>
    </row>
    <row r="202" spans="2:16" ht="14.1" customHeight="1" x14ac:dyDescent="0.2">
      <c r="B202" s="271"/>
      <c r="C202" s="235" t="s">
        <v>177</v>
      </c>
      <c r="D202" s="125" t="s">
        <v>178</v>
      </c>
      <c r="E202" s="126"/>
      <c r="F202" s="173" t="s">
        <v>188</v>
      </c>
      <c r="G202" s="206">
        <v>500</v>
      </c>
      <c r="H202" s="206">
        <v>1000</v>
      </c>
      <c r="I202" s="206">
        <v>3000</v>
      </c>
      <c r="J202" s="206">
        <v>4000</v>
      </c>
      <c r="M202" s="129"/>
      <c r="N202" s="129"/>
      <c r="O202" s="129"/>
      <c r="P202" s="129"/>
    </row>
    <row r="203" spans="2:16" ht="26.45" customHeight="1" x14ac:dyDescent="0.2">
      <c r="B203" s="247" t="s">
        <v>195</v>
      </c>
      <c r="C203" s="235" t="s">
        <v>237</v>
      </c>
      <c r="D203" s="172" t="s">
        <v>228</v>
      </c>
      <c r="E203" s="126"/>
      <c r="F203" s="173" t="s">
        <v>188</v>
      </c>
      <c r="G203" s="206">
        <v>1000</v>
      </c>
      <c r="H203" s="206">
        <v>1000</v>
      </c>
      <c r="I203" s="206">
        <v>1000</v>
      </c>
      <c r="J203" s="206">
        <v>1000</v>
      </c>
      <c r="M203" s="129"/>
      <c r="N203" s="129"/>
      <c r="O203" s="129"/>
      <c r="P203" s="129"/>
    </row>
    <row r="204" spans="2:16" x14ac:dyDescent="0.2">
      <c r="B204" s="83" t="s">
        <v>196</v>
      </c>
      <c r="G204" s="207">
        <f>SUM(G195:G203)</f>
        <v>14000</v>
      </c>
      <c r="H204" s="207">
        <f>SUM(H195:H203)</f>
        <v>9000</v>
      </c>
      <c r="I204" s="207">
        <f>SUM(I195:I203)</f>
        <v>25000</v>
      </c>
      <c r="J204" s="207">
        <f>SUM(J195:J203)</f>
        <v>33000</v>
      </c>
    </row>
  </sheetData>
  <mergeCells count="15">
    <mergeCell ref="P25:Q25"/>
    <mergeCell ref="D18:O18"/>
    <mergeCell ref="D19:O19"/>
    <mergeCell ref="D20:O20"/>
    <mergeCell ref="J25:K25"/>
    <mergeCell ref="L25:M25"/>
    <mergeCell ref="N25:O25"/>
    <mergeCell ref="J24:Q24"/>
    <mergeCell ref="D14:O14"/>
    <mergeCell ref="B186:B187"/>
    <mergeCell ref="B195:B197"/>
    <mergeCell ref="B198:B199"/>
    <mergeCell ref="B200:B202"/>
    <mergeCell ref="D21:O21"/>
    <mergeCell ref="D22:O22"/>
  </mergeCells>
  <conditionalFormatting sqref="F13">
    <cfRule type="containsText" dxfId="2" priority="4" operator="containsText" text="Error">
      <formula>NOT(ISERROR(SEARCH("Error",F13)))</formula>
    </cfRule>
    <cfRule type="containsText" dxfId="1" priority="5" operator="containsText" text="Ok">
      <formula>NOT(ISERROR(SEARCH("Ok",F13)))</formula>
    </cfRule>
    <cfRule type="expression" dxfId="0" priority="6">
      <formula>"Ok"</formula>
    </cfRule>
  </conditionalFormatting>
  <hyperlinks>
    <hyperlink ref="C3" location="'Resultados &gt;&gt;'!A1" display="Ir a Resultados &gt;&gt;" xr:uid="{C569F7FC-5FD0-4F7F-B31E-F8F19CC6CE2E}"/>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8A0AF-BC61-4CE3-9F05-E22265C57927}">
  <sheetPr>
    <tabColor theme="9"/>
  </sheetPr>
  <dimension ref="C13"/>
  <sheetViews>
    <sheetView workbookViewId="0"/>
  </sheetViews>
  <sheetFormatPr baseColWidth="10" defaultColWidth="8.85546875" defaultRowHeight="12.75" x14ac:dyDescent="0.2"/>
  <cols>
    <col min="1" max="16384" width="8.85546875" style="237"/>
  </cols>
  <sheetData>
    <row r="13" spans="3:3" ht="30" customHeight="1" x14ac:dyDescent="0.4">
      <c r="C13" s="236" t="s">
        <v>159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924CF-89A2-42EA-BA75-88FBA993D0EB}">
  <sheetPr>
    <tabColor theme="9" tint="0.79998168889431442"/>
  </sheetPr>
  <dimension ref="A1:R74"/>
  <sheetViews>
    <sheetView showGridLines="0" zoomScaleNormal="100" workbookViewId="0"/>
  </sheetViews>
  <sheetFormatPr baseColWidth="10" defaultColWidth="8.7109375" defaultRowHeight="12.75" x14ac:dyDescent="0.2"/>
  <cols>
    <col min="1" max="1" width="1.5703125" customWidth="1"/>
    <col min="3" max="3" width="4.5703125" customWidth="1"/>
    <col min="4" max="4" width="23.5703125" customWidth="1"/>
    <col min="5" max="6" width="15.5703125" customWidth="1"/>
    <col min="7" max="7" width="11.85546875" customWidth="1"/>
    <col min="8" max="8" width="15.5703125" customWidth="1"/>
    <col min="9" max="9" width="11.5703125" customWidth="1"/>
    <col min="10" max="10" width="11" customWidth="1"/>
    <col min="18" max="18" width="11.42578125" customWidth="1"/>
  </cols>
  <sheetData>
    <row r="1" spans="2:18" s="1" customFormat="1" ht="20.25" x14ac:dyDescent="0.3">
      <c r="B1" s="1" t="s">
        <v>229</v>
      </c>
    </row>
    <row r="3" spans="2:18" ht="20.100000000000001" customHeight="1" x14ac:dyDescent="0.2">
      <c r="D3" s="15" t="s">
        <v>19</v>
      </c>
    </row>
    <row r="5" spans="2:18" x14ac:dyDescent="0.2">
      <c r="D5" s="24" t="s">
        <v>20</v>
      </c>
      <c r="E5" s="79" t="s">
        <v>21</v>
      </c>
      <c r="F5" s="79" t="s">
        <v>22</v>
      </c>
      <c r="G5" s="79"/>
    </row>
    <row r="6" spans="2:18" x14ac:dyDescent="0.2">
      <c r="E6" s="76">
        <f>Supuestos!$C$5</f>
        <v>44743</v>
      </c>
      <c r="F6" s="76">
        <f>Supuestos!$C$6</f>
        <v>44926</v>
      </c>
      <c r="G6" s="76"/>
    </row>
    <row r="8" spans="2:18" x14ac:dyDescent="0.2">
      <c r="D8" s="275" t="s">
        <v>154</v>
      </c>
      <c r="E8" s="276"/>
      <c r="F8" s="276"/>
      <c r="G8" s="276"/>
      <c r="H8" s="277"/>
      <c r="I8" s="242"/>
      <c r="K8" s="93" t="s">
        <v>152</v>
      </c>
      <c r="L8" s="23" t="s">
        <v>240</v>
      </c>
    </row>
    <row r="10" spans="2:18" s="26" customFormat="1" ht="15" customHeight="1" x14ac:dyDescent="0.2">
      <c r="D10" s="26" t="s">
        <v>153</v>
      </c>
    </row>
    <row r="11" spans="2:18" ht="14.1" customHeight="1" x14ac:dyDescent="0.2">
      <c r="D11" s="113"/>
      <c r="E11" s="113"/>
    </row>
    <row r="12" spans="2:18" ht="18.600000000000001" customHeight="1" x14ac:dyDescent="0.2">
      <c r="F12" s="274"/>
      <c r="G12" s="274"/>
      <c r="H12" s="274"/>
      <c r="I12" s="274"/>
    </row>
    <row r="13" spans="2:18" ht="7.35" customHeight="1" x14ac:dyDescent="0.2">
      <c r="D13" s="115"/>
      <c r="E13" s="115"/>
      <c r="F13" s="116"/>
      <c r="G13" s="116"/>
      <c r="H13" s="116"/>
      <c r="I13" s="116"/>
    </row>
    <row r="14" spans="2:18" ht="75" customHeight="1" x14ac:dyDescent="0.2">
      <c r="D14" s="120" t="s">
        <v>76</v>
      </c>
      <c r="E14" s="120" t="s">
        <v>77</v>
      </c>
      <c r="F14" s="121" t="s">
        <v>216</v>
      </c>
      <c r="G14" s="230" t="s">
        <v>218</v>
      </c>
      <c r="H14" s="230" t="s">
        <v>217</v>
      </c>
      <c r="I14" s="230" t="s">
        <v>219</v>
      </c>
      <c r="J14" s="265"/>
      <c r="K14" s="265"/>
      <c r="L14" s="265"/>
      <c r="M14" s="265"/>
      <c r="N14" s="265"/>
      <c r="O14" s="265"/>
      <c r="P14" s="265"/>
      <c r="Q14" s="265"/>
    </row>
    <row r="15" spans="2:18" x14ac:dyDescent="0.2">
      <c r="C15" s="23" t="s">
        <v>1</v>
      </c>
      <c r="D15" s="111" t="s">
        <v>89</v>
      </c>
      <c r="E15" s="111" t="s">
        <v>75</v>
      </c>
      <c r="F15" s="248">
        <v>1062</v>
      </c>
      <c r="G15" s="112">
        <f>F15*32.91%</f>
        <v>349.50419999999997</v>
      </c>
      <c r="H15" s="248">
        <v>351</v>
      </c>
      <c r="I15" s="112">
        <f t="shared" ref="I15:I31" si="0">H15*39.12%</f>
        <v>137.31119999999999</v>
      </c>
      <c r="J15" s="114"/>
      <c r="K15" s="114"/>
      <c r="L15" s="114"/>
      <c r="M15" s="114"/>
      <c r="N15" s="114"/>
      <c r="O15" s="114"/>
      <c r="P15" s="114"/>
      <c r="Q15" s="114"/>
      <c r="R15" s="114"/>
    </row>
    <row r="16" spans="2:18" x14ac:dyDescent="0.2">
      <c r="C16" s="23" t="s">
        <v>1</v>
      </c>
      <c r="D16" s="111" t="s">
        <v>90</v>
      </c>
      <c r="E16" s="111" t="s">
        <v>75</v>
      </c>
      <c r="F16" s="248">
        <v>1594</v>
      </c>
      <c r="G16" s="112">
        <f t="shared" ref="G16:G72" si="1">F16*32.91%</f>
        <v>524.58539999999994</v>
      </c>
      <c r="H16" s="248">
        <v>440</v>
      </c>
      <c r="I16" s="112">
        <f t="shared" si="0"/>
        <v>172.12799999999999</v>
      </c>
      <c r="J16" s="118"/>
      <c r="K16" s="118"/>
      <c r="L16" s="118"/>
      <c r="M16" s="118"/>
      <c r="N16" s="118"/>
      <c r="O16" s="118"/>
      <c r="P16" s="278"/>
      <c r="Q16" s="278"/>
      <c r="R16" s="117"/>
    </row>
    <row r="17" spans="3:18" x14ac:dyDescent="0.2">
      <c r="C17" s="23" t="s">
        <v>1</v>
      </c>
      <c r="D17" s="111" t="s">
        <v>91</v>
      </c>
      <c r="E17" s="111" t="s">
        <v>75</v>
      </c>
      <c r="F17" s="248">
        <v>2125</v>
      </c>
      <c r="G17" s="112">
        <f t="shared" si="1"/>
        <v>699.33749999999986</v>
      </c>
      <c r="H17" s="248">
        <v>513</v>
      </c>
      <c r="I17" s="112">
        <f t="shared" si="0"/>
        <v>200.68559999999999</v>
      </c>
    </row>
    <row r="18" spans="3:18" ht="14.1" customHeight="1" x14ac:dyDescent="0.2">
      <c r="C18" s="23" t="s">
        <v>1</v>
      </c>
      <c r="D18" s="111" t="s">
        <v>92</v>
      </c>
      <c r="E18" s="111" t="s">
        <v>75</v>
      </c>
      <c r="F18" s="248">
        <v>2656</v>
      </c>
      <c r="G18" s="112">
        <f t="shared" si="1"/>
        <v>874.0895999999999</v>
      </c>
      <c r="H18" s="248">
        <v>579</v>
      </c>
      <c r="I18" s="112">
        <f t="shared" si="0"/>
        <v>226.50479999999999</v>
      </c>
      <c r="J18" s="112"/>
      <c r="K18" s="112"/>
      <c r="L18" s="112"/>
      <c r="M18" s="112"/>
      <c r="N18" s="112"/>
      <c r="O18" s="112"/>
      <c r="P18" s="112"/>
      <c r="Q18" s="112"/>
      <c r="R18" s="112"/>
    </row>
    <row r="19" spans="3:18" x14ac:dyDescent="0.2">
      <c r="C19" s="23" t="s">
        <v>1</v>
      </c>
      <c r="D19" s="111" t="s">
        <v>93</v>
      </c>
      <c r="E19" s="111" t="s">
        <v>75</v>
      </c>
      <c r="F19" s="248">
        <v>3187</v>
      </c>
      <c r="G19" s="112">
        <f t="shared" si="1"/>
        <v>1048.8416999999999</v>
      </c>
      <c r="H19" s="248">
        <v>695</v>
      </c>
      <c r="I19" s="112">
        <f t="shared" si="0"/>
        <v>271.88400000000001</v>
      </c>
      <c r="J19" s="112"/>
      <c r="K19" s="112"/>
      <c r="L19" s="112"/>
      <c r="M19" s="112"/>
      <c r="N19" s="112"/>
      <c r="O19" s="112"/>
      <c r="P19" s="112"/>
      <c r="Q19" s="112"/>
      <c r="R19" s="112"/>
    </row>
    <row r="20" spans="3:18" x14ac:dyDescent="0.2">
      <c r="C20" s="23" t="s">
        <v>1</v>
      </c>
      <c r="D20" s="111" t="s">
        <v>94</v>
      </c>
      <c r="E20" s="111" t="s">
        <v>75</v>
      </c>
      <c r="F20" s="248">
        <v>3718</v>
      </c>
      <c r="G20" s="112">
        <f t="shared" si="1"/>
        <v>1223.5937999999999</v>
      </c>
      <c r="H20" s="248">
        <v>799</v>
      </c>
      <c r="I20" s="112">
        <f t="shared" si="0"/>
        <v>312.56880000000001</v>
      </c>
      <c r="J20" s="112"/>
      <c r="K20" s="112"/>
      <c r="L20" s="112"/>
      <c r="M20" s="112"/>
      <c r="N20" s="112"/>
      <c r="O20" s="112"/>
      <c r="P20" s="112"/>
      <c r="Q20" s="112"/>
      <c r="R20" s="112"/>
    </row>
    <row r="21" spans="3:18" x14ac:dyDescent="0.2">
      <c r="C21" s="23" t="s">
        <v>1</v>
      </c>
      <c r="D21" s="111" t="s">
        <v>95</v>
      </c>
      <c r="E21" s="111" t="s">
        <v>75</v>
      </c>
      <c r="F21" s="248">
        <v>4250</v>
      </c>
      <c r="G21" s="112">
        <f t="shared" si="1"/>
        <v>1398.6749999999997</v>
      </c>
      <c r="H21" s="248">
        <v>983</v>
      </c>
      <c r="I21" s="112">
        <f t="shared" si="0"/>
        <v>384.5496</v>
      </c>
      <c r="J21" s="112"/>
      <c r="K21" s="112"/>
      <c r="L21" s="112"/>
      <c r="M21" s="112"/>
      <c r="N21" s="112"/>
      <c r="O21" s="112"/>
      <c r="P21" s="112"/>
      <c r="Q21" s="112"/>
      <c r="R21" s="112"/>
    </row>
    <row r="22" spans="3:18" x14ac:dyDescent="0.2">
      <c r="C22" s="23" t="s">
        <v>1</v>
      </c>
      <c r="D22" s="111" t="s">
        <v>96</v>
      </c>
      <c r="E22" s="111" t="s">
        <v>75</v>
      </c>
      <c r="F22" s="248">
        <v>4781</v>
      </c>
      <c r="G22" s="112">
        <f t="shared" si="1"/>
        <v>1573.4270999999997</v>
      </c>
      <c r="H22" s="248">
        <v>1147</v>
      </c>
      <c r="I22" s="112">
        <f t="shared" si="0"/>
        <v>448.70639999999997</v>
      </c>
      <c r="J22" s="112"/>
      <c r="K22" s="112"/>
      <c r="L22" s="112"/>
      <c r="M22" s="112"/>
      <c r="N22" s="112"/>
      <c r="O22" s="112"/>
      <c r="P22" s="112"/>
      <c r="Q22" s="112"/>
      <c r="R22" s="112"/>
    </row>
    <row r="23" spans="3:18" ht="11.1" customHeight="1" x14ac:dyDescent="0.2">
      <c r="C23" s="23" t="s">
        <v>1</v>
      </c>
      <c r="D23" s="111" t="s">
        <v>97</v>
      </c>
      <c r="E23" s="111" t="s">
        <v>75</v>
      </c>
      <c r="F23" s="248">
        <v>7487</v>
      </c>
      <c r="G23" s="112">
        <f t="shared" si="1"/>
        <v>2463.9716999999996</v>
      </c>
      <c r="H23" s="248">
        <v>1833</v>
      </c>
      <c r="I23" s="112">
        <f t="shared" si="0"/>
        <v>717.06960000000004</v>
      </c>
      <c r="J23" s="112"/>
      <c r="K23" s="112"/>
      <c r="L23" s="112"/>
      <c r="M23" s="112"/>
      <c r="N23" s="112"/>
      <c r="O23" s="112"/>
      <c r="P23" s="112"/>
      <c r="Q23" s="112"/>
      <c r="R23" s="112"/>
    </row>
    <row r="24" spans="3:18" x14ac:dyDescent="0.2">
      <c r="C24" s="23" t="s">
        <v>1</v>
      </c>
      <c r="D24" s="111" t="s">
        <v>98</v>
      </c>
      <c r="E24" s="111" t="s">
        <v>75</v>
      </c>
      <c r="F24" s="248">
        <v>29949</v>
      </c>
      <c r="G24" s="112">
        <f t="shared" si="1"/>
        <v>9856.2158999999992</v>
      </c>
      <c r="H24" s="248">
        <v>4677</v>
      </c>
      <c r="I24" s="112">
        <f t="shared" si="0"/>
        <v>1829.6424</v>
      </c>
      <c r="J24" s="112"/>
      <c r="K24" s="112"/>
      <c r="L24" s="112"/>
      <c r="M24" s="112"/>
      <c r="N24" s="112"/>
      <c r="O24" s="112"/>
      <c r="P24" s="112"/>
      <c r="Q24" s="112"/>
      <c r="R24" s="112"/>
    </row>
    <row r="25" spans="3:18" x14ac:dyDescent="0.2">
      <c r="C25" s="23" t="s">
        <v>1</v>
      </c>
      <c r="D25" s="111" t="s">
        <v>99</v>
      </c>
      <c r="E25" s="111" t="s">
        <v>75</v>
      </c>
      <c r="F25" s="248">
        <v>37905</v>
      </c>
      <c r="G25" s="112">
        <f t="shared" si="1"/>
        <v>12474.535499999998</v>
      </c>
      <c r="H25" s="248">
        <v>13570</v>
      </c>
      <c r="I25" s="112">
        <f t="shared" si="0"/>
        <v>5308.5839999999998</v>
      </c>
      <c r="J25" s="112"/>
      <c r="K25" s="112"/>
      <c r="L25" s="112"/>
      <c r="M25" s="112"/>
      <c r="N25" s="112"/>
      <c r="O25" s="112"/>
      <c r="P25" s="112"/>
      <c r="Q25" s="112"/>
      <c r="R25" s="112"/>
    </row>
    <row r="26" spans="3:18" x14ac:dyDescent="0.2">
      <c r="C26" s="23" t="s">
        <v>1</v>
      </c>
      <c r="D26" s="111" t="s">
        <v>100</v>
      </c>
      <c r="E26" s="111" t="s">
        <v>75</v>
      </c>
      <c r="F26" s="248">
        <v>83953</v>
      </c>
      <c r="G26" s="112">
        <f t="shared" si="1"/>
        <v>27628.932299999997</v>
      </c>
      <c r="H26" s="248">
        <v>41405</v>
      </c>
      <c r="I26" s="112">
        <f t="shared" si="0"/>
        <v>16197.636</v>
      </c>
      <c r="J26" s="112"/>
      <c r="K26" s="112"/>
      <c r="L26" s="112"/>
      <c r="M26" s="112"/>
      <c r="N26" s="112"/>
      <c r="O26" s="112"/>
      <c r="P26" s="112"/>
      <c r="Q26" s="112"/>
      <c r="R26" s="112"/>
    </row>
    <row r="27" spans="3:18" x14ac:dyDescent="0.2">
      <c r="C27" s="23" t="s">
        <v>1</v>
      </c>
      <c r="D27" s="111" t="s">
        <v>101</v>
      </c>
      <c r="E27" s="111" t="s">
        <v>75</v>
      </c>
      <c r="F27" s="248">
        <v>89953</v>
      </c>
      <c r="G27" s="112">
        <f t="shared" si="1"/>
        <v>29603.532299999995</v>
      </c>
      <c r="H27" s="248">
        <v>41405</v>
      </c>
      <c r="I27" s="112">
        <f t="shared" si="0"/>
        <v>16197.636</v>
      </c>
      <c r="J27" s="112"/>
      <c r="K27" s="112"/>
      <c r="L27" s="112"/>
      <c r="M27" s="112"/>
      <c r="N27" s="112"/>
      <c r="O27" s="112"/>
      <c r="P27" s="112"/>
      <c r="Q27" s="112"/>
      <c r="R27" s="112"/>
    </row>
    <row r="28" spans="3:18" x14ac:dyDescent="0.2">
      <c r="C28" s="23" t="s">
        <v>1</v>
      </c>
      <c r="D28" s="111" t="s">
        <v>102</v>
      </c>
      <c r="E28" s="111" t="s">
        <v>75</v>
      </c>
      <c r="F28" s="248">
        <v>188893</v>
      </c>
      <c r="G28" s="112">
        <f t="shared" si="1"/>
        <v>62164.686299999987</v>
      </c>
      <c r="H28" s="248">
        <v>79538</v>
      </c>
      <c r="I28" s="112">
        <f t="shared" si="0"/>
        <v>31115.265599999999</v>
      </c>
      <c r="J28" s="112"/>
      <c r="K28" s="112"/>
      <c r="L28" s="112"/>
      <c r="M28" s="112"/>
      <c r="N28" s="112"/>
      <c r="O28" s="112"/>
      <c r="P28" s="112"/>
      <c r="Q28" s="112"/>
      <c r="R28" s="112"/>
    </row>
    <row r="29" spans="3:18" ht="13.35" customHeight="1" x14ac:dyDescent="0.2">
      <c r="C29" s="23" t="s">
        <v>1</v>
      </c>
      <c r="D29" s="111" t="s">
        <v>103</v>
      </c>
      <c r="E29" s="111" t="s">
        <v>75</v>
      </c>
      <c r="F29" s="248">
        <v>472234</v>
      </c>
      <c r="G29" s="112">
        <f t="shared" si="1"/>
        <v>155412.20939999996</v>
      </c>
      <c r="H29" s="248">
        <v>191752</v>
      </c>
      <c r="I29" s="112">
        <f t="shared" si="0"/>
        <v>75013.382400000002</v>
      </c>
      <c r="J29" s="112"/>
      <c r="K29" s="112"/>
      <c r="L29" s="112"/>
      <c r="M29" s="112"/>
      <c r="N29" s="112"/>
      <c r="O29" s="112"/>
      <c r="P29" s="112"/>
      <c r="Q29" s="112"/>
      <c r="R29" s="112"/>
    </row>
    <row r="30" spans="3:18" x14ac:dyDescent="0.2">
      <c r="C30" s="23" t="s">
        <v>1</v>
      </c>
      <c r="D30" s="231" t="s">
        <v>104</v>
      </c>
      <c r="E30" s="111" t="s">
        <v>75</v>
      </c>
      <c r="F30" s="248">
        <v>755574</v>
      </c>
      <c r="G30" s="112">
        <f t="shared" si="1"/>
        <v>248659.40339999995</v>
      </c>
      <c r="H30" s="248">
        <v>438811</v>
      </c>
      <c r="I30" s="112">
        <f t="shared" si="0"/>
        <v>171662.86319999999</v>
      </c>
      <c r="J30" s="112"/>
      <c r="K30" s="112"/>
      <c r="L30" s="112"/>
      <c r="M30" s="112"/>
      <c r="N30" s="112"/>
      <c r="O30" s="112"/>
      <c r="P30" s="112"/>
      <c r="Q30" s="112"/>
      <c r="R30" s="112"/>
    </row>
    <row r="31" spans="3:18" x14ac:dyDescent="0.2">
      <c r="C31" s="23" t="s">
        <v>1</v>
      </c>
      <c r="D31" s="231" t="s">
        <v>105</v>
      </c>
      <c r="E31" s="111" t="s">
        <v>75</v>
      </c>
      <c r="F31" s="248">
        <v>3022295</v>
      </c>
      <c r="G31" s="112">
        <f t="shared" si="1"/>
        <v>994637.28449999983</v>
      </c>
      <c r="H31" s="248">
        <v>1123256</v>
      </c>
      <c r="I31" s="112">
        <f t="shared" si="0"/>
        <v>439417.74719999998</v>
      </c>
      <c r="J31" s="112"/>
      <c r="K31" s="112"/>
      <c r="L31" s="112"/>
      <c r="M31" s="112"/>
      <c r="N31" s="112"/>
      <c r="O31" s="112"/>
      <c r="P31" s="112"/>
      <c r="Q31" s="112"/>
      <c r="R31" s="112"/>
    </row>
    <row r="32" spans="3:18" x14ac:dyDescent="0.2">
      <c r="C32" s="23" t="s">
        <v>1</v>
      </c>
      <c r="D32" s="231" t="s">
        <v>106</v>
      </c>
      <c r="E32" s="111" t="s">
        <v>75</v>
      </c>
      <c r="F32" s="248">
        <v>7487</v>
      </c>
      <c r="G32" s="112">
        <f t="shared" si="1"/>
        <v>2463.9716999999996</v>
      </c>
      <c r="H32" s="248">
        <v>2540</v>
      </c>
      <c r="I32" s="112">
        <f t="shared" ref="I32:I72" si="2">H32*39.12%</f>
        <v>993.64800000000002</v>
      </c>
      <c r="J32" s="112"/>
      <c r="K32" s="112"/>
      <c r="L32" s="112"/>
      <c r="M32" s="112"/>
      <c r="N32" s="112"/>
      <c r="O32" s="112"/>
      <c r="P32" s="112"/>
      <c r="Q32" s="112"/>
      <c r="R32" s="112"/>
    </row>
    <row r="33" spans="1:18" x14ac:dyDescent="0.2">
      <c r="C33" s="23" t="s">
        <v>1</v>
      </c>
      <c r="D33" s="231" t="s">
        <v>107</v>
      </c>
      <c r="E33" s="111" t="s">
        <v>75</v>
      </c>
      <c r="F33" s="248">
        <v>37905</v>
      </c>
      <c r="G33" s="112">
        <f t="shared" si="1"/>
        <v>12474.535499999998</v>
      </c>
      <c r="H33" s="248">
        <v>14983</v>
      </c>
      <c r="I33" s="112">
        <f t="shared" si="2"/>
        <v>5861.3495999999996</v>
      </c>
      <c r="J33" s="112"/>
      <c r="K33" s="112"/>
      <c r="L33" s="112"/>
      <c r="M33" s="112"/>
      <c r="N33" s="112"/>
      <c r="O33" s="112"/>
      <c r="P33" s="112"/>
      <c r="Q33" s="112"/>
      <c r="R33" s="112"/>
    </row>
    <row r="34" spans="1:18" x14ac:dyDescent="0.2">
      <c r="C34" s="23" t="s">
        <v>1</v>
      </c>
      <c r="D34" s="231" t="s">
        <v>108</v>
      </c>
      <c r="E34" s="111" t="s">
        <v>75</v>
      </c>
      <c r="F34" s="248">
        <v>83953</v>
      </c>
      <c r="G34" s="112">
        <f t="shared" si="1"/>
        <v>27628.932299999997</v>
      </c>
      <c r="H34" s="248">
        <v>44232</v>
      </c>
      <c r="I34" s="112">
        <f t="shared" si="2"/>
        <v>17303.558399999998</v>
      </c>
      <c r="J34" s="112"/>
      <c r="K34" s="112"/>
      <c r="L34" s="112"/>
      <c r="M34" s="112"/>
      <c r="N34" s="112"/>
      <c r="O34" s="112"/>
      <c r="P34" s="112"/>
      <c r="Q34" s="112"/>
      <c r="R34" s="112"/>
    </row>
    <row r="35" spans="1:18" x14ac:dyDescent="0.2">
      <c r="C35" s="23" t="s">
        <v>1</v>
      </c>
      <c r="D35" s="231" t="s">
        <v>109</v>
      </c>
      <c r="E35" s="111" t="s">
        <v>75</v>
      </c>
      <c r="F35" s="248">
        <v>188893</v>
      </c>
      <c r="G35" s="112">
        <f t="shared" si="1"/>
        <v>62164.686299999987</v>
      </c>
      <c r="H35" s="248">
        <v>86606</v>
      </c>
      <c r="I35" s="112">
        <f t="shared" si="2"/>
        <v>33880.267200000002</v>
      </c>
      <c r="J35" s="112"/>
      <c r="K35" s="112"/>
      <c r="L35" s="112"/>
      <c r="M35" s="112"/>
      <c r="N35" s="112"/>
      <c r="O35" s="112"/>
      <c r="P35" s="112"/>
      <c r="Q35" s="112"/>
      <c r="R35" s="112"/>
    </row>
    <row r="36" spans="1:18" x14ac:dyDescent="0.2">
      <c r="C36" s="23" t="s">
        <v>1</v>
      </c>
      <c r="D36" s="231" t="s">
        <v>110</v>
      </c>
      <c r="E36" s="111" t="s">
        <v>75</v>
      </c>
      <c r="F36" s="248">
        <v>13224</v>
      </c>
      <c r="G36" s="112">
        <f t="shared" si="1"/>
        <v>4352.018399999999</v>
      </c>
      <c r="H36" s="248">
        <v>1039</v>
      </c>
      <c r="I36" s="112">
        <f t="shared" ref="I36:I52" si="3">H36*39.12%</f>
        <v>406.45679999999999</v>
      </c>
      <c r="J36" s="112"/>
      <c r="K36" s="112"/>
      <c r="L36" s="112"/>
      <c r="M36" s="112"/>
      <c r="N36" s="112"/>
      <c r="O36" s="112"/>
      <c r="P36" s="112"/>
      <c r="Q36" s="112"/>
      <c r="R36" s="112"/>
    </row>
    <row r="37" spans="1:18" x14ac:dyDescent="0.2">
      <c r="C37" s="23" t="s">
        <v>1</v>
      </c>
      <c r="D37" s="231" t="s">
        <v>111</v>
      </c>
      <c r="E37" s="111" t="s">
        <v>75</v>
      </c>
      <c r="F37" s="248">
        <v>13224</v>
      </c>
      <c r="G37" s="112">
        <f t="shared" si="1"/>
        <v>4352.018399999999</v>
      </c>
      <c r="H37" s="248">
        <v>1598</v>
      </c>
      <c r="I37" s="112">
        <f t="shared" si="3"/>
        <v>625.13760000000002</v>
      </c>
      <c r="J37" s="112"/>
      <c r="K37" s="112"/>
      <c r="L37" s="112"/>
      <c r="M37" s="112"/>
      <c r="N37" s="112"/>
      <c r="O37" s="112"/>
      <c r="P37" s="112"/>
      <c r="Q37" s="112"/>
      <c r="R37" s="112"/>
    </row>
    <row r="38" spans="1:18" x14ac:dyDescent="0.2">
      <c r="C38" s="23" t="s">
        <v>1</v>
      </c>
      <c r="D38" s="231" t="s">
        <v>112</v>
      </c>
      <c r="E38" s="111" t="s">
        <v>75</v>
      </c>
      <c r="F38" s="248">
        <v>13224</v>
      </c>
      <c r="G38" s="112">
        <f t="shared" si="1"/>
        <v>4352.018399999999</v>
      </c>
      <c r="H38" s="248">
        <v>2184</v>
      </c>
      <c r="I38" s="112">
        <f t="shared" si="3"/>
        <v>854.38080000000002</v>
      </c>
      <c r="J38" s="112"/>
      <c r="K38" s="112"/>
      <c r="L38" s="112"/>
      <c r="M38" s="112"/>
      <c r="N38" s="112"/>
      <c r="O38" s="112"/>
      <c r="P38" s="112"/>
      <c r="Q38" s="112"/>
      <c r="R38" s="112"/>
    </row>
    <row r="39" spans="1:18" x14ac:dyDescent="0.2">
      <c r="C39" s="23" t="s">
        <v>1</v>
      </c>
      <c r="D39" s="111" t="s">
        <v>113</v>
      </c>
      <c r="E39" s="111" t="s">
        <v>75</v>
      </c>
      <c r="F39" s="248">
        <v>13224</v>
      </c>
      <c r="G39" s="112">
        <f t="shared" si="1"/>
        <v>4352.018399999999</v>
      </c>
      <c r="H39" s="248">
        <v>2186</v>
      </c>
      <c r="I39" s="112">
        <f t="shared" si="3"/>
        <v>855.16319999999996</v>
      </c>
      <c r="J39" s="112"/>
      <c r="K39" s="112"/>
      <c r="L39" s="112"/>
      <c r="M39" s="112"/>
      <c r="N39" s="112"/>
      <c r="O39" s="112"/>
      <c r="P39" s="112"/>
      <c r="Q39" s="112"/>
      <c r="R39" s="112"/>
    </row>
    <row r="40" spans="1:18" x14ac:dyDescent="0.2">
      <c r="C40" s="23" t="s">
        <v>1</v>
      </c>
      <c r="D40" s="111" t="s">
        <v>114</v>
      </c>
      <c r="E40" s="111" t="s">
        <v>75</v>
      </c>
      <c r="F40" s="248">
        <v>13224</v>
      </c>
      <c r="G40" s="112">
        <f t="shared" si="1"/>
        <v>4352.018399999999</v>
      </c>
      <c r="H40" s="248">
        <v>3123</v>
      </c>
      <c r="I40" s="112">
        <f t="shared" si="3"/>
        <v>1221.7175999999999</v>
      </c>
      <c r="J40" s="112"/>
      <c r="K40" s="112"/>
      <c r="L40" s="112"/>
      <c r="M40" s="112"/>
      <c r="N40" s="112"/>
      <c r="O40" s="112"/>
      <c r="P40" s="112"/>
      <c r="Q40" s="112"/>
      <c r="R40" s="112"/>
    </row>
    <row r="41" spans="1:18" x14ac:dyDescent="0.2">
      <c r="C41" s="23" t="s">
        <v>1</v>
      </c>
      <c r="D41" s="111" t="s">
        <v>115</v>
      </c>
      <c r="E41" s="111" t="s">
        <v>75</v>
      </c>
      <c r="F41" s="248">
        <v>13224</v>
      </c>
      <c r="G41" s="112">
        <f t="shared" si="1"/>
        <v>4352.018399999999</v>
      </c>
      <c r="H41" s="248">
        <v>3429</v>
      </c>
      <c r="I41" s="112">
        <f t="shared" si="3"/>
        <v>1341.4248</v>
      </c>
      <c r="J41" s="112"/>
      <c r="K41" s="112"/>
      <c r="L41" s="112"/>
      <c r="M41" s="112"/>
      <c r="N41" s="112"/>
      <c r="O41" s="112"/>
      <c r="P41" s="112"/>
      <c r="Q41" s="112"/>
      <c r="R41" s="112"/>
    </row>
    <row r="42" spans="1:18" x14ac:dyDescent="0.2">
      <c r="C42" s="23" t="s">
        <v>1</v>
      </c>
      <c r="D42" s="111" t="s">
        <v>116</v>
      </c>
      <c r="E42" s="111" t="s">
        <v>75</v>
      </c>
      <c r="F42" s="248">
        <v>13224</v>
      </c>
      <c r="G42" s="112">
        <f t="shared" si="1"/>
        <v>4352.018399999999</v>
      </c>
      <c r="H42" s="248">
        <v>4932</v>
      </c>
      <c r="I42" s="112">
        <f t="shared" si="3"/>
        <v>1929.3984</v>
      </c>
      <c r="J42" s="112"/>
      <c r="K42" s="112"/>
      <c r="L42" s="112"/>
      <c r="M42" s="112"/>
      <c r="N42" s="112"/>
      <c r="O42" s="112"/>
      <c r="P42" s="112"/>
      <c r="Q42" s="112"/>
      <c r="R42" s="112"/>
    </row>
    <row r="43" spans="1:18" x14ac:dyDescent="0.2">
      <c r="A43" s="62"/>
      <c r="B43" s="62"/>
      <c r="C43" s="23" t="s">
        <v>1</v>
      </c>
      <c r="D43" s="111" t="s">
        <v>117</v>
      </c>
      <c r="E43" s="111" t="s">
        <v>75</v>
      </c>
      <c r="F43" s="248">
        <v>13224</v>
      </c>
      <c r="G43" s="112">
        <f t="shared" si="1"/>
        <v>4352.018399999999</v>
      </c>
      <c r="H43" s="248">
        <v>6026</v>
      </c>
      <c r="I43" s="112">
        <f t="shared" si="3"/>
        <v>2357.3712</v>
      </c>
      <c r="J43" s="112"/>
      <c r="K43" s="112"/>
      <c r="L43" s="112"/>
      <c r="M43" s="112"/>
      <c r="N43" s="112"/>
      <c r="O43" s="112"/>
      <c r="P43" s="112"/>
      <c r="Q43" s="112"/>
      <c r="R43" s="112"/>
    </row>
    <row r="44" spans="1:18" x14ac:dyDescent="0.2">
      <c r="A44" s="62"/>
      <c r="B44" s="62"/>
      <c r="C44" s="23" t="s">
        <v>1</v>
      </c>
      <c r="D44" s="111" t="s">
        <v>118</v>
      </c>
      <c r="E44" s="111" t="s">
        <v>75</v>
      </c>
      <c r="F44" s="248">
        <v>13224</v>
      </c>
      <c r="G44" s="112">
        <f t="shared" si="1"/>
        <v>4352.018399999999</v>
      </c>
      <c r="H44" s="248">
        <v>7241</v>
      </c>
      <c r="I44" s="112">
        <f t="shared" si="3"/>
        <v>2832.6792</v>
      </c>
      <c r="J44" s="112"/>
      <c r="K44" s="112"/>
      <c r="L44" s="112"/>
      <c r="M44" s="112"/>
      <c r="N44" s="112"/>
      <c r="O44" s="112"/>
      <c r="P44" s="112"/>
      <c r="Q44" s="112"/>
      <c r="R44" s="112"/>
    </row>
    <row r="45" spans="1:18" x14ac:dyDescent="0.2">
      <c r="A45" s="62"/>
      <c r="B45" s="62"/>
      <c r="C45" s="23" t="s">
        <v>1</v>
      </c>
      <c r="D45" s="111" t="s">
        <v>119</v>
      </c>
      <c r="E45" s="111" t="s">
        <v>75</v>
      </c>
      <c r="F45" s="248">
        <v>13224</v>
      </c>
      <c r="G45" s="112">
        <f t="shared" si="1"/>
        <v>4352.018399999999</v>
      </c>
      <c r="H45" s="248">
        <v>8302</v>
      </c>
      <c r="I45" s="112">
        <f t="shared" si="3"/>
        <v>3247.7424000000001</v>
      </c>
      <c r="J45" s="112"/>
      <c r="K45" s="112"/>
      <c r="L45" s="112"/>
      <c r="M45" s="112"/>
      <c r="N45" s="112"/>
      <c r="O45" s="112"/>
      <c r="P45" s="112"/>
      <c r="Q45" s="112"/>
      <c r="R45" s="112"/>
    </row>
    <row r="46" spans="1:18" s="110" customFormat="1" ht="15.6" customHeight="1" x14ac:dyDescent="0.2">
      <c r="C46" s="23" t="s">
        <v>1</v>
      </c>
      <c r="D46" s="111" t="s">
        <v>120</v>
      </c>
      <c r="E46" s="111" t="s">
        <v>75</v>
      </c>
      <c r="F46" s="248">
        <v>13224</v>
      </c>
      <c r="G46" s="112">
        <f t="shared" si="1"/>
        <v>4352.018399999999</v>
      </c>
      <c r="H46" s="248">
        <v>8987</v>
      </c>
      <c r="I46" s="112">
        <f t="shared" si="3"/>
        <v>3515.7143999999998</v>
      </c>
      <c r="J46" s="112"/>
      <c r="K46" s="112"/>
      <c r="L46" s="112"/>
      <c r="M46" s="112"/>
      <c r="N46" s="112"/>
      <c r="O46" s="112"/>
      <c r="P46" s="112"/>
      <c r="Q46" s="112"/>
      <c r="R46" s="112"/>
    </row>
    <row r="47" spans="1:18" s="62" customFormat="1" x14ac:dyDescent="0.2">
      <c r="C47" s="23" t="s">
        <v>1</v>
      </c>
      <c r="D47" s="111" t="s">
        <v>121</v>
      </c>
      <c r="E47" s="111" t="s">
        <v>75</v>
      </c>
      <c r="F47" s="248">
        <v>13224</v>
      </c>
      <c r="G47" s="112">
        <f t="shared" si="1"/>
        <v>4352.018399999999</v>
      </c>
      <c r="H47" s="248">
        <v>9618</v>
      </c>
      <c r="I47" s="112">
        <f t="shared" si="3"/>
        <v>3762.5616</v>
      </c>
      <c r="J47" s="112"/>
      <c r="K47" s="112"/>
      <c r="L47" s="112"/>
      <c r="M47" s="112"/>
      <c r="N47" s="112"/>
      <c r="O47" s="112"/>
      <c r="P47" s="112"/>
      <c r="Q47" s="112"/>
      <c r="R47" s="112"/>
    </row>
    <row r="48" spans="1:18" s="62" customFormat="1" x14ac:dyDescent="0.2">
      <c r="C48" s="23" t="s">
        <v>1</v>
      </c>
      <c r="D48" s="111" t="s">
        <v>122</v>
      </c>
      <c r="E48" s="111" t="s">
        <v>75</v>
      </c>
      <c r="F48" s="248">
        <v>13224</v>
      </c>
      <c r="G48" s="112">
        <f t="shared" si="1"/>
        <v>4352.018399999999</v>
      </c>
      <c r="H48" s="248">
        <v>10205</v>
      </c>
      <c r="I48" s="112">
        <f t="shared" si="3"/>
        <v>3992.1959999999999</v>
      </c>
      <c r="J48" s="112"/>
      <c r="K48" s="112"/>
      <c r="L48" s="112"/>
      <c r="M48" s="112"/>
      <c r="N48" s="112"/>
      <c r="O48" s="112"/>
      <c r="P48" s="112"/>
      <c r="Q48" s="112"/>
      <c r="R48" s="112"/>
    </row>
    <row r="49" spans="1:18" s="62" customFormat="1" x14ac:dyDescent="0.2">
      <c r="C49" s="23" t="s">
        <v>1</v>
      </c>
      <c r="D49" s="111" t="s">
        <v>123</v>
      </c>
      <c r="E49" s="111" t="s">
        <v>75</v>
      </c>
      <c r="F49" s="248">
        <v>13224</v>
      </c>
      <c r="G49" s="112">
        <f t="shared" si="1"/>
        <v>4352.018399999999</v>
      </c>
      <c r="H49" s="248">
        <v>10757</v>
      </c>
      <c r="I49" s="112">
        <f t="shared" si="3"/>
        <v>4208.1383999999998</v>
      </c>
      <c r="J49" s="112"/>
      <c r="K49" s="112"/>
      <c r="L49" s="112"/>
      <c r="M49" s="112"/>
      <c r="N49" s="112"/>
      <c r="O49" s="112"/>
      <c r="P49" s="112"/>
      <c r="Q49" s="112"/>
      <c r="R49" s="112"/>
    </row>
    <row r="50" spans="1:18" s="62" customFormat="1" x14ac:dyDescent="0.2">
      <c r="C50" s="23" t="s">
        <v>1</v>
      </c>
      <c r="D50" s="111" t="s">
        <v>124</v>
      </c>
      <c r="E50" s="111" t="s">
        <v>75</v>
      </c>
      <c r="F50" s="248">
        <v>26449</v>
      </c>
      <c r="G50" s="112">
        <f t="shared" si="1"/>
        <v>8704.3658999999989</v>
      </c>
      <c r="H50" s="248">
        <v>11279</v>
      </c>
      <c r="I50" s="112">
        <f t="shared" si="3"/>
        <v>4412.3447999999999</v>
      </c>
      <c r="J50" s="112"/>
      <c r="K50" s="112"/>
      <c r="L50" s="112"/>
      <c r="M50" s="112"/>
      <c r="N50" s="112"/>
      <c r="O50" s="112"/>
      <c r="P50" s="112"/>
      <c r="Q50" s="112"/>
      <c r="R50" s="112"/>
    </row>
    <row r="51" spans="1:18" s="110" customFormat="1" ht="15.6" customHeight="1" x14ac:dyDescent="0.2">
      <c r="C51" s="23" t="s">
        <v>1</v>
      </c>
      <c r="D51" s="111" t="s">
        <v>125</v>
      </c>
      <c r="E51" s="111" t="s">
        <v>75</v>
      </c>
      <c r="F51" s="248">
        <v>26449</v>
      </c>
      <c r="G51" s="112">
        <f t="shared" si="1"/>
        <v>8704.3658999999989</v>
      </c>
      <c r="H51" s="248">
        <v>11279</v>
      </c>
      <c r="I51" s="112">
        <f t="shared" si="3"/>
        <v>4412.3447999999999</v>
      </c>
      <c r="J51" s="112"/>
      <c r="K51" s="112"/>
      <c r="L51" s="112"/>
      <c r="M51" s="112"/>
      <c r="N51" s="112"/>
      <c r="O51" s="112"/>
      <c r="P51" s="112"/>
      <c r="Q51" s="112"/>
      <c r="R51" s="112"/>
    </row>
    <row r="52" spans="1:18" x14ac:dyDescent="0.2">
      <c r="A52" s="62"/>
      <c r="B52" s="62"/>
      <c r="C52" s="23" t="s">
        <v>1</v>
      </c>
      <c r="D52" s="111" t="s">
        <v>126</v>
      </c>
      <c r="E52" s="111" t="s">
        <v>75</v>
      </c>
      <c r="F52" s="248">
        <v>26449</v>
      </c>
      <c r="G52" s="112">
        <f t="shared" si="1"/>
        <v>8704.3658999999989</v>
      </c>
      <c r="H52" s="248">
        <v>13570</v>
      </c>
      <c r="I52" s="112">
        <f t="shared" si="3"/>
        <v>5308.5839999999998</v>
      </c>
      <c r="J52" s="112"/>
      <c r="K52" s="112"/>
      <c r="L52" s="112"/>
      <c r="M52" s="112"/>
      <c r="N52" s="112"/>
      <c r="O52" s="112"/>
      <c r="P52" s="112"/>
      <c r="Q52" s="112"/>
      <c r="R52" s="112"/>
    </row>
    <row r="53" spans="1:18" x14ac:dyDescent="0.2">
      <c r="C53" s="23" t="s">
        <v>1</v>
      </c>
      <c r="D53" s="111" t="s">
        <v>127</v>
      </c>
      <c r="E53" s="111" t="s">
        <v>75</v>
      </c>
      <c r="F53" s="248">
        <v>26449</v>
      </c>
      <c r="G53" s="112">
        <f t="shared" si="1"/>
        <v>8704.3658999999989</v>
      </c>
      <c r="H53" s="248">
        <v>16722</v>
      </c>
      <c r="I53" s="112">
        <f t="shared" si="2"/>
        <v>6541.6463999999996</v>
      </c>
      <c r="J53" s="112"/>
      <c r="K53" s="112"/>
      <c r="L53" s="112"/>
      <c r="M53" s="112"/>
      <c r="N53" s="112"/>
      <c r="O53" s="112"/>
      <c r="P53" s="112"/>
      <c r="Q53" s="112"/>
      <c r="R53" s="112"/>
    </row>
    <row r="54" spans="1:18" x14ac:dyDescent="0.2">
      <c r="C54" s="23" t="s">
        <v>1</v>
      </c>
      <c r="D54" s="111" t="s">
        <v>128</v>
      </c>
      <c r="E54" s="111" t="s">
        <v>75</v>
      </c>
      <c r="F54" s="248">
        <v>26449</v>
      </c>
      <c r="G54" s="112">
        <f t="shared" si="1"/>
        <v>8704.3658999999989</v>
      </c>
      <c r="H54" s="248">
        <v>19591</v>
      </c>
      <c r="I54" s="112">
        <f t="shared" si="2"/>
        <v>7663.9992000000002</v>
      </c>
      <c r="J54" s="112"/>
      <c r="K54" s="112"/>
      <c r="L54" s="112"/>
      <c r="M54" s="112"/>
      <c r="N54" s="112"/>
      <c r="O54" s="112"/>
      <c r="P54" s="112"/>
      <c r="Q54" s="112"/>
      <c r="R54" s="112"/>
    </row>
    <row r="55" spans="1:18" x14ac:dyDescent="0.2">
      <c r="C55" s="23" t="s">
        <v>1</v>
      </c>
      <c r="D55" s="111" t="s">
        <v>129</v>
      </c>
      <c r="E55" s="111" t="s">
        <v>75</v>
      </c>
      <c r="F55" s="248">
        <v>26449</v>
      </c>
      <c r="G55" s="112">
        <f t="shared" si="1"/>
        <v>8704.3658999999989</v>
      </c>
      <c r="H55" s="248">
        <v>21457</v>
      </c>
      <c r="I55" s="112">
        <f t="shared" si="2"/>
        <v>8393.9784</v>
      </c>
      <c r="J55" s="112"/>
      <c r="K55" s="112"/>
      <c r="L55" s="112"/>
      <c r="M55" s="112"/>
      <c r="N55" s="112"/>
      <c r="O55" s="112"/>
      <c r="P55" s="112"/>
      <c r="Q55" s="112"/>
      <c r="R55" s="112"/>
    </row>
    <row r="56" spans="1:18" x14ac:dyDescent="0.2">
      <c r="C56" s="23" t="s">
        <v>1</v>
      </c>
      <c r="D56" s="111" t="s">
        <v>130</v>
      </c>
      <c r="E56" s="111" t="s">
        <v>75</v>
      </c>
      <c r="F56" s="248">
        <v>26449</v>
      </c>
      <c r="G56" s="112">
        <f t="shared" si="1"/>
        <v>8704.3658999999989</v>
      </c>
      <c r="H56" s="248">
        <v>23182</v>
      </c>
      <c r="I56" s="112">
        <f t="shared" si="2"/>
        <v>9068.7983999999997</v>
      </c>
      <c r="J56" s="112"/>
      <c r="K56" s="112"/>
      <c r="L56" s="112"/>
      <c r="M56" s="112"/>
      <c r="N56" s="112"/>
      <c r="O56" s="112"/>
      <c r="P56" s="112"/>
      <c r="Q56" s="112"/>
      <c r="R56" s="112"/>
    </row>
    <row r="57" spans="1:18" x14ac:dyDescent="0.2">
      <c r="C57" s="23" t="s">
        <v>1</v>
      </c>
      <c r="D57" s="111" t="s">
        <v>131</v>
      </c>
      <c r="E57" s="111" t="s">
        <v>75</v>
      </c>
      <c r="F57" s="248">
        <v>26449</v>
      </c>
      <c r="G57" s="112">
        <f t="shared" si="1"/>
        <v>8704.3658999999989</v>
      </c>
      <c r="H57" s="248">
        <v>24795</v>
      </c>
      <c r="I57" s="112">
        <f t="shared" si="2"/>
        <v>9699.8040000000001</v>
      </c>
      <c r="J57" s="112"/>
      <c r="K57" s="112"/>
      <c r="L57" s="112"/>
      <c r="M57" s="112"/>
      <c r="N57" s="112"/>
      <c r="O57" s="112"/>
      <c r="P57" s="112"/>
      <c r="Q57" s="112"/>
      <c r="R57" s="112"/>
    </row>
    <row r="58" spans="1:18" x14ac:dyDescent="0.2">
      <c r="C58" s="23" t="s">
        <v>1</v>
      </c>
      <c r="D58" s="111" t="s">
        <v>132</v>
      </c>
      <c r="E58" s="111" t="s">
        <v>75</v>
      </c>
      <c r="F58" s="248">
        <v>26449</v>
      </c>
      <c r="G58" s="112">
        <f t="shared" si="1"/>
        <v>8704.3658999999989</v>
      </c>
      <c r="H58" s="248">
        <v>26315</v>
      </c>
      <c r="I58" s="112">
        <f t="shared" si="2"/>
        <v>10294.428</v>
      </c>
      <c r="J58" s="112"/>
      <c r="K58" s="112"/>
      <c r="L58" s="112"/>
      <c r="M58" s="112"/>
      <c r="N58" s="112"/>
      <c r="O58" s="112"/>
      <c r="P58" s="112"/>
      <c r="Q58" s="112"/>
      <c r="R58" s="112"/>
    </row>
    <row r="59" spans="1:18" x14ac:dyDescent="0.2">
      <c r="C59" s="23" t="s">
        <v>1</v>
      </c>
      <c r="D59" s="111" t="s">
        <v>133</v>
      </c>
      <c r="E59" s="111" t="s">
        <v>75</v>
      </c>
      <c r="F59" s="248">
        <v>26449</v>
      </c>
      <c r="G59" s="112">
        <f t="shared" si="1"/>
        <v>8704.3658999999989</v>
      </c>
      <c r="H59" s="248">
        <v>27757</v>
      </c>
      <c r="I59" s="112">
        <f t="shared" si="2"/>
        <v>10858.538399999999</v>
      </c>
      <c r="J59" s="112"/>
      <c r="K59" s="112"/>
      <c r="L59" s="112"/>
      <c r="M59" s="112"/>
      <c r="N59" s="112"/>
      <c r="O59" s="112"/>
      <c r="P59" s="112"/>
      <c r="Q59" s="112"/>
      <c r="R59" s="112"/>
    </row>
    <row r="60" spans="1:18" x14ac:dyDescent="0.2">
      <c r="C60" s="23" t="s">
        <v>1</v>
      </c>
      <c r="D60" s="111" t="s">
        <v>134</v>
      </c>
      <c r="E60" s="111" t="s">
        <v>75</v>
      </c>
      <c r="F60" s="248">
        <v>26449</v>
      </c>
      <c r="G60" s="112">
        <f t="shared" si="1"/>
        <v>8704.3658999999989</v>
      </c>
      <c r="H60" s="248">
        <v>29134</v>
      </c>
      <c r="I60" s="112">
        <f t="shared" si="2"/>
        <v>11397.220799999999</v>
      </c>
      <c r="J60" s="112"/>
      <c r="K60" s="112"/>
      <c r="L60" s="112"/>
      <c r="M60" s="112"/>
      <c r="N60" s="112"/>
      <c r="O60" s="112"/>
      <c r="P60" s="112"/>
      <c r="Q60" s="112"/>
      <c r="R60" s="112"/>
    </row>
    <row r="61" spans="1:18" x14ac:dyDescent="0.2">
      <c r="C61" s="23" t="s">
        <v>1</v>
      </c>
      <c r="D61" s="111" t="s">
        <v>135</v>
      </c>
      <c r="E61" s="111" t="s">
        <v>75</v>
      </c>
      <c r="F61" s="248">
        <v>26449</v>
      </c>
      <c r="G61" s="112">
        <f t="shared" si="1"/>
        <v>8704.3658999999989</v>
      </c>
      <c r="H61" s="248">
        <v>30452</v>
      </c>
      <c r="I61" s="112">
        <f t="shared" si="2"/>
        <v>11912.822399999999</v>
      </c>
      <c r="J61" s="112"/>
      <c r="K61" s="112"/>
      <c r="L61" s="112"/>
      <c r="M61" s="112"/>
      <c r="N61" s="112"/>
      <c r="O61" s="112"/>
      <c r="P61" s="112"/>
      <c r="Q61" s="112"/>
      <c r="R61" s="112"/>
    </row>
    <row r="62" spans="1:18" x14ac:dyDescent="0.2">
      <c r="C62" s="23" t="s">
        <v>1</v>
      </c>
      <c r="D62" s="111" t="s">
        <v>136</v>
      </c>
      <c r="E62" s="111" t="s">
        <v>75</v>
      </c>
      <c r="F62" s="248">
        <v>26449</v>
      </c>
      <c r="G62" s="112">
        <f t="shared" si="1"/>
        <v>8704.3658999999989</v>
      </c>
      <c r="H62" s="248">
        <v>34126</v>
      </c>
      <c r="I62" s="112">
        <f t="shared" si="2"/>
        <v>13350.091199999999</v>
      </c>
      <c r="J62" s="112"/>
      <c r="K62" s="112"/>
      <c r="L62" s="112"/>
      <c r="M62" s="112"/>
      <c r="N62" s="112"/>
      <c r="O62" s="112"/>
      <c r="P62" s="112"/>
      <c r="Q62" s="112"/>
      <c r="R62" s="112"/>
    </row>
    <row r="63" spans="1:18" x14ac:dyDescent="0.2">
      <c r="C63" s="23" t="s">
        <v>1</v>
      </c>
      <c r="D63" s="111" t="s">
        <v>137</v>
      </c>
      <c r="E63" s="111" t="s">
        <v>75</v>
      </c>
      <c r="F63" s="248">
        <v>105794</v>
      </c>
      <c r="G63" s="112">
        <f t="shared" si="1"/>
        <v>34816.805399999997</v>
      </c>
      <c r="H63" s="248">
        <v>39232</v>
      </c>
      <c r="I63" s="112">
        <f t="shared" si="2"/>
        <v>15347.5584</v>
      </c>
      <c r="J63" s="112"/>
      <c r="K63" s="112"/>
      <c r="L63" s="112"/>
      <c r="M63" s="112"/>
      <c r="N63" s="112"/>
      <c r="O63" s="112"/>
      <c r="P63" s="112"/>
      <c r="Q63" s="112"/>
      <c r="R63" s="112"/>
    </row>
    <row r="64" spans="1:18" x14ac:dyDescent="0.2">
      <c r="C64" s="23" t="s">
        <v>1</v>
      </c>
      <c r="D64" s="111" t="s">
        <v>138</v>
      </c>
      <c r="E64" s="111" t="s">
        <v>75</v>
      </c>
      <c r="F64" s="248">
        <v>105794</v>
      </c>
      <c r="G64" s="112">
        <f t="shared" si="1"/>
        <v>34816.805399999997</v>
      </c>
      <c r="H64" s="248">
        <v>49358</v>
      </c>
      <c r="I64" s="112">
        <f t="shared" si="2"/>
        <v>19308.849600000001</v>
      </c>
      <c r="J64" s="112"/>
      <c r="K64" s="112"/>
      <c r="L64" s="112"/>
      <c r="M64" s="112"/>
      <c r="N64" s="112"/>
      <c r="O64" s="112"/>
      <c r="P64" s="112"/>
      <c r="Q64" s="112"/>
      <c r="R64" s="112"/>
    </row>
    <row r="65" spans="3:18" x14ac:dyDescent="0.2">
      <c r="C65" s="23" t="s">
        <v>1</v>
      </c>
      <c r="D65" s="111" t="s">
        <v>139</v>
      </c>
      <c r="E65" s="111" t="s">
        <v>75</v>
      </c>
      <c r="F65" s="248">
        <v>105794</v>
      </c>
      <c r="G65" s="112">
        <f t="shared" si="1"/>
        <v>34816.805399999997</v>
      </c>
      <c r="H65" s="248">
        <v>66740</v>
      </c>
      <c r="I65" s="112">
        <f t="shared" si="2"/>
        <v>26108.687999999998</v>
      </c>
      <c r="J65" s="112"/>
      <c r="K65" s="112"/>
      <c r="L65" s="112"/>
      <c r="M65" s="112"/>
      <c r="N65" s="112"/>
      <c r="O65" s="112"/>
      <c r="P65" s="112"/>
      <c r="Q65" s="112"/>
      <c r="R65" s="112"/>
    </row>
    <row r="66" spans="3:18" x14ac:dyDescent="0.2">
      <c r="C66" s="23" t="s">
        <v>1</v>
      </c>
      <c r="D66" s="111" t="s">
        <v>140</v>
      </c>
      <c r="E66" s="111" t="s">
        <v>75</v>
      </c>
      <c r="F66" s="248">
        <v>105794</v>
      </c>
      <c r="G66" s="112">
        <f t="shared" si="1"/>
        <v>34816.805399999997</v>
      </c>
      <c r="H66" s="248">
        <v>81496</v>
      </c>
      <c r="I66" s="112">
        <f t="shared" si="2"/>
        <v>31881.235199999999</v>
      </c>
      <c r="J66" s="112"/>
      <c r="K66" s="112"/>
      <c r="L66" s="112"/>
      <c r="M66" s="112"/>
      <c r="N66" s="112"/>
      <c r="O66" s="112"/>
      <c r="P66" s="112"/>
      <c r="Q66" s="112"/>
      <c r="R66" s="112"/>
    </row>
    <row r="67" spans="3:18" x14ac:dyDescent="0.2">
      <c r="C67" s="23" t="s">
        <v>1</v>
      </c>
      <c r="D67" s="111" t="s">
        <v>141</v>
      </c>
      <c r="E67" s="111" t="s">
        <v>75</v>
      </c>
      <c r="F67" s="248">
        <v>105794</v>
      </c>
      <c r="G67" s="112">
        <f t="shared" si="1"/>
        <v>34816.805399999997</v>
      </c>
      <c r="H67" s="248">
        <v>93958</v>
      </c>
      <c r="I67" s="112">
        <f t="shared" si="2"/>
        <v>36756.369599999998</v>
      </c>
      <c r="J67" s="112"/>
      <c r="K67" s="112"/>
      <c r="L67" s="112"/>
      <c r="M67" s="112"/>
      <c r="N67" s="112"/>
      <c r="O67" s="112"/>
      <c r="P67" s="112"/>
      <c r="Q67" s="112"/>
      <c r="R67" s="112"/>
    </row>
    <row r="68" spans="3:18" x14ac:dyDescent="0.2">
      <c r="C68" s="23" t="s">
        <v>1</v>
      </c>
      <c r="D68" s="111" t="s">
        <v>142</v>
      </c>
      <c r="E68" s="111" t="s">
        <v>75</v>
      </c>
      <c r="F68" s="248">
        <v>105794</v>
      </c>
      <c r="G68" s="112">
        <f t="shared" si="1"/>
        <v>34816.805399999997</v>
      </c>
      <c r="H68" s="248">
        <v>104951</v>
      </c>
      <c r="I68" s="112">
        <f t="shared" si="2"/>
        <v>41056.831200000001</v>
      </c>
      <c r="J68" s="112"/>
      <c r="K68" s="112"/>
      <c r="L68" s="112"/>
      <c r="M68" s="112"/>
      <c r="N68" s="112"/>
      <c r="O68" s="112"/>
      <c r="P68" s="112"/>
      <c r="Q68" s="112"/>
      <c r="R68" s="112"/>
    </row>
    <row r="69" spans="3:18" x14ac:dyDescent="0.2">
      <c r="C69" s="23" t="s">
        <v>1</v>
      </c>
      <c r="D69" s="111" t="s">
        <v>143</v>
      </c>
      <c r="E69" s="111" t="s">
        <v>75</v>
      </c>
      <c r="F69" s="248">
        <v>105794</v>
      </c>
      <c r="G69" s="112">
        <f t="shared" si="1"/>
        <v>34816.805399999997</v>
      </c>
      <c r="H69" s="248">
        <v>331773</v>
      </c>
      <c r="I69" s="112">
        <f t="shared" si="2"/>
        <v>129789.59759999999</v>
      </c>
      <c r="J69" s="112"/>
      <c r="K69" s="112"/>
      <c r="L69" s="112"/>
      <c r="M69" s="112"/>
      <c r="N69" s="112"/>
      <c r="O69" s="112"/>
      <c r="P69" s="112"/>
      <c r="Q69" s="112"/>
      <c r="R69" s="112"/>
    </row>
    <row r="70" spans="3:18" x14ac:dyDescent="0.2">
      <c r="C70" s="23" t="s">
        <v>1</v>
      </c>
      <c r="D70" s="111" t="s">
        <v>144</v>
      </c>
      <c r="E70" s="111" t="s">
        <v>75</v>
      </c>
      <c r="F70" s="248">
        <v>105794</v>
      </c>
      <c r="G70" s="112">
        <f t="shared" si="1"/>
        <v>34816.805399999997</v>
      </c>
      <c r="H70" s="248">
        <v>39232</v>
      </c>
      <c r="I70" s="112">
        <f t="shared" si="2"/>
        <v>15347.5584</v>
      </c>
      <c r="J70" s="112"/>
      <c r="K70" s="112"/>
      <c r="L70" s="112"/>
      <c r="M70" s="112"/>
      <c r="N70" s="112"/>
      <c r="O70" s="112"/>
      <c r="P70" s="112"/>
      <c r="Q70" s="112"/>
      <c r="R70" s="112"/>
    </row>
    <row r="71" spans="3:18" x14ac:dyDescent="0.2">
      <c r="C71" s="23" t="s">
        <v>1</v>
      </c>
      <c r="D71" s="111" t="s">
        <v>145</v>
      </c>
      <c r="E71" s="111" t="s">
        <v>75</v>
      </c>
      <c r="F71" s="248">
        <v>105794</v>
      </c>
      <c r="G71" s="112">
        <f t="shared" si="1"/>
        <v>34816.805399999997</v>
      </c>
      <c r="H71" s="248">
        <v>104951</v>
      </c>
      <c r="I71" s="112">
        <f t="shared" si="2"/>
        <v>41056.831200000001</v>
      </c>
      <c r="J71" s="112"/>
      <c r="K71" s="112"/>
      <c r="L71" s="112"/>
      <c r="M71" s="112"/>
      <c r="N71" s="112"/>
      <c r="O71" s="112"/>
      <c r="P71" s="112"/>
      <c r="Q71" s="112"/>
      <c r="R71" s="112"/>
    </row>
    <row r="72" spans="3:18" x14ac:dyDescent="0.2">
      <c r="C72" s="23" t="s">
        <v>1</v>
      </c>
      <c r="D72" s="111" t="s">
        <v>146</v>
      </c>
      <c r="E72" s="111" t="s">
        <v>75</v>
      </c>
      <c r="F72" s="248">
        <v>105794</v>
      </c>
      <c r="G72" s="112">
        <f t="shared" si="1"/>
        <v>34816.805399999997</v>
      </c>
      <c r="H72" s="248">
        <v>331773</v>
      </c>
      <c r="I72" s="112">
        <f t="shared" si="2"/>
        <v>129789.59759999999</v>
      </c>
      <c r="J72" s="112"/>
      <c r="K72" s="112"/>
      <c r="L72" s="112"/>
      <c r="M72" s="112"/>
      <c r="N72" s="112"/>
      <c r="O72" s="112"/>
      <c r="P72" s="112"/>
      <c r="Q72" s="112"/>
      <c r="R72" s="112"/>
    </row>
    <row r="73" spans="3:18" x14ac:dyDescent="0.2">
      <c r="D73" s="111"/>
      <c r="E73" s="111"/>
      <c r="F73" s="112"/>
      <c r="G73" s="112"/>
      <c r="H73" s="112"/>
      <c r="I73" s="112"/>
      <c r="J73" s="112"/>
      <c r="K73" s="112"/>
      <c r="L73" s="112"/>
      <c r="M73" s="112"/>
      <c r="N73" s="112"/>
      <c r="O73" s="112"/>
      <c r="P73" s="112"/>
      <c r="Q73" s="112"/>
      <c r="R73" s="112"/>
    </row>
    <row r="74" spans="3:18" x14ac:dyDescent="0.2">
      <c r="D74" s="111"/>
      <c r="E74" s="111"/>
      <c r="F74" s="112"/>
      <c r="G74" s="112"/>
      <c r="H74" s="112"/>
      <c r="I74" s="112"/>
      <c r="J74" s="112"/>
      <c r="K74" s="112"/>
      <c r="L74" s="112"/>
      <c r="M74" s="112"/>
      <c r="N74" s="112"/>
      <c r="O74" s="112"/>
      <c r="P74" s="112"/>
      <c r="Q74" s="112"/>
      <c r="R74" s="112"/>
    </row>
  </sheetData>
  <mergeCells count="7">
    <mergeCell ref="F12:I12"/>
    <mergeCell ref="D8:H8"/>
    <mergeCell ref="P16:Q16"/>
    <mergeCell ref="J14:K14"/>
    <mergeCell ref="L14:M14"/>
    <mergeCell ref="N14:O14"/>
    <mergeCell ref="P14:Q14"/>
  </mergeCells>
  <hyperlinks>
    <hyperlink ref="D3" location="'Resultados &gt;&gt;'!A1" display="Ir a Resultados &gt;&gt;" xr:uid="{5875868C-6B52-4A97-A618-EB20980C653E}"/>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188E-B7BA-4CE9-8140-B28EEEAEB28C}">
  <sheetPr>
    <tabColor theme="9" tint="0.79998168889431442"/>
  </sheetPr>
  <dimension ref="A1:O117"/>
  <sheetViews>
    <sheetView showGridLines="0" zoomScaleNormal="100" workbookViewId="0"/>
  </sheetViews>
  <sheetFormatPr baseColWidth="10" defaultColWidth="8.7109375" defaultRowHeight="12.75" x14ac:dyDescent="0.2"/>
  <cols>
    <col min="1" max="1" width="1.5703125" customWidth="1"/>
    <col min="2" max="2" width="13.5703125" style="32" customWidth="1"/>
    <col min="3" max="3" width="4.5703125" customWidth="1"/>
    <col min="4" max="4" width="23.5703125" customWidth="1"/>
    <col min="5" max="5" width="15.5703125" customWidth="1"/>
    <col min="6" max="6" width="18.140625" customWidth="1"/>
    <col min="7" max="7" width="12" customWidth="1"/>
    <col min="8" max="8" width="12" bestFit="1" customWidth="1"/>
    <col min="9" max="9" width="12.140625" customWidth="1"/>
    <col min="10" max="10" width="12" bestFit="1" customWidth="1"/>
    <col min="11" max="11" width="12.42578125" customWidth="1"/>
    <col min="12" max="12" width="12" bestFit="1" customWidth="1"/>
    <col min="13" max="13" width="12" customWidth="1"/>
    <col min="14" max="14" width="12" bestFit="1" customWidth="1"/>
    <col min="15" max="15" width="11.42578125" customWidth="1"/>
  </cols>
  <sheetData>
    <row r="1" spans="2:15" s="1" customFormat="1" ht="29.1" customHeight="1" x14ac:dyDescent="0.3">
      <c r="B1" s="1" t="s">
        <v>230</v>
      </c>
    </row>
    <row r="3" spans="2:15" ht="20.100000000000001" customHeight="1" x14ac:dyDescent="0.2">
      <c r="D3" s="15" t="s">
        <v>19</v>
      </c>
    </row>
    <row r="5" spans="2:15" x14ac:dyDescent="0.2">
      <c r="D5" s="24" t="s">
        <v>20</v>
      </c>
      <c r="E5" s="79" t="s">
        <v>21</v>
      </c>
      <c r="F5" s="79" t="s">
        <v>22</v>
      </c>
    </row>
    <row r="6" spans="2:15" x14ac:dyDescent="0.2">
      <c r="E6" s="76">
        <f>Supuestos!$C$5</f>
        <v>44743</v>
      </c>
      <c r="F6" s="76">
        <f>Supuestos!$C$6</f>
        <v>44926</v>
      </c>
    </row>
    <row r="8" spans="2:15" ht="33.6" customHeight="1" x14ac:dyDescent="0.2">
      <c r="D8" s="279" t="s">
        <v>154</v>
      </c>
      <c r="E8" s="280"/>
      <c r="F8" s="281"/>
      <c r="H8" s="93" t="s">
        <v>152</v>
      </c>
      <c r="I8" s="23" t="s">
        <v>238</v>
      </c>
    </row>
    <row r="10" spans="2:15" s="26" customFormat="1" ht="15" customHeight="1" x14ac:dyDescent="0.2">
      <c r="B10" s="97"/>
      <c r="D10" s="26" t="s">
        <v>153</v>
      </c>
    </row>
    <row r="11" spans="2:15" ht="14.1" customHeight="1" x14ac:dyDescent="0.2">
      <c r="D11" s="113"/>
      <c r="E11" s="113"/>
    </row>
    <row r="12" spans="2:15" ht="18.600000000000001" customHeight="1" x14ac:dyDescent="0.2"/>
    <row r="13" spans="2:15" x14ac:dyDescent="0.2">
      <c r="D13" s="115"/>
      <c r="E13" s="115"/>
      <c r="F13" s="116"/>
    </row>
    <row r="14" spans="2:15" ht="38.1" customHeight="1" x14ac:dyDescent="0.2">
      <c r="D14" s="115" t="s">
        <v>76</v>
      </c>
      <c r="E14" s="144" t="s">
        <v>77</v>
      </c>
      <c r="F14" s="143" t="s">
        <v>78</v>
      </c>
      <c r="G14" s="265" t="s">
        <v>155</v>
      </c>
      <c r="H14" s="265"/>
      <c r="I14" s="265" t="s">
        <v>156</v>
      </c>
      <c r="J14" s="265"/>
      <c r="K14" s="265" t="s">
        <v>157</v>
      </c>
      <c r="L14" s="265"/>
      <c r="M14" s="265" t="s">
        <v>158</v>
      </c>
      <c r="N14" s="265"/>
      <c r="O14" s="116" t="s">
        <v>86</v>
      </c>
    </row>
    <row r="15" spans="2:15" s="119" customFormat="1" ht="20.100000000000001" customHeight="1" x14ac:dyDescent="0.2">
      <c r="D15" s="120"/>
      <c r="E15" s="120"/>
      <c r="F15" s="121"/>
      <c r="G15" s="122" t="s">
        <v>84</v>
      </c>
      <c r="H15" s="122" t="s">
        <v>85</v>
      </c>
      <c r="I15" s="122" t="s">
        <v>84</v>
      </c>
      <c r="J15" s="122" t="s">
        <v>85</v>
      </c>
      <c r="K15" s="122" t="s">
        <v>84</v>
      </c>
      <c r="L15" s="122" t="s">
        <v>85</v>
      </c>
      <c r="M15" s="122" t="s">
        <v>84</v>
      </c>
      <c r="N15" s="122" t="s">
        <v>85</v>
      </c>
    </row>
    <row r="16" spans="2:15" ht="14.25" x14ac:dyDescent="0.2">
      <c r="B16" s="141"/>
      <c r="C16" s="23" t="s">
        <v>184</v>
      </c>
      <c r="D16" s="111" t="s">
        <v>89</v>
      </c>
      <c r="E16" s="111" t="s">
        <v>79</v>
      </c>
      <c r="F16" s="145">
        <v>1348</v>
      </c>
      <c r="G16" s="145">
        <v>231</v>
      </c>
      <c r="H16" s="145">
        <v>6</v>
      </c>
      <c r="I16" s="145">
        <v>481</v>
      </c>
      <c r="J16" s="145">
        <v>4</v>
      </c>
      <c r="K16" s="145">
        <v>898</v>
      </c>
      <c r="L16" s="145">
        <v>1</v>
      </c>
      <c r="M16" s="145">
        <v>1263</v>
      </c>
      <c r="N16" s="145">
        <v>1</v>
      </c>
      <c r="O16" s="146"/>
    </row>
    <row r="17" spans="2:15" ht="14.25" x14ac:dyDescent="0.2">
      <c r="B17" s="141"/>
      <c r="C17" s="23" t="s">
        <v>184</v>
      </c>
      <c r="D17" s="111" t="s">
        <v>90</v>
      </c>
      <c r="E17" s="111" t="s">
        <v>79</v>
      </c>
      <c r="F17" s="145">
        <v>1571</v>
      </c>
      <c r="G17" s="145">
        <v>390</v>
      </c>
      <c r="H17" s="145">
        <v>10</v>
      </c>
      <c r="I17" s="145">
        <v>813</v>
      </c>
      <c r="J17" s="145">
        <v>7</v>
      </c>
      <c r="K17" s="145">
        <v>1517</v>
      </c>
      <c r="L17" s="145">
        <v>3</v>
      </c>
      <c r="M17" s="145">
        <v>2135</v>
      </c>
      <c r="N17" s="145">
        <v>2</v>
      </c>
      <c r="O17" s="147"/>
    </row>
    <row r="18" spans="2:15" ht="14.25" x14ac:dyDescent="0.2">
      <c r="B18" s="141"/>
      <c r="C18" s="23" t="s">
        <v>184</v>
      </c>
      <c r="D18" s="111" t="s">
        <v>91</v>
      </c>
      <c r="E18" s="111" t="s">
        <v>79</v>
      </c>
      <c r="F18" s="145">
        <v>1768</v>
      </c>
      <c r="G18" s="145">
        <v>539</v>
      </c>
      <c r="H18" s="145">
        <v>13</v>
      </c>
      <c r="I18" s="145">
        <v>1127</v>
      </c>
      <c r="J18" s="145">
        <v>9</v>
      </c>
      <c r="K18" s="145">
        <v>2092</v>
      </c>
      <c r="L18" s="145">
        <v>4</v>
      </c>
      <c r="M18" s="145">
        <v>2975</v>
      </c>
      <c r="N18" s="145">
        <v>3</v>
      </c>
      <c r="O18" s="148"/>
    </row>
    <row r="19" spans="2:15" ht="14.1" customHeight="1" x14ac:dyDescent="0.2">
      <c r="B19" s="141"/>
      <c r="C19" s="23" t="s">
        <v>184</v>
      </c>
      <c r="D19" s="111" t="s">
        <v>92</v>
      </c>
      <c r="E19" s="111" t="s">
        <v>79</v>
      </c>
      <c r="F19" s="145">
        <v>1964</v>
      </c>
      <c r="G19" s="145">
        <v>671</v>
      </c>
      <c r="H19" s="145">
        <v>16</v>
      </c>
      <c r="I19" s="145">
        <v>1406</v>
      </c>
      <c r="J19" s="145">
        <v>11</v>
      </c>
      <c r="K19" s="145">
        <v>2604</v>
      </c>
      <c r="L19" s="145">
        <v>4</v>
      </c>
      <c r="M19" s="145">
        <v>3718</v>
      </c>
      <c r="N19" s="145">
        <v>3</v>
      </c>
      <c r="O19" s="145"/>
    </row>
    <row r="20" spans="2:15" ht="14.25" x14ac:dyDescent="0.2">
      <c r="B20" s="141"/>
      <c r="C20" s="23" t="s">
        <v>184</v>
      </c>
      <c r="D20" s="111" t="s">
        <v>93</v>
      </c>
      <c r="E20" s="111" t="s">
        <v>79</v>
      </c>
      <c r="F20" s="145">
        <v>2160</v>
      </c>
      <c r="G20" s="145">
        <v>911</v>
      </c>
      <c r="H20" s="145">
        <v>21</v>
      </c>
      <c r="I20" s="145">
        <v>1910</v>
      </c>
      <c r="J20" s="145">
        <v>16</v>
      </c>
      <c r="K20" s="145">
        <v>3532</v>
      </c>
      <c r="L20" s="145">
        <v>6</v>
      </c>
      <c r="M20" s="145">
        <v>5059</v>
      </c>
      <c r="N20" s="145">
        <v>4</v>
      </c>
      <c r="O20" s="145"/>
    </row>
    <row r="21" spans="2:15" ht="14.25" x14ac:dyDescent="0.2">
      <c r="B21" s="141"/>
      <c r="C21" s="23" t="s">
        <v>184</v>
      </c>
      <c r="D21" s="111" t="s">
        <v>94</v>
      </c>
      <c r="E21" s="111" t="s">
        <v>79</v>
      </c>
      <c r="F21" s="145">
        <v>2357</v>
      </c>
      <c r="G21" s="145">
        <v>1129</v>
      </c>
      <c r="H21" s="145">
        <v>26</v>
      </c>
      <c r="I21" s="145">
        <v>2370</v>
      </c>
      <c r="J21" s="145">
        <v>19</v>
      </c>
      <c r="K21" s="145">
        <v>4378</v>
      </c>
      <c r="L21" s="145">
        <v>7</v>
      </c>
      <c r="M21" s="145">
        <v>6281</v>
      </c>
      <c r="N21" s="145">
        <v>5</v>
      </c>
      <c r="O21" s="145"/>
    </row>
    <row r="22" spans="2:15" ht="14.25" x14ac:dyDescent="0.2">
      <c r="B22" s="141"/>
      <c r="C22" s="23" t="s">
        <v>184</v>
      </c>
      <c r="D22" s="111" t="s">
        <v>95</v>
      </c>
      <c r="E22" s="111" t="s">
        <v>79</v>
      </c>
      <c r="F22" s="145">
        <v>2553</v>
      </c>
      <c r="G22" s="145">
        <v>1531</v>
      </c>
      <c r="H22" s="145">
        <v>35</v>
      </c>
      <c r="I22" s="145">
        <v>3213</v>
      </c>
      <c r="J22" s="145">
        <v>26</v>
      </c>
      <c r="K22" s="145">
        <v>5933</v>
      </c>
      <c r="L22" s="145">
        <v>10</v>
      </c>
      <c r="M22" s="145">
        <v>8518</v>
      </c>
      <c r="N22" s="145">
        <v>7</v>
      </c>
      <c r="O22" s="145"/>
    </row>
    <row r="23" spans="2:15" ht="14.25" x14ac:dyDescent="0.2">
      <c r="B23" s="141"/>
      <c r="C23" s="23" t="s">
        <v>184</v>
      </c>
      <c r="D23" s="111" t="s">
        <v>96</v>
      </c>
      <c r="E23" s="111" t="s">
        <v>79</v>
      </c>
      <c r="F23" s="145">
        <v>2750</v>
      </c>
      <c r="G23" s="145">
        <v>1893</v>
      </c>
      <c r="H23" s="145">
        <v>43</v>
      </c>
      <c r="I23" s="145">
        <v>3975</v>
      </c>
      <c r="J23" s="145">
        <v>32</v>
      </c>
      <c r="K23" s="145">
        <v>7336</v>
      </c>
      <c r="L23" s="145">
        <v>12</v>
      </c>
      <c r="M23" s="145">
        <v>10540</v>
      </c>
      <c r="N23" s="145">
        <v>9</v>
      </c>
      <c r="O23" s="145"/>
    </row>
    <row r="24" spans="2:15" ht="11.1" customHeight="1" x14ac:dyDescent="0.2">
      <c r="B24" s="141"/>
      <c r="C24" s="23" t="s">
        <v>184</v>
      </c>
      <c r="D24" s="111" t="s">
        <v>97</v>
      </c>
      <c r="E24" s="111" t="s">
        <v>79</v>
      </c>
      <c r="F24" s="145">
        <v>4494</v>
      </c>
      <c r="G24" s="145">
        <v>3356</v>
      </c>
      <c r="H24" s="145">
        <v>76</v>
      </c>
      <c r="I24" s="145">
        <v>7049</v>
      </c>
      <c r="J24" s="145">
        <v>57</v>
      </c>
      <c r="K24" s="145">
        <v>13249</v>
      </c>
      <c r="L24" s="145">
        <v>22</v>
      </c>
      <c r="M24" s="145">
        <v>18689</v>
      </c>
      <c r="N24" s="145">
        <v>16</v>
      </c>
      <c r="O24" s="145"/>
    </row>
    <row r="25" spans="2:15" ht="14.25" x14ac:dyDescent="0.2">
      <c r="B25" s="141"/>
      <c r="C25" s="23" t="s">
        <v>184</v>
      </c>
      <c r="D25" s="111" t="s">
        <v>98</v>
      </c>
      <c r="E25" s="111" t="s">
        <v>79</v>
      </c>
      <c r="F25" s="145">
        <v>17974</v>
      </c>
      <c r="G25" s="145">
        <v>9134</v>
      </c>
      <c r="H25" s="145">
        <v>208</v>
      </c>
      <c r="I25" s="145">
        <v>19187</v>
      </c>
      <c r="J25" s="145">
        <v>155</v>
      </c>
      <c r="K25" s="145">
        <v>36065</v>
      </c>
      <c r="L25" s="145">
        <v>59</v>
      </c>
      <c r="M25" s="145">
        <v>50872</v>
      </c>
      <c r="N25" s="145">
        <v>42</v>
      </c>
      <c r="O25" s="145"/>
    </row>
    <row r="26" spans="2:15" ht="14.25" x14ac:dyDescent="0.2">
      <c r="B26" s="141"/>
      <c r="C26" s="23" t="s">
        <v>184</v>
      </c>
      <c r="D26" s="111" t="s">
        <v>99</v>
      </c>
      <c r="E26" s="111" t="s">
        <v>79</v>
      </c>
      <c r="F26" s="145">
        <v>47171</v>
      </c>
      <c r="G26" s="145">
        <v>47146</v>
      </c>
      <c r="H26" s="145">
        <v>56</v>
      </c>
      <c r="I26" s="145">
        <v>47146</v>
      </c>
      <c r="J26" s="145">
        <v>56</v>
      </c>
      <c r="K26" s="145">
        <v>47146</v>
      </c>
      <c r="L26" s="145">
        <v>56</v>
      </c>
      <c r="M26" s="145">
        <v>47146</v>
      </c>
      <c r="N26" s="145">
        <v>56</v>
      </c>
      <c r="O26" s="145"/>
    </row>
    <row r="27" spans="2:15" ht="14.25" x14ac:dyDescent="0.2">
      <c r="B27" s="141"/>
      <c r="C27" s="23" t="s">
        <v>184</v>
      </c>
      <c r="D27" s="111" t="s">
        <v>100</v>
      </c>
      <c r="E27" s="111" t="s">
        <v>79</v>
      </c>
      <c r="F27" s="145">
        <v>150446</v>
      </c>
      <c r="G27" s="145">
        <v>109072</v>
      </c>
      <c r="H27" s="145">
        <v>129</v>
      </c>
      <c r="I27" s="145">
        <v>109072</v>
      </c>
      <c r="J27" s="145">
        <v>129</v>
      </c>
      <c r="K27" s="145">
        <v>109072</v>
      </c>
      <c r="L27" s="145">
        <v>129</v>
      </c>
      <c r="M27" s="145">
        <v>109072</v>
      </c>
      <c r="N27" s="145">
        <v>129</v>
      </c>
      <c r="O27" s="145"/>
    </row>
    <row r="28" spans="2:15" ht="14.25" x14ac:dyDescent="0.2">
      <c r="B28" s="141"/>
      <c r="C28" s="23" t="s">
        <v>184</v>
      </c>
      <c r="D28" s="111" t="s">
        <v>101</v>
      </c>
      <c r="E28" s="111" t="s">
        <v>79</v>
      </c>
      <c r="F28" s="145">
        <v>150446</v>
      </c>
      <c r="G28" s="145">
        <v>109072</v>
      </c>
      <c r="H28" s="145">
        <v>129</v>
      </c>
      <c r="I28" s="145">
        <v>109072</v>
      </c>
      <c r="J28" s="145">
        <v>129</v>
      </c>
      <c r="K28" s="145">
        <v>109072</v>
      </c>
      <c r="L28" s="145">
        <v>129</v>
      </c>
      <c r="M28" s="145">
        <v>109072</v>
      </c>
      <c r="N28" s="145">
        <v>129</v>
      </c>
      <c r="O28" s="145"/>
    </row>
    <row r="29" spans="2:15" ht="14.25" x14ac:dyDescent="0.2">
      <c r="B29" s="141"/>
      <c r="C29" s="23" t="s">
        <v>184</v>
      </c>
      <c r="D29" s="111" t="s">
        <v>102</v>
      </c>
      <c r="E29" s="111" t="s">
        <v>79</v>
      </c>
      <c r="F29" s="145">
        <v>487447</v>
      </c>
      <c r="G29" s="145">
        <v>213781</v>
      </c>
      <c r="H29" s="145">
        <v>253</v>
      </c>
      <c r="I29" s="145">
        <v>213781</v>
      </c>
      <c r="J29" s="145">
        <v>253</v>
      </c>
      <c r="K29" s="145">
        <v>213781</v>
      </c>
      <c r="L29" s="145">
        <v>253</v>
      </c>
      <c r="M29" s="145">
        <v>213781</v>
      </c>
      <c r="N29" s="145">
        <v>253</v>
      </c>
      <c r="O29" s="145"/>
    </row>
    <row r="30" spans="2:15" ht="13.35" customHeight="1" x14ac:dyDescent="0.2">
      <c r="B30" s="141"/>
      <c r="C30" s="23" t="s">
        <v>184</v>
      </c>
      <c r="D30" s="111" t="s">
        <v>103</v>
      </c>
      <c r="E30" s="111" t="s">
        <v>79</v>
      </c>
      <c r="F30" s="145">
        <v>1218617</v>
      </c>
      <c r="G30" s="145">
        <v>534453</v>
      </c>
      <c r="H30" s="145">
        <v>633</v>
      </c>
      <c r="I30" s="145">
        <v>534453</v>
      </c>
      <c r="J30" s="145">
        <v>633</v>
      </c>
      <c r="K30" s="145">
        <v>534453</v>
      </c>
      <c r="L30" s="145">
        <v>633</v>
      </c>
      <c r="M30" s="145">
        <v>534453</v>
      </c>
      <c r="N30" s="145">
        <v>633</v>
      </c>
      <c r="O30" s="145"/>
    </row>
    <row r="31" spans="2:15" ht="14.25" x14ac:dyDescent="0.2">
      <c r="B31" s="141"/>
      <c r="C31" s="23" t="s">
        <v>184</v>
      </c>
      <c r="D31" s="111" t="s">
        <v>104</v>
      </c>
      <c r="E31" s="111" t="s">
        <v>79</v>
      </c>
      <c r="F31" s="145">
        <v>1949786</v>
      </c>
      <c r="G31" s="145">
        <v>1817142</v>
      </c>
      <c r="H31" s="145">
        <v>2151</v>
      </c>
      <c r="I31" s="145">
        <v>1817142</v>
      </c>
      <c r="J31" s="145">
        <v>2151</v>
      </c>
      <c r="K31" s="145">
        <v>1817142</v>
      </c>
      <c r="L31" s="145">
        <v>2151</v>
      </c>
      <c r="M31" s="145">
        <v>1817142</v>
      </c>
      <c r="N31" s="145">
        <v>2151</v>
      </c>
      <c r="O31" s="145"/>
    </row>
    <row r="32" spans="2:15" ht="14.25" x14ac:dyDescent="0.2">
      <c r="B32" s="141"/>
      <c r="C32" s="23" t="s">
        <v>184</v>
      </c>
      <c r="D32" s="111" t="s">
        <v>105</v>
      </c>
      <c r="E32" s="111" t="s">
        <v>79</v>
      </c>
      <c r="F32" s="145">
        <v>7799145</v>
      </c>
      <c r="G32" s="145">
        <v>7268567</v>
      </c>
      <c r="H32" s="145">
        <v>8604</v>
      </c>
      <c r="I32" s="145">
        <v>7268567</v>
      </c>
      <c r="J32" s="145">
        <v>8604</v>
      </c>
      <c r="K32" s="145">
        <v>7268567</v>
      </c>
      <c r="L32" s="145">
        <v>8604</v>
      </c>
      <c r="M32" s="145">
        <v>7268567</v>
      </c>
      <c r="N32" s="145">
        <v>8604</v>
      </c>
      <c r="O32" s="145"/>
    </row>
    <row r="33" spans="1:15" ht="14.25" x14ac:dyDescent="0.2">
      <c r="B33" s="141"/>
      <c r="C33" s="23" t="s">
        <v>184</v>
      </c>
      <c r="D33" s="111" t="s">
        <v>110</v>
      </c>
      <c r="E33" s="111" t="s">
        <v>79</v>
      </c>
      <c r="F33" s="145">
        <v>2779</v>
      </c>
      <c r="G33" s="145"/>
      <c r="H33" s="145"/>
      <c r="I33" s="145"/>
      <c r="J33" s="145"/>
      <c r="K33" s="145"/>
      <c r="L33" s="145"/>
      <c r="M33" s="145"/>
      <c r="N33" s="145"/>
      <c r="O33" s="145">
        <v>11</v>
      </c>
    </row>
    <row r="34" spans="1:15" ht="14.25" x14ac:dyDescent="0.2">
      <c r="B34" s="141"/>
      <c r="C34" s="23" t="s">
        <v>184</v>
      </c>
      <c r="D34" s="111" t="s">
        <v>111</v>
      </c>
      <c r="E34" s="111" t="s">
        <v>79</v>
      </c>
      <c r="F34" s="145">
        <v>2779</v>
      </c>
      <c r="G34" s="145"/>
      <c r="H34" s="145"/>
      <c r="I34" s="145"/>
      <c r="J34" s="145"/>
      <c r="K34" s="145"/>
      <c r="L34" s="145"/>
      <c r="M34" s="145"/>
      <c r="N34" s="145"/>
      <c r="O34" s="145">
        <v>20</v>
      </c>
    </row>
    <row r="35" spans="1:15" ht="14.25" x14ac:dyDescent="0.2">
      <c r="B35" s="141"/>
      <c r="C35" s="23" t="s">
        <v>184</v>
      </c>
      <c r="D35" s="111" t="s">
        <v>112</v>
      </c>
      <c r="E35" s="111" t="s">
        <v>79</v>
      </c>
      <c r="F35" s="145">
        <v>2779</v>
      </c>
      <c r="G35" s="145"/>
      <c r="H35" s="145"/>
      <c r="I35" s="145"/>
      <c r="J35" s="145"/>
      <c r="K35" s="145"/>
      <c r="L35" s="145"/>
      <c r="M35" s="145"/>
      <c r="N35" s="145"/>
      <c r="O35" s="145">
        <v>26</v>
      </c>
    </row>
    <row r="36" spans="1:15" ht="14.25" x14ac:dyDescent="0.2">
      <c r="B36" s="141"/>
      <c r="C36" s="23" t="s">
        <v>184</v>
      </c>
      <c r="D36" s="111" t="s">
        <v>113</v>
      </c>
      <c r="E36" s="111" t="s">
        <v>79</v>
      </c>
      <c r="F36" s="145">
        <v>2779</v>
      </c>
      <c r="G36" s="145"/>
      <c r="H36" s="145"/>
      <c r="I36" s="145"/>
      <c r="J36" s="145"/>
      <c r="K36" s="145"/>
      <c r="L36" s="145"/>
      <c r="M36" s="145"/>
      <c r="N36" s="145"/>
      <c r="O36" s="145">
        <v>30</v>
      </c>
    </row>
    <row r="37" spans="1:15" ht="14.25" x14ac:dyDescent="0.2">
      <c r="B37" s="141"/>
      <c r="C37" s="23" t="s">
        <v>184</v>
      </c>
      <c r="D37" s="111" t="s">
        <v>114</v>
      </c>
      <c r="E37" s="111" t="s">
        <v>79</v>
      </c>
      <c r="F37" s="145">
        <v>2779</v>
      </c>
      <c r="G37" s="145"/>
      <c r="H37" s="145"/>
      <c r="I37" s="145"/>
      <c r="J37" s="145"/>
      <c r="K37" s="145"/>
      <c r="L37" s="145"/>
      <c r="M37" s="145"/>
      <c r="N37" s="145"/>
      <c r="O37" s="145">
        <v>34</v>
      </c>
    </row>
    <row r="38" spans="1:15" ht="14.25" x14ac:dyDescent="0.2">
      <c r="B38" s="141"/>
      <c r="C38" s="23" t="s">
        <v>184</v>
      </c>
      <c r="D38" s="111" t="s">
        <v>115</v>
      </c>
      <c r="E38" s="111" t="s">
        <v>79</v>
      </c>
      <c r="F38" s="145">
        <v>2779</v>
      </c>
      <c r="G38" s="145"/>
      <c r="H38" s="145"/>
      <c r="I38" s="145"/>
      <c r="J38" s="145"/>
      <c r="K38" s="145"/>
      <c r="L38" s="145"/>
      <c r="M38" s="145"/>
      <c r="N38" s="145"/>
      <c r="O38" s="145">
        <v>37</v>
      </c>
    </row>
    <row r="39" spans="1:15" ht="14.25" x14ac:dyDescent="0.2">
      <c r="B39" s="141"/>
      <c r="C39" s="23" t="s">
        <v>184</v>
      </c>
      <c r="D39" s="111" t="s">
        <v>116</v>
      </c>
      <c r="E39" s="111" t="s">
        <v>79</v>
      </c>
      <c r="F39" s="145">
        <v>2779</v>
      </c>
      <c r="G39" s="145"/>
      <c r="H39" s="145"/>
      <c r="I39" s="145"/>
      <c r="J39" s="145"/>
      <c r="K39" s="145"/>
      <c r="L39" s="145"/>
      <c r="M39" s="145"/>
      <c r="N39" s="145"/>
      <c r="O39" s="145">
        <v>47</v>
      </c>
    </row>
    <row r="40" spans="1:15" ht="14.25" x14ac:dyDescent="0.2">
      <c r="A40" s="62"/>
      <c r="B40" s="141"/>
      <c r="C40" s="23" t="s">
        <v>184</v>
      </c>
      <c r="D40" s="111" t="s">
        <v>117</v>
      </c>
      <c r="E40" s="111" t="s">
        <v>79</v>
      </c>
      <c r="F40" s="145">
        <v>2779</v>
      </c>
      <c r="G40" s="145"/>
      <c r="H40" s="145"/>
      <c r="I40" s="145"/>
      <c r="J40" s="145"/>
      <c r="K40" s="145"/>
      <c r="L40" s="145"/>
      <c r="M40" s="145"/>
      <c r="N40" s="145"/>
      <c r="O40" s="145">
        <v>54</v>
      </c>
    </row>
    <row r="41" spans="1:15" ht="14.25" x14ac:dyDescent="0.2">
      <c r="A41" s="62"/>
      <c r="B41" s="141"/>
      <c r="C41" s="23" t="s">
        <v>184</v>
      </c>
      <c r="D41" s="111" t="s">
        <v>118</v>
      </c>
      <c r="E41" s="111" t="s">
        <v>79</v>
      </c>
      <c r="F41" s="145">
        <v>2779</v>
      </c>
      <c r="G41" s="145"/>
      <c r="H41" s="145"/>
      <c r="I41" s="145"/>
      <c r="J41" s="145"/>
      <c r="K41" s="145"/>
      <c r="L41" s="145"/>
      <c r="M41" s="145"/>
      <c r="N41" s="145"/>
      <c r="O41" s="145">
        <v>60</v>
      </c>
    </row>
    <row r="42" spans="1:15" ht="14.25" x14ac:dyDescent="0.2">
      <c r="A42" s="62"/>
      <c r="B42" s="141"/>
      <c r="C42" s="23" t="s">
        <v>184</v>
      </c>
      <c r="D42" s="111" t="s">
        <v>119</v>
      </c>
      <c r="E42" s="111" t="s">
        <v>79</v>
      </c>
      <c r="F42" s="145">
        <v>2779</v>
      </c>
      <c r="G42" s="145"/>
      <c r="H42" s="145"/>
      <c r="I42" s="145"/>
      <c r="J42" s="145"/>
      <c r="K42" s="145"/>
      <c r="L42" s="145"/>
      <c r="M42" s="145"/>
      <c r="N42" s="145"/>
      <c r="O42" s="145">
        <v>68</v>
      </c>
    </row>
    <row r="43" spans="1:15" s="110" customFormat="1" ht="15.6" customHeight="1" x14ac:dyDescent="0.2">
      <c r="B43" s="141"/>
      <c r="C43" s="23" t="s">
        <v>184</v>
      </c>
      <c r="D43" s="111" t="s">
        <v>120</v>
      </c>
      <c r="E43" s="111" t="s">
        <v>79</v>
      </c>
      <c r="F43" s="145">
        <v>2779</v>
      </c>
      <c r="G43" s="145"/>
      <c r="H43" s="145"/>
      <c r="I43" s="145"/>
      <c r="J43" s="145"/>
      <c r="K43" s="145"/>
      <c r="L43" s="145"/>
      <c r="M43" s="145"/>
      <c r="N43" s="145"/>
      <c r="O43" s="145">
        <v>73</v>
      </c>
    </row>
    <row r="44" spans="1:15" s="62" customFormat="1" ht="14.25" x14ac:dyDescent="0.2">
      <c r="B44" s="141"/>
      <c r="C44" s="23" t="s">
        <v>184</v>
      </c>
      <c r="D44" s="111" t="s">
        <v>121</v>
      </c>
      <c r="E44" s="111" t="s">
        <v>79</v>
      </c>
      <c r="F44" s="145">
        <v>2779</v>
      </c>
      <c r="G44" s="145"/>
      <c r="H44" s="145"/>
      <c r="I44" s="145"/>
      <c r="J44" s="145"/>
      <c r="K44" s="145"/>
      <c r="L44" s="145"/>
      <c r="M44" s="145"/>
      <c r="N44" s="145"/>
      <c r="O44" s="145">
        <v>77</v>
      </c>
    </row>
    <row r="45" spans="1:15" s="62" customFormat="1" ht="14.25" x14ac:dyDescent="0.2">
      <c r="B45" s="141"/>
      <c r="C45" s="23" t="s">
        <v>184</v>
      </c>
      <c r="D45" s="111" t="s">
        <v>122</v>
      </c>
      <c r="E45" s="111" t="s">
        <v>79</v>
      </c>
      <c r="F45" s="145">
        <v>2779</v>
      </c>
      <c r="G45" s="145"/>
      <c r="H45" s="145"/>
      <c r="I45" s="145"/>
      <c r="J45" s="145"/>
      <c r="K45" s="145"/>
      <c r="L45" s="145"/>
      <c r="M45" s="145"/>
      <c r="N45" s="145"/>
      <c r="O45" s="145">
        <v>81</v>
      </c>
    </row>
    <row r="46" spans="1:15" s="62" customFormat="1" ht="14.25" x14ac:dyDescent="0.2">
      <c r="B46" s="141"/>
      <c r="C46" s="23" t="s">
        <v>184</v>
      </c>
      <c r="D46" s="111" t="s">
        <v>123</v>
      </c>
      <c r="E46" s="111" t="s">
        <v>79</v>
      </c>
      <c r="F46" s="145">
        <v>2779</v>
      </c>
      <c r="G46" s="145"/>
      <c r="H46" s="145"/>
      <c r="I46" s="145"/>
      <c r="J46" s="145"/>
      <c r="K46" s="145"/>
      <c r="L46" s="145"/>
      <c r="M46" s="145"/>
      <c r="N46" s="145"/>
      <c r="O46" s="145">
        <v>85</v>
      </c>
    </row>
    <row r="47" spans="1:15" s="62" customFormat="1" ht="14.25" x14ac:dyDescent="0.2">
      <c r="B47" s="141"/>
      <c r="C47" s="23" t="s">
        <v>184</v>
      </c>
      <c r="D47" s="111" t="s">
        <v>124</v>
      </c>
      <c r="E47" s="111" t="s">
        <v>79</v>
      </c>
      <c r="F47" s="145">
        <v>2779</v>
      </c>
      <c r="G47" s="145"/>
      <c r="H47" s="145"/>
      <c r="I47" s="145"/>
      <c r="J47" s="145"/>
      <c r="K47" s="145"/>
      <c r="L47" s="145"/>
      <c r="M47" s="145"/>
      <c r="N47" s="145"/>
      <c r="O47" s="145">
        <v>89</v>
      </c>
    </row>
    <row r="48" spans="1:15" s="110" customFormat="1" ht="15.6" customHeight="1" x14ac:dyDescent="0.2">
      <c r="B48" s="141"/>
      <c r="C48" s="23" t="s">
        <v>184</v>
      </c>
      <c r="D48" s="111" t="s">
        <v>125</v>
      </c>
      <c r="E48" s="111" t="s">
        <v>79</v>
      </c>
      <c r="F48" s="145">
        <v>5558</v>
      </c>
      <c r="G48" s="145"/>
      <c r="H48" s="145"/>
      <c r="I48" s="145"/>
      <c r="J48" s="145"/>
      <c r="K48" s="145"/>
      <c r="L48" s="145"/>
      <c r="M48" s="145"/>
      <c r="N48" s="145"/>
      <c r="O48" s="145">
        <v>89</v>
      </c>
    </row>
    <row r="49" spans="1:15" ht="14.25" x14ac:dyDescent="0.2">
      <c r="A49" s="62"/>
      <c r="B49" s="141"/>
      <c r="C49" s="23" t="s">
        <v>184</v>
      </c>
      <c r="D49" s="111" t="s">
        <v>126</v>
      </c>
      <c r="E49" s="111" t="s">
        <v>79</v>
      </c>
      <c r="F49" s="145">
        <v>5558</v>
      </c>
      <c r="G49" s="145"/>
      <c r="H49" s="145"/>
      <c r="I49" s="145"/>
      <c r="J49" s="145"/>
      <c r="K49" s="145"/>
      <c r="L49" s="145"/>
      <c r="M49" s="145"/>
      <c r="N49" s="145"/>
      <c r="O49" s="145">
        <v>103</v>
      </c>
    </row>
    <row r="50" spans="1:15" ht="14.25" x14ac:dyDescent="0.2">
      <c r="B50" s="142"/>
      <c r="C50" s="23" t="s">
        <v>184</v>
      </c>
      <c r="D50" s="111" t="s">
        <v>127</v>
      </c>
      <c r="E50" s="111" t="s">
        <v>79</v>
      </c>
      <c r="F50" s="145">
        <v>5558</v>
      </c>
      <c r="G50" s="145"/>
      <c r="H50" s="145"/>
      <c r="I50" s="145"/>
      <c r="J50" s="145"/>
      <c r="K50" s="145"/>
      <c r="L50" s="145"/>
      <c r="M50" s="145"/>
      <c r="N50" s="145"/>
      <c r="O50" s="145">
        <v>115</v>
      </c>
    </row>
    <row r="51" spans="1:15" ht="14.25" x14ac:dyDescent="0.2">
      <c r="B51" s="141"/>
      <c r="C51" s="23" t="s">
        <v>184</v>
      </c>
      <c r="D51" s="111" t="s">
        <v>128</v>
      </c>
      <c r="E51" s="111" t="s">
        <v>79</v>
      </c>
      <c r="F51" s="145">
        <v>5558</v>
      </c>
      <c r="G51" s="145"/>
      <c r="H51" s="145"/>
      <c r="I51" s="145"/>
      <c r="J51" s="145"/>
      <c r="K51" s="145"/>
      <c r="L51" s="145"/>
      <c r="M51" s="145"/>
      <c r="N51" s="145"/>
      <c r="O51" s="145">
        <v>126</v>
      </c>
    </row>
    <row r="52" spans="1:15" ht="14.25" x14ac:dyDescent="0.2">
      <c r="B52" s="141"/>
      <c r="C52" s="23" t="s">
        <v>184</v>
      </c>
      <c r="D52" s="111" t="s">
        <v>129</v>
      </c>
      <c r="E52" s="111" t="s">
        <v>79</v>
      </c>
      <c r="F52" s="145">
        <v>5558</v>
      </c>
      <c r="G52" s="145"/>
      <c r="H52" s="145"/>
      <c r="I52" s="145"/>
      <c r="J52" s="145"/>
      <c r="K52" s="145"/>
      <c r="L52" s="145"/>
      <c r="M52" s="145"/>
      <c r="N52" s="145"/>
      <c r="O52" s="145">
        <v>135</v>
      </c>
    </row>
    <row r="53" spans="1:15" ht="14.25" x14ac:dyDescent="0.2">
      <c r="B53" s="141"/>
      <c r="C53" s="23" t="s">
        <v>184</v>
      </c>
      <c r="D53" s="111" t="s">
        <v>130</v>
      </c>
      <c r="E53" s="111" t="s">
        <v>79</v>
      </c>
      <c r="F53" s="145">
        <v>5558</v>
      </c>
      <c r="G53" s="145"/>
      <c r="H53" s="145"/>
      <c r="I53" s="145"/>
      <c r="J53" s="145"/>
      <c r="K53" s="145"/>
      <c r="L53" s="145"/>
      <c r="M53" s="145"/>
      <c r="N53" s="145"/>
      <c r="O53" s="145">
        <v>143</v>
      </c>
    </row>
    <row r="54" spans="1:15" ht="14.25" x14ac:dyDescent="0.2">
      <c r="B54" s="141"/>
      <c r="C54" s="23" t="s">
        <v>184</v>
      </c>
      <c r="D54" s="111" t="s">
        <v>131</v>
      </c>
      <c r="E54" s="111" t="s">
        <v>79</v>
      </c>
      <c r="F54" s="145">
        <v>5558</v>
      </c>
      <c r="G54" s="145"/>
      <c r="H54" s="145"/>
      <c r="I54" s="145"/>
      <c r="J54" s="145"/>
      <c r="K54" s="145"/>
      <c r="L54" s="145"/>
      <c r="M54" s="145"/>
      <c r="N54" s="145"/>
      <c r="O54" s="145">
        <v>150</v>
      </c>
    </row>
    <row r="55" spans="1:15" ht="14.25" x14ac:dyDescent="0.2">
      <c r="B55" s="141"/>
      <c r="C55" s="23" t="s">
        <v>184</v>
      </c>
      <c r="D55" s="111" t="s">
        <v>132</v>
      </c>
      <c r="E55" s="111" t="s">
        <v>79</v>
      </c>
      <c r="F55" s="145">
        <v>5558</v>
      </c>
      <c r="G55" s="145"/>
      <c r="H55" s="145"/>
      <c r="I55" s="145"/>
      <c r="J55" s="145"/>
      <c r="K55" s="145"/>
      <c r="L55" s="145"/>
      <c r="M55" s="145"/>
      <c r="N55" s="145"/>
      <c r="O55" s="145">
        <v>157</v>
      </c>
    </row>
    <row r="56" spans="1:15" ht="14.25" x14ac:dyDescent="0.2">
      <c r="B56" s="141"/>
      <c r="C56" s="23" t="s">
        <v>184</v>
      </c>
      <c r="D56" s="111" t="s">
        <v>133</v>
      </c>
      <c r="E56" s="111" t="s">
        <v>79</v>
      </c>
      <c r="F56" s="145">
        <v>5558</v>
      </c>
      <c r="G56" s="145"/>
      <c r="H56" s="145"/>
      <c r="I56" s="145"/>
      <c r="J56" s="145"/>
      <c r="K56" s="145"/>
      <c r="L56" s="145"/>
      <c r="M56" s="145"/>
      <c r="N56" s="145"/>
      <c r="O56" s="145">
        <v>163</v>
      </c>
    </row>
    <row r="57" spans="1:15" ht="14.25" x14ac:dyDescent="0.2">
      <c r="B57" s="141"/>
      <c r="C57" s="23" t="s">
        <v>184</v>
      </c>
      <c r="D57" s="111" t="s">
        <v>134</v>
      </c>
      <c r="E57" s="111" t="s">
        <v>79</v>
      </c>
      <c r="F57" s="145">
        <v>5558</v>
      </c>
      <c r="G57" s="145"/>
      <c r="H57" s="145"/>
      <c r="I57" s="145"/>
      <c r="J57" s="145"/>
      <c r="K57" s="145"/>
      <c r="L57" s="145"/>
      <c r="M57" s="145"/>
      <c r="N57" s="145"/>
      <c r="O57" s="145">
        <v>169</v>
      </c>
    </row>
    <row r="58" spans="1:15" ht="14.25" x14ac:dyDescent="0.2">
      <c r="B58" s="141"/>
      <c r="C58" s="23" t="s">
        <v>184</v>
      </c>
      <c r="D58" s="111" t="s">
        <v>135</v>
      </c>
      <c r="E58" s="111" t="s">
        <v>79</v>
      </c>
      <c r="F58" s="145">
        <v>5558</v>
      </c>
      <c r="G58" s="145"/>
      <c r="H58" s="145"/>
      <c r="I58" s="145"/>
      <c r="J58" s="145"/>
      <c r="K58" s="145"/>
      <c r="L58" s="145"/>
      <c r="M58" s="145"/>
      <c r="N58" s="145"/>
      <c r="O58" s="145">
        <v>175</v>
      </c>
    </row>
    <row r="59" spans="1:15" ht="14.25" x14ac:dyDescent="0.2">
      <c r="B59" s="141"/>
      <c r="C59" s="23" t="s">
        <v>184</v>
      </c>
      <c r="D59" s="111" t="s">
        <v>136</v>
      </c>
      <c r="E59" s="111" t="s">
        <v>79</v>
      </c>
      <c r="F59" s="145">
        <v>5558</v>
      </c>
      <c r="G59" s="145"/>
      <c r="H59" s="145"/>
      <c r="I59" s="145"/>
      <c r="J59" s="145"/>
      <c r="K59" s="145"/>
      <c r="L59" s="145"/>
      <c r="M59" s="145"/>
      <c r="N59" s="145"/>
      <c r="O59" s="145">
        <v>191</v>
      </c>
    </row>
    <row r="60" spans="1:15" ht="14.25" x14ac:dyDescent="0.2">
      <c r="B60" s="141"/>
      <c r="C60" s="23" t="s">
        <v>184</v>
      </c>
      <c r="D60" s="111" t="s">
        <v>148</v>
      </c>
      <c r="E60" s="111" t="s">
        <v>79</v>
      </c>
      <c r="F60" s="145">
        <v>5558</v>
      </c>
      <c r="G60" s="145"/>
      <c r="H60" s="145"/>
      <c r="I60" s="145"/>
      <c r="J60" s="145"/>
      <c r="K60" s="145"/>
      <c r="L60" s="145"/>
      <c r="M60" s="145"/>
      <c r="N60" s="145"/>
      <c r="O60" s="145">
        <v>213</v>
      </c>
    </row>
    <row r="61" spans="1:15" ht="14.25" x14ac:dyDescent="0.2">
      <c r="B61" s="141"/>
      <c r="C61" s="23" t="s">
        <v>184</v>
      </c>
      <c r="D61" s="111" t="s">
        <v>138</v>
      </c>
      <c r="E61" s="111" t="s">
        <v>79</v>
      </c>
      <c r="F61" s="145">
        <v>5558</v>
      </c>
      <c r="G61" s="145"/>
      <c r="H61" s="145"/>
      <c r="I61" s="145"/>
      <c r="J61" s="145"/>
      <c r="K61" s="145"/>
      <c r="L61" s="145"/>
      <c r="M61" s="145"/>
      <c r="N61" s="145"/>
      <c r="O61" s="145">
        <v>277</v>
      </c>
    </row>
    <row r="62" spans="1:15" ht="14.25" x14ac:dyDescent="0.2">
      <c r="B62" s="141"/>
      <c r="C62" s="23" t="s">
        <v>184</v>
      </c>
      <c r="D62" s="111" t="s">
        <v>139</v>
      </c>
      <c r="E62" s="111" t="s">
        <v>79</v>
      </c>
      <c r="F62" s="145">
        <v>5558</v>
      </c>
      <c r="G62" s="145"/>
      <c r="H62" s="145"/>
      <c r="I62" s="145"/>
      <c r="J62" s="145"/>
      <c r="K62" s="145"/>
      <c r="L62" s="145"/>
      <c r="M62" s="145"/>
      <c r="N62" s="145"/>
      <c r="O62" s="145">
        <v>360</v>
      </c>
    </row>
    <row r="63" spans="1:15" ht="14.25" x14ac:dyDescent="0.2">
      <c r="B63" s="141"/>
      <c r="C63" s="23" t="s">
        <v>184</v>
      </c>
      <c r="D63" s="111" t="s">
        <v>140</v>
      </c>
      <c r="E63" s="111" t="s">
        <v>79</v>
      </c>
      <c r="F63" s="145">
        <v>5558</v>
      </c>
      <c r="G63" s="145"/>
      <c r="H63" s="145"/>
      <c r="I63" s="145"/>
      <c r="J63" s="145"/>
      <c r="K63" s="145"/>
      <c r="L63" s="145"/>
      <c r="M63" s="145"/>
      <c r="N63" s="145"/>
      <c r="O63" s="145">
        <v>420</v>
      </c>
    </row>
    <row r="64" spans="1:15" ht="14.25" x14ac:dyDescent="0.2">
      <c r="B64" s="141"/>
      <c r="C64" s="23" t="s">
        <v>184</v>
      </c>
      <c r="D64" s="111" t="s">
        <v>141</v>
      </c>
      <c r="E64" s="111" t="s">
        <v>79</v>
      </c>
      <c r="F64" s="145">
        <v>5558</v>
      </c>
      <c r="G64" s="145"/>
      <c r="H64" s="145"/>
      <c r="I64" s="145"/>
      <c r="J64" s="145"/>
      <c r="K64" s="145"/>
      <c r="L64" s="145"/>
      <c r="M64" s="145"/>
      <c r="N64" s="145"/>
      <c r="O64" s="145">
        <v>468</v>
      </c>
    </row>
    <row r="65" spans="2:15" ht="14.25" x14ac:dyDescent="0.2">
      <c r="B65" s="141"/>
      <c r="C65" s="23" t="s">
        <v>184</v>
      </c>
      <c r="D65" s="111" t="s">
        <v>142</v>
      </c>
      <c r="E65" s="111" t="s">
        <v>79</v>
      </c>
      <c r="F65" s="145">
        <v>5558</v>
      </c>
      <c r="G65" s="145"/>
      <c r="H65" s="145"/>
      <c r="I65" s="145"/>
      <c r="J65" s="145"/>
      <c r="K65" s="145"/>
      <c r="L65" s="145"/>
      <c r="M65" s="145"/>
      <c r="N65" s="145"/>
      <c r="O65" s="145">
        <v>510</v>
      </c>
    </row>
    <row r="66" spans="2:15" ht="14.25" x14ac:dyDescent="0.2">
      <c r="B66" s="141"/>
      <c r="C66" s="23" t="s">
        <v>184</v>
      </c>
      <c r="D66" s="111" t="s">
        <v>143</v>
      </c>
      <c r="E66" s="111" t="s">
        <v>79</v>
      </c>
      <c r="F66" s="145">
        <v>5558</v>
      </c>
      <c r="G66" s="145"/>
      <c r="H66" s="145"/>
      <c r="I66" s="145"/>
      <c r="J66" s="145"/>
      <c r="K66" s="145"/>
      <c r="L66" s="145"/>
      <c r="M66" s="145"/>
      <c r="N66" s="145"/>
      <c r="O66" s="145">
        <v>1223</v>
      </c>
    </row>
    <row r="67" spans="2:15" x14ac:dyDescent="0.2">
      <c r="C67" s="23" t="s">
        <v>184</v>
      </c>
      <c r="D67" s="111" t="s">
        <v>89</v>
      </c>
      <c r="E67" s="111" t="s">
        <v>151</v>
      </c>
      <c r="F67" s="145">
        <v>1716</v>
      </c>
      <c r="G67" s="145">
        <v>832</v>
      </c>
      <c r="H67" s="145">
        <v>6</v>
      </c>
      <c r="I67" s="145">
        <v>1082</v>
      </c>
      <c r="J67" s="145">
        <v>4</v>
      </c>
      <c r="K67" s="145">
        <v>1500</v>
      </c>
      <c r="L67" s="145">
        <v>1</v>
      </c>
      <c r="M67" s="145">
        <v>1865</v>
      </c>
      <c r="N67" s="145">
        <v>1</v>
      </c>
      <c r="O67" s="145"/>
    </row>
    <row r="68" spans="2:15" x14ac:dyDescent="0.2">
      <c r="C68" s="23" t="s">
        <v>184</v>
      </c>
      <c r="D68" s="111" t="s">
        <v>90</v>
      </c>
      <c r="E68" s="111" t="s">
        <v>151</v>
      </c>
      <c r="F68" s="145">
        <v>2128</v>
      </c>
      <c r="G68" s="145">
        <v>992</v>
      </c>
      <c r="H68" s="145">
        <v>10</v>
      </c>
      <c r="I68" s="145">
        <v>1414</v>
      </c>
      <c r="J68" s="145">
        <v>7</v>
      </c>
      <c r="K68" s="145">
        <v>2119</v>
      </c>
      <c r="L68" s="145">
        <v>3</v>
      </c>
      <c r="M68" s="145">
        <v>2737</v>
      </c>
      <c r="N68" s="145">
        <v>2</v>
      </c>
      <c r="O68" s="145"/>
    </row>
    <row r="69" spans="2:15" x14ac:dyDescent="0.2">
      <c r="C69" s="23" t="s">
        <v>184</v>
      </c>
      <c r="D69" s="111" t="s">
        <v>91</v>
      </c>
      <c r="E69" s="111" t="s">
        <v>151</v>
      </c>
      <c r="F69" s="145">
        <v>2271</v>
      </c>
      <c r="G69" s="145">
        <v>1291</v>
      </c>
      <c r="H69" s="145">
        <v>13</v>
      </c>
      <c r="I69" s="145">
        <v>1879</v>
      </c>
      <c r="J69" s="145">
        <v>9</v>
      </c>
      <c r="K69" s="145">
        <v>2844</v>
      </c>
      <c r="L69" s="145">
        <v>4</v>
      </c>
      <c r="M69" s="145">
        <v>3727</v>
      </c>
      <c r="N69" s="145">
        <v>3</v>
      </c>
      <c r="O69" s="148"/>
    </row>
    <row r="70" spans="2:15" x14ac:dyDescent="0.2">
      <c r="C70" s="23" t="s">
        <v>184</v>
      </c>
      <c r="D70" s="111" t="s">
        <v>92</v>
      </c>
      <c r="E70" s="111" t="s">
        <v>151</v>
      </c>
      <c r="F70" s="145">
        <v>2635</v>
      </c>
      <c r="G70" s="145">
        <v>1423</v>
      </c>
      <c r="H70" s="145">
        <v>16</v>
      </c>
      <c r="I70" s="145">
        <v>2158</v>
      </c>
      <c r="J70" s="145">
        <v>11</v>
      </c>
      <c r="K70" s="145">
        <v>3356</v>
      </c>
      <c r="L70" s="145">
        <v>4</v>
      </c>
      <c r="M70" s="145">
        <v>4469</v>
      </c>
      <c r="N70" s="145">
        <v>3</v>
      </c>
      <c r="O70" s="148"/>
    </row>
    <row r="71" spans="2:15" x14ac:dyDescent="0.2">
      <c r="C71" s="23" t="s">
        <v>184</v>
      </c>
      <c r="D71" s="111" t="s">
        <v>93</v>
      </c>
      <c r="E71" s="111" t="s">
        <v>151</v>
      </c>
      <c r="F71" s="145">
        <v>3000</v>
      </c>
      <c r="G71" s="145">
        <v>1663</v>
      </c>
      <c r="H71" s="145">
        <v>21</v>
      </c>
      <c r="I71" s="145">
        <v>2662</v>
      </c>
      <c r="J71" s="145">
        <v>16</v>
      </c>
      <c r="K71" s="145">
        <v>4284</v>
      </c>
      <c r="L71" s="145">
        <v>6</v>
      </c>
      <c r="M71" s="145">
        <v>5811</v>
      </c>
      <c r="N71" s="145">
        <v>4</v>
      </c>
      <c r="O71" s="148"/>
    </row>
    <row r="72" spans="2:15" x14ac:dyDescent="0.2">
      <c r="C72" s="23" t="s">
        <v>184</v>
      </c>
      <c r="D72" s="111" t="s">
        <v>94</v>
      </c>
      <c r="E72" s="111" t="s">
        <v>151</v>
      </c>
      <c r="F72" s="145">
        <v>3364</v>
      </c>
      <c r="G72" s="145">
        <v>1881</v>
      </c>
      <c r="H72" s="145">
        <v>26</v>
      </c>
      <c r="I72" s="145">
        <v>3122</v>
      </c>
      <c r="J72" s="145">
        <v>19</v>
      </c>
      <c r="K72" s="145">
        <v>5130</v>
      </c>
      <c r="L72" s="145">
        <v>7</v>
      </c>
      <c r="M72" s="145">
        <v>7033</v>
      </c>
      <c r="N72" s="145">
        <v>5</v>
      </c>
      <c r="O72" s="148"/>
    </row>
    <row r="73" spans="2:15" x14ac:dyDescent="0.2">
      <c r="C73" s="23" t="s">
        <v>184</v>
      </c>
      <c r="D73" s="111" t="s">
        <v>95</v>
      </c>
      <c r="E73" s="111" t="s">
        <v>151</v>
      </c>
      <c r="F73" s="145">
        <v>3728</v>
      </c>
      <c r="G73" s="145">
        <v>2533</v>
      </c>
      <c r="H73" s="145">
        <v>35</v>
      </c>
      <c r="I73" s="145">
        <v>4216</v>
      </c>
      <c r="J73" s="145">
        <v>26</v>
      </c>
      <c r="K73" s="145">
        <v>6935</v>
      </c>
      <c r="L73" s="145">
        <v>10</v>
      </c>
      <c r="M73" s="145">
        <v>9521</v>
      </c>
      <c r="N73" s="145">
        <v>7</v>
      </c>
      <c r="O73" s="148"/>
    </row>
    <row r="74" spans="2:15" x14ac:dyDescent="0.2">
      <c r="C74" s="23" t="s">
        <v>184</v>
      </c>
      <c r="D74" s="111" t="s">
        <v>96</v>
      </c>
      <c r="E74" s="111" t="s">
        <v>151</v>
      </c>
      <c r="F74" s="145">
        <v>4092</v>
      </c>
      <c r="G74" s="145">
        <v>2895</v>
      </c>
      <c r="H74" s="145">
        <v>43</v>
      </c>
      <c r="I74" s="145">
        <v>4977</v>
      </c>
      <c r="J74" s="145">
        <v>32</v>
      </c>
      <c r="K74" s="145">
        <v>8339</v>
      </c>
      <c r="L74" s="145">
        <v>12</v>
      </c>
      <c r="M74" s="145">
        <v>11542</v>
      </c>
      <c r="N74" s="145">
        <v>9</v>
      </c>
      <c r="O74" s="148"/>
    </row>
    <row r="75" spans="2:15" x14ac:dyDescent="0.2">
      <c r="C75" s="23" t="s">
        <v>184</v>
      </c>
      <c r="D75" s="111" t="s">
        <v>97</v>
      </c>
      <c r="E75" s="111" t="s">
        <v>151</v>
      </c>
      <c r="F75" s="145">
        <v>6414</v>
      </c>
      <c r="G75" s="145">
        <v>4358</v>
      </c>
      <c r="H75" s="145">
        <v>76</v>
      </c>
      <c r="I75" s="145">
        <v>8051</v>
      </c>
      <c r="J75" s="145">
        <v>57</v>
      </c>
      <c r="K75" s="145">
        <v>14252</v>
      </c>
      <c r="L75" s="145">
        <v>22</v>
      </c>
      <c r="M75" s="145">
        <v>19691</v>
      </c>
      <c r="N75" s="145">
        <v>16</v>
      </c>
      <c r="O75" s="148"/>
    </row>
    <row r="76" spans="2:15" x14ac:dyDescent="0.2">
      <c r="C76" s="23" t="s">
        <v>184</v>
      </c>
      <c r="D76" s="111" t="s">
        <v>98</v>
      </c>
      <c r="E76" s="111" t="s">
        <v>151</v>
      </c>
      <c r="F76" s="145">
        <v>25655</v>
      </c>
      <c r="G76" s="145">
        <v>10387</v>
      </c>
      <c r="H76" s="145">
        <v>208</v>
      </c>
      <c r="I76" s="145">
        <v>20440</v>
      </c>
      <c r="J76" s="145">
        <v>155</v>
      </c>
      <c r="K76" s="145">
        <v>37318</v>
      </c>
      <c r="L76" s="145">
        <v>59</v>
      </c>
      <c r="M76" s="145">
        <v>52125</v>
      </c>
      <c r="N76" s="145">
        <v>42</v>
      </c>
      <c r="O76" s="148"/>
    </row>
    <row r="77" spans="2:15" x14ac:dyDescent="0.2">
      <c r="C77" s="23" t="s">
        <v>184</v>
      </c>
      <c r="D77" s="111" t="s">
        <v>99</v>
      </c>
      <c r="E77" s="111" t="s">
        <v>151</v>
      </c>
      <c r="F77" s="145">
        <v>67328</v>
      </c>
      <c r="G77" s="145">
        <v>48399</v>
      </c>
      <c r="H77" s="145">
        <v>56</v>
      </c>
      <c r="I77" s="145">
        <v>48399</v>
      </c>
      <c r="J77" s="145">
        <v>56</v>
      </c>
      <c r="K77" s="145">
        <v>48399</v>
      </c>
      <c r="L77" s="145">
        <v>56</v>
      </c>
      <c r="M77" s="145">
        <v>48399</v>
      </c>
      <c r="N77" s="145">
        <v>56</v>
      </c>
      <c r="O77" s="148"/>
    </row>
    <row r="78" spans="2:15" x14ac:dyDescent="0.2">
      <c r="C78" s="23" t="s">
        <v>184</v>
      </c>
      <c r="D78" s="111" t="s">
        <v>100</v>
      </c>
      <c r="E78" s="111" t="s">
        <v>151</v>
      </c>
      <c r="F78" s="145">
        <v>150446</v>
      </c>
      <c r="G78" s="145">
        <v>109072</v>
      </c>
      <c r="H78" s="145">
        <v>129</v>
      </c>
      <c r="I78" s="145">
        <v>109072</v>
      </c>
      <c r="J78" s="145">
        <v>129</v>
      </c>
      <c r="K78" s="145">
        <v>109072</v>
      </c>
      <c r="L78" s="145">
        <v>129</v>
      </c>
      <c r="M78" s="145">
        <v>109072</v>
      </c>
      <c r="N78" s="145">
        <v>129</v>
      </c>
      <c r="O78" s="148"/>
    </row>
    <row r="79" spans="2:15" x14ac:dyDescent="0.2">
      <c r="C79" s="23" t="s">
        <v>184</v>
      </c>
      <c r="D79" s="111" t="s">
        <v>101</v>
      </c>
      <c r="E79" s="111" t="s">
        <v>151</v>
      </c>
      <c r="F79" s="145">
        <v>150446</v>
      </c>
      <c r="G79" s="145">
        <v>109072</v>
      </c>
      <c r="H79" s="145">
        <v>129</v>
      </c>
      <c r="I79" s="145">
        <v>109072</v>
      </c>
      <c r="J79" s="145">
        <v>129</v>
      </c>
      <c r="K79" s="145">
        <v>109072</v>
      </c>
      <c r="L79" s="145">
        <v>129</v>
      </c>
      <c r="M79" s="145">
        <v>109072</v>
      </c>
      <c r="N79" s="145">
        <v>129</v>
      </c>
      <c r="O79" s="148"/>
    </row>
    <row r="80" spans="2:15" x14ac:dyDescent="0.2">
      <c r="C80" s="23" t="s">
        <v>184</v>
      </c>
      <c r="D80" s="111" t="s">
        <v>102</v>
      </c>
      <c r="E80" s="111" t="s">
        <v>151</v>
      </c>
      <c r="F80" s="145">
        <v>487447</v>
      </c>
      <c r="G80" s="145">
        <v>213781</v>
      </c>
      <c r="H80" s="145">
        <v>253</v>
      </c>
      <c r="I80" s="145">
        <v>213781</v>
      </c>
      <c r="J80" s="145">
        <v>253</v>
      </c>
      <c r="K80" s="145">
        <v>213781</v>
      </c>
      <c r="L80" s="145">
        <v>253</v>
      </c>
      <c r="M80" s="145">
        <v>213781</v>
      </c>
      <c r="N80" s="145">
        <v>253</v>
      </c>
      <c r="O80" s="148"/>
    </row>
    <row r="81" spans="3:15" x14ac:dyDescent="0.2">
      <c r="C81" s="23" t="s">
        <v>184</v>
      </c>
      <c r="D81" s="111" t="s">
        <v>103</v>
      </c>
      <c r="E81" s="111" t="s">
        <v>151</v>
      </c>
      <c r="F81" s="145">
        <v>1218617</v>
      </c>
      <c r="G81" s="145">
        <v>534453</v>
      </c>
      <c r="H81" s="145">
        <v>633</v>
      </c>
      <c r="I81" s="145">
        <v>534453</v>
      </c>
      <c r="J81" s="145">
        <v>633</v>
      </c>
      <c r="K81" s="145">
        <v>534453</v>
      </c>
      <c r="L81" s="145">
        <v>633</v>
      </c>
      <c r="M81" s="145">
        <v>534453</v>
      </c>
      <c r="N81" s="145">
        <v>633</v>
      </c>
      <c r="O81" s="148"/>
    </row>
    <row r="82" spans="3:15" x14ac:dyDescent="0.2">
      <c r="C82" s="23" t="s">
        <v>184</v>
      </c>
      <c r="D82" s="111" t="s">
        <v>104</v>
      </c>
      <c r="E82" s="111" t="s">
        <v>151</v>
      </c>
      <c r="F82" s="145">
        <v>1949786</v>
      </c>
      <c r="G82" s="145">
        <v>1817142</v>
      </c>
      <c r="H82" s="145">
        <v>2151</v>
      </c>
      <c r="I82" s="145">
        <v>1817142</v>
      </c>
      <c r="J82" s="145">
        <v>2151</v>
      </c>
      <c r="K82" s="145">
        <v>1817142</v>
      </c>
      <c r="L82" s="145">
        <v>2151</v>
      </c>
      <c r="M82" s="145">
        <v>1817142</v>
      </c>
      <c r="N82" s="145">
        <v>2151</v>
      </c>
      <c r="O82" s="148"/>
    </row>
    <row r="83" spans="3:15" x14ac:dyDescent="0.2">
      <c r="C83" s="23" t="s">
        <v>184</v>
      </c>
      <c r="D83" s="111" t="s">
        <v>105</v>
      </c>
      <c r="E83" s="111" t="s">
        <v>151</v>
      </c>
      <c r="F83" s="145">
        <v>7799145</v>
      </c>
      <c r="G83" s="145">
        <v>7268567</v>
      </c>
      <c r="H83" s="145">
        <v>8604</v>
      </c>
      <c r="I83" s="145">
        <v>7268567</v>
      </c>
      <c r="J83" s="145">
        <v>8604</v>
      </c>
      <c r="K83" s="145">
        <v>7268567</v>
      </c>
      <c r="L83" s="145">
        <v>8604</v>
      </c>
      <c r="M83" s="145">
        <v>7268567</v>
      </c>
      <c r="N83" s="145">
        <v>8604</v>
      </c>
      <c r="O83" s="148"/>
    </row>
    <row r="84" spans="3:15" x14ac:dyDescent="0.2">
      <c r="C84" s="23" t="s">
        <v>184</v>
      </c>
      <c r="D84" s="111" t="s">
        <v>110</v>
      </c>
      <c r="E84" s="111" t="s">
        <v>151</v>
      </c>
      <c r="F84" s="145">
        <v>2779</v>
      </c>
      <c r="G84" s="148"/>
      <c r="H84" s="148"/>
      <c r="I84" s="148"/>
      <c r="J84" s="148"/>
      <c r="K84" s="148"/>
      <c r="L84" s="148"/>
      <c r="M84" s="148"/>
      <c r="N84" s="148"/>
      <c r="O84" s="145">
        <v>11</v>
      </c>
    </row>
    <row r="85" spans="3:15" x14ac:dyDescent="0.2">
      <c r="C85" s="23" t="s">
        <v>184</v>
      </c>
      <c r="D85" s="111" t="s">
        <v>111</v>
      </c>
      <c r="E85" s="111" t="s">
        <v>151</v>
      </c>
      <c r="F85" s="145">
        <v>2779</v>
      </c>
      <c r="G85" s="148"/>
      <c r="H85" s="148"/>
      <c r="I85" s="148"/>
      <c r="J85" s="148"/>
      <c r="K85" s="148"/>
      <c r="L85" s="148"/>
      <c r="M85" s="148"/>
      <c r="N85" s="148"/>
      <c r="O85" s="145">
        <v>20</v>
      </c>
    </row>
    <row r="86" spans="3:15" x14ac:dyDescent="0.2">
      <c r="C86" s="23" t="s">
        <v>184</v>
      </c>
      <c r="D86" s="111" t="s">
        <v>112</v>
      </c>
      <c r="E86" s="111" t="s">
        <v>151</v>
      </c>
      <c r="F86" s="145">
        <v>2779</v>
      </c>
      <c r="G86" s="148"/>
      <c r="H86" s="148"/>
      <c r="I86" s="148"/>
      <c r="J86" s="148"/>
      <c r="K86" s="148"/>
      <c r="L86" s="148"/>
      <c r="M86" s="148"/>
      <c r="N86" s="148"/>
      <c r="O86" s="145">
        <v>26</v>
      </c>
    </row>
    <row r="87" spans="3:15" x14ac:dyDescent="0.2">
      <c r="C87" s="23" t="s">
        <v>184</v>
      </c>
      <c r="D87" s="111" t="s">
        <v>113</v>
      </c>
      <c r="E87" s="111" t="s">
        <v>151</v>
      </c>
      <c r="F87" s="145">
        <v>2779</v>
      </c>
      <c r="G87" s="148"/>
      <c r="H87" s="148"/>
      <c r="I87" s="148"/>
      <c r="J87" s="148"/>
      <c r="K87" s="148"/>
      <c r="L87" s="148"/>
      <c r="M87" s="148"/>
      <c r="N87" s="148"/>
      <c r="O87" s="145">
        <v>30</v>
      </c>
    </row>
    <row r="88" spans="3:15" x14ac:dyDescent="0.2">
      <c r="C88" s="23" t="s">
        <v>184</v>
      </c>
      <c r="D88" s="111" t="s">
        <v>114</v>
      </c>
      <c r="E88" s="111" t="s">
        <v>151</v>
      </c>
      <c r="F88" s="145">
        <v>2779</v>
      </c>
      <c r="O88" s="145">
        <v>34</v>
      </c>
    </row>
    <row r="89" spans="3:15" x14ac:dyDescent="0.2">
      <c r="C89" s="23" t="s">
        <v>184</v>
      </c>
      <c r="D89" s="111" t="s">
        <v>115</v>
      </c>
      <c r="E89" s="111" t="s">
        <v>151</v>
      </c>
      <c r="F89" s="145">
        <v>2779</v>
      </c>
      <c r="O89" s="145">
        <v>37</v>
      </c>
    </row>
    <row r="90" spans="3:15" x14ac:dyDescent="0.2">
      <c r="C90" s="23" t="s">
        <v>184</v>
      </c>
      <c r="D90" s="111" t="s">
        <v>116</v>
      </c>
      <c r="E90" s="111" t="s">
        <v>151</v>
      </c>
      <c r="F90" s="145">
        <v>2779</v>
      </c>
      <c r="O90" s="145">
        <v>47</v>
      </c>
    </row>
    <row r="91" spans="3:15" x14ac:dyDescent="0.2">
      <c r="C91" s="23" t="s">
        <v>184</v>
      </c>
      <c r="D91" s="111" t="s">
        <v>117</v>
      </c>
      <c r="E91" s="111" t="s">
        <v>151</v>
      </c>
      <c r="F91" s="145">
        <v>2779</v>
      </c>
      <c r="O91" s="145">
        <v>54</v>
      </c>
    </row>
    <row r="92" spans="3:15" x14ac:dyDescent="0.2">
      <c r="C92" s="23" t="s">
        <v>184</v>
      </c>
      <c r="D92" s="111" t="s">
        <v>118</v>
      </c>
      <c r="E92" s="111" t="s">
        <v>151</v>
      </c>
      <c r="F92" s="145">
        <v>2779</v>
      </c>
      <c r="O92" s="145">
        <v>60</v>
      </c>
    </row>
    <row r="93" spans="3:15" x14ac:dyDescent="0.2">
      <c r="C93" s="23" t="s">
        <v>184</v>
      </c>
      <c r="D93" s="111" t="s">
        <v>119</v>
      </c>
      <c r="E93" s="111" t="s">
        <v>151</v>
      </c>
      <c r="F93" s="145">
        <v>2779</v>
      </c>
      <c r="O93" s="145">
        <v>68</v>
      </c>
    </row>
    <row r="94" spans="3:15" x14ac:dyDescent="0.2">
      <c r="C94" s="23" t="s">
        <v>184</v>
      </c>
      <c r="D94" s="111" t="s">
        <v>120</v>
      </c>
      <c r="E94" s="111" t="s">
        <v>151</v>
      </c>
      <c r="F94" s="145">
        <v>2779</v>
      </c>
      <c r="O94" s="145">
        <v>73</v>
      </c>
    </row>
    <row r="95" spans="3:15" x14ac:dyDescent="0.2">
      <c r="C95" s="23" t="s">
        <v>184</v>
      </c>
      <c r="D95" s="111" t="s">
        <v>121</v>
      </c>
      <c r="E95" s="111" t="s">
        <v>151</v>
      </c>
      <c r="F95" s="145">
        <v>2779</v>
      </c>
      <c r="O95" s="145">
        <v>77</v>
      </c>
    </row>
    <row r="96" spans="3:15" x14ac:dyDescent="0.2">
      <c r="C96" s="23" t="s">
        <v>184</v>
      </c>
      <c r="D96" s="111" t="s">
        <v>122</v>
      </c>
      <c r="E96" s="111" t="s">
        <v>151</v>
      </c>
      <c r="F96" s="145">
        <v>2779</v>
      </c>
      <c r="O96" s="145">
        <v>81</v>
      </c>
    </row>
    <row r="97" spans="3:15" x14ac:dyDescent="0.2">
      <c r="C97" s="23" t="s">
        <v>184</v>
      </c>
      <c r="D97" s="111" t="s">
        <v>123</v>
      </c>
      <c r="E97" s="111" t="s">
        <v>151</v>
      </c>
      <c r="F97" s="145">
        <v>2779</v>
      </c>
      <c r="O97" s="145">
        <v>85</v>
      </c>
    </row>
    <row r="98" spans="3:15" x14ac:dyDescent="0.2">
      <c r="C98" s="23" t="s">
        <v>184</v>
      </c>
      <c r="D98" s="111" t="s">
        <v>124</v>
      </c>
      <c r="E98" s="111" t="s">
        <v>151</v>
      </c>
      <c r="F98" s="145">
        <v>5558</v>
      </c>
      <c r="O98" s="145">
        <v>89</v>
      </c>
    </row>
    <row r="99" spans="3:15" x14ac:dyDescent="0.2">
      <c r="C99" s="23" t="s">
        <v>184</v>
      </c>
      <c r="D99" s="111" t="s">
        <v>125</v>
      </c>
      <c r="E99" s="111" t="s">
        <v>151</v>
      </c>
      <c r="F99" s="145">
        <v>5558</v>
      </c>
      <c r="O99" s="145">
        <v>89</v>
      </c>
    </row>
    <row r="100" spans="3:15" x14ac:dyDescent="0.2">
      <c r="C100" s="23" t="s">
        <v>184</v>
      </c>
      <c r="D100" s="111" t="s">
        <v>126</v>
      </c>
      <c r="E100" s="111" t="s">
        <v>151</v>
      </c>
      <c r="F100" s="145">
        <v>5558</v>
      </c>
      <c r="O100" s="145">
        <v>103</v>
      </c>
    </row>
    <row r="101" spans="3:15" x14ac:dyDescent="0.2">
      <c r="C101" s="23" t="s">
        <v>184</v>
      </c>
      <c r="D101" s="111" t="s">
        <v>127</v>
      </c>
      <c r="E101" s="111" t="s">
        <v>151</v>
      </c>
      <c r="F101" s="145">
        <v>5558</v>
      </c>
      <c r="O101" s="249">
        <v>115</v>
      </c>
    </row>
    <row r="102" spans="3:15" x14ac:dyDescent="0.2">
      <c r="C102" s="23" t="s">
        <v>184</v>
      </c>
      <c r="D102" s="111" t="s">
        <v>128</v>
      </c>
      <c r="E102" s="111" t="s">
        <v>151</v>
      </c>
      <c r="F102" s="145">
        <v>5558</v>
      </c>
      <c r="O102" s="249">
        <v>126</v>
      </c>
    </row>
    <row r="103" spans="3:15" x14ac:dyDescent="0.2">
      <c r="C103" s="23" t="s">
        <v>184</v>
      </c>
      <c r="D103" s="111" t="s">
        <v>129</v>
      </c>
      <c r="E103" s="111" t="s">
        <v>151</v>
      </c>
      <c r="F103" s="145">
        <v>5558</v>
      </c>
      <c r="O103" s="249">
        <v>135</v>
      </c>
    </row>
    <row r="104" spans="3:15" x14ac:dyDescent="0.2">
      <c r="C104" s="23" t="s">
        <v>184</v>
      </c>
      <c r="D104" s="111" t="s">
        <v>130</v>
      </c>
      <c r="E104" s="111" t="s">
        <v>151</v>
      </c>
      <c r="F104" s="145">
        <v>5558</v>
      </c>
      <c r="O104" s="249">
        <v>143</v>
      </c>
    </row>
    <row r="105" spans="3:15" x14ac:dyDescent="0.2">
      <c r="C105" s="23" t="s">
        <v>184</v>
      </c>
      <c r="D105" s="111" t="s">
        <v>131</v>
      </c>
      <c r="E105" s="111" t="s">
        <v>151</v>
      </c>
      <c r="F105" s="145">
        <v>5558</v>
      </c>
      <c r="O105" s="249">
        <v>150</v>
      </c>
    </row>
    <row r="106" spans="3:15" x14ac:dyDescent="0.2">
      <c r="C106" s="23" t="s">
        <v>184</v>
      </c>
      <c r="D106" s="111" t="s">
        <v>132</v>
      </c>
      <c r="E106" s="111" t="s">
        <v>151</v>
      </c>
      <c r="F106" s="145">
        <v>5558</v>
      </c>
      <c r="O106" s="145">
        <v>157</v>
      </c>
    </row>
    <row r="107" spans="3:15" x14ac:dyDescent="0.2">
      <c r="C107" s="23" t="s">
        <v>184</v>
      </c>
      <c r="D107" s="111" t="s">
        <v>133</v>
      </c>
      <c r="E107" s="111" t="s">
        <v>151</v>
      </c>
      <c r="F107" s="145">
        <v>5558</v>
      </c>
      <c r="O107" s="145">
        <v>163</v>
      </c>
    </row>
    <row r="108" spans="3:15" x14ac:dyDescent="0.2">
      <c r="C108" s="23" t="s">
        <v>184</v>
      </c>
      <c r="D108" s="111" t="s">
        <v>134</v>
      </c>
      <c r="E108" s="111" t="s">
        <v>151</v>
      </c>
      <c r="F108" s="145">
        <v>5558</v>
      </c>
      <c r="O108" s="145">
        <v>169</v>
      </c>
    </row>
    <row r="109" spans="3:15" x14ac:dyDescent="0.2">
      <c r="C109" s="23" t="s">
        <v>184</v>
      </c>
      <c r="D109" s="111" t="s">
        <v>135</v>
      </c>
      <c r="E109" s="111" t="s">
        <v>151</v>
      </c>
      <c r="F109" s="145">
        <v>5558</v>
      </c>
      <c r="O109" s="145">
        <v>175</v>
      </c>
    </row>
    <row r="110" spans="3:15" x14ac:dyDescent="0.2">
      <c r="C110" s="23" t="s">
        <v>184</v>
      </c>
      <c r="D110" s="111" t="s">
        <v>136</v>
      </c>
      <c r="E110" s="111" t="s">
        <v>151</v>
      </c>
      <c r="F110" s="145">
        <v>5558</v>
      </c>
      <c r="O110" s="145">
        <v>191</v>
      </c>
    </row>
    <row r="111" spans="3:15" x14ac:dyDescent="0.2">
      <c r="C111" s="23" t="s">
        <v>184</v>
      </c>
      <c r="D111" s="108" t="s">
        <v>137</v>
      </c>
      <c r="E111" s="111" t="s">
        <v>151</v>
      </c>
      <c r="F111" s="145">
        <v>5558</v>
      </c>
      <c r="O111" s="145">
        <v>213</v>
      </c>
    </row>
    <row r="112" spans="3:15" x14ac:dyDescent="0.2">
      <c r="C112" s="23" t="s">
        <v>184</v>
      </c>
      <c r="D112" s="111" t="s">
        <v>138</v>
      </c>
      <c r="E112" s="111" t="s">
        <v>151</v>
      </c>
      <c r="F112" s="145">
        <v>5558</v>
      </c>
      <c r="O112" s="249">
        <v>277</v>
      </c>
    </row>
    <row r="113" spans="3:15" x14ac:dyDescent="0.2">
      <c r="C113" s="23" t="s">
        <v>184</v>
      </c>
      <c r="D113" s="111" t="s">
        <v>139</v>
      </c>
      <c r="E113" s="111" t="s">
        <v>151</v>
      </c>
      <c r="F113" s="145">
        <v>5558</v>
      </c>
      <c r="O113" s="145">
        <v>360</v>
      </c>
    </row>
    <row r="114" spans="3:15" x14ac:dyDescent="0.2">
      <c r="C114" s="23" t="s">
        <v>184</v>
      </c>
      <c r="D114" s="111" t="s">
        <v>140</v>
      </c>
      <c r="E114" s="111" t="s">
        <v>151</v>
      </c>
      <c r="F114" s="145">
        <v>5558</v>
      </c>
      <c r="O114" s="145">
        <v>420</v>
      </c>
    </row>
    <row r="115" spans="3:15" x14ac:dyDescent="0.2">
      <c r="C115" s="23" t="s">
        <v>184</v>
      </c>
      <c r="D115" s="111" t="s">
        <v>141</v>
      </c>
      <c r="E115" s="111" t="s">
        <v>151</v>
      </c>
      <c r="F115" s="145">
        <v>5558</v>
      </c>
      <c r="O115" s="145">
        <v>468</v>
      </c>
    </row>
    <row r="116" spans="3:15" x14ac:dyDescent="0.2">
      <c r="C116" s="23" t="s">
        <v>184</v>
      </c>
      <c r="D116" s="111" t="s">
        <v>142</v>
      </c>
      <c r="E116" s="111" t="s">
        <v>151</v>
      </c>
      <c r="F116" s="145">
        <v>5558</v>
      </c>
      <c r="O116" s="145">
        <v>510</v>
      </c>
    </row>
    <row r="117" spans="3:15" x14ac:dyDescent="0.2">
      <c r="C117" s="23" t="s">
        <v>184</v>
      </c>
      <c r="D117" s="111" t="s">
        <v>143</v>
      </c>
      <c r="E117" s="111" t="s">
        <v>151</v>
      </c>
      <c r="F117" s="145">
        <v>5558</v>
      </c>
      <c r="O117" s="145">
        <v>1223</v>
      </c>
    </row>
  </sheetData>
  <mergeCells count="5">
    <mergeCell ref="D8:F8"/>
    <mergeCell ref="G14:H14"/>
    <mergeCell ref="I14:J14"/>
    <mergeCell ref="K14:L14"/>
    <mergeCell ref="M14:N14"/>
  </mergeCells>
  <hyperlinks>
    <hyperlink ref="D3" location="'Resultados &gt;&gt;'!A1" display="Ir a Resultados &gt;&gt;" xr:uid="{30B7D40F-2344-403B-845D-317687A048D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CA3A7-AC84-4EF9-9D94-3887B2BE4F37}">
  <sheetPr>
    <tabColor theme="2" tint="-9.9978637043366805E-2"/>
  </sheetPr>
  <dimension ref="B1:C8"/>
  <sheetViews>
    <sheetView showGridLines="0" workbookViewId="0"/>
  </sheetViews>
  <sheetFormatPr baseColWidth="10" defaultColWidth="8.5703125" defaultRowHeight="12.75" x14ac:dyDescent="0.2"/>
  <cols>
    <col min="1" max="1" width="1.5703125" style="57" customWidth="1"/>
    <col min="2" max="2" width="45.5703125" style="57" customWidth="1"/>
    <col min="3" max="11" width="11.85546875" style="57" customWidth="1"/>
    <col min="12" max="16384" width="8.5703125" style="57"/>
  </cols>
  <sheetData>
    <row r="1" spans="2:3" s="1" customFormat="1" ht="20.25" x14ac:dyDescent="0.3">
      <c r="B1" s="1" t="s">
        <v>42</v>
      </c>
    </row>
    <row r="2" spans="2:3" s="56" customFormat="1" x14ac:dyDescent="0.2"/>
    <row r="3" spans="2:3" s="26" customFormat="1" ht="15.6" customHeight="1" x14ac:dyDescent="0.2">
      <c r="B3" s="26" t="s">
        <v>20</v>
      </c>
    </row>
    <row r="4" spans="2:3" s="56" customFormat="1" x14ac:dyDescent="0.2"/>
    <row r="5" spans="2:3" s="56" customFormat="1" x14ac:dyDescent="0.2">
      <c r="B5" s="4" t="s">
        <v>21</v>
      </c>
      <c r="C5" s="245">
        <v>44743</v>
      </c>
    </row>
    <row r="6" spans="2:3" s="56" customFormat="1" x14ac:dyDescent="0.2">
      <c r="B6" s="4" t="s">
        <v>22</v>
      </c>
      <c r="C6" s="245">
        <v>44926</v>
      </c>
    </row>
    <row r="7" spans="2:3" s="56" customFormat="1" x14ac:dyDescent="0.2">
      <c r="B7" s="4" t="s">
        <v>43</v>
      </c>
      <c r="C7" s="87">
        <v>6</v>
      </c>
    </row>
    <row r="8" spans="2:3" s="56" customFormat="1" x14ac:dyDescent="0.2"/>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30417-388E-4EF0-8784-17184F388A33}">
  <sheetPr>
    <tabColor theme="1" tint="0.59999389629810485"/>
  </sheetPr>
  <dimension ref="A1:E8"/>
  <sheetViews>
    <sheetView showGridLines="0" workbookViewId="0"/>
  </sheetViews>
  <sheetFormatPr baseColWidth="10" defaultColWidth="8.7109375" defaultRowHeight="12.75" x14ac:dyDescent="0.2"/>
  <cols>
    <col min="1" max="1" width="20.42578125" customWidth="1"/>
    <col min="2" max="2" width="15.5703125" customWidth="1"/>
    <col min="3" max="3" width="16.5703125" customWidth="1"/>
    <col min="4" max="4" width="17.140625" customWidth="1"/>
    <col min="5" max="5" width="17.42578125" customWidth="1"/>
  </cols>
  <sheetData>
    <row r="1" spans="1:5" s="1" customFormat="1" ht="20.25" x14ac:dyDescent="0.3">
      <c r="A1" s="1" t="s">
        <v>231</v>
      </c>
    </row>
    <row r="2" spans="1:5" s="238" customFormat="1" ht="21" thickBot="1" x14ac:dyDescent="0.35"/>
    <row r="3" spans="1:5" ht="51.75" thickBot="1" x14ac:dyDescent="0.25">
      <c r="A3" s="226" t="s">
        <v>23</v>
      </c>
      <c r="B3" s="227" t="s">
        <v>201</v>
      </c>
      <c r="C3" s="227" t="s">
        <v>202</v>
      </c>
      <c r="D3" s="227" t="s">
        <v>203</v>
      </c>
      <c r="E3" s="227" t="s">
        <v>204</v>
      </c>
    </row>
    <row r="4" spans="1:5" x14ac:dyDescent="0.2">
      <c r="A4" s="224" t="s">
        <v>62</v>
      </c>
      <c r="B4" s="225">
        <f>'Prueba Servicios de Enlaces'!C13</f>
        <v>0.66317439985599991</v>
      </c>
      <c r="C4" s="225">
        <f>'Prueba Servicios de Enlaces'!D13</f>
        <v>-3.3683482559998829E-3</v>
      </c>
      <c r="D4" s="225">
        <f>'Prueba Servicios de Enlaces'!E13</f>
        <v>0.56060688999999997</v>
      </c>
      <c r="E4" s="225">
        <f>'Prueba Servicios de Enlaces'!F13</f>
        <v>0.84626593999999999</v>
      </c>
    </row>
    <row r="5" spans="1:5" x14ac:dyDescent="0.2">
      <c r="A5" s="222" t="s">
        <v>57</v>
      </c>
      <c r="B5" s="219">
        <v>1</v>
      </c>
      <c r="C5" s="219">
        <v>1</v>
      </c>
      <c r="D5" s="219">
        <v>1</v>
      </c>
      <c r="E5" s="219">
        <v>1</v>
      </c>
    </row>
    <row r="6" spans="1:5" x14ac:dyDescent="0.2">
      <c r="A6" s="222" t="s">
        <v>15</v>
      </c>
      <c r="B6" s="220">
        <f>'Prueba Servicios de Enlaces'!C15/'Prueba Servicios de Enlaces'!C14</f>
        <v>0.33682560014400004</v>
      </c>
      <c r="C6" s="220">
        <f>'Prueba Servicios de Enlaces'!D15/'Prueba Servicios de Enlaces'!D14</f>
        <v>1.0033683482559999</v>
      </c>
      <c r="D6" s="220">
        <f>'Prueba Servicios de Enlaces'!E15/'Prueba Servicios de Enlaces'!E14</f>
        <v>0.43939310999999998</v>
      </c>
      <c r="E6" s="220">
        <f>'Prueba Servicios de Enlaces'!F15/'Prueba Servicios de Enlaces'!F14</f>
        <v>0.15373406000000001</v>
      </c>
    </row>
    <row r="7" spans="1:5" ht="13.5" thickBot="1" x14ac:dyDescent="0.25">
      <c r="A7" s="223" t="s">
        <v>2</v>
      </c>
      <c r="B7" s="221">
        <f>'Prueba Servicios de Enlaces'!C16/'Prueba Servicios de Enlaces'!C14</f>
        <v>0.33675560014400008</v>
      </c>
      <c r="C7" s="221">
        <f>'Prueba Servicios de Enlaces'!D16/'Prueba Servicios de Enlaces'!D14</f>
        <v>1.003353348256</v>
      </c>
      <c r="D7" s="221">
        <f>'Prueba Servicios de Enlaces'!E16/'Prueba Servicios de Enlaces'!E14</f>
        <v>0.43914311</v>
      </c>
      <c r="E7" s="221">
        <f>'Prueba Servicios de Enlaces'!F16/'Prueba Servicios de Enlaces'!F14</f>
        <v>0.15356906000000001</v>
      </c>
    </row>
    <row r="8" spans="1:5" x14ac:dyDescent="0.2">
      <c r="A8" s="23"/>
      <c r="B8" s="23"/>
      <c r="C8" s="23"/>
      <c r="D8" s="23"/>
      <c r="E8" s="23"/>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6F58D-70D8-4982-8659-34F5E8ADCB3B}">
  <dimension ref="A1"/>
  <sheetViews>
    <sheetView workbookViewId="0"/>
  </sheetViews>
  <sheetFormatPr baseColWidth="10" defaultColWidth="8.7109375"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0FD5C-0CB7-4049-9663-6D1781307A5D}">
  <sheetPr>
    <tabColor theme="4"/>
  </sheetPr>
  <dimension ref="C13"/>
  <sheetViews>
    <sheetView showGridLines="0" workbookViewId="0"/>
  </sheetViews>
  <sheetFormatPr baseColWidth="10" defaultColWidth="8.5703125" defaultRowHeight="12.75" x14ac:dyDescent="0.2"/>
  <cols>
    <col min="1" max="16384" width="8.5703125" style="6"/>
  </cols>
  <sheetData>
    <row r="13" spans="3:3" ht="27.75" x14ac:dyDescent="0.4">
      <c r="C13" s="12" t="s">
        <v>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4DA5D-8FAB-4B21-A110-29890E01084A}">
  <sheetPr>
    <tabColor theme="4" tint="0.79998168889431442"/>
  </sheetPr>
  <dimension ref="A1:M81"/>
  <sheetViews>
    <sheetView showGridLines="0" topLeftCell="A23" zoomScaleNormal="100" workbookViewId="0"/>
  </sheetViews>
  <sheetFormatPr baseColWidth="10" defaultColWidth="8.7109375" defaultRowHeight="12.75" x14ac:dyDescent="0.2"/>
  <cols>
    <col min="1" max="1" width="6.140625" customWidth="1"/>
    <col min="2" max="2" width="23.5703125" customWidth="1"/>
    <col min="3" max="3" width="20.5703125" customWidth="1"/>
    <col min="4" max="6" width="19.5703125" customWidth="1"/>
    <col min="7" max="11" width="15.5703125" customWidth="1"/>
  </cols>
  <sheetData>
    <row r="1" spans="2:11" s="1" customFormat="1" ht="20.25" x14ac:dyDescent="0.3">
      <c r="B1" s="1" t="s">
        <v>211</v>
      </c>
    </row>
    <row r="3" spans="2:11" x14ac:dyDescent="0.2">
      <c r="B3" s="24" t="s">
        <v>20</v>
      </c>
      <c r="C3" s="79" t="s">
        <v>21</v>
      </c>
      <c r="D3" s="68"/>
      <c r="E3" s="79" t="s">
        <v>22</v>
      </c>
    </row>
    <row r="4" spans="2:11" x14ac:dyDescent="0.2">
      <c r="C4" s="76">
        <f>Supuestos!$C$5</f>
        <v>44743</v>
      </c>
      <c r="D4" s="81"/>
      <c r="E4" s="76">
        <f>Supuestos!$C$6</f>
        <v>44926</v>
      </c>
    </row>
    <row r="6" spans="2:11" ht="20.100000000000001" customHeight="1" x14ac:dyDescent="0.2">
      <c r="B6" s="49" t="s">
        <v>55</v>
      </c>
      <c r="C6" s="228" t="s">
        <v>52</v>
      </c>
    </row>
    <row r="8" spans="2:11" s="26" customFormat="1" ht="15.6" customHeight="1" x14ac:dyDescent="0.2">
      <c r="B8" s="26" t="s">
        <v>11</v>
      </c>
    </row>
    <row r="10" spans="2:11" x14ac:dyDescent="0.2">
      <c r="F10" s="252"/>
      <c r="G10" s="252"/>
      <c r="H10" s="252"/>
      <c r="I10" s="252"/>
      <c r="J10" s="252"/>
      <c r="K10" s="252"/>
    </row>
    <row r="11" spans="2:11" ht="55.35" customHeight="1" x14ac:dyDescent="0.2">
      <c r="B11" s="50" t="s">
        <v>23</v>
      </c>
      <c r="C11" s="29" t="s">
        <v>68</v>
      </c>
      <c r="D11" s="29" t="s">
        <v>69</v>
      </c>
      <c r="E11" s="29" t="s">
        <v>70</v>
      </c>
      <c r="F11" s="29" t="s">
        <v>71</v>
      </c>
      <c r="G11" s="59"/>
      <c r="H11" s="59"/>
      <c r="I11" s="59"/>
      <c r="J11" s="59"/>
      <c r="K11" s="59"/>
    </row>
    <row r="12" spans="2:11" x14ac:dyDescent="0.2">
      <c r="B12" s="83" t="s">
        <v>64</v>
      </c>
      <c r="C12" s="86" t="str">
        <f>IF(C13&lt;0,"No","Sí")</f>
        <v>Sí</v>
      </c>
      <c r="D12" s="86" t="str">
        <f t="shared" ref="D12:F12" si="0">IF(D13&lt;0,"No","Sí")</f>
        <v>No</v>
      </c>
      <c r="E12" s="86" t="str">
        <f t="shared" si="0"/>
        <v>Sí</v>
      </c>
      <c r="F12" s="86" t="str">
        <f t="shared" si="0"/>
        <v>Sí</v>
      </c>
      <c r="G12" s="89"/>
      <c r="H12" s="89"/>
      <c r="I12" s="89"/>
      <c r="J12" s="89"/>
      <c r="K12" s="89"/>
    </row>
    <row r="13" spans="2:11" x14ac:dyDescent="0.2">
      <c r="B13" s="83" t="s">
        <v>62</v>
      </c>
      <c r="C13" s="84">
        <f>(C14-C15)/C14</f>
        <v>0.66317439985599991</v>
      </c>
      <c r="D13" s="84">
        <f t="shared" ref="D13:F13" si="1">(D14-D15)/D14</f>
        <v>-3.3683482559998829E-3</v>
      </c>
      <c r="E13" s="84">
        <f t="shared" si="1"/>
        <v>0.56060688999999997</v>
      </c>
      <c r="F13" s="84">
        <f t="shared" si="1"/>
        <v>0.84626593999999999</v>
      </c>
      <c r="G13" s="90"/>
      <c r="H13" s="90"/>
      <c r="I13" s="90"/>
      <c r="J13" s="90"/>
      <c r="K13" s="90"/>
    </row>
    <row r="14" spans="2:11" x14ac:dyDescent="0.2">
      <c r="B14" s="44" t="s">
        <v>57</v>
      </c>
      <c r="C14" s="82">
        <f>INDEX('Ingresos minoristas'!$D$13:$L$13,MATCH('Prueba Servicios de Enlaces'!$B$14,'Ingresos minoristas'!$C$13:$C$13,0),MATCH('Prueba Servicios de Enlaces'!C$11,'Ingresos minoristas'!$D$12:$L$12,0))</f>
        <v>200000000</v>
      </c>
      <c r="D14" s="82">
        <f>INDEX('Ingresos minoristas'!$D$13:$L$13,MATCH('Prueba Servicios de Enlaces'!$B$14,'Ingresos minoristas'!$C$13:$C$13,0),MATCH('Prueba Servicios de Enlaces'!D$11,'Ingresos minoristas'!$D$12:$L$12,0))</f>
        <v>600000000</v>
      </c>
      <c r="E14" s="82">
        <f>INDEX('Ingresos minoristas'!$D$13:$L$13,MATCH('Prueba Servicios de Enlaces'!$B$14,'Ingresos minoristas'!$C$13:$C$13,0),MATCH('Prueba Servicios de Enlaces'!E$11,'Ingresos minoristas'!$D$12:$L$12,0))</f>
        <v>100000000</v>
      </c>
      <c r="F14" s="82">
        <f>INDEX('Ingresos minoristas'!$D$13:$L$13,MATCH('Prueba Servicios de Enlaces'!$B$14,'Ingresos minoristas'!$C$13:$C$13,0),MATCH('Prueba Servicios de Enlaces'!F$11,'Ingresos minoristas'!$D$12:$L$12,0))</f>
        <v>200000000</v>
      </c>
      <c r="G14" s="91"/>
      <c r="H14" s="91"/>
      <c r="I14" s="250"/>
      <c r="J14" s="91"/>
      <c r="K14" s="91"/>
    </row>
    <row r="15" spans="2:11" x14ac:dyDescent="0.2">
      <c r="B15" s="44" t="s">
        <v>15</v>
      </c>
      <c r="C15" s="82">
        <f>SUM(C16:C17)</f>
        <v>67365120.028800011</v>
      </c>
      <c r="D15" s="82">
        <f t="shared" ref="D15:F15" si="2">SUM(D16:D17)</f>
        <v>602021008.95359993</v>
      </c>
      <c r="E15" s="82">
        <f t="shared" si="2"/>
        <v>43939311</v>
      </c>
      <c r="F15" s="82">
        <f t="shared" si="2"/>
        <v>30746812</v>
      </c>
      <c r="G15" s="91"/>
      <c r="H15" s="91"/>
      <c r="I15" s="91"/>
      <c r="J15" s="91"/>
      <c r="K15" s="91"/>
    </row>
    <row r="16" spans="2:11" x14ac:dyDescent="0.2">
      <c r="B16" s="73" t="s">
        <v>2</v>
      </c>
      <c r="C16" s="78">
        <f>INDEX(Costos!$D$11:$L$11,MATCH('Prueba Servicios de Enlaces'!$B$16,Costos!$C$11:$C$11,0),MATCH('Prueba Servicios de Enlaces'!C$11,Costos!$D$10:$L$10,0))</f>
        <v>67351120.028800011</v>
      </c>
      <c r="D16" s="78">
        <f>INDEX(Costos!$D$11:$L$11,MATCH('Prueba Servicios de Enlaces'!$B$16,Costos!$C$11:$C$11,0),MATCH('Prueba Servicios de Enlaces'!D$11,Costos!$D$10:$L$10,0))</f>
        <v>602012008.95359993</v>
      </c>
      <c r="E16" s="78">
        <f>INDEX(Costos!$D$11:$L$11,MATCH('Prueba Servicios de Enlaces'!$B$16,Costos!$C$11:$C$11,0),MATCH('Prueba Servicios de Enlaces'!E$11,Costos!$D$10:$L$10,0))</f>
        <v>43914311</v>
      </c>
      <c r="F16" s="78">
        <f>INDEX(Costos!$D$11:$L$11,MATCH('Prueba Servicios de Enlaces'!$B$16,Costos!$C$11:$C$11,0),MATCH('Prueba Servicios de Enlaces'!F$11,Costos!$D$10:$L$10,0))</f>
        <v>30713812</v>
      </c>
      <c r="G16" s="92"/>
      <c r="H16" s="92"/>
      <c r="I16" s="92"/>
      <c r="J16" s="92"/>
      <c r="K16" s="92"/>
    </row>
    <row r="17" spans="1:11" x14ac:dyDescent="0.2">
      <c r="B17" s="73" t="s">
        <v>3</v>
      </c>
      <c r="C17" s="229">
        <f>INDEX(Costos!$D$20:$G$20,MATCH('Prueba Servicios de Enlaces'!C$11,Costos!$D$19:$G$19,0))</f>
        <v>14000</v>
      </c>
      <c r="D17" s="229">
        <f>INDEX(Costos!$D$20:$G$20,MATCH('Prueba Servicios de Enlaces'!D$11,Costos!$D$19:$G$19,0))</f>
        <v>9000</v>
      </c>
      <c r="E17" s="229">
        <f>INDEX(Costos!$D$20:$G$20,MATCH('Prueba Servicios de Enlaces'!E$11,Costos!$D$19:$G$19,0))</f>
        <v>25000</v>
      </c>
      <c r="F17" s="229">
        <f>INDEX(Costos!$D$20:$G$20,MATCH('Prueba Servicios de Enlaces'!F$11,Costos!$D$19:$G$19,0))</f>
        <v>33000</v>
      </c>
      <c r="G17" s="92"/>
      <c r="H17" s="92"/>
      <c r="I17" s="92"/>
      <c r="J17" s="92"/>
      <c r="K17" s="92"/>
    </row>
    <row r="19" spans="1:11" x14ac:dyDescent="0.2">
      <c r="A19" s="253" t="s">
        <v>72</v>
      </c>
      <c r="B19" s="254"/>
      <c r="C19" s="254"/>
      <c r="D19" s="254"/>
      <c r="E19" s="254"/>
      <c r="F19" s="254"/>
      <c r="G19" s="254"/>
      <c r="H19" s="254"/>
      <c r="I19" s="254"/>
      <c r="J19" s="255"/>
    </row>
    <row r="20" spans="1:11" ht="13.35" customHeight="1" x14ac:dyDescent="0.2">
      <c r="A20" s="256" t="s">
        <v>73</v>
      </c>
      <c r="B20" s="257"/>
      <c r="C20" s="257"/>
      <c r="D20" s="257"/>
      <c r="E20" s="257"/>
      <c r="F20" s="257"/>
      <c r="G20" s="257"/>
      <c r="H20" s="257"/>
      <c r="I20" s="257"/>
      <c r="J20" s="258"/>
    </row>
    <row r="21" spans="1:11" x14ac:dyDescent="0.2">
      <c r="A21" s="259" t="s">
        <v>74</v>
      </c>
      <c r="B21" s="260"/>
      <c r="C21" s="260"/>
      <c r="D21" s="260"/>
      <c r="E21" s="260"/>
      <c r="F21" s="260"/>
      <c r="G21" s="260"/>
      <c r="H21" s="260"/>
      <c r="I21" s="260"/>
      <c r="J21" s="261"/>
    </row>
    <row r="22" spans="1:11" s="3" customFormat="1" x14ac:dyDescent="0.2">
      <c r="A22" s="243"/>
      <c r="B22" s="243"/>
      <c r="C22" s="243"/>
      <c r="D22" s="243"/>
      <c r="E22" s="243"/>
      <c r="F22" s="243"/>
      <c r="G22" s="243"/>
      <c r="H22" s="243"/>
      <c r="I22" s="243"/>
      <c r="J22" s="243"/>
    </row>
    <row r="23" spans="1:11" s="26" customFormat="1" ht="15" customHeight="1" x14ac:dyDescent="0.2">
      <c r="B23" s="26" t="s">
        <v>63</v>
      </c>
    </row>
    <row r="24" spans="1:11" s="203" customFormat="1" ht="15" customHeight="1" x14ac:dyDescent="0.2"/>
    <row r="25" spans="1:11" s="204" customFormat="1" ht="18.600000000000001" customHeight="1" x14ac:dyDescent="0.2">
      <c r="B25" s="204" t="s">
        <v>205</v>
      </c>
    </row>
    <row r="26" spans="1:11" x14ac:dyDescent="0.2">
      <c r="H26" s="32"/>
    </row>
    <row r="42" spans="2:13" x14ac:dyDescent="0.2">
      <c r="F42" s="62"/>
      <c r="G42" s="62"/>
      <c r="H42" s="62"/>
      <c r="I42" s="62"/>
      <c r="J42" s="62"/>
      <c r="K42" s="62"/>
      <c r="L42" s="62"/>
      <c r="M42" s="62"/>
    </row>
    <row r="43" spans="2:13" x14ac:dyDescent="0.2">
      <c r="B43" s="94"/>
      <c r="C43" s="94"/>
      <c r="D43" s="94"/>
      <c r="E43" s="94"/>
      <c r="F43" s="202"/>
      <c r="G43" s="202"/>
      <c r="H43" s="202"/>
      <c r="I43" s="202"/>
      <c r="J43" s="202"/>
      <c r="K43" s="62"/>
      <c r="L43" s="62"/>
      <c r="M43" s="62"/>
    </row>
    <row r="44" spans="2:13" x14ac:dyDescent="0.2">
      <c r="B44" s="208"/>
      <c r="C44" s="209"/>
      <c r="D44" s="209"/>
      <c r="E44" s="209"/>
      <c r="F44" s="209"/>
      <c r="G44" s="217"/>
      <c r="H44" s="217"/>
      <c r="I44" s="217"/>
      <c r="J44" s="217"/>
      <c r="K44" s="217"/>
      <c r="L44" s="217"/>
      <c r="M44" s="217"/>
    </row>
    <row r="45" spans="2:13" x14ac:dyDescent="0.2">
      <c r="B45" s="210"/>
      <c r="C45" s="211"/>
      <c r="D45" s="211"/>
      <c r="E45" s="211"/>
      <c r="F45" s="211"/>
      <c r="G45" s="217"/>
      <c r="H45" s="217"/>
      <c r="I45" s="217"/>
      <c r="J45" s="217"/>
      <c r="K45" s="217"/>
      <c r="L45" s="217"/>
      <c r="M45" s="217"/>
    </row>
    <row r="46" spans="2:13" x14ac:dyDescent="0.2">
      <c r="B46" s="212"/>
      <c r="C46" s="209"/>
      <c r="D46" s="209"/>
      <c r="E46" s="209"/>
      <c r="F46" s="202"/>
      <c r="G46" s="217"/>
      <c r="H46" s="217"/>
      <c r="I46" s="217"/>
      <c r="J46" s="217"/>
      <c r="K46" s="217"/>
      <c r="L46" s="217"/>
      <c r="M46" s="217"/>
    </row>
    <row r="47" spans="2:13" x14ac:dyDescent="0.2">
      <c r="B47" s="212"/>
      <c r="C47" s="213"/>
      <c r="D47" s="213"/>
      <c r="E47" s="213"/>
      <c r="F47" s="213"/>
      <c r="G47" s="217"/>
      <c r="H47" s="217"/>
      <c r="I47" s="217"/>
      <c r="J47" s="217"/>
      <c r="K47" s="217"/>
      <c r="L47" s="217"/>
      <c r="M47" s="217"/>
    </row>
    <row r="48" spans="2:13" x14ac:dyDescent="0.2">
      <c r="B48" s="214"/>
      <c r="C48" s="215"/>
      <c r="D48" s="215"/>
      <c r="E48" s="215"/>
      <c r="F48" s="215"/>
      <c r="G48" s="217"/>
      <c r="H48" s="217"/>
      <c r="I48" s="217"/>
      <c r="J48" s="217"/>
      <c r="K48" s="217"/>
      <c r="L48" s="217"/>
      <c r="M48" s="217"/>
    </row>
    <row r="49" spans="2:13" x14ac:dyDescent="0.2">
      <c r="B49" s="214"/>
      <c r="C49" s="215"/>
      <c r="D49" s="215"/>
      <c r="E49" s="215"/>
      <c r="F49" s="202"/>
      <c r="G49" s="217"/>
      <c r="H49" s="217"/>
      <c r="I49" s="217"/>
      <c r="J49" s="217"/>
      <c r="K49" s="217"/>
      <c r="L49" s="217"/>
      <c r="M49" s="217"/>
    </row>
    <row r="50" spans="2:13" x14ac:dyDescent="0.2">
      <c r="B50" s="202"/>
      <c r="C50" s="202"/>
      <c r="D50" s="202"/>
      <c r="E50" s="202"/>
      <c r="F50" s="202"/>
      <c r="G50" s="202"/>
      <c r="H50" s="202"/>
      <c r="I50" s="202"/>
      <c r="J50" s="202"/>
      <c r="K50" s="62"/>
      <c r="L50" s="62"/>
      <c r="M50" s="62"/>
    </row>
    <row r="51" spans="2:13" s="204" customFormat="1" ht="18" customHeight="1" x14ac:dyDescent="0.2">
      <c r="B51" s="218" t="s">
        <v>206</v>
      </c>
      <c r="C51" s="216"/>
      <c r="D51" s="216"/>
      <c r="E51" s="216"/>
      <c r="F51" s="216"/>
      <c r="G51" s="216"/>
      <c r="H51" s="216"/>
      <c r="I51" s="216"/>
      <c r="J51" s="216"/>
    </row>
    <row r="52" spans="2:13" x14ac:dyDescent="0.2">
      <c r="B52" s="94"/>
      <c r="C52" s="94"/>
      <c r="D52" s="94"/>
      <c r="E52" s="94"/>
      <c r="F52" s="94"/>
      <c r="G52" s="94"/>
      <c r="H52" s="94"/>
      <c r="I52" s="94"/>
    </row>
    <row r="53" spans="2:13" x14ac:dyDescent="0.2">
      <c r="B53" s="94"/>
      <c r="C53" s="94"/>
      <c r="D53" s="94"/>
      <c r="E53" s="94"/>
      <c r="F53" s="94"/>
      <c r="G53" s="94"/>
      <c r="H53" s="94"/>
      <c r="I53" s="94"/>
    </row>
    <row r="54" spans="2:13" x14ac:dyDescent="0.2">
      <c r="B54" s="94"/>
      <c r="C54" s="94"/>
      <c r="D54" s="94"/>
      <c r="E54" s="94"/>
      <c r="F54" s="94"/>
      <c r="G54" s="94"/>
      <c r="H54" s="94"/>
      <c r="I54" s="94"/>
    </row>
    <row r="55" spans="2:13" x14ac:dyDescent="0.2">
      <c r="B55" s="94"/>
      <c r="C55" s="94"/>
      <c r="D55" s="94"/>
      <c r="E55" s="94"/>
      <c r="F55" s="94"/>
      <c r="G55" s="94"/>
      <c r="H55" s="94"/>
      <c r="I55" s="94"/>
    </row>
    <row r="56" spans="2:13" x14ac:dyDescent="0.2">
      <c r="B56" s="94"/>
      <c r="C56" s="94"/>
      <c r="D56" s="94"/>
      <c r="E56" s="94"/>
      <c r="F56" s="94"/>
      <c r="G56" s="94"/>
      <c r="H56" s="94"/>
      <c r="I56" s="94"/>
    </row>
    <row r="57" spans="2:13" x14ac:dyDescent="0.2">
      <c r="B57" s="94"/>
      <c r="C57" s="94"/>
      <c r="D57" s="94"/>
      <c r="E57" s="94"/>
      <c r="F57" s="94"/>
      <c r="G57" s="94"/>
      <c r="H57" s="94"/>
      <c r="I57" s="94"/>
    </row>
    <row r="58" spans="2:13" x14ac:dyDescent="0.2">
      <c r="B58" s="94"/>
      <c r="C58" s="94"/>
      <c r="D58" s="94"/>
      <c r="E58" s="94"/>
      <c r="F58" s="94"/>
    </row>
    <row r="59" spans="2:13" x14ac:dyDescent="0.2">
      <c r="B59" s="94"/>
      <c r="C59" s="94"/>
      <c r="D59" s="94"/>
      <c r="E59" s="94"/>
      <c r="F59" s="94"/>
    </row>
    <row r="69" spans="1:11" x14ac:dyDescent="0.2">
      <c r="A69" s="23"/>
      <c r="B69" s="23"/>
      <c r="C69" s="23"/>
      <c r="D69" s="23"/>
      <c r="E69" s="23"/>
      <c r="F69" s="23"/>
      <c r="G69" s="23"/>
      <c r="H69" s="23"/>
      <c r="I69" s="23"/>
      <c r="J69" s="23"/>
      <c r="K69" s="23"/>
    </row>
    <row r="70" spans="1:11" x14ac:dyDescent="0.2">
      <c r="A70" s="23"/>
      <c r="B70" s="23"/>
      <c r="C70" s="23"/>
      <c r="D70" s="23"/>
      <c r="E70" s="23"/>
      <c r="F70" s="23"/>
      <c r="G70" s="23"/>
      <c r="H70" s="23"/>
      <c r="I70" s="23"/>
      <c r="J70" s="23"/>
      <c r="K70" s="23"/>
    </row>
    <row r="71" spans="1:11" x14ac:dyDescent="0.2">
      <c r="A71" s="23"/>
      <c r="B71" s="23"/>
      <c r="C71" s="23"/>
      <c r="D71" s="23"/>
      <c r="E71" s="23"/>
      <c r="F71" s="23"/>
      <c r="G71" s="23"/>
      <c r="H71" s="23"/>
      <c r="I71" s="23"/>
      <c r="J71" s="23"/>
      <c r="K71" s="23"/>
    </row>
    <row r="72" spans="1:11" x14ac:dyDescent="0.2">
      <c r="A72" s="23"/>
      <c r="B72" s="23"/>
      <c r="C72" s="23"/>
      <c r="D72" s="23"/>
      <c r="E72" s="23"/>
      <c r="F72" s="23"/>
      <c r="G72" s="23"/>
      <c r="H72" s="23"/>
      <c r="I72" s="23"/>
      <c r="J72" s="23"/>
      <c r="K72" s="23"/>
    </row>
    <row r="73" spans="1:11" x14ac:dyDescent="0.2">
      <c r="A73" s="23"/>
      <c r="B73" s="23"/>
      <c r="C73" s="23"/>
      <c r="D73" s="23"/>
      <c r="E73" s="23"/>
      <c r="F73" s="23"/>
      <c r="G73" s="23"/>
      <c r="H73" s="23"/>
      <c r="I73" s="23"/>
      <c r="J73" s="23"/>
      <c r="K73" s="23"/>
    </row>
    <row r="74" spans="1:11" x14ac:dyDescent="0.2">
      <c r="A74" s="23"/>
      <c r="B74" s="23"/>
      <c r="C74" s="23"/>
      <c r="D74" s="23"/>
      <c r="E74" s="23"/>
      <c r="F74" s="23"/>
      <c r="G74" s="23"/>
      <c r="H74" s="23"/>
      <c r="I74" s="23"/>
      <c r="J74" s="23"/>
      <c r="K74" s="23"/>
    </row>
    <row r="75" spans="1:11" x14ac:dyDescent="0.2">
      <c r="A75" s="23"/>
      <c r="B75" s="23"/>
      <c r="C75" s="23"/>
      <c r="D75" s="23"/>
      <c r="E75" s="23"/>
      <c r="F75" s="23"/>
      <c r="G75" s="23"/>
      <c r="H75" s="23"/>
      <c r="I75" s="23"/>
      <c r="J75" s="23"/>
      <c r="K75" s="23"/>
    </row>
    <row r="76" spans="1:11" x14ac:dyDescent="0.2">
      <c r="A76" s="23"/>
      <c r="B76" s="23"/>
      <c r="C76" s="23"/>
      <c r="D76" s="23"/>
      <c r="E76" s="23"/>
      <c r="F76" s="23"/>
      <c r="G76" s="23"/>
      <c r="H76" s="23"/>
      <c r="I76" s="23"/>
      <c r="J76" s="23"/>
      <c r="K76" s="23"/>
    </row>
    <row r="77" spans="1:11" x14ac:dyDescent="0.2">
      <c r="A77" s="23"/>
      <c r="B77" s="23"/>
      <c r="C77" s="23"/>
      <c r="D77" s="23"/>
      <c r="E77" s="23"/>
      <c r="F77" s="23"/>
      <c r="G77" s="23"/>
      <c r="H77" s="23"/>
      <c r="I77" s="23"/>
      <c r="J77" s="23"/>
      <c r="K77" s="23"/>
    </row>
    <row r="78" spans="1:11" x14ac:dyDescent="0.2">
      <c r="A78" s="23"/>
      <c r="B78" s="23"/>
      <c r="C78" s="23"/>
      <c r="D78" s="23"/>
      <c r="E78" s="23"/>
      <c r="F78" s="23"/>
      <c r="G78" s="23"/>
      <c r="H78" s="23"/>
      <c r="I78" s="23"/>
      <c r="J78" s="23"/>
      <c r="K78" s="23"/>
    </row>
    <row r="79" spans="1:11" x14ac:dyDescent="0.2">
      <c r="A79" s="23"/>
      <c r="B79" s="23"/>
      <c r="C79" s="23"/>
      <c r="D79" s="23"/>
      <c r="E79" s="23"/>
      <c r="F79" s="23"/>
      <c r="G79" s="23"/>
      <c r="H79" s="23"/>
      <c r="I79" s="23"/>
      <c r="J79" s="23"/>
      <c r="K79" s="23"/>
    </row>
    <row r="80" spans="1:11" x14ac:dyDescent="0.2">
      <c r="A80" s="23"/>
      <c r="B80" s="23"/>
      <c r="C80" s="23"/>
      <c r="D80" s="23"/>
      <c r="E80" s="23"/>
      <c r="F80" s="23"/>
      <c r="G80" s="23"/>
      <c r="H80" s="23"/>
      <c r="I80" s="23"/>
      <c r="J80" s="23"/>
      <c r="K80" s="23"/>
    </row>
    <row r="81" spans="1:11" x14ac:dyDescent="0.2">
      <c r="A81" s="23"/>
      <c r="B81" s="23"/>
      <c r="C81" s="23"/>
      <c r="D81" s="23"/>
      <c r="E81" s="23"/>
      <c r="F81" s="23"/>
      <c r="G81" s="23"/>
      <c r="H81" s="23"/>
      <c r="I81" s="23"/>
      <c r="J81" s="23"/>
      <c r="K81" s="23"/>
    </row>
  </sheetData>
  <mergeCells count="4">
    <mergeCell ref="F10:K10"/>
    <mergeCell ref="A19:J19"/>
    <mergeCell ref="A20:J20"/>
    <mergeCell ref="A21:J21"/>
  </mergeCells>
  <conditionalFormatting sqref="C13:K13">
    <cfRule type="cellIs" dxfId="24" priority="2" operator="lessThan">
      <formula>0</formula>
    </cfRule>
  </conditionalFormatting>
  <pageMargins left="0.7" right="0.7" top="0.75" bottom="0.75" header="0.3" footer="0.3"/>
  <pageSetup paperSize="9" orientation="portrait" r:id="rId1"/>
  <ignoredErrors>
    <ignoredError sqref="C16:F16"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E1A7A-4403-408B-B0B2-784D708FD1AB}">
  <sheetPr>
    <tabColor theme="6"/>
  </sheetPr>
  <dimension ref="C13"/>
  <sheetViews>
    <sheetView showGridLines="0" workbookViewId="0"/>
  </sheetViews>
  <sheetFormatPr baseColWidth="10" defaultColWidth="8.5703125" defaultRowHeight="12.75" x14ac:dyDescent="0.2"/>
  <cols>
    <col min="1" max="16384" width="8.5703125" style="8"/>
  </cols>
  <sheetData>
    <row r="13" spans="3:3" ht="27.75" x14ac:dyDescent="0.4">
      <c r="C13" s="7" t="s">
        <v>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2AFD3-04E1-45CA-BA09-535E9B28DCDB}">
  <sheetPr>
    <tabColor theme="5" tint="0.39997558519241921"/>
  </sheetPr>
  <dimension ref="B1:L16"/>
  <sheetViews>
    <sheetView showGridLines="0" zoomScaleNormal="100" workbookViewId="0"/>
  </sheetViews>
  <sheetFormatPr baseColWidth="10" defaultColWidth="8.5703125" defaultRowHeight="12.75" x14ac:dyDescent="0.2"/>
  <cols>
    <col min="1" max="1" width="1.5703125" style="5" customWidth="1"/>
    <col min="2" max="2" width="8.5703125" style="5"/>
    <col min="3" max="3" width="47.42578125" style="5" customWidth="1"/>
    <col min="4" max="12" width="16.42578125" style="5" customWidth="1"/>
    <col min="13" max="16384" width="8.5703125" style="5"/>
  </cols>
  <sheetData>
    <row r="1" spans="2:12" s="1" customFormat="1" ht="20.25" x14ac:dyDescent="0.3">
      <c r="B1" s="1" t="s">
        <v>58</v>
      </c>
    </row>
    <row r="3" spans="2:12" ht="20.100000000000001" customHeight="1" x14ac:dyDescent="0.2">
      <c r="C3" s="15" t="s">
        <v>19</v>
      </c>
    </row>
    <row r="5" spans="2:12" x14ac:dyDescent="0.2">
      <c r="C5" s="24" t="s">
        <v>20</v>
      </c>
      <c r="D5" s="79" t="s">
        <v>21</v>
      </c>
      <c r="E5" s="68"/>
      <c r="F5" s="79" t="s">
        <v>22</v>
      </c>
    </row>
    <row r="6" spans="2:12" x14ac:dyDescent="0.2">
      <c r="C6"/>
      <c r="D6" s="76">
        <f>Supuestos!$C$5</f>
        <v>44743</v>
      </c>
      <c r="E6" s="81"/>
      <c r="F6" s="76">
        <f>Supuestos!$C$6</f>
        <v>44926</v>
      </c>
    </row>
    <row r="7" spans="2:12" x14ac:dyDescent="0.2">
      <c r="C7"/>
    </row>
    <row r="8" spans="2:12" ht="30" customHeight="1" x14ac:dyDescent="0.2">
      <c r="C8" s="262" t="s">
        <v>56</v>
      </c>
      <c r="D8" s="263"/>
      <c r="E8" s="263"/>
      <c r="F8" s="264"/>
    </row>
    <row r="10" spans="2:12" s="26" customFormat="1" ht="15.6" customHeight="1" x14ac:dyDescent="0.2">
      <c r="B10" s="26" t="s">
        <v>57</v>
      </c>
    </row>
    <row r="12" spans="2:12" ht="56.45" customHeight="1" x14ac:dyDescent="0.2">
      <c r="C12" s="50" t="s">
        <v>23</v>
      </c>
      <c r="D12" s="29" t="s">
        <v>68</v>
      </c>
      <c r="E12" s="29" t="s">
        <v>69</v>
      </c>
      <c r="F12" s="29" t="s">
        <v>70</v>
      </c>
      <c r="G12" s="29" t="s">
        <v>71</v>
      </c>
      <c r="H12" s="59"/>
      <c r="I12" s="59"/>
      <c r="J12" s="59"/>
      <c r="K12" s="59"/>
      <c r="L12" s="59"/>
    </row>
    <row r="13" spans="2:12" x14ac:dyDescent="0.2">
      <c r="C13" s="44" t="s">
        <v>57</v>
      </c>
      <c r="D13" s="82">
        <f>INDEX('Informacion del AEP'!$F$11:$I$11,MATCH('Ingresos minoristas'!D12,'Informacion del AEP'!$F$10:$I$10,0))</f>
        <v>200000000</v>
      </c>
      <c r="E13" s="82">
        <f>INDEX('Informacion del AEP'!$F$11:$I$11,MATCH('Ingresos minoristas'!E12,'Informacion del AEP'!$F$10:$I$10,0))</f>
        <v>600000000</v>
      </c>
      <c r="F13" s="82">
        <f>INDEX('Informacion del AEP'!$F$11:$I$11,MATCH('Ingresos minoristas'!F12,'Informacion del AEP'!$F$10:$I$10,0))</f>
        <v>100000000</v>
      </c>
      <c r="G13" s="82">
        <f>INDEX('Informacion del AEP'!$F$11:$I$11,MATCH('Ingresos minoristas'!G12,'Informacion del AEP'!$F$10:$I$10,0))</f>
        <v>200000000</v>
      </c>
      <c r="H13" s="91"/>
      <c r="I13" s="91"/>
      <c r="J13" s="91"/>
      <c r="K13" s="91"/>
      <c r="L13" s="91"/>
    </row>
    <row r="14" spans="2:12" x14ac:dyDescent="0.2">
      <c r="H14" s="95"/>
      <c r="I14" s="95"/>
      <c r="J14" s="95"/>
      <c r="K14" s="95"/>
      <c r="L14" s="95"/>
    </row>
    <row r="15" spans="2:12" x14ac:dyDescent="0.2">
      <c r="C15" s="69"/>
      <c r="D15" s="48"/>
      <c r="E15" s="48"/>
      <c r="F15" s="48"/>
      <c r="G15" s="48"/>
      <c r="H15" s="96"/>
      <c r="I15" s="96"/>
      <c r="J15" s="96"/>
      <c r="K15" s="96"/>
      <c r="L15" s="96"/>
    </row>
    <row r="16" spans="2:12" x14ac:dyDescent="0.2">
      <c r="H16" s="95"/>
      <c r="I16" s="95"/>
      <c r="J16" s="95"/>
      <c r="K16" s="95"/>
      <c r="L16" s="95"/>
    </row>
  </sheetData>
  <mergeCells count="1">
    <mergeCell ref="C8:F8"/>
  </mergeCells>
  <conditionalFormatting sqref="D15:L15">
    <cfRule type="containsText" dxfId="23" priority="1" operator="containsText" text="Error">
      <formula>NOT(ISERROR(SEARCH("Error",D15)))</formula>
    </cfRule>
    <cfRule type="containsText" dxfId="22" priority="2" operator="containsText" text="Ok">
      <formula>NOT(ISERROR(SEARCH("Ok",D15)))</formula>
    </cfRule>
    <cfRule type="expression" dxfId="21" priority="3">
      <formula>"Ok"</formula>
    </cfRule>
  </conditionalFormatting>
  <hyperlinks>
    <hyperlink ref="C3" location="'Resultados &gt;&gt;'!A1" display="Ir a Resultados &gt;&gt;" xr:uid="{6F574289-1D08-46A2-A0EF-534AB946840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9DCAD-0EE9-40E8-99F5-F77A892517F5}">
  <sheetPr>
    <tabColor theme="5" tint="0.39997558519241921"/>
  </sheetPr>
  <dimension ref="B1:L22"/>
  <sheetViews>
    <sheetView showGridLines="0" zoomScaleNormal="100" workbookViewId="0"/>
  </sheetViews>
  <sheetFormatPr baseColWidth="10" defaultColWidth="8.5703125" defaultRowHeight="12.75" x14ac:dyDescent="0.2"/>
  <cols>
    <col min="1" max="1" width="1.5703125" style="5" customWidth="1"/>
    <col min="2" max="2" width="8.5703125" style="5"/>
    <col min="3" max="3" width="32.140625" style="5" customWidth="1"/>
    <col min="4" max="12" width="16" style="5" customWidth="1"/>
    <col min="13" max="14" width="10.42578125" style="5" customWidth="1"/>
    <col min="15" max="15" width="8" style="5" customWidth="1"/>
    <col min="16" max="16384" width="8.5703125" style="5"/>
  </cols>
  <sheetData>
    <row r="1" spans="2:12" s="1" customFormat="1" ht="20.25" x14ac:dyDescent="0.3">
      <c r="B1" s="1" t="s">
        <v>54</v>
      </c>
    </row>
    <row r="3" spans="2:12" ht="20.100000000000001" customHeight="1" x14ac:dyDescent="0.2">
      <c r="C3" s="15" t="s">
        <v>19</v>
      </c>
    </row>
    <row r="5" spans="2:12" x14ac:dyDescent="0.2">
      <c r="C5" s="24" t="s">
        <v>20</v>
      </c>
      <c r="D5" s="79" t="s">
        <v>21</v>
      </c>
      <c r="E5" s="79" t="s">
        <v>22</v>
      </c>
    </row>
    <row r="6" spans="2:12" x14ac:dyDescent="0.2">
      <c r="C6"/>
      <c r="D6" s="76">
        <f>Supuestos!$C$5</f>
        <v>44743</v>
      </c>
      <c r="E6" s="76">
        <f>Supuestos!$C$6</f>
        <v>44926</v>
      </c>
    </row>
    <row r="7" spans="2:12" x14ac:dyDescent="0.2">
      <c r="C7"/>
    </row>
    <row r="8" spans="2:12" s="26" customFormat="1" ht="15.6" customHeight="1" x14ac:dyDescent="0.2">
      <c r="B8" s="26" t="s">
        <v>2</v>
      </c>
    </row>
    <row r="10" spans="2:12" ht="56.1" customHeight="1" x14ac:dyDescent="0.2">
      <c r="C10" s="50" t="s">
        <v>23</v>
      </c>
      <c r="D10" s="29" t="s">
        <v>68</v>
      </c>
      <c r="E10" s="29" t="s">
        <v>69</v>
      </c>
      <c r="F10" s="29" t="s">
        <v>70</v>
      </c>
      <c r="G10" s="29" t="s">
        <v>71</v>
      </c>
      <c r="H10" s="59"/>
      <c r="I10" s="59"/>
      <c r="J10" s="59"/>
      <c r="K10" s="59"/>
      <c r="L10" s="59"/>
    </row>
    <row r="11" spans="2:12" x14ac:dyDescent="0.2">
      <c r="C11" s="44" t="s">
        <v>2</v>
      </c>
      <c r="D11" s="82">
        <f>INDEX('Pagos mayoristas'!$T$11:$T$106,MATCH(Costos!D10,'Pagos mayoristas'!$C$11:$C$106,0))</f>
        <v>67351120.028800011</v>
      </c>
      <c r="E11" s="82">
        <f>INDEX('Pagos mayoristas'!$T$11:$T$106,MATCH(Costos!E10,'Pagos mayoristas'!$C$11:$C$106,0))</f>
        <v>602012008.95359993</v>
      </c>
      <c r="F11" s="82">
        <f>INDEX('Pagos mayoristas'!$T$11:$T$106,MATCH(Costos!F10,'Pagos mayoristas'!$C$11:$C$106,0))</f>
        <v>43914311</v>
      </c>
      <c r="G11" s="82">
        <f>INDEX('Pagos mayoristas'!$T$11:$T$106,MATCH(Costos!G10,'Pagos mayoristas'!$C$11:$C$106,0))</f>
        <v>30713812</v>
      </c>
      <c r="H11" s="91"/>
      <c r="I11" s="91"/>
      <c r="J11" s="91"/>
      <c r="K11" s="91"/>
      <c r="L11" s="91"/>
    </row>
    <row r="12" spans="2:12" x14ac:dyDescent="0.2">
      <c r="H12" s="95"/>
      <c r="I12" s="95"/>
      <c r="J12" s="95"/>
      <c r="K12" s="95"/>
      <c r="L12" s="95"/>
    </row>
    <row r="13" spans="2:12" x14ac:dyDescent="0.2">
      <c r="C13" s="69"/>
      <c r="D13" s="48"/>
      <c r="E13" s="48"/>
      <c r="F13" s="48"/>
      <c r="G13" s="48"/>
      <c r="H13" s="96"/>
      <c r="I13" s="96"/>
      <c r="J13" s="96"/>
      <c r="K13" s="96"/>
      <c r="L13" s="96"/>
    </row>
    <row r="14" spans="2:12" x14ac:dyDescent="0.2">
      <c r="H14" s="95"/>
      <c r="I14" s="95"/>
      <c r="J14" s="95"/>
      <c r="K14" s="95"/>
      <c r="L14" s="95"/>
    </row>
    <row r="15" spans="2:12" s="26" customFormat="1" ht="15.6" customHeight="1" x14ac:dyDescent="0.2">
      <c r="B15" s="26" t="s">
        <v>87</v>
      </c>
      <c r="H15" s="98"/>
      <c r="I15" s="98"/>
      <c r="J15" s="98"/>
      <c r="K15" s="98"/>
      <c r="L15" s="98"/>
    </row>
    <row r="16" spans="2:12" x14ac:dyDescent="0.2">
      <c r="H16" s="95"/>
      <c r="I16" s="95"/>
      <c r="J16" s="95"/>
      <c r="K16" s="95"/>
      <c r="L16" s="95"/>
    </row>
    <row r="17" spans="3:12" x14ac:dyDescent="0.2">
      <c r="C17" s="55"/>
      <c r="H17" s="95"/>
      <c r="I17" s="95"/>
      <c r="J17" s="95"/>
      <c r="K17" s="95"/>
      <c r="L17" s="95"/>
    </row>
    <row r="18" spans="3:12" x14ac:dyDescent="0.2">
      <c r="H18" s="95"/>
      <c r="I18" s="95"/>
      <c r="J18" s="95"/>
      <c r="K18" s="95"/>
      <c r="L18" s="95"/>
    </row>
    <row r="19" spans="3:12" ht="63.75" x14ac:dyDescent="0.2">
      <c r="C19" s="50" t="s">
        <v>23</v>
      </c>
      <c r="D19" s="29" t="s">
        <v>68</v>
      </c>
      <c r="E19" s="29" t="s">
        <v>69</v>
      </c>
      <c r="F19" s="29" t="s">
        <v>70</v>
      </c>
      <c r="G19" s="29" t="s">
        <v>71</v>
      </c>
      <c r="H19" s="59"/>
      <c r="I19" s="59"/>
      <c r="J19" s="59"/>
      <c r="K19" s="59"/>
      <c r="L19" s="59"/>
    </row>
    <row r="20" spans="3:12" x14ac:dyDescent="0.2">
      <c r="C20" s="44" t="s">
        <v>51</v>
      </c>
      <c r="D20" s="82">
        <f>INDEX('Informacion del AEP'!$G$204:$J$204,MATCH(Costos!D19,'Informacion del AEP'!$G$193:$J$193,0))</f>
        <v>14000</v>
      </c>
      <c r="E20" s="82">
        <f>INDEX('Informacion del AEP'!$G$204:$J$204,MATCH(Costos!E19,'Informacion del AEP'!$G$193:$J$193,0))</f>
        <v>9000</v>
      </c>
      <c r="F20" s="82">
        <f>INDEX('Informacion del AEP'!$G$204:$J$204,MATCH(Costos!F19,'Informacion del AEP'!$G$193:$J$193,0))</f>
        <v>25000</v>
      </c>
      <c r="G20" s="82">
        <f>INDEX('Informacion del AEP'!$G$204:$J$204,MATCH(Costos!G19,'Informacion del AEP'!$G$193:$J$193,0))</f>
        <v>33000</v>
      </c>
      <c r="H20" s="91"/>
      <c r="I20" s="91"/>
      <c r="J20" s="91"/>
      <c r="K20" s="91"/>
      <c r="L20" s="91"/>
    </row>
    <row r="21" spans="3:12" x14ac:dyDescent="0.2">
      <c r="H21" s="95"/>
      <c r="I21" s="95"/>
      <c r="J21" s="95"/>
      <c r="K21" s="95"/>
      <c r="L21" s="95"/>
    </row>
    <row r="22" spans="3:12" x14ac:dyDescent="0.2">
      <c r="C22" s="69"/>
      <c r="D22" s="48"/>
      <c r="E22" s="48"/>
      <c r="F22" s="48"/>
      <c r="G22" s="48"/>
      <c r="H22" s="96"/>
      <c r="I22" s="96"/>
      <c r="J22" s="96"/>
      <c r="K22" s="96"/>
      <c r="L22" s="96"/>
    </row>
  </sheetData>
  <conditionalFormatting sqref="D13:L13">
    <cfRule type="containsText" dxfId="20" priority="4" operator="containsText" text="Error">
      <formula>NOT(ISERROR(SEARCH("Error",D13)))</formula>
    </cfRule>
    <cfRule type="containsText" dxfId="19" priority="5" operator="containsText" text="Ok">
      <formula>NOT(ISERROR(SEARCH("Ok",D13)))</formula>
    </cfRule>
    <cfRule type="expression" dxfId="18" priority="6">
      <formula>"Ok"</formula>
    </cfRule>
  </conditionalFormatting>
  <conditionalFormatting sqref="D22:L22">
    <cfRule type="containsText" dxfId="17" priority="1" operator="containsText" text="Error">
      <formula>NOT(ISERROR(SEARCH("Error",D22)))</formula>
    </cfRule>
    <cfRule type="containsText" dxfId="16" priority="2" operator="containsText" text="Ok">
      <formula>NOT(ISERROR(SEARCH("Ok",D22)))</formula>
    </cfRule>
    <cfRule type="expression" dxfId="15" priority="3">
      <formula>"Ok"</formula>
    </cfRule>
  </conditionalFormatting>
  <hyperlinks>
    <hyperlink ref="C3" location="'Resultados &gt;&gt;'!A1" display="Ir a Resultados &gt;&gt;" xr:uid="{BC75168B-B808-42CC-B946-B2C5846C242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8F90E-576E-4D4D-B302-E75FF255A987}">
  <sheetPr>
    <tabColor theme="8"/>
  </sheetPr>
  <dimension ref="C13"/>
  <sheetViews>
    <sheetView showGridLines="0" workbookViewId="0"/>
  </sheetViews>
  <sheetFormatPr baseColWidth="10" defaultColWidth="8.5703125" defaultRowHeight="12.75" x14ac:dyDescent="0.2"/>
  <cols>
    <col min="1" max="16384" width="8.5703125" style="14"/>
  </cols>
  <sheetData>
    <row r="13" spans="3:3" ht="27.75" x14ac:dyDescent="0.4">
      <c r="C13" s="13" t="s">
        <v>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CD0F8-70EC-45C5-ABB3-55813BD0EA5D}">
  <sheetPr>
    <tabColor theme="8" tint="0.79998168889431442"/>
  </sheetPr>
  <dimension ref="A1:W175"/>
  <sheetViews>
    <sheetView showGridLines="0" zoomScaleNormal="100" workbookViewId="0">
      <pane ySplit="10" topLeftCell="A56" activePane="bottomLeft" state="frozen"/>
      <selection pane="bottomLeft"/>
    </sheetView>
  </sheetViews>
  <sheetFormatPr baseColWidth="10" defaultColWidth="8.5703125" defaultRowHeight="12.75" x14ac:dyDescent="0.2"/>
  <cols>
    <col min="1" max="1" width="1.5703125" style="5" customWidth="1"/>
    <col min="2" max="2" width="8.5703125" style="5"/>
    <col min="3" max="3" width="47.42578125" style="5" customWidth="1"/>
    <col min="4" max="4" width="15.85546875" style="5" customWidth="1"/>
    <col min="5" max="5" width="4.140625" style="5" customWidth="1"/>
    <col min="6" max="6" width="15.85546875" style="5" customWidth="1"/>
    <col min="7" max="7" width="15.85546875" style="175" customWidth="1"/>
    <col min="8" max="8" width="4.140625" style="5" customWidth="1"/>
    <col min="9" max="9" width="25.42578125" style="5" customWidth="1"/>
    <col min="10" max="10" width="25.42578125" style="175" customWidth="1"/>
    <col min="11" max="11" width="21.5703125" style="5" customWidth="1"/>
    <col min="12" max="12" width="14.42578125" style="5" customWidth="1"/>
    <col min="13" max="14" width="11.42578125" style="5" customWidth="1"/>
    <col min="15" max="15" width="13.5703125" style="5" customWidth="1"/>
    <col min="16" max="16" width="12.42578125" style="5" customWidth="1"/>
    <col min="17" max="17" width="11.5703125" style="5" customWidth="1"/>
    <col min="18" max="18" width="11.42578125" style="5" customWidth="1"/>
    <col min="19" max="19" width="10.5703125" style="5" customWidth="1"/>
    <col min="20" max="20" width="12.42578125" style="5" bestFit="1" customWidth="1"/>
    <col min="21" max="16384" width="8.5703125" style="5"/>
  </cols>
  <sheetData>
    <row r="1" spans="1:23" s="1" customFormat="1" ht="20.25" x14ac:dyDescent="0.3">
      <c r="B1" s="1" t="s">
        <v>50</v>
      </c>
    </row>
    <row r="3" spans="1:23" ht="20.100000000000001" customHeight="1" x14ac:dyDescent="0.2">
      <c r="C3" s="15" t="s">
        <v>19</v>
      </c>
    </row>
    <row r="5" spans="1:23" x14ac:dyDescent="0.2">
      <c r="C5" s="66" t="s">
        <v>20</v>
      </c>
      <c r="D5" s="99" t="s">
        <v>21</v>
      </c>
      <c r="E5" s="68"/>
      <c r="F5" s="99" t="s">
        <v>22</v>
      </c>
      <c r="G5" s="178"/>
      <c r="I5" s="178" t="s">
        <v>198</v>
      </c>
      <c r="J5" s="178"/>
    </row>
    <row r="6" spans="1:23" x14ac:dyDescent="0.2">
      <c r="D6" s="100">
        <f>Supuestos!C5</f>
        <v>44743</v>
      </c>
      <c r="E6" s="68"/>
      <c r="F6" s="100">
        <f>Supuestos!C6</f>
        <v>44926</v>
      </c>
      <c r="I6" s="197">
        <f>MONTH(F6)-MONTH(D6)</f>
        <v>5</v>
      </c>
    </row>
    <row r="8" spans="1:23" x14ac:dyDescent="0.2">
      <c r="C8" s="104" t="s">
        <v>147</v>
      </c>
      <c r="I8" s="266" t="s">
        <v>232</v>
      </c>
      <c r="J8" s="266"/>
      <c r="K8" s="266"/>
      <c r="L8" s="266"/>
      <c r="M8" s="266"/>
      <c r="N8" s="266"/>
      <c r="O8" s="266"/>
      <c r="P8" s="266"/>
      <c r="Q8" s="266"/>
      <c r="R8" s="266"/>
      <c r="S8" s="266"/>
      <c r="T8" s="239"/>
    </row>
    <row r="9" spans="1:23" s="176" customFormat="1" ht="9" customHeight="1" x14ac:dyDescent="0.2">
      <c r="C9" s="240"/>
      <c r="I9" s="241"/>
      <c r="J9" s="241"/>
      <c r="K9" s="241"/>
      <c r="L9" s="241"/>
      <c r="M9" s="241"/>
      <c r="N9" s="241"/>
      <c r="O9" s="241"/>
      <c r="P9" s="241"/>
      <c r="Q9" s="241"/>
      <c r="R9" s="241"/>
      <c r="S9" s="241"/>
      <c r="T9" s="239"/>
    </row>
    <row r="10" spans="1:23" ht="51.6" customHeight="1" x14ac:dyDescent="0.2">
      <c r="C10" s="101" t="s">
        <v>76</v>
      </c>
      <c r="D10" s="101" t="s">
        <v>88</v>
      </c>
      <c r="E10" s="102"/>
      <c r="F10" s="109" t="s">
        <v>212</v>
      </c>
      <c r="G10" s="109" t="s">
        <v>213</v>
      </c>
      <c r="H10" s="109"/>
      <c r="I10" s="109" t="s">
        <v>214</v>
      </c>
      <c r="J10" s="109" t="s">
        <v>215</v>
      </c>
      <c r="K10" s="109" t="s">
        <v>149</v>
      </c>
      <c r="L10" s="109" t="s">
        <v>150</v>
      </c>
      <c r="M10" s="109" t="s">
        <v>162</v>
      </c>
      <c r="N10" s="109" t="s">
        <v>163</v>
      </c>
      <c r="O10" s="109" t="s">
        <v>164</v>
      </c>
      <c r="P10" s="109" t="s">
        <v>165</v>
      </c>
      <c r="Q10" s="109" t="s">
        <v>166</v>
      </c>
      <c r="R10" s="109" t="s">
        <v>167</v>
      </c>
      <c r="S10" s="109" t="s">
        <v>86</v>
      </c>
      <c r="T10" s="109" t="s">
        <v>197</v>
      </c>
    </row>
    <row r="11" spans="1:23" s="174" customFormat="1" ht="13.35" customHeight="1" x14ac:dyDescent="0.2">
      <c r="A11" s="176"/>
      <c r="B11" s="176"/>
      <c r="C11" s="183" t="s">
        <v>68</v>
      </c>
      <c r="D11" s="183"/>
      <c r="E11" s="184"/>
      <c r="F11" s="188">
        <f>SUM(F12:F32)</f>
        <v>1371666</v>
      </c>
      <c r="G11" s="188">
        <f>SUM(G12:G32)</f>
        <v>2622.2687999999998</v>
      </c>
      <c r="H11" s="188"/>
      <c r="I11" s="188">
        <f>SUM(I12:I32)</f>
        <v>65884000</v>
      </c>
      <c r="J11" s="188">
        <f>SUM(J12:J32)</f>
        <v>92831.75999999998</v>
      </c>
      <c r="K11" s="185"/>
      <c r="L11" s="185"/>
      <c r="M11" s="185"/>
      <c r="N11" s="185"/>
      <c r="O11" s="185"/>
      <c r="P11" s="185"/>
      <c r="Q11" s="185"/>
      <c r="R11" s="185"/>
      <c r="S11" s="185"/>
      <c r="T11" s="189">
        <f>SUM(F11:S11)</f>
        <v>67351120.028800011</v>
      </c>
    </row>
    <row r="12" spans="1:23" x14ac:dyDescent="0.2">
      <c r="C12" s="5" t="s">
        <v>89</v>
      </c>
      <c r="D12" s="70" t="s">
        <v>75</v>
      </c>
      <c r="F12" s="182">
        <f>(INDEX('Precios mayoristas EM'!$F$15:$F$72,MATCH('Pagos mayoristas'!C12,'Precios mayoristas EM'!$D$15:$D$72,0))*INDEX('Informacion del AEP'!$F$27:$F$84,MATCH('Pagos mayoristas'!C12,'Informacion del AEP'!$C$27:$C$84,0)))</f>
        <v>2124</v>
      </c>
      <c r="G12" s="182">
        <f>(INDEX('Precios mayoristas EM'!$G$15:$G$72,MATCH('Pagos mayoristas'!C12,'Precios mayoristas EM'!$D$15:$D$72,0))*INDEX('Informacion del AEP'!$H$27:$H$84,MATCH('Pagos mayoristas'!C12,'Informacion del AEP'!$C$27:$C$84,0)))</f>
        <v>1048.5126</v>
      </c>
      <c r="H12" s="182"/>
      <c r="I12" s="182">
        <f>(INDEX('Precios mayoristas EM'!$H$15:$H$72,MATCH('Pagos mayoristas'!C12,'Precios mayoristas EM'!$D$15:$D$72,0))*INDEX('Informacion del AEP'!$G$27:$G$84,MATCH('Pagos mayoristas'!C12,'Informacion del AEP'!$C$27:$C$84,0)))*$I$6</f>
        <v>175500</v>
      </c>
      <c r="J12" s="182">
        <f>(INDEX('Precios mayoristas EM'!$I$15:$I$72,MATCH('Pagos mayoristas'!C12,'Precios mayoristas EM'!$D$15:$D$72,0))*INDEX('Informacion del AEP'!$I$27:$I$84,MATCH('Pagos mayoristas'!C12,'Informacion del AEP'!$C$27:$C$84,0)))*$I$6</f>
        <v>41193.359999999993</v>
      </c>
      <c r="K12" s="195"/>
      <c r="L12" s="71"/>
      <c r="T12" s="196"/>
      <c r="U12" s="103"/>
      <c r="V12" s="103"/>
      <c r="W12" s="103"/>
    </row>
    <row r="13" spans="1:23" x14ac:dyDescent="0.2">
      <c r="C13" s="5" t="s">
        <v>90</v>
      </c>
      <c r="D13" s="70" t="s">
        <v>75</v>
      </c>
      <c r="F13" s="182">
        <f>(INDEX('Precios mayoristas EM'!$F$15:$F$72,MATCH('Pagos mayoristas'!C13,'Precios mayoristas EM'!$D$15:$D$72,0))*INDEX('Informacion del AEP'!$F$27:$F$84,MATCH('Pagos mayoristas'!C13,'Informacion del AEP'!$C$27:$C$84,0)))</f>
        <v>0</v>
      </c>
      <c r="G13" s="182">
        <f>(INDEX('Precios mayoristas EM'!$G$15:$G$72,MATCH('Pagos mayoristas'!C13,'Precios mayoristas EM'!$D$15:$D$72,0))*INDEX('Informacion del AEP'!$H$27:$H$84,MATCH('Pagos mayoristas'!C13,'Informacion del AEP'!$C$27:$C$84,0)))</f>
        <v>1573.7561999999998</v>
      </c>
      <c r="I13" s="182">
        <f>(INDEX('Precios mayoristas EM'!$H$15:$H$72,MATCH('Pagos mayoristas'!C13,'Precios mayoristas EM'!$D$15:$D$72,0))*INDEX('Informacion del AEP'!$G$27:$G$84,MATCH('Pagos mayoristas'!C13,'Informacion del AEP'!$C$27:$C$84,0)))*$I$6</f>
        <v>0</v>
      </c>
      <c r="J13" s="182">
        <f>(INDEX('Precios mayoristas EM'!$I$15:$I$72,MATCH('Pagos mayoristas'!C13,'Precios mayoristas EM'!$D$15:$D$72,0))*INDEX('Informacion del AEP'!$I$27:$I$84,MATCH('Pagos mayoristas'!C13,'Informacion del AEP'!$C$27:$C$84,0)))*$I$6</f>
        <v>51638.399999999994</v>
      </c>
      <c r="K13" s="195"/>
      <c r="L13" s="71"/>
    </row>
    <row r="14" spans="1:23" x14ac:dyDescent="0.2">
      <c r="C14" s="5" t="s">
        <v>91</v>
      </c>
      <c r="D14" s="70" t="s">
        <v>75</v>
      </c>
      <c r="F14" s="182">
        <f>(INDEX('Precios mayoristas EM'!$F$15:$F$72,MATCH('Pagos mayoristas'!C14,'Precios mayoristas EM'!$D$15:$D$72,0))*INDEX('Informacion del AEP'!$F$27:$F$84,MATCH('Pagos mayoristas'!C14,'Informacion del AEP'!$C$27:$C$84,0)))</f>
        <v>0</v>
      </c>
      <c r="G14" s="182">
        <f>(INDEX('Precios mayoristas EM'!$G$15:$G$72,MATCH('Pagos mayoristas'!C14,'Precios mayoristas EM'!$D$15:$D$72,0))*INDEX('Informacion del AEP'!$H$27:$H$84,MATCH('Pagos mayoristas'!C14,'Informacion del AEP'!$C$27:$C$84,0)))</f>
        <v>0</v>
      </c>
      <c r="I14" s="182">
        <f>(INDEX('Precios mayoristas EM'!$H$15:$H$72,MATCH('Pagos mayoristas'!C14,'Precios mayoristas EM'!$D$15:$D$72,0))*INDEX('Informacion del AEP'!$G$27:$G$84,MATCH('Pagos mayoristas'!C14,'Informacion del AEP'!$C$27:$C$84,0)))*$I$6</f>
        <v>0</v>
      </c>
      <c r="J14" s="182">
        <f>(INDEX('Precios mayoristas EM'!$I$15:$I$72,MATCH('Pagos mayoristas'!C14,'Precios mayoristas EM'!$D$15:$D$72,0))*INDEX('Informacion del AEP'!$I$27:$I$84,MATCH('Pagos mayoristas'!C14,'Informacion del AEP'!$C$27:$C$84,0)))*$I$6</f>
        <v>0</v>
      </c>
      <c r="K14" s="195"/>
      <c r="L14" s="71"/>
    </row>
    <row r="15" spans="1:23" x14ac:dyDescent="0.2">
      <c r="C15" s="5" t="s">
        <v>92</v>
      </c>
      <c r="D15" s="70" t="s">
        <v>75</v>
      </c>
      <c r="F15" s="182">
        <f>(INDEX('Precios mayoristas EM'!$F$15:$F$72,MATCH('Pagos mayoristas'!C15,'Precios mayoristas EM'!$D$15:$D$72,0))*INDEX('Informacion del AEP'!$F$27:$F$84,MATCH('Pagos mayoristas'!C15,'Informacion del AEP'!$C$27:$C$84,0)))</f>
        <v>5312</v>
      </c>
      <c r="G15" s="182">
        <f>(INDEX('Precios mayoristas EM'!$G$15:$G$72,MATCH('Pagos mayoristas'!C15,'Precios mayoristas EM'!$D$15:$D$72,0))*INDEX('Informacion del AEP'!$H$27:$H$84,MATCH('Pagos mayoristas'!C15,'Informacion del AEP'!$C$27:$C$84,0)))</f>
        <v>0</v>
      </c>
      <c r="I15" s="182">
        <f>(INDEX('Precios mayoristas EM'!$H$15:$H$72,MATCH('Pagos mayoristas'!C15,'Precios mayoristas EM'!$D$15:$D$72,0))*INDEX('Informacion del AEP'!$G$27:$G$84,MATCH('Pagos mayoristas'!C15,'Informacion del AEP'!$C$27:$C$84,0)))*$I$6</f>
        <v>289500</v>
      </c>
      <c r="J15" s="182">
        <f>(INDEX('Precios mayoristas EM'!$I$15:$I$72,MATCH('Pagos mayoristas'!C15,'Precios mayoristas EM'!$D$15:$D$72,0))*INDEX('Informacion del AEP'!$I$27:$I$84,MATCH('Pagos mayoristas'!C15,'Informacion del AEP'!$C$27:$C$84,0)))*$I$6</f>
        <v>0</v>
      </c>
      <c r="K15" s="195"/>
      <c r="L15" s="71"/>
    </row>
    <row r="16" spans="1:23" x14ac:dyDescent="0.2">
      <c r="C16" s="5" t="s">
        <v>93</v>
      </c>
      <c r="D16" s="70" t="s">
        <v>75</v>
      </c>
      <c r="F16" s="182">
        <f>(INDEX('Precios mayoristas EM'!$F$15:$F$72,MATCH('Pagos mayoristas'!C16,'Precios mayoristas EM'!$D$15:$D$72,0))*INDEX('Informacion del AEP'!$F$27:$F$84,MATCH('Pagos mayoristas'!C16,'Informacion del AEP'!$C$27:$C$84,0)))</f>
        <v>0</v>
      </c>
      <c r="G16" s="182">
        <f>(INDEX('Precios mayoristas EM'!$G$15:$G$72,MATCH('Pagos mayoristas'!C16,'Precios mayoristas EM'!$D$15:$D$72,0))*INDEX('Informacion del AEP'!$H$27:$H$84,MATCH('Pagos mayoristas'!C16,'Informacion del AEP'!$C$27:$C$84,0)))</f>
        <v>0</v>
      </c>
      <c r="I16" s="182">
        <f>(INDEX('Precios mayoristas EM'!$H$15:$H$72,MATCH('Pagos mayoristas'!C16,'Precios mayoristas EM'!$D$15:$D$72,0))*INDEX('Informacion del AEP'!$G$27:$G$84,MATCH('Pagos mayoristas'!C16,'Informacion del AEP'!$C$27:$C$84,0)))*$I$6</f>
        <v>0</v>
      </c>
      <c r="J16" s="182">
        <f>(INDEX('Precios mayoristas EM'!$I$15:$I$72,MATCH('Pagos mayoristas'!C16,'Precios mayoristas EM'!$D$15:$D$72,0))*INDEX('Informacion del AEP'!$I$27:$I$84,MATCH('Pagos mayoristas'!C16,'Informacion del AEP'!$C$27:$C$84,0)))*$I$6</f>
        <v>0</v>
      </c>
      <c r="K16" s="195"/>
      <c r="L16" s="71"/>
    </row>
    <row r="17" spans="3:22" x14ac:dyDescent="0.2">
      <c r="C17" s="5" t="s">
        <v>94</v>
      </c>
      <c r="D17" s="70" t="s">
        <v>75</v>
      </c>
      <c r="F17" s="182">
        <f>(INDEX('Precios mayoristas EM'!$F$15:$F$72,MATCH('Pagos mayoristas'!C17,'Precios mayoristas EM'!$D$15:$D$72,0))*INDEX('Informacion del AEP'!$F$27:$F$84,MATCH('Pagos mayoristas'!C17,'Informacion del AEP'!$C$27:$C$84,0)))</f>
        <v>0</v>
      </c>
      <c r="G17" s="182">
        <f>(INDEX('Precios mayoristas EM'!$G$15:$G$72,MATCH('Pagos mayoristas'!C17,'Precios mayoristas EM'!$D$15:$D$72,0))*INDEX('Informacion del AEP'!$H$27:$H$84,MATCH('Pagos mayoristas'!C17,'Informacion del AEP'!$C$27:$C$84,0)))</f>
        <v>0</v>
      </c>
      <c r="I17" s="182">
        <f>(INDEX('Precios mayoristas EM'!$H$15:$H$72,MATCH('Pagos mayoristas'!C17,'Precios mayoristas EM'!$D$15:$D$72,0))*INDEX('Informacion del AEP'!$G$27:$G$84,MATCH('Pagos mayoristas'!C17,'Informacion del AEP'!$C$27:$C$84,0)))*$I$6</f>
        <v>0</v>
      </c>
      <c r="J17" s="182">
        <f>(INDEX('Precios mayoristas EM'!$I$15:$I$72,MATCH('Pagos mayoristas'!C17,'Precios mayoristas EM'!$D$15:$D$72,0))*INDEX('Informacion del AEP'!$I$27:$I$84,MATCH('Pagos mayoristas'!C17,'Informacion del AEP'!$C$27:$C$84,0)))*$I$6</f>
        <v>0</v>
      </c>
      <c r="K17" s="195"/>
      <c r="L17" s="71"/>
      <c r="Q17" s="265"/>
      <c r="R17" s="265"/>
      <c r="S17" s="116"/>
    </row>
    <row r="18" spans="3:22" x14ac:dyDescent="0.2">
      <c r="C18" s="5" t="s">
        <v>95</v>
      </c>
      <c r="D18" s="70" t="s">
        <v>75</v>
      </c>
      <c r="F18" s="182">
        <f>(INDEX('Precios mayoristas EM'!$F$15:$F$72,MATCH('Pagos mayoristas'!C18,'Precios mayoristas EM'!$D$15:$D$72,0))*INDEX('Informacion del AEP'!$F$27:$F$84,MATCH('Pagos mayoristas'!C18,'Informacion del AEP'!$C$27:$C$84,0)))</f>
        <v>0</v>
      </c>
      <c r="G18" s="182">
        <f>(INDEX('Precios mayoristas EM'!$G$15:$G$72,MATCH('Pagos mayoristas'!C18,'Precios mayoristas EM'!$D$15:$D$72,0))*INDEX('Informacion del AEP'!$H$27:$H$84,MATCH('Pagos mayoristas'!C18,'Informacion del AEP'!$C$27:$C$84,0)))</f>
        <v>0</v>
      </c>
      <c r="I18" s="182">
        <f>(INDEX('Precios mayoristas EM'!$H$15:$H$72,MATCH('Pagos mayoristas'!C18,'Precios mayoristas EM'!$D$15:$D$72,0))*INDEX('Informacion del AEP'!$G$27:$G$84,MATCH('Pagos mayoristas'!C18,'Informacion del AEP'!$C$27:$C$84,0)))*$I$6</f>
        <v>0</v>
      </c>
      <c r="J18" s="182">
        <f>(INDEX('Precios mayoristas EM'!$I$15:$I$72,MATCH('Pagos mayoristas'!C18,'Precios mayoristas EM'!$D$15:$D$72,0))*INDEX('Informacion del AEP'!$I$27:$I$84,MATCH('Pagos mayoristas'!C18,'Informacion del AEP'!$C$27:$C$84,0)))*$I$6</f>
        <v>0</v>
      </c>
      <c r="K18" s="195"/>
      <c r="L18" s="71"/>
    </row>
    <row r="19" spans="3:22" x14ac:dyDescent="0.2">
      <c r="C19" s="5" t="s">
        <v>96</v>
      </c>
      <c r="D19" s="70" t="s">
        <v>75</v>
      </c>
      <c r="F19" s="182">
        <f>(INDEX('Precios mayoristas EM'!$F$15:$F$72,MATCH('Pagos mayoristas'!C19,'Precios mayoristas EM'!$D$15:$D$72,0))*INDEX('Informacion del AEP'!$F$27:$F$84,MATCH('Pagos mayoristas'!C19,'Informacion del AEP'!$C$27:$C$84,0)))</f>
        <v>0</v>
      </c>
      <c r="G19" s="182">
        <f>(INDEX('Precios mayoristas EM'!$G$15:$G$72,MATCH('Pagos mayoristas'!C19,'Precios mayoristas EM'!$D$15:$D$72,0))*INDEX('Informacion del AEP'!$H$27:$H$84,MATCH('Pagos mayoristas'!C19,'Informacion del AEP'!$C$27:$C$84,0)))</f>
        <v>0</v>
      </c>
      <c r="I19" s="182">
        <f>(INDEX('Precios mayoristas EM'!$H$15:$H$72,MATCH('Pagos mayoristas'!C19,'Precios mayoristas EM'!$D$15:$D$72,0))*INDEX('Informacion del AEP'!$G$27:$G$84,MATCH('Pagos mayoristas'!C19,'Informacion del AEP'!$C$27:$C$84,0)))*$I$6</f>
        <v>0</v>
      </c>
      <c r="J19" s="182">
        <f>(INDEX('Precios mayoristas EM'!$I$15:$I$72,MATCH('Pagos mayoristas'!C19,'Precios mayoristas EM'!$D$15:$D$72,0))*INDEX('Informacion del AEP'!$I$27:$I$84,MATCH('Pagos mayoristas'!C19,'Informacion del AEP'!$C$27:$C$84,0)))*$I$6</f>
        <v>0</v>
      </c>
      <c r="K19" s="195"/>
      <c r="L19" s="71"/>
    </row>
    <row r="20" spans="3:22" x14ac:dyDescent="0.2">
      <c r="C20" s="5" t="s">
        <v>97</v>
      </c>
      <c r="D20" s="70" t="s">
        <v>75</v>
      </c>
      <c r="F20" s="182">
        <f>(INDEX('Precios mayoristas EM'!$F$15:$F$72,MATCH('Pagos mayoristas'!C20,'Precios mayoristas EM'!$D$15:$D$72,0))*INDEX('Informacion del AEP'!$F$27:$F$84,MATCH('Pagos mayoristas'!C20,'Informacion del AEP'!$C$27:$C$84,0)))</f>
        <v>0</v>
      </c>
      <c r="G20" s="182">
        <f>(INDEX('Precios mayoristas EM'!$G$15:$G$72,MATCH('Pagos mayoristas'!C20,'Precios mayoristas EM'!$D$15:$D$72,0))*INDEX('Informacion del AEP'!$H$27:$H$84,MATCH('Pagos mayoristas'!C20,'Informacion del AEP'!$C$27:$C$84,0)))</f>
        <v>0</v>
      </c>
      <c r="I20" s="182">
        <f>(INDEX('Precios mayoristas EM'!$H$15:$H$72,MATCH('Pagos mayoristas'!C20,'Precios mayoristas EM'!$D$15:$D$72,0))*INDEX('Informacion del AEP'!$G$27:$G$84,MATCH('Pagos mayoristas'!C20,'Informacion del AEP'!$C$27:$C$84,0)))*$I$6</f>
        <v>0</v>
      </c>
      <c r="J20" s="182">
        <f>(INDEX('Precios mayoristas EM'!$I$15:$I$72,MATCH('Pagos mayoristas'!C20,'Precios mayoristas EM'!$D$15:$D$72,0))*INDEX('Informacion del AEP'!$I$27:$I$84,MATCH('Pagos mayoristas'!C20,'Informacion del AEP'!$C$27:$C$84,0)))*$I$6</f>
        <v>0</v>
      </c>
      <c r="K20" s="195"/>
      <c r="L20" s="71"/>
    </row>
    <row r="21" spans="3:22" x14ac:dyDescent="0.2">
      <c r="C21" s="5" t="s">
        <v>98</v>
      </c>
      <c r="D21" s="70" t="s">
        <v>75</v>
      </c>
      <c r="F21" s="182">
        <f>(INDEX('Precios mayoristas EM'!$F$15:$F$72,MATCH('Pagos mayoristas'!C21,'Precios mayoristas EM'!$D$15:$D$72,0))*INDEX('Informacion del AEP'!$F$27:$F$84,MATCH('Pagos mayoristas'!C21,'Informacion del AEP'!$C$27:$C$84,0)))</f>
        <v>0</v>
      </c>
      <c r="G21" s="182">
        <f>(INDEX('Precios mayoristas EM'!$G$15:$G$72,MATCH('Pagos mayoristas'!C21,'Precios mayoristas EM'!$D$15:$D$72,0))*INDEX('Informacion del AEP'!$H$27:$H$84,MATCH('Pagos mayoristas'!C21,'Informacion del AEP'!$C$27:$C$84,0)))</f>
        <v>0</v>
      </c>
      <c r="I21" s="182">
        <f>(INDEX('Precios mayoristas EM'!$H$15:$H$72,MATCH('Pagos mayoristas'!C21,'Precios mayoristas EM'!$D$15:$D$72,0))*INDEX('Informacion del AEP'!$G$27:$G$84,MATCH('Pagos mayoristas'!C21,'Informacion del AEP'!$C$27:$C$84,0)))*$I$6</f>
        <v>0</v>
      </c>
      <c r="J21" s="182">
        <f>(INDEX('Precios mayoristas EM'!$I$15:$I$72,MATCH('Pagos mayoristas'!C21,'Precios mayoristas EM'!$D$15:$D$72,0))*INDEX('Informacion del AEP'!$I$27:$I$84,MATCH('Pagos mayoristas'!C21,'Informacion del AEP'!$C$27:$C$84,0)))*$I$6</f>
        <v>0</v>
      </c>
      <c r="K21" s="195"/>
      <c r="L21" s="71"/>
    </row>
    <row r="22" spans="3:22" x14ac:dyDescent="0.2">
      <c r="C22" s="5" t="s">
        <v>99</v>
      </c>
      <c r="D22" s="70" t="s">
        <v>75</v>
      </c>
      <c r="F22" s="182">
        <f>(INDEX('Precios mayoristas EM'!$F$15:$F$72,MATCH('Pagos mayoristas'!C22,'Precios mayoristas EM'!$D$15:$D$72,0))*INDEX('Informacion del AEP'!$F$27:$F$84,MATCH('Pagos mayoristas'!C22,'Informacion del AEP'!$C$27:$C$84,0)))</f>
        <v>0</v>
      </c>
      <c r="G22" s="182">
        <f>(INDEX('Precios mayoristas EM'!$G$15:$G$72,MATCH('Pagos mayoristas'!C22,'Precios mayoristas EM'!$D$15:$D$72,0))*INDEX('Informacion del AEP'!$H$27:$H$84,MATCH('Pagos mayoristas'!C22,'Informacion del AEP'!$C$27:$C$84,0)))</f>
        <v>0</v>
      </c>
      <c r="I22" s="182">
        <f>(INDEX('Precios mayoristas EM'!$H$15:$H$72,MATCH('Pagos mayoristas'!C22,'Precios mayoristas EM'!$D$15:$D$72,0))*INDEX('Informacion del AEP'!$G$27:$G$84,MATCH('Pagos mayoristas'!C22,'Informacion del AEP'!$C$27:$C$84,0)))*$I$6</f>
        <v>0</v>
      </c>
      <c r="J22" s="182">
        <f>(INDEX('Precios mayoristas EM'!$I$15:$I$72,MATCH('Pagos mayoristas'!C22,'Precios mayoristas EM'!$D$15:$D$72,0))*INDEX('Informacion del AEP'!$I$27:$I$84,MATCH('Pagos mayoristas'!C22,'Informacion del AEP'!$C$27:$C$84,0)))*$I$6</f>
        <v>0</v>
      </c>
      <c r="K22" s="195"/>
      <c r="L22" s="71"/>
    </row>
    <row r="23" spans="3:22" x14ac:dyDescent="0.2">
      <c r="C23" s="5" t="s">
        <v>100</v>
      </c>
      <c r="D23" s="70" t="s">
        <v>75</v>
      </c>
      <c r="F23" s="182">
        <f>(INDEX('Precios mayoristas EM'!$F$15:$F$72,MATCH('Pagos mayoristas'!C23,'Precios mayoristas EM'!$D$15:$D$72,0))*INDEX('Informacion del AEP'!$F$27:$F$84,MATCH('Pagos mayoristas'!C23,'Informacion del AEP'!$C$27:$C$84,0)))</f>
        <v>0</v>
      </c>
      <c r="G23" s="182">
        <f>(INDEX('Precios mayoristas EM'!$G$15:$G$72,MATCH('Pagos mayoristas'!C23,'Precios mayoristas EM'!$D$15:$D$72,0))*INDEX('Informacion del AEP'!$H$27:$H$84,MATCH('Pagos mayoristas'!C23,'Informacion del AEP'!$C$27:$C$84,0)))</f>
        <v>0</v>
      </c>
      <c r="I23" s="182">
        <f>(INDEX('Precios mayoristas EM'!$H$15:$H$72,MATCH('Pagos mayoristas'!C23,'Precios mayoristas EM'!$D$15:$D$72,0))*INDEX('Informacion del AEP'!$G$27:$G$84,MATCH('Pagos mayoristas'!C23,'Informacion del AEP'!$C$27:$C$84,0)))*$I$6</f>
        <v>0</v>
      </c>
      <c r="J23" s="182">
        <f>(INDEX('Precios mayoristas EM'!$I$15:$I$72,MATCH('Pagos mayoristas'!C23,'Precios mayoristas EM'!$D$15:$D$72,0))*INDEX('Informacion del AEP'!$I$27:$I$84,MATCH('Pagos mayoristas'!C23,'Informacion del AEP'!$C$27:$C$84,0)))*$I$6</f>
        <v>0</v>
      </c>
      <c r="K23" s="195"/>
      <c r="L23" s="71"/>
    </row>
    <row r="24" spans="3:22" x14ac:dyDescent="0.2">
      <c r="C24" s="5" t="s">
        <v>101</v>
      </c>
      <c r="D24" s="70" t="s">
        <v>75</v>
      </c>
      <c r="F24" s="182">
        <f>(INDEX('Precios mayoristas EM'!$F$15:$F$72,MATCH('Pagos mayoristas'!C24,'Precios mayoristas EM'!$D$15:$D$72,0))*INDEX('Informacion del AEP'!$F$27:$F$84,MATCH('Pagos mayoristas'!C24,'Informacion del AEP'!$C$27:$C$84,0)))</f>
        <v>0</v>
      </c>
      <c r="G24" s="182">
        <f>(INDEX('Precios mayoristas EM'!$G$15:$G$72,MATCH('Pagos mayoristas'!C24,'Precios mayoristas EM'!$D$15:$D$72,0))*INDEX('Informacion del AEP'!$H$27:$H$84,MATCH('Pagos mayoristas'!C24,'Informacion del AEP'!$C$27:$C$84,0)))</f>
        <v>0</v>
      </c>
      <c r="I24" s="182">
        <f>(INDEX('Precios mayoristas EM'!$H$15:$H$72,MATCH('Pagos mayoristas'!C24,'Precios mayoristas EM'!$D$15:$D$72,0))*INDEX('Informacion del AEP'!$G$27:$G$84,MATCH('Pagos mayoristas'!C24,'Informacion del AEP'!$C$27:$C$84,0)))*$I$6</f>
        <v>0</v>
      </c>
      <c r="J24" s="182">
        <f>(INDEX('Precios mayoristas EM'!$I$15:$I$72,MATCH('Pagos mayoristas'!C24,'Precios mayoristas EM'!$D$15:$D$72,0))*INDEX('Informacion del AEP'!$I$27:$I$84,MATCH('Pagos mayoristas'!C24,'Informacion del AEP'!$C$27:$C$84,0)))*$I$6</f>
        <v>0</v>
      </c>
      <c r="K24" s="195"/>
      <c r="L24" s="71"/>
    </row>
    <row r="25" spans="3:22" x14ac:dyDescent="0.2">
      <c r="C25" s="5" t="s">
        <v>102</v>
      </c>
      <c r="D25" s="70" t="s">
        <v>75</v>
      </c>
      <c r="F25" s="182">
        <f>(INDEX('Precios mayoristas EM'!$F$15:$F$72,MATCH('Pagos mayoristas'!C25,'Precios mayoristas EM'!$D$15:$D$72,0))*INDEX('Informacion del AEP'!$F$27:$F$84,MATCH('Pagos mayoristas'!C25,'Informacion del AEP'!$C$27:$C$84,0)))</f>
        <v>0</v>
      </c>
      <c r="G25" s="182">
        <f>(INDEX('Precios mayoristas EM'!$G$15:$G$72,MATCH('Pagos mayoristas'!C25,'Precios mayoristas EM'!$D$15:$D$72,0))*INDEX('Informacion del AEP'!$H$27:$H$84,MATCH('Pagos mayoristas'!C25,'Informacion del AEP'!$C$27:$C$84,0)))</f>
        <v>0</v>
      </c>
      <c r="I25" s="182">
        <f>(INDEX('Precios mayoristas EM'!$H$15:$H$72,MATCH('Pagos mayoristas'!C25,'Precios mayoristas EM'!$D$15:$D$72,0))*INDEX('Informacion del AEP'!$G$27:$G$84,MATCH('Pagos mayoristas'!C25,'Informacion del AEP'!$C$27:$C$84,0)))*$I$6</f>
        <v>0</v>
      </c>
      <c r="J25" s="182">
        <f>(INDEX('Precios mayoristas EM'!$I$15:$I$72,MATCH('Pagos mayoristas'!C25,'Precios mayoristas EM'!$D$15:$D$72,0))*INDEX('Informacion del AEP'!$I$27:$I$84,MATCH('Pagos mayoristas'!C25,'Informacion del AEP'!$C$27:$C$84,0)))*$I$6</f>
        <v>0</v>
      </c>
      <c r="K25" s="195"/>
      <c r="L25" s="71"/>
    </row>
    <row r="26" spans="3:22" x14ac:dyDescent="0.2">
      <c r="C26" s="5" t="s">
        <v>103</v>
      </c>
      <c r="D26" s="70" t="s">
        <v>75</v>
      </c>
      <c r="F26" s="182">
        <f>(INDEX('Precios mayoristas EM'!$F$15:$F$72,MATCH('Pagos mayoristas'!C26,'Precios mayoristas EM'!$D$15:$D$72,0))*INDEX('Informacion del AEP'!$F$27:$F$84,MATCH('Pagos mayoristas'!C26,'Informacion del AEP'!$C$27:$C$84,0)))</f>
        <v>0</v>
      </c>
      <c r="G26" s="182">
        <f>(INDEX('Precios mayoristas EM'!$G$15:$G$72,MATCH('Pagos mayoristas'!C26,'Precios mayoristas EM'!$D$15:$D$72,0))*INDEX('Informacion del AEP'!$H$27:$H$84,MATCH('Pagos mayoristas'!C26,'Informacion del AEP'!$C$27:$C$84,0)))</f>
        <v>0</v>
      </c>
      <c r="I26" s="182">
        <f>(INDEX('Precios mayoristas EM'!$H$15:$H$72,MATCH('Pagos mayoristas'!C26,'Precios mayoristas EM'!$D$15:$D$72,0))*INDEX('Informacion del AEP'!$G$27:$G$84,MATCH('Pagos mayoristas'!C26,'Informacion del AEP'!$C$27:$C$84,0)))*$I$6</f>
        <v>0</v>
      </c>
      <c r="J26" s="182">
        <f>(INDEX('Precios mayoristas EM'!$I$15:$I$72,MATCH('Pagos mayoristas'!C26,'Precios mayoristas EM'!$D$15:$D$72,0))*INDEX('Informacion del AEP'!$I$27:$I$84,MATCH('Pagos mayoristas'!C26,'Informacion del AEP'!$C$27:$C$84,0)))*$I$6</f>
        <v>0</v>
      </c>
      <c r="K26" s="195"/>
      <c r="L26" s="71"/>
    </row>
    <row r="27" spans="3:22" x14ac:dyDescent="0.2">
      <c r="C27" s="5" t="s">
        <v>104</v>
      </c>
      <c r="D27" s="70" t="s">
        <v>75</v>
      </c>
      <c r="F27" s="182">
        <f>(INDEX('Precios mayoristas EM'!$F$15:$F$72,MATCH('Pagos mayoristas'!C27,'Precios mayoristas EM'!$D$15:$D$72,0))*INDEX('Informacion del AEP'!$F$27:$F$84,MATCH('Pagos mayoristas'!C27,'Informacion del AEP'!$C$27:$C$84,0)))</f>
        <v>0</v>
      </c>
      <c r="G27" s="182">
        <f>(INDEX('Precios mayoristas EM'!$G$15:$G$72,MATCH('Pagos mayoristas'!C27,'Precios mayoristas EM'!$D$15:$D$72,0))*INDEX('Informacion del AEP'!$H$27:$H$84,MATCH('Pagos mayoristas'!C27,'Informacion del AEP'!$C$27:$C$84,0)))</f>
        <v>0</v>
      </c>
      <c r="I27" s="182">
        <f>(INDEX('Precios mayoristas EM'!$H$15:$H$72,MATCH('Pagos mayoristas'!C27,'Precios mayoristas EM'!$D$15:$D$72,0))*INDEX('Informacion del AEP'!$G$27:$G$84,MATCH('Pagos mayoristas'!C27,'Informacion del AEP'!$C$27:$C$84,0)))*$I$6</f>
        <v>0</v>
      </c>
      <c r="J27" s="182">
        <f>(INDEX('Precios mayoristas EM'!$I$15:$I$72,MATCH('Pagos mayoristas'!C27,'Precios mayoristas EM'!$D$15:$D$72,0))*INDEX('Informacion del AEP'!$I$27:$I$84,MATCH('Pagos mayoristas'!C27,'Informacion del AEP'!$C$27:$C$84,0)))*$I$6</f>
        <v>0</v>
      </c>
      <c r="K27" s="195"/>
      <c r="L27" s="71"/>
    </row>
    <row r="28" spans="3:22" x14ac:dyDescent="0.2">
      <c r="C28" s="5" t="s">
        <v>105</v>
      </c>
      <c r="D28" s="70" t="s">
        <v>75</v>
      </c>
      <c r="F28" s="182">
        <f>(INDEX('Precios mayoristas EM'!$F$15:$F$72,MATCH('Pagos mayoristas'!C28,'Precios mayoristas EM'!$D$15:$D$72,0))*INDEX('Informacion del AEP'!$F$27:$F$84,MATCH('Pagos mayoristas'!C28,'Informacion del AEP'!$C$27:$C$84,0)))</f>
        <v>0</v>
      </c>
      <c r="G28" s="182">
        <f>(INDEX('Precios mayoristas EM'!$G$15:$G$72,MATCH('Pagos mayoristas'!C28,'Precios mayoristas EM'!$D$15:$D$72,0))*INDEX('Informacion del AEP'!$H$27:$H$84,MATCH('Pagos mayoristas'!C28,'Informacion del AEP'!$C$27:$C$84,0)))</f>
        <v>0</v>
      </c>
      <c r="I28" s="182">
        <f>(INDEX('Precios mayoristas EM'!$H$15:$H$72,MATCH('Pagos mayoristas'!C28,'Precios mayoristas EM'!$D$15:$D$72,0))*INDEX('Informacion del AEP'!$G$27:$G$84,MATCH('Pagos mayoristas'!C28,'Informacion del AEP'!$C$27:$C$84,0)))*$I$6</f>
        <v>0</v>
      </c>
      <c r="J28" s="182">
        <f>(INDEX('Precios mayoristas EM'!$I$15:$I$72,MATCH('Pagos mayoristas'!C28,'Precios mayoristas EM'!$D$15:$D$72,0))*INDEX('Informacion del AEP'!$I$27:$I$84,MATCH('Pagos mayoristas'!C28,'Informacion del AEP'!$C$27:$C$84,0)))*$I$6</f>
        <v>0</v>
      </c>
      <c r="K28" s="195"/>
      <c r="L28" s="71"/>
    </row>
    <row r="29" spans="3:22" x14ac:dyDescent="0.2">
      <c r="C29" s="176" t="s">
        <v>106</v>
      </c>
      <c r="D29" s="70" t="s">
        <v>75</v>
      </c>
      <c r="F29" s="182">
        <f>(INDEX('Precios mayoristas EM'!$F$15:$F$72,MATCH('Pagos mayoristas'!C29,'Precios mayoristas EM'!$D$15:$D$72,0))*INDEX('Informacion del AEP'!$F$27:$F$84,MATCH('Pagos mayoristas'!C29,'Informacion del AEP'!$C$27:$C$84,0)))</f>
        <v>0</v>
      </c>
      <c r="G29" s="182">
        <f>(INDEX('Precios mayoristas EM'!$G$15:$G$72,MATCH('Pagos mayoristas'!C29,'Precios mayoristas EM'!$D$15:$D$72,0))*INDEX('Informacion del AEP'!$H$27:$H$84,MATCH('Pagos mayoristas'!C29,'Informacion del AEP'!$C$27:$C$84,0)))</f>
        <v>0</v>
      </c>
      <c r="I29" s="182">
        <f>(INDEX('Precios mayoristas EM'!$H$15:$H$72,MATCH('Pagos mayoristas'!C29,'Precios mayoristas EM'!$D$15:$D$72,0))*INDEX('Informacion del AEP'!$G$27:$G$84,MATCH('Pagos mayoristas'!C29,'Informacion del AEP'!$C$27:$C$84,0)))*$I$6</f>
        <v>0</v>
      </c>
      <c r="J29" s="182">
        <f>(INDEX('Precios mayoristas EM'!$I$15:$I$72,MATCH('Pagos mayoristas'!C29,'Precios mayoristas EM'!$D$15:$D$72,0))*INDEX('Informacion del AEP'!$I$27:$I$84,MATCH('Pagos mayoristas'!C29,'Informacion del AEP'!$C$27:$C$84,0)))*$I$6</f>
        <v>0</v>
      </c>
      <c r="K29" s="195"/>
      <c r="L29" s="71"/>
    </row>
    <row r="30" spans="3:22" x14ac:dyDescent="0.2">
      <c r="C30" s="176" t="s">
        <v>107</v>
      </c>
      <c r="D30" s="70" t="s">
        <v>75</v>
      </c>
      <c r="F30" s="182">
        <f>(INDEX('Precios mayoristas EM'!$F$15:$F$72,MATCH('Pagos mayoristas'!C30,'Precios mayoristas EM'!$D$15:$D$72,0))*INDEX('Informacion del AEP'!$F$27:$F$84,MATCH('Pagos mayoristas'!C30,'Informacion del AEP'!$C$27:$C$84,0)))</f>
        <v>0</v>
      </c>
      <c r="G30" s="182">
        <f>(INDEX('Precios mayoristas EM'!$G$15:$G$72,MATCH('Pagos mayoristas'!C30,'Precios mayoristas EM'!$D$15:$D$72,0))*INDEX('Informacion del AEP'!$H$27:$H$84,MATCH('Pagos mayoristas'!C30,'Informacion del AEP'!$C$27:$C$84,0)))</f>
        <v>0</v>
      </c>
      <c r="I30" s="182">
        <f>(INDEX('Precios mayoristas EM'!$H$15:$H$72,MATCH('Pagos mayoristas'!C30,'Precios mayoristas EM'!$D$15:$D$72,0))*INDEX('Informacion del AEP'!$G$27:$G$84,MATCH('Pagos mayoristas'!C30,'Informacion del AEP'!$C$27:$C$84,0)))*$I$6</f>
        <v>0</v>
      </c>
      <c r="J30" s="182">
        <f>(INDEX('Precios mayoristas EM'!$I$15:$I$72,MATCH('Pagos mayoristas'!C30,'Precios mayoristas EM'!$D$15:$D$72,0))*INDEX('Informacion del AEP'!$I$27:$I$84,MATCH('Pagos mayoristas'!C30,'Informacion del AEP'!$C$27:$C$84,0)))*$I$6</f>
        <v>0</v>
      </c>
      <c r="K30" s="195"/>
      <c r="L30" s="71"/>
    </row>
    <row r="31" spans="3:22" x14ac:dyDescent="0.2">
      <c r="C31" s="176" t="s">
        <v>108</v>
      </c>
      <c r="D31" s="64" t="s">
        <v>75</v>
      </c>
      <c r="F31" s="182">
        <f>(INDEX('Precios mayoristas EM'!$F$15:$F$72,MATCH('Pagos mayoristas'!C31,'Precios mayoristas EM'!$D$15:$D$72,0))*INDEX('Informacion del AEP'!$F$27:$F$84,MATCH('Pagos mayoristas'!C31,'Informacion del AEP'!$C$27:$C$84,0)))</f>
        <v>419765</v>
      </c>
      <c r="G31" s="182">
        <f>(INDEX('Precios mayoristas EM'!$G$15:$G$72,MATCH('Pagos mayoristas'!C31,'Precios mayoristas EM'!$D$15:$D$72,0))*INDEX('Informacion del AEP'!$H$27:$H$84,MATCH('Pagos mayoristas'!C31,'Informacion del AEP'!$C$27:$C$84,0)))</f>
        <v>0</v>
      </c>
      <c r="I31" s="182">
        <f>(INDEX('Precios mayoristas EM'!$H$15:$H$72,MATCH('Pagos mayoristas'!C31,'Precios mayoristas EM'!$D$15:$D$72,0))*INDEX('Informacion del AEP'!$G$27:$G$84,MATCH('Pagos mayoristas'!C31,'Informacion del AEP'!$C$27:$C$84,0)))*$I$6</f>
        <v>22116000</v>
      </c>
      <c r="J31" s="182">
        <f>(INDEX('Precios mayoristas EM'!$I$15:$I$72,MATCH('Pagos mayoristas'!C31,'Precios mayoristas EM'!$D$15:$D$72,0))*INDEX('Informacion del AEP'!$I$27:$I$84,MATCH('Pagos mayoristas'!C31,'Informacion del AEP'!$C$27:$C$84,0)))*$I$6</f>
        <v>0</v>
      </c>
      <c r="K31" s="195"/>
      <c r="L31" s="71"/>
    </row>
    <row r="32" spans="3:22" x14ac:dyDescent="0.2">
      <c r="C32" s="176" t="s">
        <v>109</v>
      </c>
      <c r="D32" s="64" t="s">
        <v>75</v>
      </c>
      <c r="F32" s="182">
        <f>(INDEX('Precios mayoristas EM'!$F$15:$F$72,MATCH('Pagos mayoristas'!C32,'Precios mayoristas EM'!$D$15:$D$72,0))*INDEX('Informacion del AEP'!$F$27:$F$84,MATCH('Pagos mayoristas'!C32,'Informacion del AEP'!$C$27:$C$84,0)))</f>
        <v>944465</v>
      </c>
      <c r="G32" s="182">
        <f>(INDEX('Precios mayoristas EM'!$G$15:$G$72,MATCH('Pagos mayoristas'!C32,'Precios mayoristas EM'!$D$15:$D$72,0))*INDEX('Informacion del AEP'!$H$27:$H$84,MATCH('Pagos mayoristas'!C32,'Informacion del AEP'!$C$27:$C$84,0)))</f>
        <v>0</v>
      </c>
      <c r="I32" s="182">
        <f>(INDEX('Precios mayoristas EM'!$H$15:$H$72,MATCH('Pagos mayoristas'!C32,'Precios mayoristas EM'!$D$15:$D$72,0))*INDEX('Informacion del AEP'!$G$27:$G$84,MATCH('Pagos mayoristas'!C32,'Informacion del AEP'!$C$27:$C$84,0)))*$I$6</f>
        <v>43303000</v>
      </c>
      <c r="J32" s="182">
        <f>(INDEX('Precios mayoristas EM'!$I$15:$I$72,MATCH('Pagos mayoristas'!C32,'Precios mayoristas EM'!$D$15:$D$72,0))*INDEX('Informacion del AEP'!$I$27:$I$84,MATCH('Pagos mayoristas'!C32,'Informacion del AEP'!$C$27:$C$84,0)))*$I$6</f>
        <v>0</v>
      </c>
      <c r="K32" s="195"/>
      <c r="L32" s="71"/>
      <c r="S32" s="71"/>
      <c r="T32" s="103"/>
      <c r="U32" s="103"/>
      <c r="V32" s="103"/>
    </row>
    <row r="33" spans="1:22" s="174" customFormat="1" x14ac:dyDescent="0.2">
      <c r="A33" s="176"/>
      <c r="B33" s="176"/>
      <c r="C33" s="181" t="s">
        <v>69</v>
      </c>
      <c r="D33" s="186"/>
      <c r="F33" s="189">
        <f>SUM(F34:F70)</f>
        <v>3253164</v>
      </c>
      <c r="G33" s="189">
        <f>SUM(G34:G70)</f>
        <v>591885.03359999997</v>
      </c>
      <c r="I33" s="189">
        <f>SUM(I34:I70)</f>
        <v>537234000</v>
      </c>
      <c r="J33" s="189">
        <f>SUM(J34:J70)</f>
        <v>60932959.920000002</v>
      </c>
      <c r="K33" s="198"/>
      <c r="L33" s="180"/>
      <c r="S33" s="180"/>
      <c r="T33" s="189">
        <f>SUM(F33:S33)</f>
        <v>602012008.95359993</v>
      </c>
      <c r="U33" s="187"/>
      <c r="V33" s="187"/>
    </row>
    <row r="34" spans="1:22" x14ac:dyDescent="0.2">
      <c r="C34" s="5" t="s">
        <v>110</v>
      </c>
      <c r="D34" s="70" t="s">
        <v>75</v>
      </c>
      <c r="F34" s="182">
        <f>(INDEX('Precios mayoristas EM'!$F$15:$F$72,MATCH('Pagos mayoristas'!C34,'Precios mayoristas EM'!$D$15:$D$72,0))*INDEX('Informacion del AEP'!$F$27:$F$84,MATCH('Pagos mayoristas'!C34,'Informacion del AEP'!$C$27:$C$84,0)))</f>
        <v>0</v>
      </c>
      <c r="G34" s="182">
        <f>(INDEX('Precios mayoristas EM'!$G$15:$G$72,MATCH('Pagos mayoristas'!C34,'Precios mayoristas EM'!$D$15:$D$72,0))*INDEX('Informacion del AEP'!$H$27:$H$84,MATCH('Pagos mayoristas'!C34,'Informacion del AEP'!$C$27:$C$84,0)))</f>
        <v>0</v>
      </c>
      <c r="I34" s="182">
        <f>(INDEX('Precios mayoristas EM'!$H$15:$H$72,MATCH('Pagos mayoristas'!C34,'Precios mayoristas EM'!$D$15:$D$72,0))*INDEX('Informacion del AEP'!$G$27:$G$84,MATCH('Pagos mayoristas'!C34,'Informacion del AEP'!$C$27:$C$84,0)))*$I$6</f>
        <v>0</v>
      </c>
      <c r="J34" s="182">
        <f>(INDEX('Precios mayoristas EM'!$I$15:$I$72,MATCH('Pagos mayoristas'!C34,'Precios mayoristas EM'!$D$15:$D$72,0))*INDEX('Informacion del AEP'!$I$27:$I$84,MATCH('Pagos mayoristas'!C34,'Informacion del AEP'!$C$27:$C$84,0)))*$I$6</f>
        <v>0</v>
      </c>
      <c r="K34" s="195"/>
      <c r="L34" s="71"/>
    </row>
    <row r="35" spans="1:22" x14ac:dyDescent="0.2">
      <c r="C35" s="5" t="s">
        <v>111</v>
      </c>
      <c r="D35" s="70" t="s">
        <v>75</v>
      </c>
      <c r="F35" s="182">
        <f>(INDEX('Precios mayoristas EM'!$F$15:$F$72,MATCH('Pagos mayoristas'!C35,'Precios mayoristas EM'!$D$15:$D$72,0))*INDEX('Informacion del AEP'!$F$27:$F$84,MATCH('Pagos mayoristas'!C35,'Informacion del AEP'!$C$27:$C$84,0)))</f>
        <v>0</v>
      </c>
      <c r="G35" s="182">
        <f>(INDEX('Precios mayoristas EM'!$G$15:$G$72,MATCH('Pagos mayoristas'!C35,'Precios mayoristas EM'!$D$15:$D$72,0))*INDEX('Informacion del AEP'!$H$27:$H$84,MATCH('Pagos mayoristas'!C35,'Informacion del AEP'!$C$27:$C$84,0)))</f>
        <v>0</v>
      </c>
      <c r="I35" s="182">
        <f>(INDEX('Precios mayoristas EM'!$H$15:$H$72,MATCH('Pagos mayoristas'!C35,'Precios mayoristas EM'!$D$15:$D$72,0))*INDEX('Informacion del AEP'!$G$27:$G$84,MATCH('Pagos mayoristas'!C35,'Informacion del AEP'!$C$27:$C$84,0)))*$I$6</f>
        <v>0</v>
      </c>
      <c r="J35" s="182">
        <f>(INDEX('Precios mayoristas EM'!$I$15:$I$72,MATCH('Pagos mayoristas'!C35,'Precios mayoristas EM'!$D$15:$D$72,0))*INDEX('Informacion del AEP'!$I$27:$I$84,MATCH('Pagos mayoristas'!C35,'Informacion del AEP'!$C$27:$C$84,0)))*$I$6</f>
        <v>0</v>
      </c>
      <c r="K35" s="195"/>
      <c r="L35" s="71"/>
    </row>
    <row r="36" spans="1:22" x14ac:dyDescent="0.2">
      <c r="C36" s="5" t="s">
        <v>112</v>
      </c>
      <c r="D36" s="70" t="s">
        <v>75</v>
      </c>
      <c r="F36" s="182">
        <f>(INDEX('Precios mayoristas EM'!$F$15:$F$72,MATCH('Pagos mayoristas'!C36,'Precios mayoristas EM'!$D$15:$D$72,0))*INDEX('Informacion del AEP'!$F$27:$F$84,MATCH('Pagos mayoristas'!C36,'Informacion del AEP'!$C$27:$C$84,0)))</f>
        <v>0</v>
      </c>
      <c r="G36" s="182">
        <f>(INDEX('Precios mayoristas EM'!$G$15:$G$72,MATCH('Pagos mayoristas'!C36,'Precios mayoristas EM'!$D$15:$D$72,0))*INDEX('Informacion del AEP'!$H$27:$H$84,MATCH('Pagos mayoristas'!C36,'Informacion del AEP'!$C$27:$C$84,0)))</f>
        <v>0</v>
      </c>
      <c r="I36" s="182">
        <f>(INDEX('Precios mayoristas EM'!$H$15:$H$72,MATCH('Pagos mayoristas'!C36,'Precios mayoristas EM'!$D$15:$D$72,0))*INDEX('Informacion del AEP'!$G$27:$G$84,MATCH('Pagos mayoristas'!C36,'Informacion del AEP'!$C$27:$C$84,0)))*$I$6</f>
        <v>0</v>
      </c>
      <c r="J36" s="182">
        <f>(INDEX('Precios mayoristas EM'!$I$15:$I$72,MATCH('Pagos mayoristas'!C36,'Precios mayoristas EM'!$D$15:$D$72,0))*INDEX('Informacion del AEP'!$I$27:$I$84,MATCH('Pagos mayoristas'!C36,'Informacion del AEP'!$C$27:$C$84,0)))*$I$6</f>
        <v>0</v>
      </c>
      <c r="K36" s="195"/>
      <c r="L36" s="71"/>
    </row>
    <row r="37" spans="1:22" x14ac:dyDescent="0.2">
      <c r="C37" s="5" t="s">
        <v>113</v>
      </c>
      <c r="D37" s="70" t="s">
        <v>75</v>
      </c>
      <c r="F37" s="182">
        <f>(INDEX('Precios mayoristas EM'!$F$15:$F$72,MATCH('Pagos mayoristas'!C37,'Precios mayoristas EM'!$D$15:$D$72,0))*INDEX('Informacion del AEP'!$F$27:$F$84,MATCH('Pagos mayoristas'!C37,'Informacion del AEP'!$C$27:$C$84,0)))</f>
        <v>0</v>
      </c>
      <c r="G37" s="182">
        <f>(INDEX('Precios mayoristas EM'!$G$15:$G$72,MATCH('Pagos mayoristas'!C37,'Precios mayoristas EM'!$D$15:$D$72,0))*INDEX('Informacion del AEP'!$H$27:$H$84,MATCH('Pagos mayoristas'!C37,'Informacion del AEP'!$C$27:$C$84,0)))</f>
        <v>0</v>
      </c>
      <c r="I37" s="182">
        <f>(INDEX('Precios mayoristas EM'!$H$15:$H$72,MATCH('Pagos mayoristas'!C37,'Precios mayoristas EM'!$D$15:$D$72,0))*INDEX('Informacion del AEP'!$G$27:$G$84,MATCH('Pagos mayoristas'!C37,'Informacion del AEP'!$C$27:$C$84,0)))*$I$6</f>
        <v>0</v>
      </c>
      <c r="J37" s="182">
        <f>(INDEX('Precios mayoristas EM'!$I$15:$I$72,MATCH('Pagos mayoristas'!C37,'Precios mayoristas EM'!$D$15:$D$72,0))*INDEX('Informacion del AEP'!$I$27:$I$84,MATCH('Pagos mayoristas'!C37,'Informacion del AEP'!$C$27:$C$84,0)))*$I$6</f>
        <v>0</v>
      </c>
      <c r="K37" s="195"/>
      <c r="L37" s="71"/>
    </row>
    <row r="38" spans="1:22" x14ac:dyDescent="0.2">
      <c r="C38" s="5" t="s">
        <v>114</v>
      </c>
      <c r="D38" s="70" t="s">
        <v>75</v>
      </c>
      <c r="F38" s="182">
        <f>(INDEX('Precios mayoristas EM'!$F$15:$F$72,MATCH('Pagos mayoristas'!C38,'Precios mayoristas EM'!$D$15:$D$72,0))*INDEX('Informacion del AEP'!$F$27:$F$84,MATCH('Pagos mayoristas'!C38,'Informacion del AEP'!$C$27:$C$84,0)))</f>
        <v>39672</v>
      </c>
      <c r="G38" s="182">
        <f>(INDEX('Precios mayoristas EM'!$G$15:$G$72,MATCH('Pagos mayoristas'!C38,'Precios mayoristas EM'!$D$15:$D$72,0))*INDEX('Informacion del AEP'!$H$27:$H$84,MATCH('Pagos mayoristas'!C38,'Informacion del AEP'!$C$27:$C$84,0)))</f>
        <v>0</v>
      </c>
      <c r="I38" s="182">
        <f>(INDEX('Precios mayoristas EM'!$H$15:$H$72,MATCH('Pagos mayoristas'!C38,'Precios mayoristas EM'!$D$15:$D$72,0))*INDEX('Informacion del AEP'!$G$27:$G$84,MATCH('Pagos mayoristas'!C38,'Informacion del AEP'!$C$27:$C$84,0)))*$I$6</f>
        <v>3123000</v>
      </c>
      <c r="J38" s="182">
        <f>(INDEX('Precios mayoristas EM'!$I$15:$I$72,MATCH('Pagos mayoristas'!C38,'Precios mayoristas EM'!$D$15:$D$72,0))*INDEX('Informacion del AEP'!$I$27:$I$84,MATCH('Pagos mayoristas'!C38,'Informacion del AEP'!$C$27:$C$84,0)))*$I$6</f>
        <v>0</v>
      </c>
      <c r="K38" s="195"/>
      <c r="L38" s="71"/>
    </row>
    <row r="39" spans="1:22" x14ac:dyDescent="0.2">
      <c r="C39" s="5" t="s">
        <v>115</v>
      </c>
      <c r="D39" s="70" t="s">
        <v>75</v>
      </c>
      <c r="F39" s="182">
        <f>(INDEX('Precios mayoristas EM'!$F$15:$F$72,MATCH('Pagos mayoristas'!C39,'Precios mayoristas EM'!$D$15:$D$72,0))*INDEX('Informacion del AEP'!$F$27:$F$84,MATCH('Pagos mayoristas'!C39,'Informacion del AEP'!$C$27:$C$84,0)))</f>
        <v>39672</v>
      </c>
      <c r="G39" s="182">
        <f>(INDEX('Precios mayoristas EM'!$G$15:$G$72,MATCH('Pagos mayoristas'!C39,'Precios mayoristas EM'!$D$15:$D$72,0))*INDEX('Informacion del AEP'!$H$27:$H$84,MATCH('Pagos mayoristas'!C39,'Informacion del AEP'!$C$27:$C$84,0)))</f>
        <v>0</v>
      </c>
      <c r="I39" s="182">
        <f>(INDEX('Precios mayoristas EM'!$H$15:$H$72,MATCH('Pagos mayoristas'!C39,'Precios mayoristas EM'!$D$15:$D$72,0))*INDEX('Informacion del AEP'!$G$27:$G$84,MATCH('Pagos mayoristas'!C39,'Informacion del AEP'!$C$27:$C$84,0)))*$I$6</f>
        <v>3429000</v>
      </c>
      <c r="J39" s="182">
        <f>(INDEX('Precios mayoristas EM'!$I$15:$I$72,MATCH('Pagos mayoristas'!C39,'Precios mayoristas EM'!$D$15:$D$72,0))*INDEX('Informacion del AEP'!$I$27:$I$84,MATCH('Pagos mayoristas'!C39,'Informacion del AEP'!$C$27:$C$84,0)))*$I$6</f>
        <v>0</v>
      </c>
      <c r="K39" s="195"/>
      <c r="L39" s="71"/>
    </row>
    <row r="40" spans="1:22" x14ac:dyDescent="0.2">
      <c r="C40" s="5" t="s">
        <v>116</v>
      </c>
      <c r="D40" s="70" t="s">
        <v>75</v>
      </c>
      <c r="F40" s="182">
        <f>(INDEX('Precios mayoristas EM'!$F$15:$F$72,MATCH('Pagos mayoristas'!C40,'Precios mayoristas EM'!$D$15:$D$72,0))*INDEX('Informacion del AEP'!$F$27:$F$84,MATCH('Pagos mayoristas'!C40,'Informacion del AEP'!$C$27:$C$84,0)))</f>
        <v>0</v>
      </c>
      <c r="G40" s="182">
        <f>(INDEX('Precios mayoristas EM'!$G$15:$G$72,MATCH('Pagos mayoristas'!C40,'Precios mayoristas EM'!$D$15:$D$72,0))*INDEX('Informacion del AEP'!$H$27:$H$84,MATCH('Pagos mayoristas'!C40,'Informacion del AEP'!$C$27:$C$84,0)))</f>
        <v>0</v>
      </c>
      <c r="I40" s="182">
        <f>(INDEX('Precios mayoristas EM'!$H$15:$H$72,MATCH('Pagos mayoristas'!C40,'Precios mayoristas EM'!$D$15:$D$72,0))*INDEX('Informacion del AEP'!$G$27:$G$84,MATCH('Pagos mayoristas'!C40,'Informacion del AEP'!$C$27:$C$84,0)))*$I$6</f>
        <v>0</v>
      </c>
      <c r="J40" s="182">
        <f>(INDEX('Precios mayoristas EM'!$I$15:$I$72,MATCH('Pagos mayoristas'!C40,'Precios mayoristas EM'!$D$15:$D$72,0))*INDEX('Informacion del AEP'!$I$27:$I$84,MATCH('Pagos mayoristas'!C40,'Informacion del AEP'!$C$27:$C$84,0)))*$I$6</f>
        <v>0</v>
      </c>
      <c r="K40" s="195"/>
      <c r="L40" s="71"/>
    </row>
    <row r="41" spans="1:22" x14ac:dyDescent="0.2">
      <c r="C41" s="5" t="s">
        <v>117</v>
      </c>
      <c r="D41" s="70" t="s">
        <v>75</v>
      </c>
      <c r="F41" s="182">
        <f>(INDEX('Precios mayoristas EM'!$F$15:$F$72,MATCH('Pagos mayoristas'!C41,'Precios mayoristas EM'!$D$15:$D$72,0))*INDEX('Informacion del AEP'!$F$27:$F$84,MATCH('Pagos mayoristas'!C41,'Informacion del AEP'!$C$27:$C$84,0)))</f>
        <v>0</v>
      </c>
      <c r="G41" s="182">
        <f>(INDEX('Precios mayoristas EM'!$G$15:$G$72,MATCH('Pagos mayoristas'!C41,'Precios mayoristas EM'!$D$15:$D$72,0))*INDEX('Informacion del AEP'!$H$27:$H$84,MATCH('Pagos mayoristas'!C41,'Informacion del AEP'!$C$27:$C$84,0)))</f>
        <v>0</v>
      </c>
      <c r="I41" s="182">
        <f>(INDEX('Precios mayoristas EM'!$H$15:$H$72,MATCH('Pagos mayoristas'!C41,'Precios mayoristas EM'!$D$15:$D$72,0))*INDEX('Informacion del AEP'!$G$27:$G$84,MATCH('Pagos mayoristas'!C41,'Informacion del AEP'!$C$27:$C$84,0)))*$I$6</f>
        <v>0</v>
      </c>
      <c r="J41" s="182">
        <f>(INDEX('Precios mayoristas EM'!$I$15:$I$72,MATCH('Pagos mayoristas'!C41,'Precios mayoristas EM'!$D$15:$D$72,0))*INDEX('Informacion del AEP'!$I$27:$I$84,MATCH('Pagos mayoristas'!C41,'Informacion del AEP'!$C$27:$C$84,0)))*$I$6</f>
        <v>0</v>
      </c>
      <c r="K41" s="195"/>
      <c r="L41" s="71"/>
    </row>
    <row r="42" spans="1:22" x14ac:dyDescent="0.2">
      <c r="C42" s="5" t="s">
        <v>118</v>
      </c>
      <c r="D42" s="70" t="s">
        <v>75</v>
      </c>
      <c r="F42" s="182">
        <f>(INDEX('Precios mayoristas EM'!$F$15:$F$72,MATCH('Pagos mayoristas'!C42,'Precios mayoristas EM'!$D$15:$D$72,0))*INDEX('Informacion del AEP'!$F$27:$F$84,MATCH('Pagos mayoristas'!C42,'Informacion del AEP'!$C$27:$C$84,0)))</f>
        <v>0</v>
      </c>
      <c r="G42" s="182">
        <f>(INDEX('Precios mayoristas EM'!$G$15:$G$72,MATCH('Pagos mayoristas'!C42,'Precios mayoristas EM'!$D$15:$D$72,0))*INDEX('Informacion del AEP'!$H$27:$H$84,MATCH('Pagos mayoristas'!C42,'Informacion del AEP'!$C$27:$C$84,0)))</f>
        <v>0</v>
      </c>
      <c r="I42" s="182">
        <f>(INDEX('Precios mayoristas EM'!$H$15:$H$72,MATCH('Pagos mayoristas'!C42,'Precios mayoristas EM'!$D$15:$D$72,0))*INDEX('Informacion del AEP'!$G$27:$G$84,MATCH('Pagos mayoristas'!C42,'Informacion del AEP'!$C$27:$C$84,0)))*$I$6</f>
        <v>0</v>
      </c>
      <c r="J42" s="182">
        <f>(INDEX('Precios mayoristas EM'!$I$15:$I$72,MATCH('Pagos mayoristas'!C42,'Precios mayoristas EM'!$D$15:$D$72,0))*INDEX('Informacion del AEP'!$I$27:$I$84,MATCH('Pagos mayoristas'!C42,'Informacion del AEP'!$C$27:$C$84,0)))*$I$6</f>
        <v>0</v>
      </c>
      <c r="K42" s="195"/>
      <c r="L42" s="71"/>
    </row>
    <row r="43" spans="1:22" x14ac:dyDescent="0.2">
      <c r="C43" s="5" t="s">
        <v>119</v>
      </c>
      <c r="D43" s="70" t="s">
        <v>75</v>
      </c>
      <c r="F43" s="182">
        <f>(INDEX('Precios mayoristas EM'!$F$15:$F$72,MATCH('Pagos mayoristas'!C43,'Precios mayoristas EM'!$D$15:$D$72,0))*INDEX('Informacion del AEP'!$F$27:$F$84,MATCH('Pagos mayoristas'!C43,'Informacion del AEP'!$C$27:$C$84,0)))</f>
        <v>0</v>
      </c>
      <c r="G43" s="182">
        <f>(INDEX('Precios mayoristas EM'!$G$15:$G$72,MATCH('Pagos mayoristas'!C43,'Precios mayoristas EM'!$D$15:$D$72,0))*INDEX('Informacion del AEP'!$H$27:$H$84,MATCH('Pagos mayoristas'!C43,'Informacion del AEP'!$C$27:$C$84,0)))</f>
        <v>34816.147199999992</v>
      </c>
      <c r="I43" s="182">
        <f>(INDEX('Precios mayoristas EM'!$H$15:$H$72,MATCH('Pagos mayoristas'!C43,'Precios mayoristas EM'!$D$15:$D$72,0))*INDEX('Informacion del AEP'!$G$27:$G$84,MATCH('Pagos mayoristas'!C43,'Informacion del AEP'!$C$27:$C$84,0)))*$I$6</f>
        <v>0</v>
      </c>
      <c r="J43" s="182">
        <f>(INDEX('Precios mayoristas EM'!$I$15:$I$72,MATCH('Pagos mayoristas'!C43,'Precios mayoristas EM'!$D$15:$D$72,0))*INDEX('Informacion del AEP'!$I$27:$I$84,MATCH('Pagos mayoristas'!C43,'Informacion del AEP'!$C$27:$C$84,0)))*$I$6</f>
        <v>1136709.8399999999</v>
      </c>
      <c r="K43" s="195"/>
      <c r="L43" s="71"/>
    </row>
    <row r="44" spans="1:22" x14ac:dyDescent="0.2">
      <c r="C44" s="5" t="s">
        <v>120</v>
      </c>
      <c r="D44" s="70" t="s">
        <v>75</v>
      </c>
      <c r="F44" s="182">
        <f>(INDEX('Precios mayoristas EM'!$F$15:$F$72,MATCH('Pagos mayoristas'!C44,'Precios mayoristas EM'!$D$15:$D$72,0))*INDEX('Informacion del AEP'!$F$27:$F$84,MATCH('Pagos mayoristas'!C44,'Informacion del AEP'!$C$27:$C$84,0)))</f>
        <v>0</v>
      </c>
      <c r="G44" s="182">
        <f>(INDEX('Precios mayoristas EM'!$G$15:$G$72,MATCH('Pagos mayoristas'!C44,'Precios mayoristas EM'!$D$15:$D$72,0))*INDEX('Informacion del AEP'!$H$27:$H$84,MATCH('Pagos mayoristas'!C44,'Informacion del AEP'!$C$27:$C$84,0)))</f>
        <v>0</v>
      </c>
      <c r="I44" s="182">
        <f>(INDEX('Precios mayoristas EM'!$H$15:$H$72,MATCH('Pagos mayoristas'!C44,'Precios mayoristas EM'!$D$15:$D$72,0))*INDEX('Informacion del AEP'!$G$27:$G$84,MATCH('Pagos mayoristas'!C44,'Informacion del AEP'!$C$27:$C$84,0)))*$I$6</f>
        <v>0</v>
      </c>
      <c r="J44" s="182">
        <f>(INDEX('Precios mayoristas EM'!$I$15:$I$72,MATCH('Pagos mayoristas'!C44,'Precios mayoristas EM'!$D$15:$D$72,0))*INDEX('Informacion del AEP'!$I$27:$I$84,MATCH('Pagos mayoristas'!C44,'Informacion del AEP'!$C$27:$C$84,0)))*$I$6</f>
        <v>0</v>
      </c>
      <c r="K44" s="195"/>
      <c r="L44" s="71"/>
    </row>
    <row r="45" spans="1:22" x14ac:dyDescent="0.2">
      <c r="C45" s="5" t="s">
        <v>121</v>
      </c>
      <c r="D45" s="70" t="s">
        <v>75</v>
      </c>
      <c r="F45" s="182">
        <f>(INDEX('Precios mayoristas EM'!$F$15:$F$72,MATCH('Pagos mayoristas'!C45,'Precios mayoristas EM'!$D$15:$D$72,0))*INDEX('Informacion del AEP'!$F$27:$F$84,MATCH('Pagos mayoristas'!C45,'Informacion del AEP'!$C$27:$C$84,0)))</f>
        <v>0</v>
      </c>
      <c r="G45" s="182">
        <f>(INDEX('Precios mayoristas EM'!$G$15:$G$72,MATCH('Pagos mayoristas'!C45,'Precios mayoristas EM'!$D$15:$D$72,0))*INDEX('Informacion del AEP'!$H$27:$H$84,MATCH('Pagos mayoristas'!C45,'Informacion del AEP'!$C$27:$C$84,0)))</f>
        <v>0</v>
      </c>
      <c r="I45" s="182">
        <f>(INDEX('Precios mayoristas EM'!$H$15:$H$72,MATCH('Pagos mayoristas'!C45,'Precios mayoristas EM'!$D$15:$D$72,0))*INDEX('Informacion del AEP'!$G$27:$G$84,MATCH('Pagos mayoristas'!C45,'Informacion del AEP'!$C$27:$C$84,0)))*$I$6</f>
        <v>0</v>
      </c>
      <c r="J45" s="182">
        <f>(INDEX('Precios mayoristas EM'!$I$15:$I$72,MATCH('Pagos mayoristas'!C45,'Precios mayoristas EM'!$D$15:$D$72,0))*INDEX('Informacion del AEP'!$I$27:$I$84,MATCH('Pagos mayoristas'!C45,'Informacion del AEP'!$C$27:$C$84,0)))*$I$6</f>
        <v>0</v>
      </c>
      <c r="K45" s="195"/>
      <c r="L45" s="71"/>
    </row>
    <row r="46" spans="1:22" x14ac:dyDescent="0.2">
      <c r="C46" s="5" t="s">
        <v>122</v>
      </c>
      <c r="D46" s="70" t="s">
        <v>75</v>
      </c>
      <c r="F46" s="182">
        <f>(INDEX('Precios mayoristas EM'!$F$15:$F$72,MATCH('Pagos mayoristas'!C46,'Precios mayoristas EM'!$D$15:$D$72,0))*INDEX('Informacion del AEP'!$F$27:$F$84,MATCH('Pagos mayoristas'!C46,'Informacion del AEP'!$C$27:$C$84,0)))</f>
        <v>0</v>
      </c>
      <c r="G46" s="182">
        <f>(INDEX('Precios mayoristas EM'!$G$15:$G$72,MATCH('Pagos mayoristas'!C46,'Precios mayoristas EM'!$D$15:$D$72,0))*INDEX('Informacion del AEP'!$H$27:$H$84,MATCH('Pagos mayoristas'!C46,'Informacion del AEP'!$C$27:$C$84,0)))</f>
        <v>0</v>
      </c>
      <c r="I46" s="182">
        <f>(INDEX('Precios mayoristas EM'!$H$15:$H$72,MATCH('Pagos mayoristas'!C46,'Precios mayoristas EM'!$D$15:$D$72,0))*INDEX('Informacion del AEP'!$G$27:$G$84,MATCH('Pagos mayoristas'!C46,'Informacion del AEP'!$C$27:$C$84,0)))*$I$6</f>
        <v>0</v>
      </c>
      <c r="J46" s="182">
        <f>(INDEX('Precios mayoristas EM'!$I$15:$I$72,MATCH('Pagos mayoristas'!C46,'Precios mayoristas EM'!$D$15:$D$72,0))*INDEX('Informacion del AEP'!$I$27:$I$84,MATCH('Pagos mayoristas'!C46,'Informacion del AEP'!$C$27:$C$84,0)))*$I$6</f>
        <v>0</v>
      </c>
      <c r="K46" s="195"/>
      <c r="L46" s="71"/>
    </row>
    <row r="47" spans="1:22" x14ac:dyDescent="0.2">
      <c r="C47" s="5" t="s">
        <v>123</v>
      </c>
      <c r="D47" s="70" t="s">
        <v>75</v>
      </c>
      <c r="F47" s="182">
        <f>(INDEX('Precios mayoristas EM'!$F$15:$F$72,MATCH('Pagos mayoristas'!C47,'Precios mayoristas EM'!$D$15:$D$72,0))*INDEX('Informacion del AEP'!$F$27:$F$84,MATCH('Pagos mayoristas'!C47,'Informacion del AEP'!$C$27:$C$84,0)))</f>
        <v>0</v>
      </c>
      <c r="G47" s="182">
        <f>(INDEX('Precios mayoristas EM'!$G$15:$G$72,MATCH('Pagos mayoristas'!C47,'Precios mayoristas EM'!$D$15:$D$72,0))*INDEX('Informacion del AEP'!$H$27:$H$84,MATCH('Pagos mayoristas'!C47,'Informacion del AEP'!$C$27:$C$84,0)))</f>
        <v>0</v>
      </c>
      <c r="I47" s="182">
        <f>(INDEX('Precios mayoristas EM'!$H$15:$H$72,MATCH('Pagos mayoristas'!C47,'Precios mayoristas EM'!$D$15:$D$72,0))*INDEX('Informacion del AEP'!$G$27:$G$84,MATCH('Pagos mayoristas'!C47,'Informacion del AEP'!$C$27:$C$84,0)))*$I$6</f>
        <v>0</v>
      </c>
      <c r="J47" s="182">
        <f>(INDEX('Precios mayoristas EM'!$I$15:$I$72,MATCH('Pagos mayoristas'!C47,'Precios mayoristas EM'!$D$15:$D$72,0))*INDEX('Informacion del AEP'!$I$27:$I$84,MATCH('Pagos mayoristas'!C47,'Informacion del AEP'!$C$27:$C$84,0)))*$I$6</f>
        <v>0</v>
      </c>
      <c r="K47" s="195"/>
      <c r="L47" s="71"/>
    </row>
    <row r="48" spans="1:22" x14ac:dyDescent="0.2">
      <c r="C48" s="5" t="s">
        <v>124</v>
      </c>
      <c r="D48" s="70" t="s">
        <v>75</v>
      </c>
      <c r="F48" s="182">
        <f>(INDEX('Precios mayoristas EM'!$F$15:$F$72,MATCH('Pagos mayoristas'!C48,'Precios mayoristas EM'!$D$15:$D$72,0))*INDEX('Informacion del AEP'!$F$27:$F$84,MATCH('Pagos mayoristas'!C48,'Informacion del AEP'!$C$27:$C$84,0)))</f>
        <v>0</v>
      </c>
      <c r="G48" s="182">
        <f>(INDEX('Precios mayoristas EM'!$G$15:$G$72,MATCH('Pagos mayoristas'!C48,'Precios mayoristas EM'!$D$15:$D$72,0))*INDEX('Informacion del AEP'!$H$27:$H$84,MATCH('Pagos mayoristas'!C48,'Informacion del AEP'!$C$27:$C$84,0)))</f>
        <v>0</v>
      </c>
      <c r="I48" s="182">
        <f>(INDEX('Precios mayoristas EM'!$H$15:$H$72,MATCH('Pagos mayoristas'!C48,'Precios mayoristas EM'!$D$15:$D$72,0))*INDEX('Informacion del AEP'!$G$27:$G$84,MATCH('Pagos mayoristas'!C48,'Informacion del AEP'!$C$27:$C$84,0)))*$I$6</f>
        <v>0</v>
      </c>
      <c r="J48" s="182">
        <f>(INDEX('Precios mayoristas EM'!$I$15:$I$72,MATCH('Pagos mayoristas'!C48,'Precios mayoristas EM'!$D$15:$D$72,0))*INDEX('Informacion del AEP'!$I$27:$I$84,MATCH('Pagos mayoristas'!C48,'Informacion del AEP'!$C$27:$C$84,0)))*$I$6</f>
        <v>0</v>
      </c>
      <c r="K48" s="195"/>
      <c r="L48" s="71"/>
    </row>
    <row r="49" spans="3:19" x14ac:dyDescent="0.2">
      <c r="C49" s="5" t="s">
        <v>125</v>
      </c>
      <c r="D49" s="70" t="s">
        <v>75</v>
      </c>
      <c r="F49" s="182">
        <f>(INDEX('Precios mayoristas EM'!$F$15:$F$72,MATCH('Pagos mayoristas'!C49,'Precios mayoristas EM'!$D$15:$D$72,0))*INDEX('Informacion del AEP'!$F$27:$F$84,MATCH('Pagos mayoristas'!C49,'Informacion del AEP'!$C$27:$C$84,0)))</f>
        <v>0</v>
      </c>
      <c r="G49" s="182">
        <f>(INDEX('Precios mayoristas EM'!$G$15:$G$72,MATCH('Pagos mayoristas'!C49,'Precios mayoristas EM'!$D$15:$D$72,0))*INDEX('Informacion del AEP'!$H$27:$H$84,MATCH('Pagos mayoristas'!C49,'Informacion del AEP'!$C$27:$C$84,0)))</f>
        <v>0</v>
      </c>
      <c r="I49" s="182">
        <f>(INDEX('Precios mayoristas EM'!$H$15:$H$72,MATCH('Pagos mayoristas'!C49,'Precios mayoristas EM'!$D$15:$D$72,0))*INDEX('Informacion del AEP'!$G$27:$G$84,MATCH('Pagos mayoristas'!C49,'Informacion del AEP'!$C$27:$C$84,0)))*$I$6</f>
        <v>0</v>
      </c>
      <c r="J49" s="182">
        <f>(INDEX('Precios mayoristas EM'!$I$15:$I$72,MATCH('Pagos mayoristas'!C49,'Precios mayoristas EM'!$D$15:$D$72,0))*INDEX('Informacion del AEP'!$I$27:$I$84,MATCH('Pagos mayoristas'!C49,'Informacion del AEP'!$C$27:$C$84,0)))*$I$6</f>
        <v>0</v>
      </c>
      <c r="K49" s="195"/>
      <c r="L49" s="71"/>
    </row>
    <row r="50" spans="3:19" x14ac:dyDescent="0.2">
      <c r="C50" s="5" t="s">
        <v>126</v>
      </c>
      <c r="D50" s="70" t="s">
        <v>75</v>
      </c>
      <c r="F50" s="182">
        <f>(INDEX('Precios mayoristas EM'!$F$15:$F$72,MATCH('Pagos mayoristas'!C50,'Precios mayoristas EM'!$D$15:$D$72,0))*INDEX('Informacion del AEP'!$F$27:$F$84,MATCH('Pagos mayoristas'!C50,'Informacion del AEP'!$C$27:$C$84,0)))</f>
        <v>0</v>
      </c>
      <c r="G50" s="182">
        <f>(INDEX('Precios mayoristas EM'!$G$15:$G$72,MATCH('Pagos mayoristas'!C50,'Precios mayoristas EM'!$D$15:$D$72,0))*INDEX('Informacion del AEP'!$H$27:$H$84,MATCH('Pagos mayoristas'!C50,'Informacion del AEP'!$C$27:$C$84,0)))</f>
        <v>0</v>
      </c>
      <c r="I50" s="182">
        <f>(INDEX('Precios mayoristas EM'!$H$15:$H$72,MATCH('Pagos mayoristas'!C50,'Precios mayoristas EM'!$D$15:$D$72,0))*INDEX('Informacion del AEP'!$G$27:$G$84,MATCH('Pagos mayoristas'!C50,'Informacion del AEP'!$C$27:$C$84,0)))*$I$6</f>
        <v>0</v>
      </c>
      <c r="J50" s="182">
        <f>(INDEX('Precios mayoristas EM'!$I$15:$I$72,MATCH('Pagos mayoristas'!C50,'Precios mayoristas EM'!$D$15:$D$72,0))*INDEX('Informacion del AEP'!$I$27:$I$84,MATCH('Pagos mayoristas'!C50,'Informacion del AEP'!$C$27:$C$84,0)))*$I$6</f>
        <v>0</v>
      </c>
      <c r="K50" s="195"/>
      <c r="L50" s="71"/>
    </row>
    <row r="51" spans="3:19" x14ac:dyDescent="0.2">
      <c r="C51" s="5" t="s">
        <v>127</v>
      </c>
      <c r="D51" s="70" t="s">
        <v>75</v>
      </c>
      <c r="F51" s="182">
        <f>(INDEX('Precios mayoristas EM'!$F$15:$F$72,MATCH('Pagos mayoristas'!C51,'Precios mayoristas EM'!$D$15:$D$72,0))*INDEX('Informacion del AEP'!$F$27:$F$84,MATCH('Pagos mayoristas'!C51,'Informacion del AEP'!$C$27:$C$84,0)))</f>
        <v>0</v>
      </c>
      <c r="G51" s="182">
        <f>(INDEX('Precios mayoristas EM'!$G$15:$G$72,MATCH('Pagos mayoristas'!C51,'Precios mayoristas EM'!$D$15:$D$72,0))*INDEX('Informacion del AEP'!$H$27:$H$84,MATCH('Pagos mayoristas'!C51,'Informacion del AEP'!$C$27:$C$84,0)))</f>
        <v>0</v>
      </c>
      <c r="I51" s="182">
        <f>(INDEX('Precios mayoristas EM'!$H$15:$H$72,MATCH('Pagos mayoristas'!C51,'Precios mayoristas EM'!$D$15:$D$72,0))*INDEX('Informacion del AEP'!$G$27:$G$84,MATCH('Pagos mayoristas'!C51,'Informacion del AEP'!$C$27:$C$84,0)))*$I$6</f>
        <v>0</v>
      </c>
      <c r="J51" s="182">
        <f>(INDEX('Precios mayoristas EM'!$I$15:$I$72,MATCH('Pagos mayoristas'!C51,'Precios mayoristas EM'!$D$15:$D$72,0))*INDEX('Informacion del AEP'!$I$27:$I$84,MATCH('Pagos mayoristas'!C51,'Informacion del AEP'!$C$27:$C$84,0)))*$I$6</f>
        <v>0</v>
      </c>
      <c r="K51" s="195"/>
      <c r="L51" s="71"/>
    </row>
    <row r="52" spans="3:19" x14ac:dyDescent="0.2">
      <c r="C52" s="5" t="s">
        <v>128</v>
      </c>
      <c r="D52" s="70" t="s">
        <v>75</v>
      </c>
      <c r="F52" s="182">
        <f>(INDEX('Precios mayoristas EM'!$F$15:$F$72,MATCH('Pagos mayoristas'!C52,'Precios mayoristas EM'!$D$15:$D$72,0))*INDEX('Informacion del AEP'!$F$27:$F$84,MATCH('Pagos mayoristas'!C52,'Informacion del AEP'!$C$27:$C$84,0)))</f>
        <v>0</v>
      </c>
      <c r="G52" s="182">
        <f>(INDEX('Precios mayoristas EM'!$G$15:$G$72,MATCH('Pagos mayoristas'!C52,'Precios mayoristas EM'!$D$15:$D$72,0))*INDEX('Informacion del AEP'!$H$27:$H$84,MATCH('Pagos mayoristas'!C52,'Informacion del AEP'!$C$27:$C$84,0)))</f>
        <v>0</v>
      </c>
      <c r="I52" s="182">
        <f>(INDEX('Precios mayoristas EM'!$H$15:$H$72,MATCH('Pagos mayoristas'!C52,'Precios mayoristas EM'!$D$15:$D$72,0))*INDEX('Informacion del AEP'!$G$27:$G$84,MATCH('Pagos mayoristas'!C52,'Informacion del AEP'!$C$27:$C$84,0)))*$I$6</f>
        <v>0</v>
      </c>
      <c r="J52" s="182">
        <f>(INDEX('Precios mayoristas EM'!$I$15:$I$72,MATCH('Pagos mayoristas'!C52,'Precios mayoristas EM'!$D$15:$D$72,0))*INDEX('Informacion del AEP'!$I$27:$I$84,MATCH('Pagos mayoristas'!C52,'Informacion del AEP'!$C$27:$C$84,0)))*$I$6</f>
        <v>0</v>
      </c>
      <c r="K52" s="195"/>
      <c r="L52" s="71"/>
    </row>
    <row r="53" spans="3:19" x14ac:dyDescent="0.2">
      <c r="C53" s="5" t="s">
        <v>129</v>
      </c>
      <c r="D53" s="70" t="s">
        <v>75</v>
      </c>
      <c r="F53" s="182">
        <f>(INDEX('Precios mayoristas EM'!$F$15:$F$72,MATCH('Pagos mayoristas'!C53,'Precios mayoristas EM'!$D$15:$D$72,0))*INDEX('Informacion del AEP'!$F$27:$F$84,MATCH('Pagos mayoristas'!C53,'Informacion del AEP'!$C$27:$C$84,0)))</f>
        <v>0</v>
      </c>
      <c r="G53" s="182">
        <f>(INDEX('Precios mayoristas EM'!$G$15:$G$72,MATCH('Pagos mayoristas'!C53,'Precios mayoristas EM'!$D$15:$D$72,0))*INDEX('Informacion del AEP'!$H$27:$H$84,MATCH('Pagos mayoristas'!C53,'Informacion del AEP'!$C$27:$C$84,0)))</f>
        <v>0</v>
      </c>
      <c r="I53" s="182">
        <f>(INDEX('Precios mayoristas EM'!$H$15:$H$72,MATCH('Pagos mayoristas'!C53,'Precios mayoristas EM'!$D$15:$D$72,0))*INDEX('Informacion del AEP'!$G$27:$G$84,MATCH('Pagos mayoristas'!C53,'Informacion del AEP'!$C$27:$C$84,0)))*$I$6</f>
        <v>0</v>
      </c>
      <c r="J53" s="182">
        <f>(INDEX('Precios mayoristas EM'!$I$15:$I$72,MATCH('Pagos mayoristas'!C53,'Precios mayoristas EM'!$D$15:$D$72,0))*INDEX('Informacion del AEP'!$I$27:$I$84,MATCH('Pagos mayoristas'!C53,'Informacion del AEP'!$C$27:$C$84,0)))*$I$6</f>
        <v>0</v>
      </c>
      <c r="K53" s="195"/>
      <c r="L53" s="71"/>
    </row>
    <row r="54" spans="3:19" x14ac:dyDescent="0.2">
      <c r="C54" s="5" t="s">
        <v>130</v>
      </c>
      <c r="D54" s="70" t="s">
        <v>75</v>
      </c>
      <c r="F54" s="182">
        <f>(INDEX('Precios mayoristas EM'!$F$15:$F$72,MATCH('Pagos mayoristas'!C54,'Precios mayoristas EM'!$D$15:$D$72,0))*INDEX('Informacion del AEP'!$F$27:$F$84,MATCH('Pagos mayoristas'!C54,'Informacion del AEP'!$C$27:$C$84,0)))</f>
        <v>0</v>
      </c>
      <c r="G54" s="182">
        <f>(INDEX('Precios mayoristas EM'!$G$15:$G$72,MATCH('Pagos mayoristas'!C54,'Precios mayoristas EM'!$D$15:$D$72,0))*INDEX('Informacion del AEP'!$H$27:$H$84,MATCH('Pagos mayoristas'!C54,'Informacion del AEP'!$C$27:$C$84,0)))</f>
        <v>0</v>
      </c>
      <c r="I54" s="182">
        <f>(INDEX('Precios mayoristas EM'!$H$15:$H$72,MATCH('Pagos mayoristas'!C54,'Precios mayoristas EM'!$D$15:$D$72,0))*INDEX('Informacion del AEP'!$G$27:$G$84,MATCH('Pagos mayoristas'!C54,'Informacion del AEP'!$C$27:$C$84,0)))*$I$6</f>
        <v>0</v>
      </c>
      <c r="J54" s="182">
        <f>(INDEX('Precios mayoristas EM'!$I$15:$I$72,MATCH('Pagos mayoristas'!C54,'Precios mayoristas EM'!$D$15:$D$72,0))*INDEX('Informacion del AEP'!$I$27:$I$84,MATCH('Pagos mayoristas'!C54,'Informacion del AEP'!$C$27:$C$84,0)))*$I$6</f>
        <v>0</v>
      </c>
      <c r="K54" s="195"/>
      <c r="L54" s="71"/>
      <c r="S54" s="71"/>
    </row>
    <row r="55" spans="3:19" x14ac:dyDescent="0.2">
      <c r="C55" s="5" t="s">
        <v>131</v>
      </c>
      <c r="D55" s="70" t="s">
        <v>75</v>
      </c>
      <c r="F55" s="182">
        <f>(INDEX('Precios mayoristas EM'!$F$15:$F$72,MATCH('Pagos mayoristas'!C55,'Precios mayoristas EM'!$D$15:$D$72,0))*INDEX('Informacion del AEP'!$F$27:$F$84,MATCH('Pagos mayoristas'!C55,'Informacion del AEP'!$C$27:$C$84,0)))</f>
        <v>0</v>
      </c>
      <c r="G55" s="182">
        <f>(INDEX('Precios mayoristas EM'!$G$15:$G$72,MATCH('Pagos mayoristas'!C55,'Precios mayoristas EM'!$D$15:$D$72,0))*INDEX('Informacion del AEP'!$H$27:$H$84,MATCH('Pagos mayoristas'!C55,'Informacion del AEP'!$C$27:$C$84,0)))</f>
        <v>0</v>
      </c>
      <c r="I55" s="182">
        <f>(INDEX('Precios mayoristas EM'!$H$15:$H$72,MATCH('Pagos mayoristas'!C55,'Precios mayoristas EM'!$D$15:$D$72,0))*INDEX('Informacion del AEP'!$G$27:$G$84,MATCH('Pagos mayoristas'!C55,'Informacion del AEP'!$C$27:$C$84,0)))*$I$6</f>
        <v>0</v>
      </c>
      <c r="J55" s="182">
        <f>(INDEX('Precios mayoristas EM'!$I$15:$I$72,MATCH('Pagos mayoristas'!C55,'Precios mayoristas EM'!$D$15:$D$72,0))*INDEX('Informacion del AEP'!$I$27:$I$84,MATCH('Pagos mayoristas'!C55,'Informacion del AEP'!$C$27:$C$84,0)))*$I$6</f>
        <v>0</v>
      </c>
      <c r="K55" s="195"/>
      <c r="L55" s="71"/>
    </row>
    <row r="56" spans="3:19" x14ac:dyDescent="0.2">
      <c r="C56" s="5" t="s">
        <v>132</v>
      </c>
      <c r="D56" s="70" t="s">
        <v>75</v>
      </c>
      <c r="F56" s="182">
        <f>(INDEX('Precios mayoristas EM'!$F$15:$F$72,MATCH('Pagos mayoristas'!C56,'Precios mayoristas EM'!$D$15:$D$72,0))*INDEX('Informacion del AEP'!$F$27:$F$84,MATCH('Pagos mayoristas'!C56,'Informacion del AEP'!$C$27:$C$84,0)))</f>
        <v>0</v>
      </c>
      <c r="G56" s="182">
        <f>(INDEX('Precios mayoristas EM'!$G$15:$G$72,MATCH('Pagos mayoristas'!C56,'Precios mayoristas EM'!$D$15:$D$72,0))*INDEX('Informacion del AEP'!$H$27:$H$84,MATCH('Pagos mayoristas'!C56,'Informacion del AEP'!$C$27:$C$84,0)))</f>
        <v>0</v>
      </c>
      <c r="I56" s="182">
        <f>(INDEX('Precios mayoristas EM'!$H$15:$H$72,MATCH('Pagos mayoristas'!C56,'Precios mayoristas EM'!$D$15:$D$72,0))*INDEX('Informacion del AEP'!$G$27:$G$84,MATCH('Pagos mayoristas'!C56,'Informacion del AEP'!$C$27:$C$84,0)))*$I$6</f>
        <v>0</v>
      </c>
      <c r="J56" s="182">
        <f>(INDEX('Precios mayoristas EM'!$I$15:$I$72,MATCH('Pagos mayoristas'!C56,'Precios mayoristas EM'!$D$15:$D$72,0))*INDEX('Informacion del AEP'!$I$27:$I$84,MATCH('Pagos mayoristas'!C56,'Informacion del AEP'!$C$27:$C$84,0)))*$I$6</f>
        <v>0</v>
      </c>
      <c r="K56" s="195"/>
      <c r="L56" s="71"/>
    </row>
    <row r="57" spans="3:19" x14ac:dyDescent="0.2">
      <c r="C57" s="5" t="s">
        <v>133</v>
      </c>
      <c r="D57" s="70" t="s">
        <v>75</v>
      </c>
      <c r="F57" s="182">
        <f>(INDEX('Precios mayoristas EM'!$F$15:$F$72,MATCH('Pagos mayoristas'!C57,'Precios mayoristas EM'!$D$15:$D$72,0))*INDEX('Informacion del AEP'!$F$27:$F$84,MATCH('Pagos mayoristas'!C57,'Informacion del AEP'!$C$27:$C$84,0)))</f>
        <v>0</v>
      </c>
      <c r="G57" s="182">
        <f>(INDEX('Precios mayoristas EM'!$G$15:$G$72,MATCH('Pagos mayoristas'!C57,'Precios mayoristas EM'!$D$15:$D$72,0))*INDEX('Informacion del AEP'!$H$27:$H$84,MATCH('Pagos mayoristas'!C57,'Informacion del AEP'!$C$27:$C$84,0)))</f>
        <v>0</v>
      </c>
      <c r="I57" s="182">
        <f>(INDEX('Precios mayoristas EM'!$H$15:$H$72,MATCH('Pagos mayoristas'!C57,'Precios mayoristas EM'!$D$15:$D$72,0))*INDEX('Informacion del AEP'!$G$27:$G$84,MATCH('Pagos mayoristas'!C57,'Informacion del AEP'!$C$27:$C$84,0)))*$I$6</f>
        <v>0</v>
      </c>
      <c r="J57" s="182">
        <f>(INDEX('Precios mayoristas EM'!$I$15:$I$72,MATCH('Pagos mayoristas'!C57,'Precios mayoristas EM'!$D$15:$D$72,0))*INDEX('Informacion del AEP'!$I$27:$I$84,MATCH('Pagos mayoristas'!C57,'Informacion del AEP'!$C$27:$C$84,0)))*$I$6</f>
        <v>0</v>
      </c>
      <c r="K57" s="195"/>
      <c r="L57" s="71"/>
    </row>
    <row r="58" spans="3:19" x14ac:dyDescent="0.2">
      <c r="C58" s="5" t="s">
        <v>134</v>
      </c>
      <c r="D58" s="70" t="s">
        <v>75</v>
      </c>
      <c r="F58" s="182">
        <f>(INDEX('Precios mayoristas EM'!$F$15:$F$72,MATCH('Pagos mayoristas'!C58,'Precios mayoristas EM'!$D$15:$D$72,0))*INDEX('Informacion del AEP'!$F$27:$F$84,MATCH('Pagos mayoristas'!C58,'Informacion del AEP'!$C$27:$C$84,0)))</f>
        <v>0</v>
      </c>
      <c r="G58" s="182">
        <f>(INDEX('Precios mayoristas EM'!$G$15:$G$72,MATCH('Pagos mayoristas'!C58,'Precios mayoristas EM'!$D$15:$D$72,0))*INDEX('Informacion del AEP'!$H$27:$H$84,MATCH('Pagos mayoristas'!C58,'Informacion del AEP'!$C$27:$C$84,0)))</f>
        <v>0</v>
      </c>
      <c r="I58" s="182">
        <f>(INDEX('Precios mayoristas EM'!$H$15:$H$72,MATCH('Pagos mayoristas'!C58,'Precios mayoristas EM'!$D$15:$D$72,0))*INDEX('Informacion del AEP'!$G$27:$G$84,MATCH('Pagos mayoristas'!C58,'Informacion del AEP'!$C$27:$C$84,0)))*$I$6</f>
        <v>0</v>
      </c>
      <c r="J58" s="182">
        <f>(INDEX('Precios mayoristas EM'!$I$15:$I$72,MATCH('Pagos mayoristas'!C58,'Precios mayoristas EM'!$D$15:$D$72,0))*INDEX('Informacion del AEP'!$I$27:$I$84,MATCH('Pagos mayoristas'!C58,'Informacion del AEP'!$C$27:$C$84,0)))*$I$6</f>
        <v>0</v>
      </c>
      <c r="K58" s="195"/>
      <c r="L58" s="71"/>
    </row>
    <row r="59" spans="3:19" x14ac:dyDescent="0.2">
      <c r="C59" s="5" t="s">
        <v>135</v>
      </c>
      <c r="D59" s="70" t="s">
        <v>75</v>
      </c>
      <c r="F59" s="182">
        <f>(INDEX('Precios mayoristas EM'!$F$15:$F$72,MATCH('Pagos mayoristas'!C59,'Precios mayoristas EM'!$D$15:$D$72,0))*INDEX('Informacion del AEP'!$F$27:$F$84,MATCH('Pagos mayoristas'!C59,'Informacion del AEP'!$C$27:$C$84,0)))</f>
        <v>0</v>
      </c>
      <c r="G59" s="182">
        <f>(INDEX('Precios mayoristas EM'!$G$15:$G$72,MATCH('Pagos mayoristas'!C59,'Precios mayoristas EM'!$D$15:$D$72,0))*INDEX('Informacion del AEP'!$H$27:$H$84,MATCH('Pagos mayoristas'!C59,'Informacion del AEP'!$C$27:$C$84,0)))</f>
        <v>0</v>
      </c>
      <c r="I59" s="182">
        <f>(INDEX('Precios mayoristas EM'!$H$15:$H$72,MATCH('Pagos mayoristas'!C59,'Precios mayoristas EM'!$D$15:$D$72,0))*INDEX('Informacion del AEP'!$G$27:$G$84,MATCH('Pagos mayoristas'!C59,'Informacion del AEP'!$C$27:$C$84,0)))*$I$6</f>
        <v>0</v>
      </c>
      <c r="J59" s="182">
        <f>(INDEX('Precios mayoristas EM'!$I$15:$I$72,MATCH('Pagos mayoristas'!C59,'Precios mayoristas EM'!$D$15:$D$72,0))*INDEX('Informacion del AEP'!$I$27:$I$84,MATCH('Pagos mayoristas'!C59,'Informacion del AEP'!$C$27:$C$84,0)))*$I$6</f>
        <v>0</v>
      </c>
      <c r="K59" s="195"/>
      <c r="L59" s="71"/>
    </row>
    <row r="60" spans="3:19" x14ac:dyDescent="0.2">
      <c r="C60" s="5" t="s">
        <v>136</v>
      </c>
      <c r="D60" s="70" t="s">
        <v>75</v>
      </c>
      <c r="F60" s="182">
        <f>(INDEX('Precios mayoristas EM'!$F$15:$F$72,MATCH('Pagos mayoristas'!C60,'Precios mayoristas EM'!$D$15:$D$72,0))*INDEX('Informacion del AEP'!$F$27:$F$84,MATCH('Pagos mayoristas'!C60,'Informacion del AEP'!$C$27:$C$84,0)))</f>
        <v>0</v>
      </c>
      <c r="G60" s="182">
        <f>(INDEX('Precios mayoristas EM'!$G$15:$G$72,MATCH('Pagos mayoristas'!C60,'Precios mayoristas EM'!$D$15:$D$72,0))*INDEX('Informacion del AEP'!$H$27:$H$84,MATCH('Pagos mayoristas'!C60,'Informacion del AEP'!$C$27:$C$84,0)))</f>
        <v>0</v>
      </c>
      <c r="I60" s="182">
        <f>(INDEX('Precios mayoristas EM'!$H$15:$H$72,MATCH('Pagos mayoristas'!C60,'Precios mayoristas EM'!$D$15:$D$72,0))*INDEX('Informacion del AEP'!$G$27:$G$84,MATCH('Pagos mayoristas'!C60,'Informacion del AEP'!$C$27:$C$84,0)))*$I$6</f>
        <v>0</v>
      </c>
      <c r="J60" s="182">
        <f>(INDEX('Precios mayoristas EM'!$I$15:$I$72,MATCH('Pagos mayoristas'!C60,'Precios mayoristas EM'!$D$15:$D$72,0))*INDEX('Informacion del AEP'!$I$27:$I$84,MATCH('Pagos mayoristas'!C60,'Informacion del AEP'!$C$27:$C$84,0)))*$I$6</f>
        <v>0</v>
      </c>
      <c r="K60" s="195"/>
      <c r="L60" s="71"/>
    </row>
    <row r="61" spans="3:19" x14ac:dyDescent="0.2">
      <c r="C61" s="5" t="s">
        <v>137</v>
      </c>
      <c r="D61" s="70" t="s">
        <v>75</v>
      </c>
      <c r="F61" s="182">
        <f>(INDEX('Precios mayoristas EM'!$F$15:$F$72,MATCH('Pagos mayoristas'!C61,'Precios mayoristas EM'!$D$15:$D$72,0))*INDEX('Informacion del AEP'!$F$27:$F$84,MATCH('Pagos mayoristas'!C61,'Informacion del AEP'!$C$27:$C$84,0)))</f>
        <v>0</v>
      </c>
      <c r="G61" s="182">
        <f>(INDEX('Precios mayoristas EM'!$G$15:$G$72,MATCH('Pagos mayoristas'!C61,'Precios mayoristas EM'!$D$15:$D$72,0))*INDEX('Informacion del AEP'!$H$27:$H$84,MATCH('Pagos mayoristas'!C61,'Informacion del AEP'!$C$27:$C$84,0)))</f>
        <v>0</v>
      </c>
      <c r="I61" s="182">
        <f>(INDEX('Precios mayoristas EM'!$H$15:$H$72,MATCH('Pagos mayoristas'!C61,'Precios mayoristas EM'!$D$15:$D$72,0))*INDEX('Informacion del AEP'!$G$27:$G$84,MATCH('Pagos mayoristas'!C61,'Informacion del AEP'!$C$27:$C$84,0)))*$I$6</f>
        <v>0</v>
      </c>
      <c r="J61" s="182">
        <f>(INDEX('Precios mayoristas EM'!$I$15:$I$72,MATCH('Pagos mayoristas'!C61,'Precios mayoristas EM'!$D$15:$D$72,0))*INDEX('Informacion del AEP'!$I$27:$I$84,MATCH('Pagos mayoristas'!C61,'Informacion del AEP'!$C$27:$C$84,0)))*$I$6</f>
        <v>0</v>
      </c>
      <c r="K61" s="195"/>
      <c r="L61" s="71"/>
    </row>
    <row r="62" spans="3:19" x14ac:dyDescent="0.2">
      <c r="C62" s="5" t="s">
        <v>138</v>
      </c>
      <c r="D62" s="70" t="s">
        <v>75</v>
      </c>
      <c r="F62" s="182">
        <f>(INDEX('Precios mayoristas EM'!$F$15:$F$72,MATCH('Pagos mayoristas'!C62,'Precios mayoristas EM'!$D$15:$D$72,0))*INDEX('Informacion del AEP'!$F$27:$F$84,MATCH('Pagos mayoristas'!C62,'Informacion del AEP'!$C$27:$C$84,0)))</f>
        <v>0</v>
      </c>
      <c r="G62" s="182">
        <f>(INDEX('Precios mayoristas EM'!$G$15:$G$72,MATCH('Pagos mayoristas'!C62,'Precios mayoristas EM'!$D$15:$D$72,0))*INDEX('Informacion del AEP'!$H$27:$H$84,MATCH('Pagos mayoristas'!C62,'Informacion del AEP'!$C$27:$C$84,0)))</f>
        <v>0</v>
      </c>
      <c r="I62" s="182">
        <f>(INDEX('Precios mayoristas EM'!$H$15:$H$72,MATCH('Pagos mayoristas'!C62,'Precios mayoristas EM'!$D$15:$D$72,0))*INDEX('Informacion del AEP'!$G$27:$G$84,MATCH('Pagos mayoristas'!C62,'Informacion del AEP'!$C$27:$C$84,0)))*$I$6</f>
        <v>0</v>
      </c>
      <c r="J62" s="182">
        <f>(INDEX('Precios mayoristas EM'!$I$15:$I$72,MATCH('Pagos mayoristas'!C62,'Precios mayoristas EM'!$D$15:$D$72,0))*INDEX('Informacion del AEP'!$I$27:$I$84,MATCH('Pagos mayoristas'!C62,'Informacion del AEP'!$C$27:$C$84,0)))*$I$6</f>
        <v>0</v>
      </c>
      <c r="K62" s="195"/>
      <c r="L62" s="71"/>
    </row>
    <row r="63" spans="3:19" x14ac:dyDescent="0.2">
      <c r="C63" s="5" t="s">
        <v>139</v>
      </c>
      <c r="D63" s="70" t="s">
        <v>75</v>
      </c>
      <c r="F63" s="182">
        <f>(INDEX('Precios mayoristas EM'!$F$15:$F$72,MATCH('Pagos mayoristas'!C63,'Precios mayoristas EM'!$D$15:$D$72,0))*INDEX('Informacion del AEP'!$F$27:$F$84,MATCH('Pagos mayoristas'!C63,'Informacion del AEP'!$C$27:$C$84,0)))</f>
        <v>0</v>
      </c>
      <c r="G63" s="182">
        <f>(INDEX('Precios mayoristas EM'!$G$15:$G$72,MATCH('Pagos mayoristas'!C63,'Precios mayoristas EM'!$D$15:$D$72,0))*INDEX('Informacion del AEP'!$H$27:$H$84,MATCH('Pagos mayoristas'!C63,'Informacion del AEP'!$C$27:$C$84,0)))</f>
        <v>0</v>
      </c>
      <c r="I63" s="182">
        <f>(INDEX('Precios mayoristas EM'!$H$15:$H$72,MATCH('Pagos mayoristas'!C63,'Precios mayoristas EM'!$D$15:$D$72,0))*INDEX('Informacion del AEP'!$G$27:$G$84,MATCH('Pagos mayoristas'!C63,'Informacion del AEP'!$C$27:$C$84,0)))*$I$6</f>
        <v>0</v>
      </c>
      <c r="J63" s="182">
        <f>(INDEX('Precios mayoristas EM'!$I$15:$I$72,MATCH('Pagos mayoristas'!C63,'Precios mayoristas EM'!$D$15:$D$72,0))*INDEX('Informacion del AEP'!$I$27:$I$84,MATCH('Pagos mayoristas'!C63,'Informacion del AEP'!$C$27:$C$84,0)))*$I$6</f>
        <v>0</v>
      </c>
      <c r="K63" s="195"/>
      <c r="L63" s="71"/>
    </row>
    <row r="64" spans="3:19" x14ac:dyDescent="0.2">
      <c r="C64" s="5" t="s">
        <v>140</v>
      </c>
      <c r="D64" s="70" t="s">
        <v>75</v>
      </c>
      <c r="F64" s="182">
        <f>(INDEX('Precios mayoristas EM'!$F$15:$F$72,MATCH('Pagos mayoristas'!C64,'Precios mayoristas EM'!$D$15:$D$72,0))*INDEX('Informacion del AEP'!$F$27:$F$84,MATCH('Pagos mayoristas'!C64,'Informacion del AEP'!$C$27:$C$84,0)))</f>
        <v>0</v>
      </c>
      <c r="G64" s="182">
        <f>(INDEX('Precios mayoristas EM'!$G$15:$G$72,MATCH('Pagos mayoristas'!C64,'Precios mayoristas EM'!$D$15:$D$72,0))*INDEX('Informacion del AEP'!$H$27:$H$84,MATCH('Pagos mayoristas'!C64,'Informacion del AEP'!$C$27:$C$84,0)))</f>
        <v>0</v>
      </c>
      <c r="I64" s="182">
        <f>(INDEX('Precios mayoristas EM'!$H$15:$H$72,MATCH('Pagos mayoristas'!C64,'Precios mayoristas EM'!$D$15:$D$72,0))*INDEX('Informacion del AEP'!$G$27:$G$84,MATCH('Pagos mayoristas'!C64,'Informacion del AEP'!$C$27:$C$84,0)))*$I$6</f>
        <v>0</v>
      </c>
      <c r="J64" s="182">
        <f>(INDEX('Precios mayoristas EM'!$I$15:$I$72,MATCH('Pagos mayoristas'!C64,'Precios mayoristas EM'!$D$15:$D$72,0))*INDEX('Informacion del AEP'!$I$27:$I$84,MATCH('Pagos mayoristas'!C64,'Informacion del AEP'!$C$27:$C$84,0)))*$I$6</f>
        <v>0</v>
      </c>
      <c r="K64" s="195"/>
      <c r="L64" s="71"/>
    </row>
    <row r="65" spans="1:20" x14ac:dyDescent="0.2">
      <c r="C65" s="176" t="s">
        <v>141</v>
      </c>
      <c r="D65" s="70" t="s">
        <v>75</v>
      </c>
      <c r="F65" s="182">
        <f>(INDEX('Precios mayoristas EM'!$F$15:$F$72,MATCH('Pagos mayoristas'!C65,'Precios mayoristas EM'!$D$15:$D$72,0))*INDEX('Informacion del AEP'!$F$27:$F$84,MATCH('Pagos mayoristas'!C65,'Informacion del AEP'!$C$27:$C$84,0)))</f>
        <v>1057940</v>
      </c>
      <c r="G65" s="182">
        <f>(INDEX('Precios mayoristas EM'!$G$15:$G$72,MATCH('Pagos mayoristas'!C65,'Precios mayoristas EM'!$D$15:$D$72,0))*INDEX('Informacion del AEP'!$H$27:$H$84,MATCH('Pagos mayoristas'!C65,'Informacion del AEP'!$C$27:$C$84,0)))</f>
        <v>0</v>
      </c>
      <c r="I65" s="182">
        <f>(INDEX('Precios mayoristas EM'!$H$15:$H$72,MATCH('Pagos mayoristas'!C65,'Precios mayoristas EM'!$D$15:$D$72,0))*INDEX('Informacion del AEP'!$G$27:$G$84,MATCH('Pagos mayoristas'!C65,'Informacion del AEP'!$C$27:$C$84,0)))*$I$6</f>
        <v>93958000</v>
      </c>
      <c r="J65" s="182">
        <f>(INDEX('Precios mayoristas EM'!$I$15:$I$72,MATCH('Pagos mayoristas'!C65,'Precios mayoristas EM'!$D$15:$D$72,0))*INDEX('Informacion del AEP'!$I$27:$I$84,MATCH('Pagos mayoristas'!C65,'Informacion del AEP'!$C$27:$C$84,0)))*$I$6</f>
        <v>0</v>
      </c>
      <c r="K65" s="195"/>
      <c r="L65" s="71"/>
    </row>
    <row r="66" spans="1:20" x14ac:dyDescent="0.2">
      <c r="C66" s="176" t="s">
        <v>142</v>
      </c>
      <c r="D66" s="70" t="s">
        <v>75</v>
      </c>
      <c r="F66" s="182">
        <f>(INDEX('Precios mayoristas EM'!$F$15:$F$72,MATCH('Pagos mayoristas'!C66,'Precios mayoristas EM'!$D$15:$D$72,0))*INDEX('Informacion del AEP'!$F$27:$F$84,MATCH('Pagos mayoristas'!C66,'Informacion del AEP'!$C$27:$C$84,0)))</f>
        <v>1057940</v>
      </c>
      <c r="G66" s="182">
        <f>(INDEX('Precios mayoristas EM'!$G$15:$G$72,MATCH('Pagos mayoristas'!C66,'Precios mayoristas EM'!$D$15:$D$72,0))*INDEX('Informacion del AEP'!$H$27:$H$84,MATCH('Pagos mayoristas'!C66,'Informacion del AEP'!$C$27:$C$84,0)))</f>
        <v>0</v>
      </c>
      <c r="I66" s="182">
        <f>(INDEX('Precios mayoristas EM'!$H$15:$H$72,MATCH('Pagos mayoristas'!C66,'Precios mayoristas EM'!$D$15:$D$72,0))*INDEX('Informacion del AEP'!$G$27:$G$84,MATCH('Pagos mayoristas'!C66,'Informacion del AEP'!$C$27:$C$84,0)))*$I$6</f>
        <v>104951000</v>
      </c>
      <c r="J66" s="182">
        <f>(INDEX('Precios mayoristas EM'!$I$15:$I$72,MATCH('Pagos mayoristas'!C66,'Precios mayoristas EM'!$D$15:$D$72,0))*INDEX('Informacion del AEP'!$I$27:$I$84,MATCH('Pagos mayoristas'!C66,'Informacion del AEP'!$C$27:$C$84,0)))*$I$6</f>
        <v>0</v>
      </c>
      <c r="K66" s="195"/>
      <c r="L66" s="71"/>
    </row>
    <row r="67" spans="1:20" x14ac:dyDescent="0.2">
      <c r="C67" s="176" t="s">
        <v>143</v>
      </c>
      <c r="D67" s="70" t="s">
        <v>75</v>
      </c>
      <c r="F67" s="182">
        <f>(INDEX('Precios mayoristas EM'!$F$15:$F$72,MATCH('Pagos mayoristas'!C67,'Precios mayoristas EM'!$D$15:$D$72,0))*INDEX('Informacion del AEP'!$F$27:$F$84,MATCH('Pagos mayoristas'!C67,'Informacion del AEP'!$C$27:$C$84,0)))</f>
        <v>0</v>
      </c>
      <c r="G67" s="182">
        <f>(INDEX('Precios mayoristas EM'!$G$15:$G$72,MATCH('Pagos mayoristas'!C67,'Precios mayoristas EM'!$D$15:$D$72,0))*INDEX('Informacion del AEP'!$H$27:$H$84,MATCH('Pagos mayoristas'!C67,'Informacion del AEP'!$C$27:$C$84,0)))</f>
        <v>0</v>
      </c>
      <c r="I67" s="182">
        <f>(INDEX('Precios mayoristas EM'!$H$15:$H$72,MATCH('Pagos mayoristas'!C67,'Precios mayoristas EM'!$D$15:$D$72,0))*INDEX('Informacion del AEP'!$G$27:$G$84,MATCH('Pagos mayoristas'!C67,'Informacion del AEP'!$C$27:$C$84,0)))*$I$6</f>
        <v>0</v>
      </c>
      <c r="J67" s="182">
        <f>(INDEX('Precios mayoristas EM'!$I$15:$I$72,MATCH('Pagos mayoristas'!C67,'Precios mayoristas EM'!$D$15:$D$72,0))*INDEX('Informacion del AEP'!$I$27:$I$84,MATCH('Pagos mayoristas'!C67,'Informacion del AEP'!$C$27:$C$84,0)))*$I$6</f>
        <v>0</v>
      </c>
      <c r="K67" s="195"/>
      <c r="L67" s="71"/>
    </row>
    <row r="68" spans="1:20" x14ac:dyDescent="0.2">
      <c r="C68" s="176" t="s">
        <v>144</v>
      </c>
      <c r="D68" s="70" t="s">
        <v>75</v>
      </c>
      <c r="F68" s="182">
        <f>(INDEX('Precios mayoristas EM'!$F$15:$F$72,MATCH('Pagos mayoristas'!C68,'Precios mayoristas EM'!$D$15:$D$72,0))*INDEX('Informacion del AEP'!$F$27:$F$84,MATCH('Pagos mayoristas'!C68,'Informacion del AEP'!$C$27:$C$84,0)))</f>
        <v>0</v>
      </c>
      <c r="G68" s="182">
        <f>(INDEX('Precios mayoristas EM'!$G$15:$G$72,MATCH('Pagos mayoristas'!C68,'Precios mayoristas EM'!$D$15:$D$72,0))*INDEX('Informacion del AEP'!$H$27:$H$84,MATCH('Pagos mayoristas'!C68,'Informacion del AEP'!$C$27:$C$84,0)))</f>
        <v>0</v>
      </c>
      <c r="I68" s="182">
        <f>(INDEX('Precios mayoristas EM'!$H$15:$H$72,MATCH('Pagos mayoristas'!C68,'Precios mayoristas EM'!$D$15:$D$72,0))*INDEX('Informacion del AEP'!$G$27:$G$84,MATCH('Pagos mayoristas'!C68,'Informacion del AEP'!$C$27:$C$84,0)))*$I$6</f>
        <v>0</v>
      </c>
      <c r="J68" s="182">
        <f>(INDEX('Precios mayoristas EM'!$I$15:$I$72,MATCH('Pagos mayoristas'!C68,'Precios mayoristas EM'!$D$15:$D$72,0))*INDEX('Informacion del AEP'!$I$27:$I$84,MATCH('Pagos mayoristas'!C68,'Informacion del AEP'!$C$27:$C$84,0)))*$I$6</f>
        <v>0</v>
      </c>
      <c r="K68" s="195"/>
      <c r="L68" s="71"/>
    </row>
    <row r="69" spans="1:20" x14ac:dyDescent="0.2">
      <c r="C69" s="176" t="s">
        <v>145</v>
      </c>
      <c r="D69" s="70" t="s">
        <v>75</v>
      </c>
      <c r="F69" s="182">
        <f>(INDEX('Precios mayoristas EM'!$F$15:$F$72,MATCH('Pagos mayoristas'!C69,'Precios mayoristas EM'!$D$15:$D$72,0))*INDEX('Informacion del AEP'!$F$27:$F$84,MATCH('Pagos mayoristas'!C69,'Informacion del AEP'!$C$27:$C$84,0)))</f>
        <v>0</v>
      </c>
      <c r="G69" s="182">
        <f>(INDEX('Precios mayoristas EM'!$G$15:$G$72,MATCH('Pagos mayoristas'!C69,'Precios mayoristas EM'!$D$15:$D$72,0))*INDEX('Informacion del AEP'!$H$27:$H$84,MATCH('Pagos mayoristas'!C69,'Informacion del AEP'!$C$27:$C$84,0)))</f>
        <v>278534.44319999998</v>
      </c>
      <c r="I69" s="182">
        <f>(INDEX('Precios mayoristas EM'!$H$15:$H$72,MATCH('Pagos mayoristas'!C69,'Precios mayoristas EM'!$D$15:$D$72,0))*INDEX('Informacion del AEP'!$G$27:$G$84,MATCH('Pagos mayoristas'!C69,'Informacion del AEP'!$C$27:$C$84,0)))*$I$6</f>
        <v>0</v>
      </c>
      <c r="J69" s="182">
        <f>(INDEX('Precios mayoristas EM'!$I$15:$I$72,MATCH('Pagos mayoristas'!C69,'Precios mayoristas EM'!$D$15:$D$72,0))*INDEX('Informacion del AEP'!$I$27:$I$84,MATCH('Pagos mayoristas'!C69,'Informacion del AEP'!$C$27:$C$84,0)))*$I$6</f>
        <v>14369890.92</v>
      </c>
      <c r="K69" s="195"/>
      <c r="L69" s="71"/>
    </row>
    <row r="70" spans="1:20" x14ac:dyDescent="0.2">
      <c r="C70" s="176" t="s">
        <v>146</v>
      </c>
      <c r="D70" s="70" t="s">
        <v>75</v>
      </c>
      <c r="F70" s="182">
        <f>(INDEX('Precios mayoristas EM'!$F$15:$F$72,MATCH('Pagos mayoristas'!C70,'Precios mayoristas EM'!$D$15:$D$72,0))*INDEX('Informacion del AEP'!$F$27:$F$84,MATCH('Pagos mayoristas'!C70,'Informacion del AEP'!$C$27:$C$84,0)))</f>
        <v>1057940</v>
      </c>
      <c r="G70" s="182">
        <f>(INDEX('Precios mayoristas EM'!$G$15:$G$72,MATCH('Pagos mayoristas'!C70,'Precios mayoristas EM'!$D$15:$D$72,0))*INDEX('Informacion del AEP'!$H$27:$H$84,MATCH('Pagos mayoristas'!C70,'Informacion del AEP'!$C$27:$C$84,0)))</f>
        <v>278534.44319999998</v>
      </c>
      <c r="I70" s="182">
        <f>(INDEX('Precios mayoristas EM'!$H$15:$H$72,MATCH('Pagos mayoristas'!C70,'Precios mayoristas EM'!$D$15:$D$72,0))*INDEX('Informacion del AEP'!$G$27:$G$84,MATCH('Pagos mayoristas'!C70,'Informacion del AEP'!$C$27:$C$84,0)))*$I$6</f>
        <v>331773000</v>
      </c>
      <c r="J70" s="182">
        <f>(INDEX('Precios mayoristas EM'!$I$15:$I$72,MATCH('Pagos mayoristas'!C70,'Precios mayoristas EM'!$D$15:$D$72,0))*INDEX('Informacion del AEP'!$I$27:$I$84,MATCH('Pagos mayoristas'!C70,'Informacion del AEP'!$C$27:$C$84,0)))*$I$6</f>
        <v>45426359.160000004</v>
      </c>
      <c r="K70" s="195"/>
      <c r="L70" s="71"/>
    </row>
    <row r="71" spans="1:20" s="174" customFormat="1" x14ac:dyDescent="0.2">
      <c r="A71" s="176"/>
      <c r="B71" s="176"/>
      <c r="C71" s="192" t="s">
        <v>70</v>
      </c>
      <c r="D71" s="179"/>
      <c r="F71" s="194">
        <f>SUM(F72:F105)</f>
        <v>39040396</v>
      </c>
      <c r="G71" s="194"/>
      <c r="I71" s="179"/>
      <c r="J71" s="179"/>
      <c r="K71" s="194">
        <f>SUM(K72:K105)</f>
        <v>285500</v>
      </c>
      <c r="L71" s="194">
        <f t="shared" ref="L71:R71" si="0">SUM(L72:L105)</f>
        <v>472500</v>
      </c>
      <c r="M71" s="194">
        <f t="shared" si="0"/>
        <v>94350</v>
      </c>
      <c r="N71" s="194">
        <f t="shared" si="0"/>
        <v>81000</v>
      </c>
      <c r="O71" s="194">
        <f t="shared" si="0"/>
        <v>233660</v>
      </c>
      <c r="P71" s="194">
        <f t="shared" si="0"/>
        <v>108000</v>
      </c>
      <c r="Q71" s="194">
        <f t="shared" si="0"/>
        <v>1068905</v>
      </c>
      <c r="R71" s="194">
        <f t="shared" si="0"/>
        <v>2530000</v>
      </c>
      <c r="S71" s="194"/>
      <c r="T71" s="189">
        <f>SUM(F71:S71)</f>
        <v>43914311</v>
      </c>
    </row>
    <row r="72" spans="1:20" x14ac:dyDescent="0.2">
      <c r="C72" s="105" t="s">
        <v>89</v>
      </c>
      <c r="D72" s="106" t="s">
        <v>79</v>
      </c>
      <c r="E72" s="107"/>
      <c r="F72" s="106">
        <f t="array" ref="F72">INDEX('Precios mayoristas DM'!$F$16:$F$117,MATCH(1,('Pagos mayoristas'!C72='Precios mayoristas DM'!$D$16:$D$117)*('Pagos mayoristas'!D72='Precios mayoristas DM'!$E$16:$E$117),0))*(INDEX('Informacion del AEP'!$F$86:$F$189,MATCH(1,('Pagos mayoristas'!C72='Informacion del AEP'!$C$86:$C$189)*('Pagos mayoristas'!D72='Informacion del AEP'!$D$86:$D$189),0)))</f>
        <v>5392</v>
      </c>
      <c r="G72" s="106"/>
      <c r="H72" s="107"/>
      <c r="I72" s="106"/>
      <c r="J72" s="106"/>
      <c r="K72" s="106">
        <f t="array" ref="K72">INDEX('Precios mayoristas DM'!$G$16:$G$117,MATCH(1,('Pagos mayoristas'!$C72='Precios mayoristas DM'!$D$16:$D$117)*('Pagos mayoristas'!$D72='Precios mayoristas DM'!$E$16:$E$117),0))*(INDEX('Informacion del AEP'!$J$86:$J$189,MATCH(1,('Pagos mayoristas'!$C72='Informacion del AEP'!$C$86:$C$189)*('Pagos mayoristas'!$D72='Informacion del AEP'!$D$86:$D$189),0)))*$I$6</f>
        <v>57750</v>
      </c>
      <c r="L72" s="106">
        <f t="array" ref="L72">INDEX('Precios mayoristas DM'!$H$16:$H$117,MATCH(1,('Pagos mayoristas'!$C72='Precios mayoristas DM'!$D$16:$D$117)*('Pagos mayoristas'!$D72='Precios mayoristas DM'!$E$16:$E$117),0))*(INDEX('Informacion del AEP'!$K$86:$K$189,MATCH(1,('Pagos mayoristas'!$C72='Informacion del AEP'!$C$86:$C$189)*('Pagos mayoristas'!$D72='Informacion del AEP'!$D$86:$D$189),0)))*$I$6</f>
        <v>105000</v>
      </c>
      <c r="M72" s="106">
        <f t="array" ref="M72">INDEX('Precios mayoristas DM'!$I$16:$I$117,MATCH(1,('Pagos mayoristas'!$C72='Precios mayoristas DM'!$D$16:$D$117)*('Pagos mayoristas'!$D72='Precios mayoristas DM'!$E$16:$E$117),0))*(INDEX('Informacion del AEP'!$L$86:$L$189,MATCH(1,('Pagos mayoristas'!$C72='Informacion del AEP'!$C$86:$C$189)*('Pagos mayoristas'!$D72='Informacion del AEP'!$D$86:$D$189),0)))*$I$6</f>
        <v>24050</v>
      </c>
      <c r="N72" s="106">
        <f t="array" ref="N72">INDEX('Precios mayoristas DM'!$J$16:$J$117,MATCH(1,('Pagos mayoristas'!$C72='Precios mayoristas DM'!$D$16:$D$117)*('Pagos mayoristas'!$D72='Precios mayoristas DM'!$E$16:$E$117),0))*(INDEX('Informacion del AEP'!$M$86:$M$189,MATCH(1,('Pagos mayoristas'!$C72='Informacion del AEP'!$C$86:$C$189)*('Pagos mayoristas'!$D72='Informacion del AEP'!$D$86:$D$189),0)))*$I$6</f>
        <v>21600</v>
      </c>
      <c r="O72" s="106">
        <f t="array" ref="O72">INDEX('Precios mayoristas DM'!$K$16:$K$117,MATCH(1,('Pagos mayoristas'!$C72='Precios mayoristas DM'!$D$16:$D$117)*('Pagos mayoristas'!$D72='Precios mayoristas DM'!$E$16:$E$117),0))*(INDEX('Informacion del AEP'!$N$86:$N$189,MATCH(1,('Pagos mayoristas'!$C72='Informacion del AEP'!$C$86:$C$189)*('Pagos mayoristas'!$D72='Informacion del AEP'!$D$86:$D$189),0)))*$I$6</f>
        <v>0</v>
      </c>
      <c r="P72" s="106">
        <f t="array" ref="P72">INDEX('Precios mayoristas DM'!$L$16:$L$117,MATCH(1,('Pagos mayoristas'!$C72='Precios mayoristas DM'!$D$16:$D$117)*('Pagos mayoristas'!$D72='Precios mayoristas DM'!$E$16:$E$117),0))*(INDEX('Informacion del AEP'!$O$86:$O$189,MATCH(1,('Pagos mayoristas'!$C72='Informacion del AEP'!$C$86:$C$189)*('Pagos mayoristas'!$D72='Informacion del AEP'!$D$86:$D$189),0)))*$I$6</f>
        <v>0</v>
      </c>
      <c r="Q72" s="106">
        <f t="array" ref="Q72">INDEX('Precios mayoristas DM'!$M$16:$M$117,MATCH(1,('Pagos mayoristas'!$C72='Precios mayoristas DM'!$D$16:$D$117)*('Pagos mayoristas'!$D72='Precios mayoristas DM'!$E$16:$E$117),0))*(INDEX('Informacion del AEP'!$P$86:$P$189,MATCH(1,('Pagos mayoristas'!$C72='Informacion del AEP'!$C$86:$C$189)*('Pagos mayoristas'!$D72='Informacion del AEP'!$D$86:$D$189),0)))*$I$6</f>
        <v>0</v>
      </c>
      <c r="R72" s="106">
        <f t="array" ref="R72">INDEX('Precios mayoristas DM'!$N$16:$N$117,MATCH(1,('Pagos mayoristas'!$C72='Precios mayoristas DM'!$D$16:$D$117)*('Pagos mayoristas'!$D72='Precios mayoristas DM'!$E$16:$E$117),0))*(INDEX('Informacion del AEP'!$Q$86:$Q$189,MATCH(1,('Pagos mayoristas'!$C72='Informacion del AEP'!$C$86:$C$189)*('Pagos mayoristas'!$D72='Informacion del AEP'!$D$86:$D$189),0)))*$I$6</f>
        <v>0</v>
      </c>
    </row>
    <row r="73" spans="1:20" x14ac:dyDescent="0.2">
      <c r="C73" s="108" t="s">
        <v>90</v>
      </c>
      <c r="D73" s="106" t="s">
        <v>79</v>
      </c>
      <c r="E73" s="108"/>
      <c r="F73" s="106">
        <f t="array" ref="F73">INDEX('Precios mayoristas DM'!$F$16:$F$117,MATCH(1,('Pagos mayoristas'!C73='Precios mayoristas DM'!$D$16:$D$117)*('Pagos mayoristas'!D73='Precios mayoristas DM'!$E$16:$E$117),0))*(INDEX('Informacion del AEP'!$F$86:$F$189,MATCH(1,('Pagos mayoristas'!C73='Informacion del AEP'!$C$86:$C$189)*('Pagos mayoristas'!D73='Informacion del AEP'!$D$86:$D$189),0)))</f>
        <v>6284</v>
      </c>
      <c r="G73" s="106"/>
      <c r="H73" s="108"/>
      <c r="I73" s="106"/>
      <c r="J73" s="106"/>
      <c r="K73" s="106">
        <f t="array" ref="K73">INDEX('Precios mayoristas DM'!$G$16:$G$117,MATCH(1,('Pagos mayoristas'!$C73='Precios mayoristas DM'!$D$16:$D$117)*('Pagos mayoristas'!$D73='Precios mayoristas DM'!$E$16:$E$117),0))*(INDEX('Informacion del AEP'!$J$86:$J$189,MATCH(1,('Pagos mayoristas'!$C73='Informacion del AEP'!$C$86:$C$189)*('Pagos mayoristas'!$D73='Informacion del AEP'!$D$86:$D$189),0)))*$I$6</f>
        <v>0</v>
      </c>
      <c r="L73" s="106">
        <f t="array" ref="L73">INDEX('Precios mayoristas DM'!$H$16:$H$117,MATCH(1,('Pagos mayoristas'!$C73='Precios mayoristas DM'!$D$16:$D$117)*('Pagos mayoristas'!$D73='Precios mayoristas DM'!$E$16:$E$117),0))*(INDEX('Informacion del AEP'!$K$86:$K$189,MATCH(1,('Pagos mayoristas'!$C73='Informacion del AEP'!$C$86:$C$189)*('Pagos mayoristas'!$D73='Informacion del AEP'!$D$86:$D$189),0)))*$I$6</f>
        <v>0</v>
      </c>
      <c r="M73" s="106">
        <f t="array" ref="M73">INDEX('Precios mayoristas DM'!$I$16:$I$117,MATCH(1,('Pagos mayoristas'!$C73='Precios mayoristas DM'!$D$16:$D$117)*('Pagos mayoristas'!$D73='Precios mayoristas DM'!$E$16:$E$117),0))*(INDEX('Informacion del AEP'!$L$86:$L$189,MATCH(1,('Pagos mayoristas'!$C73='Informacion del AEP'!$C$86:$C$189)*('Pagos mayoristas'!$D73='Informacion del AEP'!$D$86:$D$189),0)))*$I$6</f>
        <v>0</v>
      </c>
      <c r="N73" s="106">
        <f t="array" ref="N73">INDEX('Precios mayoristas DM'!$J$16:$J$117,MATCH(1,('Pagos mayoristas'!$C73='Precios mayoristas DM'!$D$16:$D$117)*('Pagos mayoristas'!$D73='Precios mayoristas DM'!$E$16:$E$117),0))*(INDEX('Informacion del AEP'!$M$86:$M$189,MATCH(1,('Pagos mayoristas'!$C73='Informacion del AEP'!$C$86:$C$189)*('Pagos mayoristas'!$D73='Informacion del AEP'!$D$86:$D$189),0)))*$I$6</f>
        <v>0</v>
      </c>
      <c r="O73" s="106">
        <f t="array" ref="O73">INDEX('Precios mayoristas DM'!$K$16:$K$117,MATCH(1,('Pagos mayoristas'!$C73='Precios mayoristas DM'!$D$16:$D$117)*('Pagos mayoristas'!$D73='Precios mayoristas DM'!$E$16:$E$117),0))*(INDEX('Informacion del AEP'!$N$86:$N$189,MATCH(1,('Pagos mayoristas'!$C73='Informacion del AEP'!$C$86:$C$189)*('Pagos mayoristas'!$D73='Informacion del AEP'!$D$86:$D$189),0)))*$I$6</f>
        <v>0</v>
      </c>
      <c r="P73" s="106">
        <f t="array" ref="P73">INDEX('Precios mayoristas DM'!$L$16:$L$117,MATCH(1,('Pagos mayoristas'!$C73='Precios mayoristas DM'!$D$16:$D$117)*('Pagos mayoristas'!$D73='Precios mayoristas DM'!$E$16:$E$117),0))*(INDEX('Informacion del AEP'!$O$86:$O$189,MATCH(1,('Pagos mayoristas'!$C73='Informacion del AEP'!$C$86:$C$189)*('Pagos mayoristas'!$D73='Informacion del AEP'!$D$86:$D$189),0)))*$I$6</f>
        <v>0</v>
      </c>
      <c r="Q73" s="106">
        <f t="array" ref="Q73">INDEX('Precios mayoristas DM'!$M$16:$M$117,MATCH(1,('Pagos mayoristas'!$C73='Precios mayoristas DM'!$D$16:$D$117)*('Pagos mayoristas'!$D73='Precios mayoristas DM'!$E$16:$E$117),0))*(INDEX('Informacion del AEP'!$P$86:$P$189,MATCH(1,('Pagos mayoristas'!$C73='Informacion del AEP'!$C$86:$C$189)*('Pagos mayoristas'!$D73='Informacion del AEP'!$D$86:$D$189),0)))*$I$6</f>
        <v>0</v>
      </c>
      <c r="R73" s="106">
        <f t="array" ref="R73">INDEX('Precios mayoristas DM'!$N$16:$N$117,MATCH(1,('Pagos mayoristas'!$C73='Precios mayoristas DM'!$D$16:$D$117)*('Pagos mayoristas'!$D73='Precios mayoristas DM'!$E$16:$E$117),0))*(INDEX('Informacion del AEP'!$Q$86:$Q$189,MATCH(1,('Pagos mayoristas'!$C73='Informacion del AEP'!$C$86:$C$189)*('Pagos mayoristas'!$D73='Informacion del AEP'!$D$86:$D$189),0)))*$I$6</f>
        <v>0</v>
      </c>
    </row>
    <row r="74" spans="1:20" x14ac:dyDescent="0.2">
      <c r="C74" s="108" t="s">
        <v>91</v>
      </c>
      <c r="D74" s="106" t="s">
        <v>79</v>
      </c>
      <c r="E74" s="108"/>
      <c r="F74" s="106">
        <f t="array" ref="F74">INDEX('Precios mayoristas DM'!$F$16:$F$117,MATCH(1,('Pagos mayoristas'!C74='Precios mayoristas DM'!$D$16:$D$117)*('Pagos mayoristas'!D74='Precios mayoristas DM'!$E$16:$E$117),0))*(INDEX('Informacion del AEP'!$F$86:$F$189,MATCH(1,('Pagos mayoristas'!C74='Informacion del AEP'!$C$86:$C$189)*('Pagos mayoristas'!D74='Informacion del AEP'!$D$86:$D$189),0)))</f>
        <v>7072</v>
      </c>
      <c r="G74" s="106"/>
      <c r="H74" s="108"/>
      <c r="I74" s="106"/>
      <c r="J74" s="106"/>
      <c r="K74" s="106">
        <f t="array" ref="K74">INDEX('Precios mayoristas DM'!$G$16:$G$117,MATCH(1,('Pagos mayoristas'!$C74='Precios mayoristas DM'!$D$16:$D$117)*('Pagos mayoristas'!$D74='Precios mayoristas DM'!$E$16:$E$117),0))*(INDEX('Informacion del AEP'!$J$86:$J$189,MATCH(1,('Pagos mayoristas'!$C74='Informacion del AEP'!$C$86:$C$189)*('Pagos mayoristas'!$D74='Informacion del AEP'!$D$86:$D$189),0)))*$I$6</f>
        <v>0</v>
      </c>
      <c r="L74" s="106">
        <f t="array" ref="L74">INDEX('Precios mayoristas DM'!$H$16:$H$117,MATCH(1,('Pagos mayoristas'!$C74='Precios mayoristas DM'!$D$16:$D$117)*('Pagos mayoristas'!$D74='Precios mayoristas DM'!$E$16:$E$117),0))*(INDEX('Informacion del AEP'!$K$86:$K$189,MATCH(1,('Pagos mayoristas'!$C74='Informacion del AEP'!$C$86:$C$189)*('Pagos mayoristas'!$D74='Informacion del AEP'!$D$86:$D$189),0)))*$I$6</f>
        <v>0</v>
      </c>
      <c r="M74" s="106">
        <f t="array" ref="M74">INDEX('Precios mayoristas DM'!$I$16:$I$117,MATCH(1,('Pagos mayoristas'!$C74='Precios mayoristas DM'!$D$16:$D$117)*('Pagos mayoristas'!$D74='Precios mayoristas DM'!$E$16:$E$117),0))*(INDEX('Informacion del AEP'!$L$86:$L$189,MATCH(1,('Pagos mayoristas'!$C74='Informacion del AEP'!$C$86:$C$189)*('Pagos mayoristas'!$D74='Informacion del AEP'!$D$86:$D$189),0)))*$I$6</f>
        <v>0</v>
      </c>
      <c r="N74" s="106">
        <f t="array" ref="N74">INDEX('Precios mayoristas DM'!$J$16:$J$117,MATCH(1,('Pagos mayoristas'!$C74='Precios mayoristas DM'!$D$16:$D$117)*('Pagos mayoristas'!$D74='Precios mayoristas DM'!$E$16:$E$117),0))*(INDEX('Informacion del AEP'!$M$86:$M$189,MATCH(1,('Pagos mayoristas'!$C74='Informacion del AEP'!$C$86:$C$189)*('Pagos mayoristas'!$D74='Informacion del AEP'!$D$86:$D$189),0)))*$I$6</f>
        <v>0</v>
      </c>
      <c r="O74" s="106">
        <f t="array" ref="O74">INDEX('Precios mayoristas DM'!$K$16:$K$117,MATCH(1,('Pagos mayoristas'!$C74='Precios mayoristas DM'!$D$16:$D$117)*('Pagos mayoristas'!$D74='Precios mayoristas DM'!$E$16:$E$117),0))*(INDEX('Informacion del AEP'!$N$86:$N$189,MATCH(1,('Pagos mayoristas'!$C74='Informacion del AEP'!$C$86:$C$189)*('Pagos mayoristas'!$D74='Informacion del AEP'!$D$86:$D$189),0)))*$I$6</f>
        <v>0</v>
      </c>
      <c r="P74" s="106">
        <f t="array" ref="P74">INDEX('Precios mayoristas DM'!$L$16:$L$117,MATCH(1,('Pagos mayoristas'!$C74='Precios mayoristas DM'!$D$16:$D$117)*('Pagos mayoristas'!$D74='Precios mayoristas DM'!$E$16:$E$117),0))*(INDEX('Informacion del AEP'!$O$86:$O$189,MATCH(1,('Pagos mayoristas'!$C74='Informacion del AEP'!$C$86:$C$189)*('Pagos mayoristas'!$D74='Informacion del AEP'!$D$86:$D$189),0)))*$I$6</f>
        <v>0</v>
      </c>
      <c r="Q74" s="106">
        <f t="array" ref="Q74">INDEX('Precios mayoristas DM'!$M$16:$M$117,MATCH(1,('Pagos mayoristas'!$C74='Precios mayoristas DM'!$D$16:$D$117)*('Pagos mayoristas'!$D74='Precios mayoristas DM'!$E$16:$E$117),0))*(INDEX('Informacion del AEP'!$P$86:$P$189,MATCH(1,('Pagos mayoristas'!$C74='Informacion del AEP'!$C$86:$C$189)*('Pagos mayoristas'!$D74='Informacion del AEP'!$D$86:$D$189),0)))*$I$6</f>
        <v>0</v>
      </c>
      <c r="R74" s="106">
        <f t="array" ref="R74">INDEX('Precios mayoristas DM'!$N$16:$N$117,MATCH(1,('Pagos mayoristas'!$C74='Precios mayoristas DM'!$D$16:$D$117)*('Pagos mayoristas'!$D74='Precios mayoristas DM'!$E$16:$E$117),0))*(INDEX('Informacion del AEP'!$Q$86:$Q$189,MATCH(1,('Pagos mayoristas'!$C74='Informacion del AEP'!$C$86:$C$189)*('Pagos mayoristas'!$D74='Informacion del AEP'!$D$86:$D$189),0)))*$I$6</f>
        <v>0</v>
      </c>
    </row>
    <row r="75" spans="1:20" x14ac:dyDescent="0.2">
      <c r="C75" s="108" t="s">
        <v>92</v>
      </c>
      <c r="D75" s="106" t="s">
        <v>79</v>
      </c>
      <c r="E75" s="108"/>
      <c r="F75" s="106">
        <f t="array" ref="F75">INDEX('Precios mayoristas DM'!$F$16:$F$117,MATCH(1,('Pagos mayoristas'!C75='Precios mayoristas DM'!$D$16:$D$117)*('Pagos mayoristas'!D75='Precios mayoristas DM'!$E$16:$E$117),0))*(INDEX('Informacion del AEP'!$F$86:$F$189,MATCH(1,('Pagos mayoristas'!C75='Informacion del AEP'!$C$86:$C$189)*('Pagos mayoristas'!D75='Informacion del AEP'!$D$86:$D$189),0)))</f>
        <v>7856</v>
      </c>
      <c r="G75" s="106"/>
      <c r="H75" s="108"/>
      <c r="I75" s="106"/>
      <c r="J75" s="106"/>
      <c r="K75" s="106">
        <f t="array" ref="K75">INDEX('Precios mayoristas DM'!$G$16:$G$117,MATCH(1,('Pagos mayoristas'!$C75='Precios mayoristas DM'!$D$16:$D$117)*('Pagos mayoristas'!$D75='Precios mayoristas DM'!$E$16:$E$117),0))*(INDEX('Informacion del AEP'!$J$86:$J$189,MATCH(1,('Pagos mayoristas'!$C75='Informacion del AEP'!$C$86:$C$189)*('Pagos mayoristas'!$D75='Informacion del AEP'!$D$86:$D$189),0)))*$I$6</f>
        <v>0</v>
      </c>
      <c r="L75" s="106">
        <f t="array" ref="L75">INDEX('Precios mayoristas DM'!$H$16:$H$117,MATCH(1,('Pagos mayoristas'!$C75='Precios mayoristas DM'!$D$16:$D$117)*('Pagos mayoristas'!$D75='Precios mayoristas DM'!$E$16:$E$117),0))*(INDEX('Informacion del AEP'!$K$86:$K$189,MATCH(1,('Pagos mayoristas'!$C75='Informacion del AEP'!$C$86:$C$189)*('Pagos mayoristas'!$D75='Informacion del AEP'!$D$86:$D$189),0)))*$I$6</f>
        <v>0</v>
      </c>
      <c r="M75" s="106">
        <f t="array" ref="M75">INDEX('Precios mayoristas DM'!$I$16:$I$117,MATCH(1,('Pagos mayoristas'!$C75='Precios mayoristas DM'!$D$16:$D$117)*('Pagos mayoristas'!$D75='Precios mayoristas DM'!$E$16:$E$117),0))*(INDEX('Informacion del AEP'!$L$86:$L$189,MATCH(1,('Pagos mayoristas'!$C75='Informacion del AEP'!$C$86:$C$189)*('Pagos mayoristas'!$D75='Informacion del AEP'!$D$86:$D$189),0)))*$I$6</f>
        <v>70300</v>
      </c>
      <c r="N75" s="106">
        <f t="array" ref="N75">INDEX('Precios mayoristas DM'!$J$16:$J$117,MATCH(1,('Pagos mayoristas'!$C75='Precios mayoristas DM'!$D$16:$D$117)*('Pagos mayoristas'!$D75='Precios mayoristas DM'!$E$16:$E$117),0))*(INDEX('Informacion del AEP'!$M$86:$M$189,MATCH(1,('Pagos mayoristas'!$C75='Informacion del AEP'!$C$86:$C$189)*('Pagos mayoristas'!$D75='Informacion del AEP'!$D$86:$D$189),0)))*$I$6</f>
        <v>59400</v>
      </c>
      <c r="O75" s="106">
        <f t="array" ref="O75">INDEX('Precios mayoristas DM'!$K$16:$K$117,MATCH(1,('Pagos mayoristas'!$C75='Precios mayoristas DM'!$D$16:$D$117)*('Pagos mayoristas'!$D75='Precios mayoristas DM'!$E$16:$E$117),0))*(INDEX('Informacion del AEP'!$N$86:$N$189,MATCH(1,('Pagos mayoristas'!$C75='Informacion del AEP'!$C$86:$C$189)*('Pagos mayoristas'!$D75='Informacion del AEP'!$D$86:$D$189),0)))*$I$6</f>
        <v>0</v>
      </c>
      <c r="P75" s="106">
        <f t="array" ref="P75">INDEX('Precios mayoristas DM'!$L$16:$L$117,MATCH(1,('Pagos mayoristas'!$C75='Precios mayoristas DM'!$D$16:$D$117)*('Pagos mayoristas'!$D75='Precios mayoristas DM'!$E$16:$E$117),0))*(INDEX('Informacion del AEP'!$O$86:$O$189,MATCH(1,('Pagos mayoristas'!$C75='Informacion del AEP'!$C$86:$C$189)*('Pagos mayoristas'!$D75='Informacion del AEP'!$D$86:$D$189),0)))*$I$6</f>
        <v>0</v>
      </c>
      <c r="Q75" s="106">
        <f t="array" ref="Q75">INDEX('Precios mayoristas DM'!$M$16:$M$117,MATCH(1,('Pagos mayoristas'!$C75='Precios mayoristas DM'!$D$16:$D$117)*('Pagos mayoristas'!$D75='Precios mayoristas DM'!$E$16:$E$117),0))*(INDEX('Informacion del AEP'!$P$86:$P$189,MATCH(1,('Pagos mayoristas'!$C75='Informacion del AEP'!$C$86:$C$189)*('Pagos mayoristas'!$D75='Informacion del AEP'!$D$86:$D$189),0)))*$I$6</f>
        <v>0</v>
      </c>
      <c r="R75" s="106">
        <f t="array" ref="R75">INDEX('Precios mayoristas DM'!$N$16:$N$117,MATCH(1,('Pagos mayoristas'!$C75='Precios mayoristas DM'!$D$16:$D$117)*('Pagos mayoristas'!$D75='Precios mayoristas DM'!$E$16:$E$117),0))*(INDEX('Informacion del AEP'!$Q$86:$Q$189,MATCH(1,('Pagos mayoristas'!$C75='Informacion del AEP'!$C$86:$C$189)*('Pagos mayoristas'!$D75='Informacion del AEP'!$D$86:$D$189),0)))*$I$6</f>
        <v>0</v>
      </c>
    </row>
    <row r="76" spans="1:20" x14ac:dyDescent="0.2">
      <c r="C76" s="108" t="s">
        <v>93</v>
      </c>
      <c r="D76" s="106" t="s">
        <v>79</v>
      </c>
      <c r="E76" s="108"/>
      <c r="F76" s="106">
        <f t="array" ref="F76">INDEX('Precios mayoristas DM'!$F$16:$F$117,MATCH(1,('Pagos mayoristas'!C76='Precios mayoristas DM'!$D$16:$D$117)*('Pagos mayoristas'!D76='Precios mayoristas DM'!$E$16:$E$117),0))*(INDEX('Informacion del AEP'!$F$86:$F$189,MATCH(1,('Pagos mayoristas'!C76='Informacion del AEP'!$C$86:$C$189)*('Pagos mayoristas'!D76='Informacion del AEP'!$D$86:$D$189),0)))</f>
        <v>8640</v>
      </c>
      <c r="G76" s="106"/>
      <c r="H76" s="108"/>
      <c r="I76" s="106"/>
      <c r="J76" s="106"/>
      <c r="K76" s="106">
        <f t="array" ref="K76">INDEX('Precios mayoristas DM'!$G$16:$G$117,MATCH(1,('Pagos mayoristas'!$C76='Precios mayoristas DM'!$D$16:$D$117)*('Pagos mayoristas'!$D76='Precios mayoristas DM'!$E$16:$E$117),0))*(INDEX('Informacion del AEP'!$J$86:$J$189,MATCH(1,('Pagos mayoristas'!$C76='Informacion del AEP'!$C$86:$C$189)*('Pagos mayoristas'!$D76='Informacion del AEP'!$D$86:$D$189),0)))*$I$6</f>
        <v>227750</v>
      </c>
      <c r="L76" s="106">
        <f t="array" ref="L76">INDEX('Precios mayoristas DM'!$H$16:$H$117,MATCH(1,('Pagos mayoristas'!$C76='Precios mayoristas DM'!$D$16:$D$117)*('Pagos mayoristas'!$D76='Precios mayoristas DM'!$E$16:$E$117),0))*(INDEX('Informacion del AEP'!$K$86:$K$189,MATCH(1,('Pagos mayoristas'!$C76='Informacion del AEP'!$C$86:$C$189)*('Pagos mayoristas'!$D76='Informacion del AEP'!$D$86:$D$189),0)))*$I$6</f>
        <v>367500</v>
      </c>
      <c r="M76" s="106">
        <f t="array" ref="M76">INDEX('Precios mayoristas DM'!$I$16:$I$117,MATCH(1,('Pagos mayoristas'!$C76='Precios mayoristas DM'!$D$16:$D$117)*('Pagos mayoristas'!$D76='Precios mayoristas DM'!$E$16:$E$117),0))*(INDEX('Informacion del AEP'!$L$86:$L$189,MATCH(1,('Pagos mayoristas'!$C76='Informacion del AEP'!$C$86:$C$189)*('Pagos mayoristas'!$D76='Informacion del AEP'!$D$86:$D$189),0)))*$I$6</f>
        <v>0</v>
      </c>
      <c r="N76" s="106">
        <f t="array" ref="N76">INDEX('Precios mayoristas DM'!$J$16:$J$117,MATCH(1,('Pagos mayoristas'!$C76='Precios mayoristas DM'!$D$16:$D$117)*('Pagos mayoristas'!$D76='Precios mayoristas DM'!$E$16:$E$117),0))*(INDEX('Informacion del AEP'!$M$86:$M$189,MATCH(1,('Pagos mayoristas'!$C76='Informacion del AEP'!$C$86:$C$189)*('Pagos mayoristas'!$D76='Informacion del AEP'!$D$86:$D$189),0)))*$I$6</f>
        <v>0</v>
      </c>
      <c r="O76" s="106">
        <f t="array" ref="O76">INDEX('Precios mayoristas DM'!$K$16:$K$117,MATCH(1,('Pagos mayoristas'!$C76='Precios mayoristas DM'!$D$16:$D$117)*('Pagos mayoristas'!$D76='Precios mayoristas DM'!$E$16:$E$117),0))*(INDEX('Informacion del AEP'!$N$86:$N$189,MATCH(1,('Pagos mayoristas'!$C76='Informacion del AEP'!$C$86:$C$189)*('Pagos mayoristas'!$D76='Informacion del AEP'!$D$86:$D$189),0)))*$I$6</f>
        <v>0</v>
      </c>
      <c r="P76" s="106">
        <f t="array" ref="P76">INDEX('Precios mayoristas DM'!$L$16:$L$117,MATCH(1,('Pagos mayoristas'!$C76='Precios mayoristas DM'!$D$16:$D$117)*('Pagos mayoristas'!$D76='Precios mayoristas DM'!$E$16:$E$117),0))*(INDEX('Informacion del AEP'!$O$86:$O$189,MATCH(1,('Pagos mayoristas'!$C76='Informacion del AEP'!$C$86:$C$189)*('Pagos mayoristas'!$D76='Informacion del AEP'!$D$86:$D$189),0)))*$I$6</f>
        <v>0</v>
      </c>
      <c r="Q76" s="106">
        <f t="array" ref="Q76">INDEX('Precios mayoristas DM'!$M$16:$M$117,MATCH(1,('Pagos mayoristas'!$C76='Precios mayoristas DM'!$D$16:$D$117)*('Pagos mayoristas'!$D76='Precios mayoristas DM'!$E$16:$E$117),0))*(INDEX('Informacion del AEP'!$P$86:$P$189,MATCH(1,('Pagos mayoristas'!$C76='Informacion del AEP'!$C$86:$C$189)*('Pagos mayoristas'!$D76='Informacion del AEP'!$D$86:$D$189),0)))*$I$6</f>
        <v>0</v>
      </c>
      <c r="R76" s="106">
        <f t="array" ref="R76">INDEX('Precios mayoristas DM'!$N$16:$N$117,MATCH(1,('Pagos mayoristas'!$C76='Precios mayoristas DM'!$D$16:$D$117)*('Pagos mayoristas'!$D76='Precios mayoristas DM'!$E$16:$E$117),0))*(INDEX('Informacion del AEP'!$Q$86:$Q$189,MATCH(1,('Pagos mayoristas'!$C76='Informacion del AEP'!$C$86:$C$189)*('Pagos mayoristas'!$D76='Informacion del AEP'!$D$86:$D$189),0)))*$I$6</f>
        <v>0</v>
      </c>
    </row>
    <row r="77" spans="1:20" x14ac:dyDescent="0.2">
      <c r="C77" s="108" t="s">
        <v>94</v>
      </c>
      <c r="D77" s="106" t="s">
        <v>79</v>
      </c>
      <c r="E77" s="108"/>
      <c r="F77" s="106">
        <f t="array" ref="F77">INDEX('Precios mayoristas DM'!$F$16:$F$117,MATCH(1,('Pagos mayoristas'!C77='Precios mayoristas DM'!$D$16:$D$117)*('Pagos mayoristas'!D77='Precios mayoristas DM'!$E$16:$E$117),0))*(INDEX('Informacion del AEP'!$F$86:$F$189,MATCH(1,('Pagos mayoristas'!C77='Informacion del AEP'!$C$86:$C$189)*('Pagos mayoristas'!D77='Informacion del AEP'!$D$86:$D$189),0)))</f>
        <v>9428</v>
      </c>
      <c r="G77" s="106"/>
      <c r="H77" s="108"/>
      <c r="I77" s="106"/>
      <c r="J77" s="106"/>
      <c r="K77" s="106">
        <f t="array" ref="K77">INDEX('Precios mayoristas DM'!$G$16:$G$117,MATCH(1,('Pagos mayoristas'!$C77='Precios mayoristas DM'!$D$16:$D$117)*('Pagos mayoristas'!$D77='Precios mayoristas DM'!$E$16:$E$117),0))*(INDEX('Informacion del AEP'!$J$86:$J$189,MATCH(1,('Pagos mayoristas'!$C77='Informacion del AEP'!$C$86:$C$189)*('Pagos mayoristas'!$D77='Informacion del AEP'!$D$86:$D$189),0)))*$I$6</f>
        <v>0</v>
      </c>
      <c r="L77" s="106">
        <f t="array" ref="L77">INDEX('Precios mayoristas DM'!$H$16:$H$117,MATCH(1,('Pagos mayoristas'!$C77='Precios mayoristas DM'!$D$16:$D$117)*('Pagos mayoristas'!$D77='Precios mayoristas DM'!$E$16:$E$117),0))*(INDEX('Informacion del AEP'!$K$86:$K$189,MATCH(1,('Pagos mayoristas'!$C77='Informacion del AEP'!$C$86:$C$189)*('Pagos mayoristas'!$D77='Informacion del AEP'!$D$86:$D$189),0)))*$I$6</f>
        <v>0</v>
      </c>
      <c r="M77" s="106">
        <f t="array" ref="M77">INDEX('Precios mayoristas DM'!$I$16:$I$117,MATCH(1,('Pagos mayoristas'!$C77='Precios mayoristas DM'!$D$16:$D$117)*('Pagos mayoristas'!$D77='Precios mayoristas DM'!$E$16:$E$117),0))*(INDEX('Informacion del AEP'!$L$86:$L$189,MATCH(1,('Pagos mayoristas'!$C77='Informacion del AEP'!$C$86:$C$189)*('Pagos mayoristas'!$D77='Informacion del AEP'!$D$86:$D$189),0)))*$I$6</f>
        <v>0</v>
      </c>
      <c r="N77" s="106">
        <f t="array" ref="N77">INDEX('Precios mayoristas DM'!$J$16:$J$117,MATCH(1,('Pagos mayoristas'!$C77='Precios mayoristas DM'!$D$16:$D$117)*('Pagos mayoristas'!$D77='Precios mayoristas DM'!$E$16:$E$117),0))*(INDEX('Informacion del AEP'!$M$86:$M$189,MATCH(1,('Pagos mayoristas'!$C77='Informacion del AEP'!$C$86:$C$189)*('Pagos mayoristas'!$D77='Informacion del AEP'!$D$86:$D$189),0)))*$I$6</f>
        <v>0</v>
      </c>
      <c r="O77" s="106">
        <f t="array" ref="O77">INDEX('Precios mayoristas DM'!$K$16:$K$117,MATCH(1,('Pagos mayoristas'!$C77='Precios mayoristas DM'!$D$16:$D$117)*('Pagos mayoristas'!$D77='Precios mayoristas DM'!$E$16:$E$117),0))*(INDEX('Informacion del AEP'!$N$86:$N$189,MATCH(1,('Pagos mayoristas'!$C77='Informacion del AEP'!$C$86:$C$189)*('Pagos mayoristas'!$D77='Informacion del AEP'!$D$86:$D$189),0)))*$I$6</f>
        <v>0</v>
      </c>
      <c r="P77" s="106">
        <f t="array" ref="P77">INDEX('Precios mayoristas DM'!$L$16:$L$117,MATCH(1,('Pagos mayoristas'!$C77='Precios mayoristas DM'!$D$16:$D$117)*('Pagos mayoristas'!$D77='Precios mayoristas DM'!$E$16:$E$117),0))*(INDEX('Informacion del AEP'!$O$86:$O$189,MATCH(1,('Pagos mayoristas'!$C77='Informacion del AEP'!$C$86:$C$189)*('Pagos mayoristas'!$D77='Informacion del AEP'!$D$86:$D$189),0)))*$I$6</f>
        <v>0</v>
      </c>
      <c r="Q77" s="106">
        <f t="array" ref="Q77">INDEX('Precios mayoristas DM'!$M$16:$M$117,MATCH(1,('Pagos mayoristas'!$C77='Precios mayoristas DM'!$D$16:$D$117)*('Pagos mayoristas'!$D77='Precios mayoristas DM'!$E$16:$E$117),0))*(INDEX('Informacion del AEP'!$P$86:$P$189,MATCH(1,('Pagos mayoristas'!$C77='Informacion del AEP'!$C$86:$C$189)*('Pagos mayoristas'!$D77='Informacion del AEP'!$D$86:$D$189),0)))*$I$6</f>
        <v>0</v>
      </c>
      <c r="R77" s="106">
        <f t="array" ref="R77">INDEX('Precios mayoristas DM'!$N$16:$N$117,MATCH(1,('Pagos mayoristas'!$C77='Precios mayoristas DM'!$D$16:$D$117)*('Pagos mayoristas'!$D77='Precios mayoristas DM'!$E$16:$E$117),0))*(INDEX('Informacion del AEP'!$Q$86:$Q$189,MATCH(1,('Pagos mayoristas'!$C77='Informacion del AEP'!$C$86:$C$189)*('Pagos mayoristas'!$D77='Informacion del AEP'!$D$86:$D$189),0)))*$I$6</f>
        <v>0</v>
      </c>
    </row>
    <row r="78" spans="1:20" x14ac:dyDescent="0.2">
      <c r="C78" s="108" t="s">
        <v>95</v>
      </c>
      <c r="D78" s="106" t="s">
        <v>79</v>
      </c>
      <c r="E78" s="108"/>
      <c r="F78" s="106">
        <f t="array" ref="F78">INDEX('Precios mayoristas DM'!$F$16:$F$117,MATCH(1,('Pagos mayoristas'!C78='Precios mayoristas DM'!$D$16:$D$117)*('Pagos mayoristas'!D78='Precios mayoristas DM'!$E$16:$E$117),0))*(INDEX('Informacion del AEP'!$F$86:$F$189,MATCH(1,('Pagos mayoristas'!C78='Informacion del AEP'!$C$86:$C$189)*('Pagos mayoristas'!D78='Informacion del AEP'!$D$86:$D$189),0)))</f>
        <v>0</v>
      </c>
      <c r="G78" s="106"/>
      <c r="H78" s="108"/>
      <c r="I78" s="106"/>
      <c r="J78" s="106"/>
      <c r="K78" s="106">
        <f t="array" ref="K78">INDEX('Precios mayoristas DM'!$G$16:$G$117,MATCH(1,('Pagos mayoristas'!$C78='Precios mayoristas DM'!$D$16:$D$117)*('Pagos mayoristas'!$D78='Precios mayoristas DM'!$E$16:$E$117),0))*(INDEX('Informacion del AEP'!$J$86:$J$189,MATCH(1,('Pagos mayoristas'!$C78='Informacion del AEP'!$C$86:$C$189)*('Pagos mayoristas'!$D78='Informacion del AEP'!$D$86:$D$189),0)))*$I$6</f>
        <v>0</v>
      </c>
      <c r="L78" s="106">
        <f t="array" ref="L78">INDEX('Precios mayoristas DM'!$H$16:$H$117,MATCH(1,('Pagos mayoristas'!$C78='Precios mayoristas DM'!$D$16:$D$117)*('Pagos mayoristas'!$D78='Precios mayoristas DM'!$E$16:$E$117),0))*(INDEX('Informacion del AEP'!$K$86:$K$189,MATCH(1,('Pagos mayoristas'!$C78='Informacion del AEP'!$C$86:$C$189)*('Pagos mayoristas'!$D78='Informacion del AEP'!$D$86:$D$189),0)))*$I$6</f>
        <v>0</v>
      </c>
      <c r="M78" s="106">
        <f t="array" ref="M78">INDEX('Precios mayoristas DM'!$I$16:$I$117,MATCH(1,('Pagos mayoristas'!$C78='Precios mayoristas DM'!$D$16:$D$117)*('Pagos mayoristas'!$D78='Precios mayoristas DM'!$E$16:$E$117),0))*(INDEX('Informacion del AEP'!$L$86:$L$189,MATCH(1,('Pagos mayoristas'!$C78='Informacion del AEP'!$C$86:$C$189)*('Pagos mayoristas'!$D78='Informacion del AEP'!$D$86:$D$189),0)))*$I$6</f>
        <v>0</v>
      </c>
      <c r="N78" s="106">
        <f t="array" ref="N78">INDEX('Precios mayoristas DM'!$J$16:$J$117,MATCH(1,('Pagos mayoristas'!$C78='Precios mayoristas DM'!$D$16:$D$117)*('Pagos mayoristas'!$D78='Precios mayoristas DM'!$E$16:$E$117),0))*(INDEX('Informacion del AEP'!$M$86:$M$189,MATCH(1,('Pagos mayoristas'!$C78='Informacion del AEP'!$C$86:$C$189)*('Pagos mayoristas'!$D78='Informacion del AEP'!$D$86:$D$189),0)))*$I$6</f>
        <v>0</v>
      </c>
      <c r="O78" s="106">
        <f t="array" ref="O78">INDEX('Precios mayoristas DM'!$K$16:$K$117,MATCH(1,('Pagos mayoristas'!$C78='Precios mayoristas DM'!$D$16:$D$117)*('Pagos mayoristas'!$D78='Precios mayoristas DM'!$E$16:$E$117),0))*(INDEX('Informacion del AEP'!$N$86:$N$189,MATCH(1,('Pagos mayoristas'!$C78='Informacion del AEP'!$C$86:$C$189)*('Pagos mayoristas'!$D78='Informacion del AEP'!$D$86:$D$189),0)))*$I$6</f>
        <v>0</v>
      </c>
      <c r="P78" s="106">
        <f t="array" ref="P78">INDEX('Precios mayoristas DM'!$L$16:$L$117,MATCH(1,('Pagos mayoristas'!$C78='Precios mayoristas DM'!$D$16:$D$117)*('Pagos mayoristas'!$D78='Precios mayoristas DM'!$E$16:$E$117),0))*(INDEX('Informacion del AEP'!$O$86:$O$189,MATCH(1,('Pagos mayoristas'!$C78='Informacion del AEP'!$C$86:$C$189)*('Pagos mayoristas'!$D78='Informacion del AEP'!$D$86:$D$189),0)))*$I$6</f>
        <v>0</v>
      </c>
      <c r="Q78" s="106">
        <f t="array" ref="Q78">INDEX('Precios mayoristas DM'!$M$16:$M$117,MATCH(1,('Pagos mayoristas'!$C78='Precios mayoristas DM'!$D$16:$D$117)*('Pagos mayoristas'!$D78='Precios mayoristas DM'!$E$16:$E$117),0))*(INDEX('Informacion del AEP'!$P$86:$P$189,MATCH(1,('Pagos mayoristas'!$C78='Informacion del AEP'!$C$86:$C$189)*('Pagos mayoristas'!$D78='Informacion del AEP'!$D$86:$D$189),0)))*$I$6</f>
        <v>0</v>
      </c>
      <c r="R78" s="106">
        <f t="array" ref="R78">INDEX('Precios mayoristas DM'!$N$16:$N$117,MATCH(1,('Pagos mayoristas'!$C78='Precios mayoristas DM'!$D$16:$D$117)*('Pagos mayoristas'!$D78='Precios mayoristas DM'!$E$16:$E$117),0))*(INDEX('Informacion del AEP'!$Q$86:$Q$189,MATCH(1,('Pagos mayoristas'!$C78='Informacion del AEP'!$C$86:$C$189)*('Pagos mayoristas'!$D78='Informacion del AEP'!$D$86:$D$189),0)))*$I$6</f>
        <v>0</v>
      </c>
    </row>
    <row r="79" spans="1:20" x14ac:dyDescent="0.2">
      <c r="C79" s="108" t="s">
        <v>96</v>
      </c>
      <c r="D79" s="106" t="s">
        <v>79</v>
      </c>
      <c r="E79" s="108"/>
      <c r="F79" s="106">
        <f t="array" ref="F79">INDEX('Precios mayoristas DM'!$F$16:$F$117,MATCH(1,('Pagos mayoristas'!C79='Precios mayoristas DM'!$D$16:$D$117)*('Pagos mayoristas'!D79='Precios mayoristas DM'!$E$16:$E$117),0))*(INDEX('Informacion del AEP'!$F$86:$F$189,MATCH(1,('Pagos mayoristas'!C79='Informacion del AEP'!$C$86:$C$189)*('Pagos mayoristas'!D79='Informacion del AEP'!$D$86:$D$189),0)))</f>
        <v>0</v>
      </c>
      <c r="G79" s="106"/>
      <c r="H79" s="108"/>
      <c r="I79" s="106"/>
      <c r="J79" s="106"/>
      <c r="K79" s="106">
        <f t="array" ref="K79">INDEX('Precios mayoristas DM'!$G$16:$G$117,MATCH(1,('Pagos mayoristas'!$C79='Precios mayoristas DM'!$D$16:$D$117)*('Pagos mayoristas'!$D79='Precios mayoristas DM'!$E$16:$E$117),0))*(INDEX('Informacion del AEP'!$J$86:$J$189,MATCH(1,('Pagos mayoristas'!$C79='Informacion del AEP'!$C$86:$C$189)*('Pagos mayoristas'!$D79='Informacion del AEP'!$D$86:$D$189),0)))*$I$6</f>
        <v>0</v>
      </c>
      <c r="L79" s="106">
        <f t="array" ref="L79">INDEX('Precios mayoristas DM'!$H$16:$H$117,MATCH(1,('Pagos mayoristas'!$C79='Precios mayoristas DM'!$D$16:$D$117)*('Pagos mayoristas'!$D79='Precios mayoristas DM'!$E$16:$E$117),0))*(INDEX('Informacion del AEP'!$K$86:$K$189,MATCH(1,('Pagos mayoristas'!$C79='Informacion del AEP'!$C$86:$C$189)*('Pagos mayoristas'!$D79='Informacion del AEP'!$D$86:$D$189),0)))*$I$6</f>
        <v>0</v>
      </c>
      <c r="M79" s="106">
        <f t="array" ref="M79">INDEX('Precios mayoristas DM'!$I$16:$I$117,MATCH(1,('Pagos mayoristas'!$C79='Precios mayoristas DM'!$D$16:$D$117)*('Pagos mayoristas'!$D79='Precios mayoristas DM'!$E$16:$E$117),0))*(INDEX('Informacion del AEP'!$L$86:$L$189,MATCH(1,('Pagos mayoristas'!$C79='Informacion del AEP'!$C$86:$C$189)*('Pagos mayoristas'!$D79='Informacion del AEP'!$D$86:$D$189),0)))*$I$6</f>
        <v>0</v>
      </c>
      <c r="N79" s="106">
        <f t="array" ref="N79">INDEX('Precios mayoristas DM'!$J$16:$J$117,MATCH(1,('Pagos mayoristas'!$C79='Precios mayoristas DM'!$D$16:$D$117)*('Pagos mayoristas'!$D79='Precios mayoristas DM'!$E$16:$E$117),0))*(INDEX('Informacion del AEP'!$M$86:$M$189,MATCH(1,('Pagos mayoristas'!$C79='Informacion del AEP'!$C$86:$C$189)*('Pagos mayoristas'!$D79='Informacion del AEP'!$D$86:$D$189),0)))*$I$6</f>
        <v>0</v>
      </c>
      <c r="O79" s="106">
        <f t="array" ref="O79">INDEX('Precios mayoristas DM'!$K$16:$K$117,MATCH(1,('Pagos mayoristas'!$C79='Precios mayoristas DM'!$D$16:$D$117)*('Pagos mayoristas'!$D79='Precios mayoristas DM'!$E$16:$E$117),0))*(INDEX('Informacion del AEP'!$N$86:$N$189,MATCH(1,('Pagos mayoristas'!$C79='Informacion del AEP'!$C$86:$C$189)*('Pagos mayoristas'!$D79='Informacion del AEP'!$D$86:$D$189),0)))*$I$6</f>
        <v>0</v>
      </c>
      <c r="P79" s="106">
        <f t="array" ref="P79">INDEX('Precios mayoristas DM'!$L$16:$L$117,MATCH(1,('Pagos mayoristas'!$C79='Precios mayoristas DM'!$D$16:$D$117)*('Pagos mayoristas'!$D79='Precios mayoristas DM'!$E$16:$E$117),0))*(INDEX('Informacion del AEP'!$O$86:$O$189,MATCH(1,('Pagos mayoristas'!$C79='Informacion del AEP'!$C$86:$C$189)*('Pagos mayoristas'!$D79='Informacion del AEP'!$D$86:$D$189),0)))*$I$6</f>
        <v>0</v>
      </c>
      <c r="Q79" s="106">
        <f t="array" ref="Q79">INDEX('Precios mayoristas DM'!$M$16:$M$117,MATCH(1,('Pagos mayoristas'!$C79='Precios mayoristas DM'!$D$16:$D$117)*('Pagos mayoristas'!$D79='Precios mayoristas DM'!$E$16:$E$117),0))*(INDEX('Informacion del AEP'!$P$86:$P$189,MATCH(1,('Pagos mayoristas'!$C79='Informacion del AEP'!$C$86:$C$189)*('Pagos mayoristas'!$D79='Informacion del AEP'!$D$86:$D$189),0)))*$I$6</f>
        <v>0</v>
      </c>
      <c r="R79" s="106">
        <f t="array" ref="R79">INDEX('Precios mayoristas DM'!$N$16:$N$117,MATCH(1,('Pagos mayoristas'!$C79='Precios mayoristas DM'!$D$16:$D$117)*('Pagos mayoristas'!$D79='Precios mayoristas DM'!$E$16:$E$117),0))*(INDEX('Informacion del AEP'!$Q$86:$Q$189,MATCH(1,('Pagos mayoristas'!$C79='Informacion del AEP'!$C$86:$C$189)*('Pagos mayoristas'!$D79='Informacion del AEP'!$D$86:$D$189),0)))*$I$6</f>
        <v>0</v>
      </c>
    </row>
    <row r="80" spans="1:20" x14ac:dyDescent="0.2">
      <c r="C80" s="108" t="s">
        <v>97</v>
      </c>
      <c r="D80" s="106" t="s">
        <v>79</v>
      </c>
      <c r="E80" s="108"/>
      <c r="F80" s="106">
        <f t="array" ref="F80">INDEX('Precios mayoristas DM'!$F$16:$F$117,MATCH(1,('Pagos mayoristas'!C80='Precios mayoristas DM'!$D$16:$D$117)*('Pagos mayoristas'!D80='Precios mayoristas DM'!$E$16:$E$117),0))*(INDEX('Informacion del AEP'!$F$86:$F$189,MATCH(1,('Pagos mayoristas'!C80='Informacion del AEP'!$C$86:$C$189)*('Pagos mayoristas'!D80='Informacion del AEP'!$D$86:$D$189),0)))</f>
        <v>0</v>
      </c>
      <c r="G80" s="106"/>
      <c r="H80" s="108"/>
      <c r="I80" s="106"/>
      <c r="J80" s="106"/>
      <c r="K80" s="106">
        <f t="array" ref="K80">INDEX('Precios mayoristas DM'!$G$16:$G$117,MATCH(1,('Pagos mayoristas'!$C80='Precios mayoristas DM'!$D$16:$D$117)*('Pagos mayoristas'!$D80='Precios mayoristas DM'!$E$16:$E$117),0))*(INDEX('Informacion del AEP'!$J$86:$J$189,MATCH(1,('Pagos mayoristas'!$C80='Informacion del AEP'!$C$86:$C$189)*('Pagos mayoristas'!$D80='Informacion del AEP'!$D$86:$D$189),0)))*$I$6</f>
        <v>0</v>
      </c>
      <c r="L80" s="106">
        <f t="array" ref="L80">INDEX('Precios mayoristas DM'!$H$16:$H$117,MATCH(1,('Pagos mayoristas'!$C80='Precios mayoristas DM'!$D$16:$D$117)*('Pagos mayoristas'!$D80='Precios mayoristas DM'!$E$16:$E$117),0))*(INDEX('Informacion del AEP'!$K$86:$K$189,MATCH(1,('Pagos mayoristas'!$C80='Informacion del AEP'!$C$86:$C$189)*('Pagos mayoristas'!$D80='Informacion del AEP'!$D$86:$D$189),0)))*$I$6</f>
        <v>0</v>
      </c>
      <c r="M80" s="106">
        <f t="array" ref="M80">INDEX('Precios mayoristas DM'!$I$16:$I$117,MATCH(1,('Pagos mayoristas'!$C80='Precios mayoristas DM'!$D$16:$D$117)*('Pagos mayoristas'!$D80='Precios mayoristas DM'!$E$16:$E$117),0))*(INDEX('Informacion del AEP'!$L$86:$L$189,MATCH(1,('Pagos mayoristas'!$C80='Informacion del AEP'!$C$86:$C$189)*('Pagos mayoristas'!$D80='Informacion del AEP'!$D$86:$D$189),0)))*$I$6</f>
        <v>0</v>
      </c>
      <c r="N80" s="106">
        <f t="array" ref="N80">INDEX('Precios mayoristas DM'!$J$16:$J$117,MATCH(1,('Pagos mayoristas'!$C80='Precios mayoristas DM'!$D$16:$D$117)*('Pagos mayoristas'!$D80='Precios mayoristas DM'!$E$16:$E$117),0))*(INDEX('Informacion del AEP'!$M$86:$M$189,MATCH(1,('Pagos mayoristas'!$C80='Informacion del AEP'!$C$86:$C$189)*('Pagos mayoristas'!$D80='Informacion del AEP'!$D$86:$D$189),0)))*$I$6</f>
        <v>0</v>
      </c>
      <c r="O80" s="106">
        <f t="array" ref="O80">INDEX('Precios mayoristas DM'!$K$16:$K$117,MATCH(1,('Pagos mayoristas'!$C80='Precios mayoristas DM'!$D$16:$D$117)*('Pagos mayoristas'!$D80='Precios mayoristas DM'!$E$16:$E$117),0))*(INDEX('Informacion del AEP'!$N$86:$N$189,MATCH(1,('Pagos mayoristas'!$C80='Informacion del AEP'!$C$86:$C$189)*('Pagos mayoristas'!$D80='Informacion del AEP'!$D$86:$D$189),0)))*$I$6</f>
        <v>0</v>
      </c>
      <c r="P80" s="106">
        <f t="array" ref="P80">INDEX('Precios mayoristas DM'!$L$16:$L$117,MATCH(1,('Pagos mayoristas'!$C80='Precios mayoristas DM'!$D$16:$D$117)*('Pagos mayoristas'!$D80='Precios mayoristas DM'!$E$16:$E$117),0))*(INDEX('Informacion del AEP'!$O$86:$O$189,MATCH(1,('Pagos mayoristas'!$C80='Informacion del AEP'!$C$86:$C$189)*('Pagos mayoristas'!$D80='Informacion del AEP'!$D$86:$D$189),0)))*$I$6</f>
        <v>0</v>
      </c>
      <c r="Q80" s="106">
        <f t="array" ref="Q80">INDEX('Precios mayoristas DM'!$M$16:$M$117,MATCH(1,('Pagos mayoristas'!$C80='Precios mayoristas DM'!$D$16:$D$117)*('Pagos mayoristas'!$D80='Precios mayoristas DM'!$E$16:$E$117),0))*(INDEX('Informacion del AEP'!$P$86:$P$189,MATCH(1,('Pagos mayoristas'!$C80='Informacion del AEP'!$C$86:$C$189)*('Pagos mayoristas'!$D80='Informacion del AEP'!$D$86:$D$189),0)))*$I$6</f>
        <v>0</v>
      </c>
      <c r="R80" s="106">
        <f t="array" ref="R80">INDEX('Precios mayoristas DM'!$N$16:$N$117,MATCH(1,('Pagos mayoristas'!$C80='Precios mayoristas DM'!$D$16:$D$117)*('Pagos mayoristas'!$D80='Precios mayoristas DM'!$E$16:$E$117),0))*(INDEX('Informacion del AEP'!$Q$86:$Q$189,MATCH(1,('Pagos mayoristas'!$C80='Informacion del AEP'!$C$86:$C$189)*('Pagos mayoristas'!$D80='Informacion del AEP'!$D$86:$D$189),0)))*$I$6</f>
        <v>0</v>
      </c>
    </row>
    <row r="81" spans="3:18" x14ac:dyDescent="0.2">
      <c r="C81" s="108" t="s">
        <v>98</v>
      </c>
      <c r="D81" s="106" t="s">
        <v>79</v>
      </c>
      <c r="E81" s="108"/>
      <c r="F81" s="106">
        <f t="array" ref="F81">INDEX('Precios mayoristas DM'!$F$16:$F$117,MATCH(1,('Pagos mayoristas'!C81='Precios mayoristas DM'!$D$16:$D$117)*('Pagos mayoristas'!D81='Precios mayoristas DM'!$E$16:$E$117),0))*(INDEX('Informacion del AEP'!$F$86:$F$189,MATCH(1,('Pagos mayoristas'!C81='Informacion del AEP'!$C$86:$C$189)*('Pagos mayoristas'!D81='Informacion del AEP'!$D$86:$D$189),0)))</f>
        <v>0</v>
      </c>
      <c r="G81" s="106"/>
      <c r="H81" s="108"/>
      <c r="I81" s="106"/>
      <c r="J81" s="106"/>
      <c r="K81" s="106">
        <f t="array" ref="K81">INDEX('Precios mayoristas DM'!$G$16:$G$117,MATCH(1,('Pagos mayoristas'!$C81='Precios mayoristas DM'!$D$16:$D$117)*('Pagos mayoristas'!$D81='Precios mayoristas DM'!$E$16:$E$117),0))*(INDEX('Informacion del AEP'!$J$86:$J$189,MATCH(1,('Pagos mayoristas'!$C81='Informacion del AEP'!$C$86:$C$189)*('Pagos mayoristas'!$D81='Informacion del AEP'!$D$86:$D$189),0)))*$I$6</f>
        <v>0</v>
      </c>
      <c r="L81" s="106">
        <f t="array" ref="L81">INDEX('Precios mayoristas DM'!$H$16:$H$117,MATCH(1,('Pagos mayoristas'!$C81='Precios mayoristas DM'!$D$16:$D$117)*('Pagos mayoristas'!$D81='Precios mayoristas DM'!$E$16:$E$117),0))*(INDEX('Informacion del AEP'!$K$86:$K$189,MATCH(1,('Pagos mayoristas'!$C81='Informacion del AEP'!$C$86:$C$189)*('Pagos mayoristas'!$D81='Informacion del AEP'!$D$86:$D$189),0)))*$I$6</f>
        <v>0</v>
      </c>
      <c r="M81" s="106">
        <f t="array" ref="M81">INDEX('Precios mayoristas DM'!$I$16:$I$117,MATCH(1,('Pagos mayoristas'!$C81='Precios mayoristas DM'!$D$16:$D$117)*('Pagos mayoristas'!$D81='Precios mayoristas DM'!$E$16:$E$117),0))*(INDEX('Informacion del AEP'!$L$86:$L$189,MATCH(1,('Pagos mayoristas'!$C81='Informacion del AEP'!$C$86:$C$189)*('Pagos mayoristas'!$D81='Informacion del AEP'!$D$86:$D$189),0)))*$I$6</f>
        <v>0</v>
      </c>
      <c r="N81" s="106">
        <f t="array" ref="N81">INDEX('Precios mayoristas DM'!$J$16:$J$117,MATCH(1,('Pagos mayoristas'!$C81='Precios mayoristas DM'!$D$16:$D$117)*('Pagos mayoristas'!$D81='Precios mayoristas DM'!$E$16:$E$117),0))*(INDEX('Informacion del AEP'!$M$86:$M$189,MATCH(1,('Pagos mayoristas'!$C81='Informacion del AEP'!$C$86:$C$189)*('Pagos mayoristas'!$D81='Informacion del AEP'!$D$86:$D$189),0)))*$I$6</f>
        <v>0</v>
      </c>
      <c r="O81" s="106">
        <f t="array" ref="O81">INDEX('Precios mayoristas DM'!$K$16:$K$117,MATCH(1,('Pagos mayoristas'!$C81='Precios mayoristas DM'!$D$16:$D$117)*('Pagos mayoristas'!$D81='Precios mayoristas DM'!$E$16:$E$117),0))*(INDEX('Informacion del AEP'!$N$86:$N$189,MATCH(1,('Pagos mayoristas'!$C81='Informacion del AEP'!$C$86:$C$189)*('Pagos mayoristas'!$D81='Informacion del AEP'!$D$86:$D$189),0)))*$I$6</f>
        <v>0</v>
      </c>
      <c r="P81" s="106">
        <f t="array" ref="P81">INDEX('Precios mayoristas DM'!$L$16:$L$117,MATCH(1,('Pagos mayoristas'!$C81='Precios mayoristas DM'!$D$16:$D$117)*('Pagos mayoristas'!$D81='Precios mayoristas DM'!$E$16:$E$117),0))*(INDEX('Informacion del AEP'!$O$86:$O$189,MATCH(1,('Pagos mayoristas'!$C81='Informacion del AEP'!$C$86:$C$189)*('Pagos mayoristas'!$D81='Informacion del AEP'!$D$86:$D$189),0)))*$I$6</f>
        <v>0</v>
      </c>
      <c r="Q81" s="106">
        <f t="array" ref="Q81">INDEX('Precios mayoristas DM'!$M$16:$M$117,MATCH(1,('Pagos mayoristas'!$C81='Precios mayoristas DM'!$D$16:$D$117)*('Pagos mayoristas'!$D81='Precios mayoristas DM'!$E$16:$E$117),0))*(INDEX('Informacion del AEP'!$P$86:$P$189,MATCH(1,('Pagos mayoristas'!$C81='Informacion del AEP'!$C$86:$C$189)*('Pagos mayoristas'!$D81='Informacion del AEP'!$D$86:$D$189),0)))*$I$6</f>
        <v>0</v>
      </c>
      <c r="R81" s="106">
        <f t="array" ref="R81">INDEX('Precios mayoristas DM'!$N$16:$N$117,MATCH(1,('Pagos mayoristas'!$C81='Precios mayoristas DM'!$D$16:$D$117)*('Pagos mayoristas'!$D81='Precios mayoristas DM'!$E$16:$E$117),0))*(INDEX('Informacion del AEP'!$Q$86:$Q$189,MATCH(1,('Pagos mayoristas'!$C81='Informacion del AEP'!$C$86:$C$189)*('Pagos mayoristas'!$D81='Informacion del AEP'!$D$86:$D$189),0)))*$I$6</f>
        <v>0</v>
      </c>
    </row>
    <row r="82" spans="3:18" x14ac:dyDescent="0.2">
      <c r="C82" s="108" t="s">
        <v>99</v>
      </c>
      <c r="D82" s="106" t="s">
        <v>79</v>
      </c>
      <c r="E82" s="108"/>
      <c r="F82" s="106">
        <f t="array" ref="F82">INDEX('Precios mayoristas DM'!$F$16:$F$117,MATCH(1,('Pagos mayoristas'!C82='Precios mayoristas DM'!$D$16:$D$117)*('Pagos mayoristas'!D82='Precios mayoristas DM'!$E$16:$E$117),0))*(INDEX('Informacion del AEP'!$F$86:$F$189,MATCH(1,('Pagos mayoristas'!C82='Informacion del AEP'!$C$86:$C$189)*('Pagos mayoristas'!D82='Informacion del AEP'!$D$86:$D$189),0)))</f>
        <v>0</v>
      </c>
      <c r="G82" s="106"/>
      <c r="H82" s="108"/>
      <c r="I82" s="106"/>
      <c r="J82" s="106"/>
      <c r="K82" s="106">
        <f t="array" ref="K82">INDEX('Precios mayoristas DM'!$G$16:$G$117,MATCH(1,('Pagos mayoristas'!$C82='Precios mayoristas DM'!$D$16:$D$117)*('Pagos mayoristas'!$D82='Precios mayoristas DM'!$E$16:$E$117),0))*(INDEX('Informacion del AEP'!$J$86:$J$189,MATCH(1,('Pagos mayoristas'!$C82='Informacion del AEP'!$C$86:$C$189)*('Pagos mayoristas'!$D82='Informacion del AEP'!$D$86:$D$189),0)))*$I$6</f>
        <v>0</v>
      </c>
      <c r="L82" s="106">
        <f t="array" ref="L82">INDEX('Precios mayoristas DM'!$H$16:$H$117,MATCH(1,('Pagos mayoristas'!$C82='Precios mayoristas DM'!$D$16:$D$117)*('Pagos mayoristas'!$D82='Precios mayoristas DM'!$E$16:$E$117),0))*(INDEX('Informacion del AEP'!$K$86:$K$189,MATCH(1,('Pagos mayoristas'!$C82='Informacion del AEP'!$C$86:$C$189)*('Pagos mayoristas'!$D82='Informacion del AEP'!$D$86:$D$189),0)))*$I$6</f>
        <v>0</v>
      </c>
      <c r="M82" s="106">
        <f t="array" ref="M82">INDEX('Precios mayoristas DM'!$I$16:$I$117,MATCH(1,('Pagos mayoristas'!$C82='Precios mayoristas DM'!$D$16:$D$117)*('Pagos mayoristas'!$D82='Precios mayoristas DM'!$E$16:$E$117),0))*(INDEX('Informacion del AEP'!$L$86:$L$189,MATCH(1,('Pagos mayoristas'!$C82='Informacion del AEP'!$C$86:$C$189)*('Pagos mayoristas'!$D82='Informacion del AEP'!$D$86:$D$189),0)))*$I$6</f>
        <v>0</v>
      </c>
      <c r="N82" s="106">
        <f t="array" ref="N82">INDEX('Precios mayoristas DM'!$J$16:$J$117,MATCH(1,('Pagos mayoristas'!$C82='Precios mayoristas DM'!$D$16:$D$117)*('Pagos mayoristas'!$D82='Precios mayoristas DM'!$E$16:$E$117),0))*(INDEX('Informacion del AEP'!$M$86:$M$189,MATCH(1,('Pagos mayoristas'!$C82='Informacion del AEP'!$C$86:$C$189)*('Pagos mayoristas'!$D82='Informacion del AEP'!$D$86:$D$189),0)))*$I$6</f>
        <v>0</v>
      </c>
      <c r="O82" s="106">
        <f t="array" ref="O82">INDEX('Precios mayoristas DM'!$K$16:$K$117,MATCH(1,('Pagos mayoristas'!$C82='Precios mayoristas DM'!$D$16:$D$117)*('Pagos mayoristas'!$D82='Precios mayoristas DM'!$E$16:$E$117),0))*(INDEX('Informacion del AEP'!$N$86:$N$189,MATCH(1,('Pagos mayoristas'!$C82='Informacion del AEP'!$C$86:$C$189)*('Pagos mayoristas'!$D82='Informacion del AEP'!$D$86:$D$189),0)))*$I$6</f>
        <v>0</v>
      </c>
      <c r="P82" s="106">
        <f t="array" ref="P82">INDEX('Precios mayoristas DM'!$L$16:$L$117,MATCH(1,('Pagos mayoristas'!$C82='Precios mayoristas DM'!$D$16:$D$117)*('Pagos mayoristas'!$D82='Precios mayoristas DM'!$E$16:$E$117),0))*(INDEX('Informacion del AEP'!$O$86:$O$189,MATCH(1,('Pagos mayoristas'!$C82='Informacion del AEP'!$C$86:$C$189)*('Pagos mayoristas'!$D82='Informacion del AEP'!$D$86:$D$189),0)))*$I$6</f>
        <v>0</v>
      </c>
      <c r="Q82" s="106">
        <f t="array" ref="Q82">INDEX('Precios mayoristas DM'!$M$16:$M$117,MATCH(1,('Pagos mayoristas'!$C82='Precios mayoristas DM'!$D$16:$D$117)*('Pagos mayoristas'!$D82='Precios mayoristas DM'!$E$16:$E$117),0))*(INDEX('Informacion del AEP'!$P$86:$P$189,MATCH(1,('Pagos mayoristas'!$C82='Informacion del AEP'!$C$86:$C$189)*('Pagos mayoristas'!$D82='Informacion del AEP'!$D$86:$D$189),0)))*$I$6</f>
        <v>0</v>
      </c>
      <c r="R82" s="106">
        <f t="array" ref="R82">INDEX('Precios mayoristas DM'!$N$16:$N$117,MATCH(1,('Pagos mayoristas'!$C82='Precios mayoristas DM'!$D$16:$D$117)*('Pagos mayoristas'!$D82='Precios mayoristas DM'!$E$16:$E$117),0))*(INDEX('Informacion del AEP'!$Q$86:$Q$189,MATCH(1,('Pagos mayoristas'!$C82='Informacion del AEP'!$C$86:$C$189)*('Pagos mayoristas'!$D82='Informacion del AEP'!$D$86:$D$189),0)))*$I$6</f>
        <v>0</v>
      </c>
    </row>
    <row r="83" spans="3:18" x14ac:dyDescent="0.2">
      <c r="C83" s="108" t="s">
        <v>100</v>
      </c>
      <c r="D83" s="106" t="s">
        <v>79</v>
      </c>
      <c r="E83" s="108"/>
      <c r="F83" s="106">
        <f t="array" ref="F83">INDEX('Precios mayoristas DM'!$F$16:$F$117,MATCH(1,('Pagos mayoristas'!C83='Precios mayoristas DM'!$D$16:$D$117)*('Pagos mayoristas'!D83='Precios mayoristas DM'!$E$16:$E$117),0))*(INDEX('Informacion del AEP'!$F$86:$F$189,MATCH(1,('Pagos mayoristas'!C83='Informacion del AEP'!$C$86:$C$189)*('Pagos mayoristas'!D83='Informacion del AEP'!$D$86:$D$189),0)))</f>
        <v>0</v>
      </c>
      <c r="G83" s="106"/>
      <c r="H83" s="108"/>
      <c r="I83" s="106"/>
      <c r="J83" s="106"/>
      <c r="K83" s="106">
        <f t="array" ref="K83">INDEX('Precios mayoristas DM'!$G$16:$G$117,MATCH(1,('Pagos mayoristas'!$C83='Precios mayoristas DM'!$D$16:$D$117)*('Pagos mayoristas'!$D83='Precios mayoristas DM'!$E$16:$E$117),0))*(INDEX('Informacion del AEP'!$J$86:$J$189,MATCH(1,('Pagos mayoristas'!$C83='Informacion del AEP'!$C$86:$C$189)*('Pagos mayoristas'!$D83='Informacion del AEP'!$D$86:$D$189),0)))*$I$6</f>
        <v>0</v>
      </c>
      <c r="L83" s="106">
        <f t="array" ref="L83">INDEX('Precios mayoristas DM'!$H$16:$H$117,MATCH(1,('Pagos mayoristas'!$C83='Precios mayoristas DM'!$D$16:$D$117)*('Pagos mayoristas'!$D83='Precios mayoristas DM'!$E$16:$E$117),0))*(INDEX('Informacion del AEP'!$K$86:$K$189,MATCH(1,('Pagos mayoristas'!$C83='Informacion del AEP'!$C$86:$C$189)*('Pagos mayoristas'!$D83='Informacion del AEP'!$D$86:$D$189),0)))*$I$6</f>
        <v>0</v>
      </c>
      <c r="M83" s="106">
        <f t="array" ref="M83">INDEX('Precios mayoristas DM'!$I$16:$I$117,MATCH(1,('Pagos mayoristas'!$C83='Precios mayoristas DM'!$D$16:$D$117)*('Pagos mayoristas'!$D83='Precios mayoristas DM'!$E$16:$E$117),0))*(INDEX('Informacion del AEP'!$L$86:$L$189,MATCH(1,('Pagos mayoristas'!$C83='Informacion del AEP'!$C$86:$C$189)*('Pagos mayoristas'!$D83='Informacion del AEP'!$D$86:$D$189),0)))*$I$6</f>
        <v>0</v>
      </c>
      <c r="N83" s="106">
        <f t="array" ref="N83">INDEX('Precios mayoristas DM'!$J$16:$J$117,MATCH(1,('Pagos mayoristas'!$C83='Precios mayoristas DM'!$D$16:$D$117)*('Pagos mayoristas'!$D83='Precios mayoristas DM'!$E$16:$E$117),0))*(INDEX('Informacion del AEP'!$M$86:$M$189,MATCH(1,('Pagos mayoristas'!$C83='Informacion del AEP'!$C$86:$C$189)*('Pagos mayoristas'!$D83='Informacion del AEP'!$D$86:$D$189),0)))*$I$6</f>
        <v>0</v>
      </c>
      <c r="O83" s="106">
        <f t="array" ref="O83">INDEX('Precios mayoristas DM'!$K$16:$K$117,MATCH(1,('Pagos mayoristas'!$C83='Precios mayoristas DM'!$D$16:$D$117)*('Pagos mayoristas'!$D83='Precios mayoristas DM'!$E$16:$E$117),0))*(INDEX('Informacion del AEP'!$N$86:$N$189,MATCH(1,('Pagos mayoristas'!$C83='Informacion del AEP'!$C$86:$C$189)*('Pagos mayoristas'!$D83='Informacion del AEP'!$D$86:$D$189),0)))*$I$6</f>
        <v>0</v>
      </c>
      <c r="P83" s="106">
        <f t="array" ref="P83">INDEX('Precios mayoristas DM'!$L$16:$L$117,MATCH(1,('Pagos mayoristas'!$C83='Precios mayoristas DM'!$D$16:$D$117)*('Pagos mayoristas'!$D83='Precios mayoristas DM'!$E$16:$E$117),0))*(INDEX('Informacion del AEP'!$O$86:$O$189,MATCH(1,('Pagos mayoristas'!$C83='Informacion del AEP'!$C$86:$C$189)*('Pagos mayoristas'!$D83='Informacion del AEP'!$D$86:$D$189),0)))*$I$6</f>
        <v>0</v>
      </c>
      <c r="Q83" s="106">
        <f t="array" ref="Q83">INDEX('Precios mayoristas DM'!$M$16:$M$117,MATCH(1,('Pagos mayoristas'!$C83='Precios mayoristas DM'!$D$16:$D$117)*('Pagos mayoristas'!$D83='Precios mayoristas DM'!$E$16:$E$117),0))*(INDEX('Informacion del AEP'!$P$86:$P$189,MATCH(1,('Pagos mayoristas'!$C83='Informacion del AEP'!$C$86:$C$189)*('Pagos mayoristas'!$D83='Informacion del AEP'!$D$86:$D$189),0)))*$I$6</f>
        <v>0</v>
      </c>
      <c r="R83" s="106">
        <f t="array" ref="R83">INDEX('Precios mayoristas DM'!$N$16:$N$117,MATCH(1,('Pagos mayoristas'!$C83='Precios mayoristas DM'!$D$16:$D$117)*('Pagos mayoristas'!$D83='Precios mayoristas DM'!$E$16:$E$117),0))*(INDEX('Informacion del AEP'!$Q$86:$Q$189,MATCH(1,('Pagos mayoristas'!$C83='Informacion del AEP'!$C$86:$C$189)*('Pagos mayoristas'!$D83='Informacion del AEP'!$D$86:$D$189),0)))*$I$6</f>
        <v>0</v>
      </c>
    </row>
    <row r="84" spans="3:18" x14ac:dyDescent="0.2">
      <c r="C84" s="108" t="s">
        <v>101</v>
      </c>
      <c r="D84" s="106" t="s">
        <v>79</v>
      </c>
      <c r="E84" s="108"/>
      <c r="F84" s="106">
        <f t="array" ref="F84">INDEX('Precios mayoristas DM'!$F$16:$F$117,MATCH(1,('Pagos mayoristas'!C84='Precios mayoristas DM'!$D$16:$D$117)*('Pagos mayoristas'!D84='Precios mayoristas DM'!$E$16:$E$117),0))*(INDEX('Informacion del AEP'!$F$86:$F$189,MATCH(1,('Pagos mayoristas'!C84='Informacion del AEP'!$C$86:$C$189)*('Pagos mayoristas'!D84='Informacion del AEP'!$D$86:$D$189),0)))</f>
        <v>0</v>
      </c>
      <c r="G84" s="106"/>
      <c r="H84" s="108"/>
      <c r="I84" s="106"/>
      <c r="J84" s="106"/>
      <c r="K84" s="106">
        <f t="array" ref="K84">INDEX('Precios mayoristas DM'!$G$16:$G$117,MATCH(1,('Pagos mayoristas'!$C84='Precios mayoristas DM'!$D$16:$D$117)*('Pagos mayoristas'!$D84='Precios mayoristas DM'!$E$16:$E$117),0))*(INDEX('Informacion del AEP'!$J$86:$J$189,MATCH(1,('Pagos mayoristas'!$C84='Informacion del AEP'!$C$86:$C$189)*('Pagos mayoristas'!$D84='Informacion del AEP'!$D$86:$D$189),0)))*$I$6</f>
        <v>0</v>
      </c>
      <c r="L84" s="106">
        <f t="array" ref="L84">INDEX('Precios mayoristas DM'!$H$16:$H$117,MATCH(1,('Pagos mayoristas'!$C84='Precios mayoristas DM'!$D$16:$D$117)*('Pagos mayoristas'!$D84='Precios mayoristas DM'!$E$16:$E$117),0))*(INDEX('Informacion del AEP'!$K$86:$K$189,MATCH(1,('Pagos mayoristas'!$C84='Informacion del AEP'!$C$86:$C$189)*('Pagos mayoristas'!$D84='Informacion del AEP'!$D$86:$D$189),0)))*$I$6</f>
        <v>0</v>
      </c>
      <c r="M84" s="106">
        <f t="array" ref="M84">INDEX('Precios mayoristas DM'!$I$16:$I$117,MATCH(1,('Pagos mayoristas'!$C84='Precios mayoristas DM'!$D$16:$D$117)*('Pagos mayoristas'!$D84='Precios mayoristas DM'!$E$16:$E$117),0))*(INDEX('Informacion del AEP'!$L$86:$L$189,MATCH(1,('Pagos mayoristas'!$C84='Informacion del AEP'!$C$86:$C$189)*('Pagos mayoristas'!$D84='Informacion del AEP'!$D$86:$D$189),0)))*$I$6</f>
        <v>0</v>
      </c>
      <c r="N84" s="106">
        <f t="array" ref="N84">INDEX('Precios mayoristas DM'!$J$16:$J$117,MATCH(1,('Pagos mayoristas'!$C84='Precios mayoristas DM'!$D$16:$D$117)*('Pagos mayoristas'!$D84='Precios mayoristas DM'!$E$16:$E$117),0))*(INDEX('Informacion del AEP'!$M$86:$M$189,MATCH(1,('Pagos mayoristas'!$C84='Informacion del AEP'!$C$86:$C$189)*('Pagos mayoristas'!$D84='Informacion del AEP'!$D$86:$D$189),0)))*$I$6</f>
        <v>0</v>
      </c>
      <c r="O84" s="106">
        <f t="array" ref="O84">INDEX('Precios mayoristas DM'!$K$16:$K$117,MATCH(1,('Pagos mayoristas'!$C84='Precios mayoristas DM'!$D$16:$D$117)*('Pagos mayoristas'!$D84='Precios mayoristas DM'!$E$16:$E$117),0))*(INDEX('Informacion del AEP'!$N$86:$N$189,MATCH(1,('Pagos mayoristas'!$C84='Informacion del AEP'!$C$86:$C$189)*('Pagos mayoristas'!$D84='Informacion del AEP'!$D$86:$D$189),0)))*$I$6</f>
        <v>0</v>
      </c>
      <c r="P84" s="106">
        <f t="array" ref="P84">INDEX('Precios mayoristas DM'!$L$16:$L$117,MATCH(1,('Pagos mayoristas'!$C84='Precios mayoristas DM'!$D$16:$D$117)*('Pagos mayoristas'!$D84='Precios mayoristas DM'!$E$16:$E$117),0))*(INDEX('Informacion del AEP'!$O$86:$O$189,MATCH(1,('Pagos mayoristas'!$C84='Informacion del AEP'!$C$86:$C$189)*('Pagos mayoristas'!$D84='Informacion del AEP'!$D$86:$D$189),0)))*$I$6</f>
        <v>0</v>
      </c>
      <c r="Q84" s="106">
        <f t="array" ref="Q84">INDEX('Precios mayoristas DM'!$M$16:$M$117,MATCH(1,('Pagos mayoristas'!$C84='Precios mayoristas DM'!$D$16:$D$117)*('Pagos mayoristas'!$D84='Precios mayoristas DM'!$E$16:$E$117),0))*(INDEX('Informacion del AEP'!$P$86:$P$189,MATCH(1,('Pagos mayoristas'!$C84='Informacion del AEP'!$C$86:$C$189)*('Pagos mayoristas'!$D84='Informacion del AEP'!$D$86:$D$189),0)))*$I$6</f>
        <v>0</v>
      </c>
      <c r="R84" s="106">
        <f t="array" ref="R84">INDEX('Precios mayoristas DM'!$N$16:$N$117,MATCH(1,('Pagos mayoristas'!$C84='Precios mayoristas DM'!$D$16:$D$117)*('Pagos mayoristas'!$D84='Precios mayoristas DM'!$E$16:$E$117),0))*(INDEX('Informacion del AEP'!$Q$86:$Q$189,MATCH(1,('Pagos mayoristas'!$C84='Informacion del AEP'!$C$86:$C$189)*('Pagos mayoristas'!$D84='Informacion del AEP'!$D$86:$D$189),0)))*$I$6</f>
        <v>0</v>
      </c>
    </row>
    <row r="85" spans="3:18" x14ac:dyDescent="0.2">
      <c r="C85" s="108" t="s">
        <v>102</v>
      </c>
      <c r="D85" s="106" t="s">
        <v>79</v>
      </c>
      <c r="E85" s="108"/>
      <c r="F85" s="106">
        <f t="array" ref="F85">INDEX('Precios mayoristas DM'!$F$16:$F$117,MATCH(1,('Pagos mayoristas'!C85='Precios mayoristas DM'!$D$16:$D$117)*('Pagos mayoristas'!D85='Precios mayoristas DM'!$E$16:$E$117),0))*(INDEX('Informacion del AEP'!$F$86:$F$189,MATCH(1,('Pagos mayoristas'!C85='Informacion del AEP'!$C$86:$C$189)*('Pagos mayoristas'!D85='Informacion del AEP'!$D$86:$D$189),0)))</f>
        <v>0</v>
      </c>
      <c r="G85" s="106"/>
      <c r="H85" s="108"/>
      <c r="I85" s="106"/>
      <c r="J85" s="106"/>
      <c r="K85" s="106">
        <f t="array" ref="K85">INDEX('Precios mayoristas DM'!$G$16:$G$117,MATCH(1,('Pagos mayoristas'!$C85='Precios mayoristas DM'!$D$16:$D$117)*('Pagos mayoristas'!$D85='Precios mayoristas DM'!$E$16:$E$117),0))*(INDEX('Informacion del AEP'!$J$86:$J$189,MATCH(1,('Pagos mayoristas'!$C85='Informacion del AEP'!$C$86:$C$189)*('Pagos mayoristas'!$D85='Informacion del AEP'!$D$86:$D$189),0)))*$I$6</f>
        <v>0</v>
      </c>
      <c r="L85" s="106">
        <f t="array" ref="L85">INDEX('Precios mayoristas DM'!$H$16:$H$117,MATCH(1,('Pagos mayoristas'!$C85='Precios mayoristas DM'!$D$16:$D$117)*('Pagos mayoristas'!$D85='Precios mayoristas DM'!$E$16:$E$117),0))*(INDEX('Informacion del AEP'!$K$86:$K$189,MATCH(1,('Pagos mayoristas'!$C85='Informacion del AEP'!$C$86:$C$189)*('Pagos mayoristas'!$D85='Informacion del AEP'!$D$86:$D$189),0)))*$I$6</f>
        <v>0</v>
      </c>
      <c r="M85" s="106">
        <f t="array" ref="M85">INDEX('Precios mayoristas DM'!$I$16:$I$117,MATCH(1,('Pagos mayoristas'!$C85='Precios mayoristas DM'!$D$16:$D$117)*('Pagos mayoristas'!$D85='Precios mayoristas DM'!$E$16:$E$117),0))*(INDEX('Informacion del AEP'!$L$86:$L$189,MATCH(1,('Pagos mayoristas'!$C85='Informacion del AEP'!$C$86:$C$189)*('Pagos mayoristas'!$D85='Informacion del AEP'!$D$86:$D$189),0)))*$I$6</f>
        <v>0</v>
      </c>
      <c r="N85" s="106">
        <f t="array" ref="N85">INDEX('Precios mayoristas DM'!$J$16:$J$117,MATCH(1,('Pagos mayoristas'!$C85='Precios mayoristas DM'!$D$16:$D$117)*('Pagos mayoristas'!$D85='Precios mayoristas DM'!$E$16:$E$117),0))*(INDEX('Informacion del AEP'!$M$86:$M$189,MATCH(1,('Pagos mayoristas'!$C85='Informacion del AEP'!$C$86:$C$189)*('Pagos mayoristas'!$D85='Informacion del AEP'!$D$86:$D$189),0)))*$I$6</f>
        <v>0</v>
      </c>
      <c r="O85" s="106">
        <f t="array" ref="O85">INDEX('Precios mayoristas DM'!$K$16:$K$117,MATCH(1,('Pagos mayoristas'!$C85='Precios mayoristas DM'!$D$16:$D$117)*('Pagos mayoristas'!$D85='Precios mayoristas DM'!$E$16:$E$117),0))*(INDEX('Informacion del AEP'!$N$86:$N$189,MATCH(1,('Pagos mayoristas'!$C85='Informacion del AEP'!$C$86:$C$189)*('Pagos mayoristas'!$D85='Informacion del AEP'!$D$86:$D$189),0)))*$I$6</f>
        <v>0</v>
      </c>
      <c r="P85" s="106">
        <f t="array" ref="P85">INDEX('Precios mayoristas DM'!$L$16:$L$117,MATCH(1,('Pagos mayoristas'!$C85='Precios mayoristas DM'!$D$16:$D$117)*('Pagos mayoristas'!$D85='Precios mayoristas DM'!$E$16:$E$117),0))*(INDEX('Informacion del AEP'!$O$86:$O$189,MATCH(1,('Pagos mayoristas'!$C85='Informacion del AEP'!$C$86:$C$189)*('Pagos mayoristas'!$D85='Informacion del AEP'!$D$86:$D$189),0)))*$I$6</f>
        <v>0</v>
      </c>
      <c r="Q85" s="106">
        <f t="array" ref="Q85">INDEX('Precios mayoristas DM'!$M$16:$M$117,MATCH(1,('Pagos mayoristas'!$C85='Precios mayoristas DM'!$D$16:$D$117)*('Pagos mayoristas'!$D85='Precios mayoristas DM'!$E$16:$E$117),0))*(INDEX('Informacion del AEP'!$P$86:$P$189,MATCH(1,('Pagos mayoristas'!$C85='Informacion del AEP'!$C$86:$C$189)*('Pagos mayoristas'!$D85='Informacion del AEP'!$D$86:$D$189),0)))*$I$6</f>
        <v>0</v>
      </c>
      <c r="R85" s="106">
        <f t="array" ref="R85">INDEX('Precios mayoristas DM'!$N$16:$N$117,MATCH(1,('Pagos mayoristas'!$C85='Precios mayoristas DM'!$D$16:$D$117)*('Pagos mayoristas'!$D85='Precios mayoristas DM'!$E$16:$E$117),0))*(INDEX('Informacion del AEP'!$Q$86:$Q$189,MATCH(1,('Pagos mayoristas'!$C85='Informacion del AEP'!$C$86:$C$189)*('Pagos mayoristas'!$D85='Informacion del AEP'!$D$86:$D$189),0)))*$I$6</f>
        <v>0</v>
      </c>
    </row>
    <row r="86" spans="3:18" x14ac:dyDescent="0.2">
      <c r="C86" s="108" t="s">
        <v>103</v>
      </c>
      <c r="D86" s="106" t="s">
        <v>79</v>
      </c>
      <c r="E86" s="108"/>
      <c r="F86" s="106">
        <f t="array" ref="F86">INDEX('Precios mayoristas DM'!$F$16:$F$117,MATCH(1,('Pagos mayoristas'!C86='Precios mayoristas DM'!$D$16:$D$117)*('Pagos mayoristas'!D86='Precios mayoristas DM'!$E$16:$E$117),0))*(INDEX('Informacion del AEP'!$F$86:$F$189,MATCH(1,('Pagos mayoristas'!C86='Informacion del AEP'!$C$86:$C$189)*('Pagos mayoristas'!D86='Informacion del AEP'!$D$86:$D$189),0)))</f>
        <v>0</v>
      </c>
      <c r="G86" s="106"/>
      <c r="H86" s="108"/>
      <c r="I86" s="106"/>
      <c r="J86" s="106"/>
      <c r="K86" s="106">
        <f t="array" ref="K86">INDEX('Precios mayoristas DM'!$G$16:$G$117,MATCH(1,('Pagos mayoristas'!$C86='Precios mayoristas DM'!$D$16:$D$117)*('Pagos mayoristas'!$D86='Precios mayoristas DM'!$E$16:$E$117),0))*(INDEX('Informacion del AEP'!$J$86:$J$189,MATCH(1,('Pagos mayoristas'!$C86='Informacion del AEP'!$C$86:$C$189)*('Pagos mayoristas'!$D86='Informacion del AEP'!$D$86:$D$189),0)))*$I$6</f>
        <v>0</v>
      </c>
      <c r="L86" s="106">
        <f t="array" ref="L86">INDEX('Precios mayoristas DM'!$H$16:$H$117,MATCH(1,('Pagos mayoristas'!$C86='Precios mayoristas DM'!$D$16:$D$117)*('Pagos mayoristas'!$D86='Precios mayoristas DM'!$E$16:$E$117),0))*(INDEX('Informacion del AEP'!$K$86:$K$189,MATCH(1,('Pagos mayoristas'!$C86='Informacion del AEP'!$C$86:$C$189)*('Pagos mayoristas'!$D86='Informacion del AEP'!$D$86:$D$189),0)))*$I$6</f>
        <v>0</v>
      </c>
      <c r="M86" s="106">
        <f t="array" ref="M86">INDEX('Precios mayoristas DM'!$I$16:$I$117,MATCH(1,('Pagos mayoristas'!$C86='Precios mayoristas DM'!$D$16:$D$117)*('Pagos mayoristas'!$D86='Precios mayoristas DM'!$E$16:$E$117),0))*(INDEX('Informacion del AEP'!$L$86:$L$189,MATCH(1,('Pagos mayoristas'!$C86='Informacion del AEP'!$C$86:$C$189)*('Pagos mayoristas'!$D86='Informacion del AEP'!$D$86:$D$189),0)))*$I$6</f>
        <v>0</v>
      </c>
      <c r="N86" s="106">
        <f t="array" ref="N86">INDEX('Precios mayoristas DM'!$J$16:$J$117,MATCH(1,('Pagos mayoristas'!$C86='Precios mayoristas DM'!$D$16:$D$117)*('Pagos mayoristas'!$D86='Precios mayoristas DM'!$E$16:$E$117),0))*(INDEX('Informacion del AEP'!$M$86:$M$189,MATCH(1,('Pagos mayoristas'!$C86='Informacion del AEP'!$C$86:$C$189)*('Pagos mayoristas'!$D86='Informacion del AEP'!$D$86:$D$189),0)))*$I$6</f>
        <v>0</v>
      </c>
      <c r="O86" s="106">
        <f t="array" ref="O86">INDEX('Precios mayoristas DM'!$K$16:$K$117,MATCH(1,('Pagos mayoristas'!$C86='Precios mayoristas DM'!$D$16:$D$117)*('Pagos mayoristas'!$D86='Precios mayoristas DM'!$E$16:$E$117),0))*(INDEX('Informacion del AEP'!$N$86:$N$189,MATCH(1,('Pagos mayoristas'!$C86='Informacion del AEP'!$C$86:$C$189)*('Pagos mayoristas'!$D86='Informacion del AEP'!$D$86:$D$189),0)))*$I$6</f>
        <v>0</v>
      </c>
      <c r="P86" s="106">
        <f t="array" ref="P86">INDEX('Precios mayoristas DM'!$L$16:$L$117,MATCH(1,('Pagos mayoristas'!$C86='Precios mayoristas DM'!$D$16:$D$117)*('Pagos mayoristas'!$D86='Precios mayoristas DM'!$E$16:$E$117),0))*(INDEX('Informacion del AEP'!$O$86:$O$189,MATCH(1,('Pagos mayoristas'!$C86='Informacion del AEP'!$C$86:$C$189)*('Pagos mayoristas'!$D86='Informacion del AEP'!$D$86:$D$189),0)))*$I$6</f>
        <v>0</v>
      </c>
      <c r="Q86" s="106">
        <f t="array" ref="Q86">INDEX('Precios mayoristas DM'!$M$16:$M$117,MATCH(1,('Pagos mayoristas'!$C86='Precios mayoristas DM'!$D$16:$D$117)*('Pagos mayoristas'!$D86='Precios mayoristas DM'!$E$16:$E$117),0))*(INDEX('Informacion del AEP'!$P$86:$P$189,MATCH(1,('Pagos mayoristas'!$C86='Informacion del AEP'!$C$86:$C$189)*('Pagos mayoristas'!$D86='Informacion del AEP'!$D$86:$D$189),0)))*$I$6</f>
        <v>0</v>
      </c>
      <c r="R86" s="106">
        <f t="array" ref="R86">INDEX('Precios mayoristas DM'!$N$16:$N$117,MATCH(1,('Pagos mayoristas'!$C86='Precios mayoristas DM'!$D$16:$D$117)*('Pagos mayoristas'!$D86='Precios mayoristas DM'!$E$16:$E$117),0))*(INDEX('Informacion del AEP'!$Q$86:$Q$189,MATCH(1,('Pagos mayoristas'!$C86='Informacion del AEP'!$C$86:$C$189)*('Pagos mayoristas'!$D86='Informacion del AEP'!$D$86:$D$189),0)))*$I$6</f>
        <v>0</v>
      </c>
    </row>
    <row r="87" spans="3:18" x14ac:dyDescent="0.2">
      <c r="C87" s="108" t="s">
        <v>104</v>
      </c>
      <c r="D87" s="106" t="s">
        <v>79</v>
      </c>
      <c r="E87" s="108"/>
      <c r="F87" s="106">
        <f t="array" ref="F87">INDEX('Precios mayoristas DM'!$F$16:$F$117,MATCH(1,('Pagos mayoristas'!C87='Precios mayoristas DM'!$D$16:$D$117)*('Pagos mayoristas'!D87='Precios mayoristas DM'!$E$16:$E$117),0))*(INDEX('Informacion del AEP'!$F$86:$F$189,MATCH(1,('Pagos mayoristas'!C87='Informacion del AEP'!$C$86:$C$189)*('Pagos mayoristas'!D87='Informacion del AEP'!$D$86:$D$189),0)))</f>
        <v>7799144</v>
      </c>
      <c r="G87" s="106"/>
      <c r="H87" s="108"/>
      <c r="I87" s="106"/>
      <c r="J87" s="106"/>
      <c r="K87" s="106">
        <f t="array" ref="K87">INDEX('Precios mayoristas DM'!$G$16:$G$117,MATCH(1,('Pagos mayoristas'!$C87='Precios mayoristas DM'!$D$16:$D$117)*('Pagos mayoristas'!$D87='Precios mayoristas DM'!$E$16:$E$117),0))*(INDEX('Informacion del AEP'!$J$86:$J$189,MATCH(1,('Pagos mayoristas'!$C87='Informacion del AEP'!$C$86:$C$189)*('Pagos mayoristas'!$D87='Informacion del AEP'!$D$86:$D$189),0)))*$I$6</f>
        <v>0</v>
      </c>
      <c r="L87" s="106">
        <f t="array" ref="L87">INDEX('Precios mayoristas DM'!$H$16:$H$117,MATCH(1,('Pagos mayoristas'!$C87='Precios mayoristas DM'!$D$16:$D$117)*('Pagos mayoristas'!$D87='Precios mayoristas DM'!$E$16:$E$117),0))*(INDEX('Informacion del AEP'!$K$86:$K$189,MATCH(1,('Pagos mayoristas'!$C87='Informacion del AEP'!$C$86:$C$189)*('Pagos mayoristas'!$D87='Informacion del AEP'!$D$86:$D$189),0)))*$I$6</f>
        <v>0</v>
      </c>
      <c r="M87" s="106">
        <f t="array" ref="M87">INDEX('Precios mayoristas DM'!$I$16:$I$117,MATCH(1,('Pagos mayoristas'!$C87='Precios mayoristas DM'!$D$16:$D$117)*('Pagos mayoristas'!$D87='Precios mayoristas DM'!$E$16:$E$117),0))*(INDEX('Informacion del AEP'!$L$86:$L$189,MATCH(1,('Pagos mayoristas'!$C87='Informacion del AEP'!$C$86:$C$189)*('Pagos mayoristas'!$D87='Informacion del AEP'!$D$86:$D$189),0)))*$I$6</f>
        <v>0</v>
      </c>
      <c r="N87" s="106">
        <f t="array" ref="N87">INDEX('Precios mayoristas DM'!$J$16:$J$117,MATCH(1,('Pagos mayoristas'!$C87='Precios mayoristas DM'!$D$16:$D$117)*('Pagos mayoristas'!$D87='Precios mayoristas DM'!$E$16:$E$117),0))*(INDEX('Informacion del AEP'!$M$86:$M$189,MATCH(1,('Pagos mayoristas'!$C87='Informacion del AEP'!$C$86:$C$189)*('Pagos mayoristas'!$D87='Informacion del AEP'!$D$86:$D$189),0)))*$I$6</f>
        <v>0</v>
      </c>
      <c r="O87" s="106">
        <f t="array" ref="O87">INDEX('Precios mayoristas DM'!$K$16:$K$117,MATCH(1,('Pagos mayoristas'!$C87='Precios mayoristas DM'!$D$16:$D$117)*('Pagos mayoristas'!$D87='Precios mayoristas DM'!$E$16:$E$117),0))*(INDEX('Informacion del AEP'!$N$86:$N$189,MATCH(1,('Pagos mayoristas'!$C87='Informacion del AEP'!$C$86:$C$189)*('Pagos mayoristas'!$D87='Informacion del AEP'!$D$86:$D$189),0)))*$I$6</f>
        <v>0</v>
      </c>
      <c r="P87" s="106">
        <f t="array" ref="P87">INDEX('Precios mayoristas DM'!$L$16:$L$117,MATCH(1,('Pagos mayoristas'!$C87='Precios mayoristas DM'!$D$16:$D$117)*('Pagos mayoristas'!$D87='Precios mayoristas DM'!$E$16:$E$117),0))*(INDEX('Informacion del AEP'!$O$86:$O$189,MATCH(1,('Pagos mayoristas'!$C87='Informacion del AEP'!$C$86:$C$189)*('Pagos mayoristas'!$D87='Informacion del AEP'!$D$86:$D$189),0)))*$I$6</f>
        <v>0</v>
      </c>
      <c r="Q87" s="106">
        <f t="array" ref="Q87">INDEX('Precios mayoristas DM'!$M$16:$M$117,MATCH(1,('Pagos mayoristas'!$C87='Precios mayoristas DM'!$D$16:$D$117)*('Pagos mayoristas'!$D87='Precios mayoristas DM'!$E$16:$E$117),0))*(INDEX('Informacion del AEP'!$P$86:$P$189,MATCH(1,('Pagos mayoristas'!$C87='Informacion del AEP'!$C$86:$C$189)*('Pagos mayoristas'!$D87='Informacion del AEP'!$D$86:$D$189),0)))*$I$6</f>
        <v>0</v>
      </c>
      <c r="R87" s="106">
        <f t="array" ref="R87">INDEX('Precios mayoristas DM'!$N$16:$N$117,MATCH(1,('Pagos mayoristas'!$C87='Precios mayoristas DM'!$D$16:$D$117)*('Pagos mayoristas'!$D87='Precios mayoristas DM'!$E$16:$E$117),0))*(INDEX('Informacion del AEP'!$Q$86:$Q$189,MATCH(1,('Pagos mayoristas'!$C87='Informacion del AEP'!$C$86:$C$189)*('Pagos mayoristas'!$D87='Informacion del AEP'!$D$86:$D$189),0)))*$I$6</f>
        <v>0</v>
      </c>
    </row>
    <row r="88" spans="3:18" x14ac:dyDescent="0.2">
      <c r="C88" s="108" t="s">
        <v>105</v>
      </c>
      <c r="D88" s="106" t="s">
        <v>79</v>
      </c>
      <c r="E88" s="108"/>
      <c r="F88" s="106">
        <f t="array" ref="F88">INDEX('Precios mayoristas DM'!$F$16:$F$117,MATCH(1,('Pagos mayoristas'!C88='Precios mayoristas DM'!$D$16:$D$117)*('Pagos mayoristas'!D88='Precios mayoristas DM'!$E$16:$E$117),0))*(INDEX('Informacion del AEP'!$F$86:$F$189,MATCH(1,('Pagos mayoristas'!C88='Informacion del AEP'!$C$86:$C$189)*('Pagos mayoristas'!D88='Informacion del AEP'!$D$86:$D$189),0)))</f>
        <v>31196580</v>
      </c>
      <c r="G88" s="106"/>
      <c r="H88" s="108"/>
      <c r="I88" s="106"/>
      <c r="J88" s="106"/>
      <c r="K88" s="106">
        <f t="array" ref="K88">INDEX('Precios mayoristas DM'!$G$16:$G$117,MATCH(1,('Pagos mayoristas'!$C88='Precios mayoristas DM'!$D$16:$D$117)*('Pagos mayoristas'!$D88='Precios mayoristas DM'!$E$16:$E$117),0))*(INDEX('Informacion del AEP'!$J$86:$J$189,MATCH(1,('Pagos mayoristas'!$C88='Informacion del AEP'!$C$86:$C$189)*('Pagos mayoristas'!$D88='Informacion del AEP'!$D$86:$D$189),0)))*$I$6</f>
        <v>0</v>
      </c>
      <c r="L88" s="106">
        <f t="array" ref="L88">INDEX('Precios mayoristas DM'!$H$16:$H$117,MATCH(1,('Pagos mayoristas'!$C88='Precios mayoristas DM'!$D$16:$D$117)*('Pagos mayoristas'!$D88='Precios mayoristas DM'!$E$16:$E$117),0))*(INDEX('Informacion del AEP'!$K$86:$K$189,MATCH(1,('Pagos mayoristas'!$C88='Informacion del AEP'!$C$86:$C$189)*('Pagos mayoristas'!$D88='Informacion del AEP'!$D$86:$D$189),0)))*$I$6</f>
        <v>0</v>
      </c>
      <c r="M88" s="106">
        <f t="array" ref="M88">INDEX('Precios mayoristas DM'!$I$16:$I$117,MATCH(1,('Pagos mayoristas'!$C88='Precios mayoristas DM'!$D$16:$D$117)*('Pagos mayoristas'!$D88='Precios mayoristas DM'!$E$16:$E$117),0))*(INDEX('Informacion del AEP'!$L$86:$L$189,MATCH(1,('Pagos mayoristas'!$C88='Informacion del AEP'!$C$86:$C$189)*('Pagos mayoristas'!$D88='Informacion del AEP'!$D$86:$D$189),0)))*$I$6</f>
        <v>0</v>
      </c>
      <c r="N88" s="106">
        <f t="array" ref="N88">INDEX('Precios mayoristas DM'!$J$16:$J$117,MATCH(1,('Pagos mayoristas'!$C88='Precios mayoristas DM'!$D$16:$D$117)*('Pagos mayoristas'!$D88='Precios mayoristas DM'!$E$16:$E$117),0))*(INDEX('Informacion del AEP'!$M$86:$M$189,MATCH(1,('Pagos mayoristas'!$C88='Informacion del AEP'!$C$86:$C$189)*('Pagos mayoristas'!$D88='Informacion del AEP'!$D$86:$D$189),0)))*$I$6</f>
        <v>0</v>
      </c>
      <c r="O88" s="106">
        <f t="array" ref="O88">INDEX('Precios mayoristas DM'!$K$16:$K$117,MATCH(1,('Pagos mayoristas'!$C88='Precios mayoristas DM'!$D$16:$D$117)*('Pagos mayoristas'!$D88='Precios mayoristas DM'!$E$16:$E$117),0))*(INDEX('Informacion del AEP'!$N$86:$N$189,MATCH(1,('Pagos mayoristas'!$C88='Informacion del AEP'!$C$86:$C$189)*('Pagos mayoristas'!$D88='Informacion del AEP'!$D$86:$D$189),0)))*$I$6</f>
        <v>0</v>
      </c>
      <c r="P88" s="106">
        <f t="array" ref="P88">INDEX('Precios mayoristas DM'!$L$16:$L$117,MATCH(1,('Pagos mayoristas'!$C88='Precios mayoristas DM'!$D$16:$D$117)*('Pagos mayoristas'!$D88='Precios mayoristas DM'!$E$16:$E$117),0))*(INDEX('Informacion del AEP'!$O$86:$O$189,MATCH(1,('Pagos mayoristas'!$C88='Informacion del AEP'!$C$86:$C$189)*('Pagos mayoristas'!$D88='Informacion del AEP'!$D$86:$D$189),0)))*$I$6</f>
        <v>0</v>
      </c>
      <c r="Q88" s="106">
        <f t="array" ref="Q88">INDEX('Precios mayoristas DM'!$M$16:$M$117,MATCH(1,('Pagos mayoristas'!$C88='Precios mayoristas DM'!$D$16:$D$117)*('Pagos mayoristas'!$D88='Precios mayoristas DM'!$E$16:$E$117),0))*(INDEX('Informacion del AEP'!$P$86:$P$189,MATCH(1,('Pagos mayoristas'!$C88='Informacion del AEP'!$C$86:$C$189)*('Pagos mayoristas'!$D88='Informacion del AEP'!$D$86:$D$189),0)))*$I$6</f>
        <v>0</v>
      </c>
      <c r="R88" s="106">
        <f t="array" ref="R88">INDEX('Precios mayoristas DM'!$N$16:$N$117,MATCH(1,('Pagos mayoristas'!$C88='Precios mayoristas DM'!$D$16:$D$117)*('Pagos mayoristas'!$D88='Precios mayoristas DM'!$E$16:$E$117),0))*(INDEX('Informacion del AEP'!$Q$86:$Q$189,MATCH(1,('Pagos mayoristas'!$C88='Informacion del AEP'!$C$86:$C$189)*('Pagos mayoristas'!$D88='Informacion del AEP'!$D$86:$D$189),0)))*$I$6</f>
        <v>0</v>
      </c>
    </row>
    <row r="89" spans="3:18" s="175" customFormat="1" x14ac:dyDescent="0.2">
      <c r="C89" s="105" t="s">
        <v>89</v>
      </c>
      <c r="D89" s="106" t="s">
        <v>151</v>
      </c>
      <c r="E89" s="108"/>
      <c r="F89" s="106">
        <f t="array" ref="F89">INDEX('Precios mayoristas DM'!$F$16:$F$117,MATCH(1,('Pagos mayoristas'!C89='Precios mayoristas DM'!$D$16:$D$117)*('Pagos mayoristas'!D89='Precios mayoristas DM'!$E$16:$E$117),0))*(INDEX('Informacion del AEP'!$F$86:$F$189,MATCH(1,('Pagos mayoristas'!C89='Informacion del AEP'!$C$86:$C$189)*('Pagos mayoristas'!D89='Informacion del AEP'!$D$86:$D$189),0)))</f>
        <v>0</v>
      </c>
      <c r="G89" s="106"/>
      <c r="H89" s="108"/>
      <c r="I89" s="106"/>
      <c r="J89" s="106"/>
      <c r="K89" s="106">
        <f t="array" ref="K89">INDEX('Precios mayoristas DM'!$G$16:$G$117,MATCH(1,('Pagos mayoristas'!$C89='Precios mayoristas DM'!$D$16:$D$117)*('Pagos mayoristas'!$D89='Precios mayoristas DM'!$E$16:$E$117),0))*(INDEX('Informacion del AEP'!$J$86:$J$189,MATCH(1,('Pagos mayoristas'!$C89='Informacion del AEP'!$C$86:$C$189)*('Pagos mayoristas'!$D89='Informacion del AEP'!$D$86:$D$189),0)))*$I$6</f>
        <v>0</v>
      </c>
      <c r="L89" s="106">
        <f t="array" ref="L89">INDEX('Precios mayoristas DM'!$H$16:$H$117,MATCH(1,('Pagos mayoristas'!$C89='Precios mayoristas DM'!$D$16:$D$117)*('Pagos mayoristas'!$D89='Precios mayoristas DM'!$E$16:$E$117),0))*(INDEX('Informacion del AEP'!$K$86:$K$189,MATCH(1,('Pagos mayoristas'!$C89='Informacion del AEP'!$C$86:$C$189)*('Pagos mayoristas'!$D89='Informacion del AEP'!$D$86:$D$189),0)))*$I$6</f>
        <v>0</v>
      </c>
      <c r="M89" s="106">
        <f t="array" ref="M89">INDEX('Precios mayoristas DM'!$I$16:$I$117,MATCH(1,('Pagos mayoristas'!$C89='Precios mayoristas DM'!$D$16:$D$117)*('Pagos mayoristas'!$D89='Precios mayoristas DM'!$E$16:$E$117),0))*(INDEX('Informacion del AEP'!$L$86:$L$189,MATCH(1,('Pagos mayoristas'!$C89='Informacion del AEP'!$C$86:$C$189)*('Pagos mayoristas'!$D89='Informacion del AEP'!$D$86:$D$189),0)))*$I$6</f>
        <v>0</v>
      </c>
      <c r="N89" s="106">
        <f t="array" ref="N89">INDEX('Precios mayoristas DM'!$J$16:$J$117,MATCH(1,('Pagos mayoristas'!$C89='Precios mayoristas DM'!$D$16:$D$117)*('Pagos mayoristas'!$D89='Precios mayoristas DM'!$E$16:$E$117),0))*(INDEX('Informacion del AEP'!$M$86:$M$189,MATCH(1,('Pagos mayoristas'!$C89='Informacion del AEP'!$C$86:$C$189)*('Pagos mayoristas'!$D89='Informacion del AEP'!$D$86:$D$189),0)))*$I$6</f>
        <v>0</v>
      </c>
      <c r="O89" s="106">
        <f t="array" ref="O89">INDEX('Precios mayoristas DM'!$K$16:$K$117,MATCH(1,('Pagos mayoristas'!$C89='Precios mayoristas DM'!$D$16:$D$117)*('Pagos mayoristas'!$D89='Precios mayoristas DM'!$E$16:$E$117),0))*(INDEX('Informacion del AEP'!$N$86:$N$189,MATCH(1,('Pagos mayoristas'!$C89='Informacion del AEP'!$C$86:$C$189)*('Pagos mayoristas'!$D89='Informacion del AEP'!$D$86:$D$189),0)))*$I$6</f>
        <v>0</v>
      </c>
      <c r="P89" s="106">
        <f t="array" ref="P89">INDEX('Precios mayoristas DM'!$L$16:$L$117,MATCH(1,('Pagos mayoristas'!$C89='Precios mayoristas DM'!$D$16:$D$117)*('Pagos mayoristas'!$D89='Precios mayoristas DM'!$E$16:$E$117),0))*(INDEX('Informacion del AEP'!$O$86:$O$189,MATCH(1,('Pagos mayoristas'!$C89='Informacion del AEP'!$C$86:$C$189)*('Pagos mayoristas'!$D89='Informacion del AEP'!$D$86:$D$189),0)))*$I$6</f>
        <v>0</v>
      </c>
      <c r="Q89" s="106">
        <f t="array" ref="Q89">INDEX('Precios mayoristas DM'!$M$16:$M$117,MATCH(1,('Pagos mayoristas'!$C89='Precios mayoristas DM'!$D$16:$D$117)*('Pagos mayoristas'!$D89='Precios mayoristas DM'!$E$16:$E$117),0))*(INDEX('Informacion del AEP'!$P$86:$P$189,MATCH(1,('Pagos mayoristas'!$C89='Informacion del AEP'!$C$86:$C$189)*('Pagos mayoristas'!$D89='Informacion del AEP'!$D$86:$D$189),0)))*$I$6</f>
        <v>0</v>
      </c>
      <c r="R89" s="106">
        <f t="array" ref="R89">INDEX('Precios mayoristas DM'!$N$16:$N$117,MATCH(1,('Pagos mayoristas'!$C89='Precios mayoristas DM'!$D$16:$D$117)*('Pagos mayoristas'!$D89='Precios mayoristas DM'!$E$16:$E$117),0))*(INDEX('Informacion del AEP'!$Q$86:$Q$189,MATCH(1,('Pagos mayoristas'!$C89='Informacion del AEP'!$C$86:$C$189)*('Pagos mayoristas'!$D89='Informacion del AEP'!$D$86:$D$189),0)))*$I$6</f>
        <v>0</v>
      </c>
    </row>
    <row r="90" spans="3:18" s="175" customFormat="1" x14ac:dyDescent="0.2">
      <c r="C90" s="108" t="s">
        <v>90</v>
      </c>
      <c r="D90" s="106" t="s">
        <v>151</v>
      </c>
      <c r="E90" s="108"/>
      <c r="F90" s="106">
        <f t="array" ref="F90">INDEX('Precios mayoristas DM'!$F$16:$F$117,MATCH(1,('Pagos mayoristas'!C90='Precios mayoristas DM'!$D$16:$D$117)*('Pagos mayoristas'!D90='Precios mayoristas DM'!$E$16:$E$117),0))*(INDEX('Informacion del AEP'!$F$86:$F$189,MATCH(1,('Pagos mayoristas'!C90='Informacion del AEP'!$C$86:$C$189)*('Pagos mayoristas'!D90='Informacion del AEP'!$D$86:$D$189),0)))</f>
        <v>0</v>
      </c>
      <c r="G90" s="106"/>
      <c r="H90" s="108"/>
      <c r="I90" s="106"/>
      <c r="J90" s="106"/>
      <c r="K90" s="106">
        <f t="array" ref="K90">INDEX('Precios mayoristas DM'!$G$16:$G$117,MATCH(1,('Pagos mayoristas'!$C90='Precios mayoristas DM'!$D$16:$D$117)*('Pagos mayoristas'!$D90='Precios mayoristas DM'!$E$16:$E$117),0))*(INDEX('Informacion del AEP'!$J$86:$J$189,MATCH(1,('Pagos mayoristas'!$C90='Informacion del AEP'!$C$86:$C$189)*('Pagos mayoristas'!$D90='Informacion del AEP'!$D$86:$D$189),0)))*$I$6</f>
        <v>0</v>
      </c>
      <c r="L90" s="106">
        <f t="array" ref="L90">INDEX('Precios mayoristas DM'!$H$16:$H$117,MATCH(1,('Pagos mayoristas'!$C90='Precios mayoristas DM'!$D$16:$D$117)*('Pagos mayoristas'!$D90='Precios mayoristas DM'!$E$16:$E$117),0))*(INDEX('Informacion del AEP'!$K$86:$K$189,MATCH(1,('Pagos mayoristas'!$C90='Informacion del AEP'!$C$86:$C$189)*('Pagos mayoristas'!$D90='Informacion del AEP'!$D$86:$D$189),0)))*$I$6</f>
        <v>0</v>
      </c>
      <c r="M90" s="106">
        <f t="array" ref="M90">INDEX('Precios mayoristas DM'!$I$16:$I$117,MATCH(1,('Pagos mayoristas'!$C90='Precios mayoristas DM'!$D$16:$D$117)*('Pagos mayoristas'!$D90='Precios mayoristas DM'!$E$16:$E$117),0))*(INDEX('Informacion del AEP'!$L$86:$L$189,MATCH(1,('Pagos mayoristas'!$C90='Informacion del AEP'!$C$86:$C$189)*('Pagos mayoristas'!$D90='Informacion del AEP'!$D$86:$D$189),0)))*$I$6</f>
        <v>0</v>
      </c>
      <c r="N90" s="106">
        <f t="array" ref="N90">INDEX('Precios mayoristas DM'!$J$16:$J$117,MATCH(1,('Pagos mayoristas'!$C90='Precios mayoristas DM'!$D$16:$D$117)*('Pagos mayoristas'!$D90='Precios mayoristas DM'!$E$16:$E$117),0))*(INDEX('Informacion del AEP'!$M$86:$M$189,MATCH(1,('Pagos mayoristas'!$C90='Informacion del AEP'!$C$86:$C$189)*('Pagos mayoristas'!$D90='Informacion del AEP'!$D$86:$D$189),0)))*$I$6</f>
        <v>0</v>
      </c>
      <c r="O90" s="106">
        <f t="array" ref="O90">INDEX('Precios mayoristas DM'!$K$16:$K$117,MATCH(1,('Pagos mayoristas'!$C90='Precios mayoristas DM'!$D$16:$D$117)*('Pagos mayoristas'!$D90='Precios mayoristas DM'!$E$16:$E$117),0))*(INDEX('Informacion del AEP'!$N$86:$N$189,MATCH(1,('Pagos mayoristas'!$C90='Informacion del AEP'!$C$86:$C$189)*('Pagos mayoristas'!$D90='Informacion del AEP'!$D$86:$D$189),0)))*$I$6</f>
        <v>0</v>
      </c>
      <c r="P90" s="106">
        <f t="array" ref="P90">INDEX('Precios mayoristas DM'!$L$16:$L$117,MATCH(1,('Pagos mayoristas'!$C90='Precios mayoristas DM'!$D$16:$D$117)*('Pagos mayoristas'!$D90='Precios mayoristas DM'!$E$16:$E$117),0))*(INDEX('Informacion del AEP'!$O$86:$O$189,MATCH(1,('Pagos mayoristas'!$C90='Informacion del AEP'!$C$86:$C$189)*('Pagos mayoristas'!$D90='Informacion del AEP'!$D$86:$D$189),0)))*$I$6</f>
        <v>0</v>
      </c>
      <c r="Q90" s="106">
        <f t="array" ref="Q90">INDEX('Precios mayoristas DM'!$M$16:$M$117,MATCH(1,('Pagos mayoristas'!$C90='Precios mayoristas DM'!$D$16:$D$117)*('Pagos mayoristas'!$D90='Precios mayoristas DM'!$E$16:$E$117),0))*(INDEX('Informacion del AEP'!$P$86:$P$189,MATCH(1,('Pagos mayoristas'!$C90='Informacion del AEP'!$C$86:$C$189)*('Pagos mayoristas'!$D90='Informacion del AEP'!$D$86:$D$189),0)))*$I$6</f>
        <v>0</v>
      </c>
      <c r="R90" s="106">
        <f t="array" ref="R90">INDEX('Precios mayoristas DM'!$N$16:$N$117,MATCH(1,('Pagos mayoristas'!$C90='Precios mayoristas DM'!$D$16:$D$117)*('Pagos mayoristas'!$D90='Precios mayoristas DM'!$E$16:$E$117),0))*(INDEX('Informacion del AEP'!$Q$86:$Q$189,MATCH(1,('Pagos mayoristas'!$C90='Informacion del AEP'!$C$86:$C$189)*('Pagos mayoristas'!$D90='Informacion del AEP'!$D$86:$D$189),0)))*$I$6</f>
        <v>0</v>
      </c>
    </row>
    <row r="91" spans="3:18" s="175" customFormat="1" x14ac:dyDescent="0.2">
      <c r="C91" s="108" t="s">
        <v>91</v>
      </c>
      <c r="D91" s="106" t="s">
        <v>151</v>
      </c>
      <c r="E91" s="108"/>
      <c r="F91" s="106">
        <f t="array" ref="F91">INDEX('Precios mayoristas DM'!$F$16:$F$117,MATCH(1,('Pagos mayoristas'!C91='Precios mayoristas DM'!$D$16:$D$117)*('Pagos mayoristas'!D91='Precios mayoristas DM'!$E$16:$E$117),0))*(INDEX('Informacion del AEP'!$F$86:$F$189,MATCH(1,('Pagos mayoristas'!C91='Informacion del AEP'!$C$86:$C$189)*('Pagos mayoristas'!D91='Informacion del AEP'!$D$86:$D$189),0)))</f>
        <v>0</v>
      </c>
      <c r="G91" s="106"/>
      <c r="H91" s="108"/>
      <c r="I91" s="106"/>
      <c r="J91" s="106"/>
      <c r="K91" s="106">
        <f t="array" ref="K91">INDEX('Precios mayoristas DM'!$G$16:$G$117,MATCH(1,('Pagos mayoristas'!$C91='Precios mayoristas DM'!$D$16:$D$117)*('Pagos mayoristas'!$D91='Precios mayoristas DM'!$E$16:$E$117),0))*(INDEX('Informacion del AEP'!$J$86:$J$189,MATCH(1,('Pagos mayoristas'!$C91='Informacion del AEP'!$C$86:$C$189)*('Pagos mayoristas'!$D91='Informacion del AEP'!$D$86:$D$189),0)))*$I$6</f>
        <v>0</v>
      </c>
      <c r="L91" s="106">
        <f t="array" ref="L91">INDEX('Precios mayoristas DM'!$H$16:$H$117,MATCH(1,('Pagos mayoristas'!$C91='Precios mayoristas DM'!$D$16:$D$117)*('Pagos mayoristas'!$D91='Precios mayoristas DM'!$E$16:$E$117),0))*(INDEX('Informacion del AEP'!$K$86:$K$189,MATCH(1,('Pagos mayoristas'!$C91='Informacion del AEP'!$C$86:$C$189)*('Pagos mayoristas'!$D91='Informacion del AEP'!$D$86:$D$189),0)))*$I$6</f>
        <v>0</v>
      </c>
      <c r="M91" s="106">
        <f t="array" ref="M91">INDEX('Precios mayoristas DM'!$I$16:$I$117,MATCH(1,('Pagos mayoristas'!$C91='Precios mayoristas DM'!$D$16:$D$117)*('Pagos mayoristas'!$D91='Precios mayoristas DM'!$E$16:$E$117),0))*(INDEX('Informacion del AEP'!$L$86:$L$189,MATCH(1,('Pagos mayoristas'!$C91='Informacion del AEP'!$C$86:$C$189)*('Pagos mayoristas'!$D91='Informacion del AEP'!$D$86:$D$189),0)))*$I$6</f>
        <v>0</v>
      </c>
      <c r="N91" s="106">
        <f t="array" ref="N91">INDEX('Precios mayoristas DM'!$J$16:$J$117,MATCH(1,('Pagos mayoristas'!$C91='Precios mayoristas DM'!$D$16:$D$117)*('Pagos mayoristas'!$D91='Precios mayoristas DM'!$E$16:$E$117),0))*(INDEX('Informacion del AEP'!$M$86:$M$189,MATCH(1,('Pagos mayoristas'!$C91='Informacion del AEP'!$C$86:$C$189)*('Pagos mayoristas'!$D91='Informacion del AEP'!$D$86:$D$189),0)))*$I$6</f>
        <v>0</v>
      </c>
      <c r="O91" s="106">
        <f t="array" ref="O91">INDEX('Precios mayoristas DM'!$K$16:$K$117,MATCH(1,('Pagos mayoristas'!$C91='Precios mayoristas DM'!$D$16:$D$117)*('Pagos mayoristas'!$D91='Precios mayoristas DM'!$E$16:$E$117),0))*(INDEX('Informacion del AEP'!$N$86:$N$189,MATCH(1,('Pagos mayoristas'!$C91='Informacion del AEP'!$C$86:$C$189)*('Pagos mayoristas'!$D91='Informacion del AEP'!$D$86:$D$189),0)))*$I$6</f>
        <v>0</v>
      </c>
      <c r="P91" s="106">
        <f t="array" ref="P91">INDEX('Precios mayoristas DM'!$L$16:$L$117,MATCH(1,('Pagos mayoristas'!$C91='Precios mayoristas DM'!$D$16:$D$117)*('Pagos mayoristas'!$D91='Precios mayoristas DM'!$E$16:$E$117),0))*(INDEX('Informacion del AEP'!$O$86:$O$189,MATCH(1,('Pagos mayoristas'!$C91='Informacion del AEP'!$C$86:$C$189)*('Pagos mayoristas'!$D91='Informacion del AEP'!$D$86:$D$189),0)))*$I$6</f>
        <v>0</v>
      </c>
      <c r="Q91" s="106">
        <f t="array" ref="Q91">INDEX('Precios mayoristas DM'!$M$16:$M$117,MATCH(1,('Pagos mayoristas'!$C91='Precios mayoristas DM'!$D$16:$D$117)*('Pagos mayoristas'!$D91='Precios mayoristas DM'!$E$16:$E$117),0))*(INDEX('Informacion del AEP'!$P$86:$P$189,MATCH(1,('Pagos mayoristas'!$C91='Informacion del AEP'!$C$86:$C$189)*('Pagos mayoristas'!$D91='Informacion del AEP'!$D$86:$D$189),0)))*$I$6</f>
        <v>0</v>
      </c>
      <c r="R91" s="106">
        <f t="array" ref="R91">INDEX('Precios mayoristas DM'!$N$16:$N$117,MATCH(1,('Pagos mayoristas'!$C91='Precios mayoristas DM'!$D$16:$D$117)*('Pagos mayoristas'!$D91='Precios mayoristas DM'!$E$16:$E$117),0))*(INDEX('Informacion del AEP'!$Q$86:$Q$189,MATCH(1,('Pagos mayoristas'!$C91='Informacion del AEP'!$C$86:$C$189)*('Pagos mayoristas'!$D91='Informacion del AEP'!$D$86:$D$189),0)))*$I$6</f>
        <v>0</v>
      </c>
    </row>
    <row r="92" spans="3:18" s="175" customFormat="1" x14ac:dyDescent="0.2">
      <c r="C92" s="108" t="s">
        <v>92</v>
      </c>
      <c r="D92" s="106" t="s">
        <v>151</v>
      </c>
      <c r="E92" s="108"/>
      <c r="F92" s="106">
        <f t="array" ref="F92">INDEX('Precios mayoristas DM'!$F$16:$F$117,MATCH(1,('Pagos mayoristas'!C92='Precios mayoristas DM'!$D$16:$D$117)*('Pagos mayoristas'!D92='Precios mayoristas DM'!$E$16:$E$117),0))*(INDEX('Informacion del AEP'!$F$86:$F$189,MATCH(1,('Pagos mayoristas'!C92='Informacion del AEP'!$C$86:$C$189)*('Pagos mayoristas'!D92='Informacion del AEP'!$D$86:$D$189),0)))</f>
        <v>0</v>
      </c>
      <c r="G92" s="106"/>
      <c r="H92" s="108"/>
      <c r="I92" s="106"/>
      <c r="J92" s="106"/>
      <c r="K92" s="106">
        <f t="array" ref="K92">INDEX('Precios mayoristas DM'!$G$16:$G$117,MATCH(1,('Pagos mayoristas'!$C92='Precios mayoristas DM'!$D$16:$D$117)*('Pagos mayoristas'!$D92='Precios mayoristas DM'!$E$16:$E$117),0))*(INDEX('Informacion del AEP'!$J$86:$J$189,MATCH(1,('Pagos mayoristas'!$C92='Informacion del AEP'!$C$86:$C$189)*('Pagos mayoristas'!$D92='Informacion del AEP'!$D$86:$D$189),0)))*$I$6</f>
        <v>0</v>
      </c>
      <c r="L92" s="106">
        <f t="array" ref="L92">INDEX('Precios mayoristas DM'!$H$16:$H$117,MATCH(1,('Pagos mayoristas'!$C92='Precios mayoristas DM'!$D$16:$D$117)*('Pagos mayoristas'!$D92='Precios mayoristas DM'!$E$16:$E$117),0))*(INDEX('Informacion del AEP'!$K$86:$K$189,MATCH(1,('Pagos mayoristas'!$C92='Informacion del AEP'!$C$86:$C$189)*('Pagos mayoristas'!$D92='Informacion del AEP'!$D$86:$D$189),0)))*$I$6</f>
        <v>0</v>
      </c>
      <c r="M92" s="106">
        <f t="array" ref="M92">INDEX('Precios mayoristas DM'!$I$16:$I$117,MATCH(1,('Pagos mayoristas'!$C92='Precios mayoristas DM'!$D$16:$D$117)*('Pagos mayoristas'!$D92='Precios mayoristas DM'!$E$16:$E$117),0))*(INDEX('Informacion del AEP'!$L$86:$L$189,MATCH(1,('Pagos mayoristas'!$C92='Informacion del AEP'!$C$86:$C$189)*('Pagos mayoristas'!$D92='Informacion del AEP'!$D$86:$D$189),0)))*$I$6</f>
        <v>0</v>
      </c>
      <c r="N92" s="106">
        <f t="array" ref="N92">INDEX('Precios mayoristas DM'!$J$16:$J$117,MATCH(1,('Pagos mayoristas'!$C92='Precios mayoristas DM'!$D$16:$D$117)*('Pagos mayoristas'!$D92='Precios mayoristas DM'!$E$16:$E$117),0))*(INDEX('Informacion del AEP'!$M$86:$M$189,MATCH(1,('Pagos mayoristas'!$C92='Informacion del AEP'!$C$86:$C$189)*('Pagos mayoristas'!$D92='Informacion del AEP'!$D$86:$D$189),0)))*$I$6</f>
        <v>0</v>
      </c>
      <c r="O92" s="106">
        <f t="array" ref="O92">INDEX('Precios mayoristas DM'!$K$16:$K$117,MATCH(1,('Pagos mayoristas'!$C92='Precios mayoristas DM'!$D$16:$D$117)*('Pagos mayoristas'!$D92='Precios mayoristas DM'!$E$16:$E$117),0))*(INDEX('Informacion del AEP'!$N$86:$N$189,MATCH(1,('Pagos mayoristas'!$C92='Informacion del AEP'!$C$86:$C$189)*('Pagos mayoristas'!$D92='Informacion del AEP'!$D$86:$D$189),0)))*$I$6</f>
        <v>0</v>
      </c>
      <c r="P92" s="106">
        <f t="array" ref="P92">INDEX('Precios mayoristas DM'!$L$16:$L$117,MATCH(1,('Pagos mayoristas'!$C92='Precios mayoristas DM'!$D$16:$D$117)*('Pagos mayoristas'!$D92='Precios mayoristas DM'!$E$16:$E$117),0))*(INDEX('Informacion del AEP'!$O$86:$O$189,MATCH(1,('Pagos mayoristas'!$C92='Informacion del AEP'!$C$86:$C$189)*('Pagos mayoristas'!$D92='Informacion del AEP'!$D$86:$D$189),0)))*$I$6</f>
        <v>0</v>
      </c>
      <c r="Q92" s="106">
        <f t="array" ref="Q92">INDEX('Precios mayoristas DM'!$M$16:$M$117,MATCH(1,('Pagos mayoristas'!$C92='Precios mayoristas DM'!$D$16:$D$117)*('Pagos mayoristas'!$D92='Precios mayoristas DM'!$E$16:$E$117),0))*(INDEX('Informacion del AEP'!$P$86:$P$189,MATCH(1,('Pagos mayoristas'!$C92='Informacion del AEP'!$C$86:$C$189)*('Pagos mayoristas'!$D92='Informacion del AEP'!$D$86:$D$189),0)))*$I$6</f>
        <v>0</v>
      </c>
      <c r="R92" s="106">
        <f t="array" ref="R92">INDEX('Precios mayoristas DM'!$N$16:$N$117,MATCH(1,('Pagos mayoristas'!$C92='Precios mayoristas DM'!$D$16:$D$117)*('Pagos mayoristas'!$D92='Precios mayoristas DM'!$E$16:$E$117),0))*(INDEX('Informacion del AEP'!$Q$86:$Q$189,MATCH(1,('Pagos mayoristas'!$C92='Informacion del AEP'!$C$86:$C$189)*('Pagos mayoristas'!$D92='Informacion del AEP'!$D$86:$D$189),0)))*$I$6</f>
        <v>0</v>
      </c>
    </row>
    <row r="93" spans="3:18" s="175" customFormat="1" x14ac:dyDescent="0.2">
      <c r="C93" s="108" t="s">
        <v>93</v>
      </c>
      <c r="D93" s="106" t="s">
        <v>151</v>
      </c>
      <c r="E93" s="108"/>
      <c r="F93" s="106">
        <f t="array" ref="F93">INDEX('Precios mayoristas DM'!$F$16:$F$117,MATCH(1,('Pagos mayoristas'!C93='Precios mayoristas DM'!$D$16:$D$117)*('Pagos mayoristas'!D93='Precios mayoristas DM'!$E$16:$E$117),0))*(INDEX('Informacion del AEP'!$F$86:$F$189,MATCH(1,('Pagos mayoristas'!C93='Informacion del AEP'!$C$86:$C$189)*('Pagos mayoristas'!D93='Informacion del AEP'!$D$86:$D$189),0)))</f>
        <v>0</v>
      </c>
      <c r="G93" s="106"/>
      <c r="H93" s="108"/>
      <c r="I93" s="106"/>
      <c r="J93" s="106"/>
      <c r="K93" s="106">
        <f t="array" ref="K93">INDEX('Precios mayoristas DM'!$G$16:$G$117,MATCH(1,('Pagos mayoristas'!$C93='Precios mayoristas DM'!$D$16:$D$117)*('Pagos mayoristas'!$D93='Precios mayoristas DM'!$E$16:$E$117),0))*(INDEX('Informacion del AEP'!$J$86:$J$189,MATCH(1,('Pagos mayoristas'!$C93='Informacion del AEP'!$C$86:$C$189)*('Pagos mayoristas'!$D93='Informacion del AEP'!$D$86:$D$189),0)))*$I$6</f>
        <v>0</v>
      </c>
      <c r="L93" s="106">
        <f t="array" ref="L93">INDEX('Precios mayoristas DM'!$H$16:$H$117,MATCH(1,('Pagos mayoristas'!$C93='Precios mayoristas DM'!$D$16:$D$117)*('Pagos mayoristas'!$D93='Precios mayoristas DM'!$E$16:$E$117),0))*(INDEX('Informacion del AEP'!$K$86:$K$189,MATCH(1,('Pagos mayoristas'!$C93='Informacion del AEP'!$C$86:$C$189)*('Pagos mayoristas'!$D93='Informacion del AEP'!$D$86:$D$189),0)))*$I$6</f>
        <v>0</v>
      </c>
      <c r="M93" s="106">
        <f t="array" ref="M93">INDEX('Precios mayoristas DM'!$I$16:$I$117,MATCH(1,('Pagos mayoristas'!$C93='Precios mayoristas DM'!$D$16:$D$117)*('Pagos mayoristas'!$D93='Precios mayoristas DM'!$E$16:$E$117),0))*(INDEX('Informacion del AEP'!$L$86:$L$189,MATCH(1,('Pagos mayoristas'!$C93='Informacion del AEP'!$C$86:$C$189)*('Pagos mayoristas'!$D93='Informacion del AEP'!$D$86:$D$189),0)))*$I$6</f>
        <v>0</v>
      </c>
      <c r="N93" s="106">
        <f t="array" ref="N93">INDEX('Precios mayoristas DM'!$J$16:$J$117,MATCH(1,('Pagos mayoristas'!$C93='Precios mayoristas DM'!$D$16:$D$117)*('Pagos mayoristas'!$D93='Precios mayoristas DM'!$E$16:$E$117),0))*(INDEX('Informacion del AEP'!$M$86:$M$189,MATCH(1,('Pagos mayoristas'!$C93='Informacion del AEP'!$C$86:$C$189)*('Pagos mayoristas'!$D93='Informacion del AEP'!$D$86:$D$189),0)))*$I$6</f>
        <v>0</v>
      </c>
      <c r="O93" s="106">
        <f t="array" ref="O93">INDEX('Precios mayoristas DM'!$K$16:$K$117,MATCH(1,('Pagos mayoristas'!$C93='Precios mayoristas DM'!$D$16:$D$117)*('Pagos mayoristas'!$D93='Precios mayoristas DM'!$E$16:$E$117),0))*(INDEX('Informacion del AEP'!$N$86:$N$189,MATCH(1,('Pagos mayoristas'!$C93='Informacion del AEP'!$C$86:$C$189)*('Pagos mayoristas'!$D93='Informacion del AEP'!$D$86:$D$189),0)))*$I$6</f>
        <v>21420</v>
      </c>
      <c r="P93" s="106">
        <f t="array" ref="P93">INDEX('Precios mayoristas DM'!$L$16:$L$117,MATCH(1,('Pagos mayoristas'!$C93='Precios mayoristas DM'!$D$16:$D$117)*('Pagos mayoristas'!$D93='Precios mayoristas DM'!$E$16:$E$117),0))*(INDEX('Informacion del AEP'!$O$86:$O$189,MATCH(1,('Pagos mayoristas'!$C93='Informacion del AEP'!$C$86:$C$189)*('Pagos mayoristas'!$D93='Informacion del AEP'!$D$86:$D$189),0)))*$I$6</f>
        <v>9000</v>
      </c>
      <c r="Q93" s="106">
        <f t="array" ref="Q93">INDEX('Precios mayoristas DM'!$M$16:$M$117,MATCH(1,('Pagos mayoristas'!$C93='Precios mayoristas DM'!$D$16:$D$117)*('Pagos mayoristas'!$D93='Precios mayoristas DM'!$E$16:$E$117),0))*(INDEX('Informacion del AEP'!$P$86:$P$189,MATCH(1,('Pagos mayoristas'!$C93='Informacion del AEP'!$C$86:$C$189)*('Pagos mayoristas'!$D93='Informacion del AEP'!$D$86:$D$189),0)))*$I$6</f>
        <v>0</v>
      </c>
      <c r="R93" s="106">
        <f t="array" ref="R93">INDEX('Precios mayoristas DM'!$N$16:$N$117,MATCH(1,('Pagos mayoristas'!$C93='Precios mayoristas DM'!$D$16:$D$117)*('Pagos mayoristas'!$D93='Precios mayoristas DM'!$E$16:$E$117),0))*(INDEX('Informacion del AEP'!$Q$86:$Q$189,MATCH(1,('Pagos mayoristas'!$C93='Informacion del AEP'!$C$86:$C$189)*('Pagos mayoristas'!$D93='Informacion del AEP'!$D$86:$D$189),0)))*$I$6</f>
        <v>0</v>
      </c>
    </row>
    <row r="94" spans="3:18" s="175" customFormat="1" x14ac:dyDescent="0.2">
      <c r="C94" s="108" t="s">
        <v>94</v>
      </c>
      <c r="D94" s="106" t="s">
        <v>151</v>
      </c>
      <c r="E94" s="108"/>
      <c r="F94" s="106">
        <f t="array" ref="F94">INDEX('Precios mayoristas DM'!$F$16:$F$117,MATCH(1,('Pagos mayoristas'!C94='Precios mayoristas DM'!$D$16:$D$117)*('Pagos mayoristas'!D94='Precios mayoristas DM'!$E$16:$E$117),0))*(INDEX('Informacion del AEP'!$F$86:$F$189,MATCH(1,('Pagos mayoristas'!C94='Informacion del AEP'!$C$86:$C$189)*('Pagos mayoristas'!D94='Informacion del AEP'!$D$86:$D$189),0)))</f>
        <v>0</v>
      </c>
      <c r="G94" s="106"/>
      <c r="H94" s="108"/>
      <c r="I94" s="106"/>
      <c r="J94" s="106"/>
      <c r="K94" s="106">
        <f t="array" ref="K94">INDEX('Precios mayoristas DM'!$G$16:$G$117,MATCH(1,('Pagos mayoristas'!$C94='Precios mayoristas DM'!$D$16:$D$117)*('Pagos mayoristas'!$D94='Precios mayoristas DM'!$E$16:$E$117),0))*(INDEX('Informacion del AEP'!$J$86:$J$189,MATCH(1,('Pagos mayoristas'!$C94='Informacion del AEP'!$C$86:$C$189)*('Pagos mayoristas'!$D94='Informacion del AEP'!$D$86:$D$189),0)))*$I$6</f>
        <v>0</v>
      </c>
      <c r="L94" s="106">
        <f t="array" ref="L94">INDEX('Precios mayoristas DM'!$H$16:$H$117,MATCH(1,('Pagos mayoristas'!$C94='Precios mayoristas DM'!$D$16:$D$117)*('Pagos mayoristas'!$D94='Precios mayoristas DM'!$E$16:$E$117),0))*(INDEX('Informacion del AEP'!$K$86:$K$189,MATCH(1,('Pagos mayoristas'!$C94='Informacion del AEP'!$C$86:$C$189)*('Pagos mayoristas'!$D94='Informacion del AEP'!$D$86:$D$189),0)))*$I$6</f>
        <v>0</v>
      </c>
      <c r="M94" s="106">
        <f t="array" ref="M94">INDEX('Precios mayoristas DM'!$I$16:$I$117,MATCH(1,('Pagos mayoristas'!$C94='Precios mayoristas DM'!$D$16:$D$117)*('Pagos mayoristas'!$D94='Precios mayoristas DM'!$E$16:$E$117),0))*(INDEX('Informacion del AEP'!$L$86:$L$189,MATCH(1,('Pagos mayoristas'!$C94='Informacion del AEP'!$C$86:$C$189)*('Pagos mayoristas'!$D94='Informacion del AEP'!$D$86:$D$189),0)))*$I$6</f>
        <v>0</v>
      </c>
      <c r="N94" s="106">
        <f t="array" ref="N94">INDEX('Precios mayoristas DM'!$J$16:$J$117,MATCH(1,('Pagos mayoristas'!$C94='Precios mayoristas DM'!$D$16:$D$117)*('Pagos mayoristas'!$D94='Precios mayoristas DM'!$E$16:$E$117),0))*(INDEX('Informacion del AEP'!$M$86:$M$189,MATCH(1,('Pagos mayoristas'!$C94='Informacion del AEP'!$C$86:$C$189)*('Pagos mayoristas'!$D94='Informacion del AEP'!$D$86:$D$189),0)))*$I$6</f>
        <v>0</v>
      </c>
      <c r="O94" s="106">
        <f t="array" ref="O94">INDEX('Precios mayoristas DM'!$K$16:$K$117,MATCH(1,('Pagos mayoristas'!$C94='Precios mayoristas DM'!$D$16:$D$117)*('Pagos mayoristas'!$D94='Precios mayoristas DM'!$E$16:$E$117),0))*(INDEX('Informacion del AEP'!$N$86:$N$189,MATCH(1,('Pagos mayoristas'!$C94='Informacion del AEP'!$C$86:$C$189)*('Pagos mayoristas'!$D94='Informacion del AEP'!$D$86:$D$189),0)))*$I$6</f>
        <v>25650</v>
      </c>
      <c r="P94" s="106">
        <f t="array" ref="P94">INDEX('Precios mayoristas DM'!$L$16:$L$117,MATCH(1,('Pagos mayoristas'!$C94='Precios mayoristas DM'!$D$16:$D$117)*('Pagos mayoristas'!$D94='Precios mayoristas DM'!$E$16:$E$117),0))*(INDEX('Informacion del AEP'!$O$86:$O$189,MATCH(1,('Pagos mayoristas'!$C94='Informacion del AEP'!$C$86:$C$189)*('Pagos mayoristas'!$D94='Informacion del AEP'!$D$86:$D$189),0)))*$I$6</f>
        <v>10500</v>
      </c>
      <c r="Q94" s="106">
        <f t="array" ref="Q94">INDEX('Precios mayoristas DM'!$M$16:$M$117,MATCH(1,('Pagos mayoristas'!$C94='Precios mayoristas DM'!$D$16:$D$117)*('Pagos mayoristas'!$D94='Precios mayoristas DM'!$E$16:$E$117),0))*(INDEX('Informacion del AEP'!$P$86:$P$189,MATCH(1,('Pagos mayoristas'!$C94='Informacion del AEP'!$C$86:$C$189)*('Pagos mayoristas'!$D94='Informacion del AEP'!$D$86:$D$189),0)))*$I$6</f>
        <v>0</v>
      </c>
      <c r="R94" s="106">
        <f t="array" ref="R94">INDEX('Precios mayoristas DM'!$N$16:$N$117,MATCH(1,('Pagos mayoristas'!$C94='Precios mayoristas DM'!$D$16:$D$117)*('Pagos mayoristas'!$D94='Precios mayoristas DM'!$E$16:$E$117),0))*(INDEX('Informacion del AEP'!$Q$86:$Q$189,MATCH(1,('Pagos mayoristas'!$C94='Informacion del AEP'!$C$86:$C$189)*('Pagos mayoristas'!$D94='Informacion del AEP'!$D$86:$D$189),0)))*$I$6</f>
        <v>0</v>
      </c>
    </row>
    <row r="95" spans="3:18" s="175" customFormat="1" x14ac:dyDescent="0.2">
      <c r="C95" s="108" t="s">
        <v>95</v>
      </c>
      <c r="D95" s="106" t="s">
        <v>151</v>
      </c>
      <c r="E95" s="108"/>
      <c r="F95" s="106">
        <f t="array" ref="F95">INDEX('Precios mayoristas DM'!$F$16:$F$117,MATCH(1,('Pagos mayoristas'!C95='Precios mayoristas DM'!$D$16:$D$117)*('Pagos mayoristas'!D95='Precios mayoristas DM'!$E$16:$E$117),0))*(INDEX('Informacion del AEP'!$F$86:$F$189,MATCH(1,('Pagos mayoristas'!C95='Informacion del AEP'!$C$86:$C$189)*('Pagos mayoristas'!D95='Informacion del AEP'!$D$86:$D$189),0)))</f>
        <v>0</v>
      </c>
      <c r="G95" s="106"/>
      <c r="H95" s="108"/>
      <c r="I95" s="106"/>
      <c r="J95" s="106"/>
      <c r="K95" s="106">
        <f t="array" ref="K95">INDEX('Precios mayoristas DM'!$G$16:$G$117,MATCH(1,('Pagos mayoristas'!$C95='Precios mayoristas DM'!$D$16:$D$117)*('Pagos mayoristas'!$D95='Precios mayoristas DM'!$E$16:$E$117),0))*(INDEX('Informacion del AEP'!$J$86:$J$189,MATCH(1,('Pagos mayoristas'!$C95='Informacion del AEP'!$C$86:$C$189)*('Pagos mayoristas'!$D95='Informacion del AEP'!$D$86:$D$189),0)))*$I$6</f>
        <v>0</v>
      </c>
      <c r="L95" s="106">
        <f t="array" ref="L95">INDEX('Precios mayoristas DM'!$H$16:$H$117,MATCH(1,('Pagos mayoristas'!$C95='Precios mayoristas DM'!$D$16:$D$117)*('Pagos mayoristas'!$D95='Precios mayoristas DM'!$E$16:$E$117),0))*(INDEX('Informacion del AEP'!$K$86:$K$189,MATCH(1,('Pagos mayoristas'!$C95='Informacion del AEP'!$C$86:$C$189)*('Pagos mayoristas'!$D95='Informacion del AEP'!$D$86:$D$189),0)))*$I$6</f>
        <v>0</v>
      </c>
      <c r="M95" s="106">
        <f t="array" ref="M95">INDEX('Precios mayoristas DM'!$I$16:$I$117,MATCH(1,('Pagos mayoristas'!$C95='Precios mayoristas DM'!$D$16:$D$117)*('Pagos mayoristas'!$D95='Precios mayoristas DM'!$E$16:$E$117),0))*(INDEX('Informacion del AEP'!$L$86:$L$189,MATCH(1,('Pagos mayoristas'!$C95='Informacion del AEP'!$C$86:$C$189)*('Pagos mayoristas'!$D95='Informacion del AEP'!$D$86:$D$189),0)))*$I$6</f>
        <v>0</v>
      </c>
      <c r="N95" s="106">
        <f t="array" ref="N95">INDEX('Precios mayoristas DM'!$J$16:$J$117,MATCH(1,('Pagos mayoristas'!$C95='Precios mayoristas DM'!$D$16:$D$117)*('Pagos mayoristas'!$D95='Precios mayoristas DM'!$E$16:$E$117),0))*(INDEX('Informacion del AEP'!$M$86:$M$189,MATCH(1,('Pagos mayoristas'!$C95='Informacion del AEP'!$C$86:$C$189)*('Pagos mayoristas'!$D95='Informacion del AEP'!$D$86:$D$189),0)))*$I$6</f>
        <v>0</v>
      </c>
      <c r="O95" s="106">
        <f t="array" ref="O95">INDEX('Precios mayoristas DM'!$K$16:$K$117,MATCH(1,('Pagos mayoristas'!$C95='Precios mayoristas DM'!$D$16:$D$117)*('Pagos mayoristas'!$D95='Precios mayoristas DM'!$E$16:$E$117),0))*(INDEX('Informacion del AEP'!$N$86:$N$189,MATCH(1,('Pagos mayoristas'!$C95='Informacion del AEP'!$C$86:$C$189)*('Pagos mayoristas'!$D95='Informacion del AEP'!$D$86:$D$189),0)))*$I$6</f>
        <v>0</v>
      </c>
      <c r="P95" s="106">
        <f t="array" ref="P95">INDEX('Precios mayoristas DM'!$L$16:$L$117,MATCH(1,('Pagos mayoristas'!$C95='Precios mayoristas DM'!$D$16:$D$117)*('Pagos mayoristas'!$D95='Precios mayoristas DM'!$E$16:$E$117),0))*(INDEX('Informacion del AEP'!$O$86:$O$189,MATCH(1,('Pagos mayoristas'!$C95='Informacion del AEP'!$C$86:$C$189)*('Pagos mayoristas'!$D95='Informacion del AEP'!$D$86:$D$189),0)))*$I$6</f>
        <v>0</v>
      </c>
      <c r="Q95" s="106">
        <f t="array" ref="Q95">INDEX('Precios mayoristas DM'!$M$16:$M$117,MATCH(1,('Pagos mayoristas'!$C95='Precios mayoristas DM'!$D$16:$D$117)*('Pagos mayoristas'!$D95='Precios mayoristas DM'!$E$16:$E$117),0))*(INDEX('Informacion del AEP'!$P$86:$P$189,MATCH(1,('Pagos mayoristas'!$C95='Informacion del AEP'!$C$86:$C$189)*('Pagos mayoristas'!$D95='Informacion del AEP'!$D$86:$D$189),0)))*$I$6</f>
        <v>0</v>
      </c>
      <c r="R95" s="106">
        <f t="array" ref="R95">INDEX('Precios mayoristas DM'!$N$16:$N$117,MATCH(1,('Pagos mayoristas'!$C95='Precios mayoristas DM'!$D$16:$D$117)*('Pagos mayoristas'!$D95='Precios mayoristas DM'!$E$16:$E$117),0))*(INDEX('Informacion del AEP'!$Q$86:$Q$189,MATCH(1,('Pagos mayoristas'!$C95='Informacion del AEP'!$C$86:$C$189)*('Pagos mayoristas'!$D95='Informacion del AEP'!$D$86:$D$189),0)))*$I$6</f>
        <v>0</v>
      </c>
    </row>
    <row r="96" spans="3:18" s="175" customFormat="1" x14ac:dyDescent="0.2">
      <c r="C96" s="108" t="s">
        <v>96</v>
      </c>
      <c r="D96" s="106" t="s">
        <v>151</v>
      </c>
      <c r="E96" s="108"/>
      <c r="F96" s="106">
        <f t="array" ref="F96">INDEX('Precios mayoristas DM'!$F$16:$F$117,MATCH(1,('Pagos mayoristas'!C96='Precios mayoristas DM'!$D$16:$D$117)*('Pagos mayoristas'!D96='Precios mayoristas DM'!$E$16:$E$117),0))*(INDEX('Informacion del AEP'!$F$86:$F$189,MATCH(1,('Pagos mayoristas'!C96='Informacion del AEP'!$C$86:$C$189)*('Pagos mayoristas'!D96='Informacion del AEP'!$D$86:$D$189),0)))</f>
        <v>0</v>
      </c>
      <c r="G96" s="106"/>
      <c r="H96" s="108"/>
      <c r="I96" s="106"/>
      <c r="J96" s="106"/>
      <c r="K96" s="106">
        <f t="array" ref="K96">INDEX('Precios mayoristas DM'!$G$16:$G$117,MATCH(1,('Pagos mayoristas'!$C96='Precios mayoristas DM'!$D$16:$D$117)*('Pagos mayoristas'!$D96='Precios mayoristas DM'!$E$16:$E$117),0))*(INDEX('Informacion del AEP'!$J$86:$J$189,MATCH(1,('Pagos mayoristas'!$C96='Informacion del AEP'!$C$86:$C$189)*('Pagos mayoristas'!$D96='Informacion del AEP'!$D$86:$D$189),0)))*$I$6</f>
        <v>0</v>
      </c>
      <c r="L96" s="106">
        <f t="array" ref="L96">INDEX('Precios mayoristas DM'!$H$16:$H$117,MATCH(1,('Pagos mayoristas'!$C96='Precios mayoristas DM'!$D$16:$D$117)*('Pagos mayoristas'!$D96='Precios mayoristas DM'!$E$16:$E$117),0))*(INDEX('Informacion del AEP'!$K$86:$K$189,MATCH(1,('Pagos mayoristas'!$C96='Informacion del AEP'!$C$86:$C$189)*('Pagos mayoristas'!$D96='Informacion del AEP'!$D$86:$D$189),0)))*$I$6</f>
        <v>0</v>
      </c>
      <c r="M96" s="106">
        <f t="array" ref="M96">INDEX('Precios mayoristas DM'!$I$16:$I$117,MATCH(1,('Pagos mayoristas'!$C96='Precios mayoristas DM'!$D$16:$D$117)*('Pagos mayoristas'!$D96='Precios mayoristas DM'!$E$16:$E$117),0))*(INDEX('Informacion del AEP'!$L$86:$L$189,MATCH(1,('Pagos mayoristas'!$C96='Informacion del AEP'!$C$86:$C$189)*('Pagos mayoristas'!$D96='Informacion del AEP'!$D$86:$D$189),0)))*$I$6</f>
        <v>0</v>
      </c>
      <c r="N96" s="106">
        <f t="array" ref="N96">INDEX('Precios mayoristas DM'!$J$16:$J$117,MATCH(1,('Pagos mayoristas'!$C96='Precios mayoristas DM'!$D$16:$D$117)*('Pagos mayoristas'!$D96='Precios mayoristas DM'!$E$16:$E$117),0))*(INDEX('Informacion del AEP'!$M$86:$M$189,MATCH(1,('Pagos mayoristas'!$C96='Informacion del AEP'!$C$86:$C$189)*('Pagos mayoristas'!$D96='Informacion del AEP'!$D$86:$D$189),0)))*$I$6</f>
        <v>0</v>
      </c>
      <c r="O96" s="106">
        <f t="array" ref="O96">INDEX('Precios mayoristas DM'!$K$16:$K$117,MATCH(1,('Pagos mayoristas'!$C96='Precios mayoristas DM'!$D$16:$D$117)*('Pagos mayoristas'!$D96='Precios mayoristas DM'!$E$16:$E$117),0))*(INDEX('Informacion del AEP'!$N$86:$N$189,MATCH(1,('Pagos mayoristas'!$C96='Informacion del AEP'!$C$86:$C$189)*('Pagos mayoristas'!$D96='Informacion del AEP'!$D$86:$D$189),0)))*$I$6</f>
        <v>0</v>
      </c>
      <c r="P96" s="106">
        <f t="array" ref="P96">INDEX('Precios mayoristas DM'!$L$16:$L$117,MATCH(1,('Pagos mayoristas'!$C96='Precios mayoristas DM'!$D$16:$D$117)*('Pagos mayoristas'!$D96='Precios mayoristas DM'!$E$16:$E$117),0))*(INDEX('Informacion del AEP'!$O$86:$O$189,MATCH(1,('Pagos mayoristas'!$C96='Informacion del AEP'!$C$86:$C$189)*('Pagos mayoristas'!$D96='Informacion del AEP'!$D$86:$D$189),0)))*$I$6</f>
        <v>0</v>
      </c>
      <c r="Q96" s="106">
        <f t="array" ref="Q96">INDEX('Precios mayoristas DM'!$M$16:$M$117,MATCH(1,('Pagos mayoristas'!$C96='Precios mayoristas DM'!$D$16:$D$117)*('Pagos mayoristas'!$D96='Precios mayoristas DM'!$E$16:$E$117),0))*(INDEX('Informacion del AEP'!$P$86:$P$189,MATCH(1,('Pagos mayoristas'!$C96='Informacion del AEP'!$C$86:$C$189)*('Pagos mayoristas'!$D96='Informacion del AEP'!$D$86:$D$189),0)))*$I$6</f>
        <v>0</v>
      </c>
      <c r="R96" s="106">
        <f t="array" ref="R96">INDEX('Precios mayoristas DM'!$N$16:$N$117,MATCH(1,('Pagos mayoristas'!$C96='Precios mayoristas DM'!$D$16:$D$117)*('Pagos mayoristas'!$D96='Precios mayoristas DM'!$E$16:$E$117),0))*(INDEX('Informacion del AEP'!$Q$86:$Q$189,MATCH(1,('Pagos mayoristas'!$C96='Informacion del AEP'!$C$86:$C$189)*('Pagos mayoristas'!$D96='Informacion del AEP'!$D$86:$D$189),0)))*$I$6</f>
        <v>0</v>
      </c>
    </row>
    <row r="97" spans="1:20" s="175" customFormat="1" x14ac:dyDescent="0.2">
      <c r="C97" s="108" t="s">
        <v>97</v>
      </c>
      <c r="D97" s="106" t="s">
        <v>151</v>
      </c>
      <c r="E97" s="108"/>
      <c r="F97" s="106">
        <f t="array" ref="F97">INDEX('Precios mayoristas DM'!$F$16:$F$117,MATCH(1,('Pagos mayoristas'!C97='Precios mayoristas DM'!$D$16:$D$117)*('Pagos mayoristas'!D97='Precios mayoristas DM'!$E$16:$E$117),0))*(INDEX('Informacion del AEP'!$F$86:$F$189,MATCH(1,('Pagos mayoristas'!C97='Informacion del AEP'!$C$86:$C$189)*('Pagos mayoristas'!D97='Informacion del AEP'!$D$86:$D$189),0)))</f>
        <v>0</v>
      </c>
      <c r="G97" s="106"/>
      <c r="H97" s="108"/>
      <c r="I97" s="106"/>
      <c r="J97" s="106"/>
      <c r="K97" s="106">
        <f t="array" ref="K97">INDEX('Precios mayoristas DM'!$G$16:$G$117,MATCH(1,('Pagos mayoristas'!$C97='Precios mayoristas DM'!$D$16:$D$117)*('Pagos mayoristas'!$D97='Precios mayoristas DM'!$E$16:$E$117),0))*(INDEX('Informacion del AEP'!$J$86:$J$189,MATCH(1,('Pagos mayoristas'!$C97='Informacion del AEP'!$C$86:$C$189)*('Pagos mayoristas'!$D97='Informacion del AEP'!$D$86:$D$189),0)))*$I$6</f>
        <v>0</v>
      </c>
      <c r="L97" s="106">
        <f t="array" ref="L97">INDEX('Precios mayoristas DM'!$H$16:$H$117,MATCH(1,('Pagos mayoristas'!$C97='Precios mayoristas DM'!$D$16:$D$117)*('Pagos mayoristas'!$D97='Precios mayoristas DM'!$E$16:$E$117),0))*(INDEX('Informacion del AEP'!$K$86:$K$189,MATCH(1,('Pagos mayoristas'!$C97='Informacion del AEP'!$C$86:$C$189)*('Pagos mayoristas'!$D97='Informacion del AEP'!$D$86:$D$189),0)))*$I$6</f>
        <v>0</v>
      </c>
      <c r="M97" s="106">
        <f t="array" ref="M97">INDEX('Precios mayoristas DM'!$I$16:$I$117,MATCH(1,('Pagos mayoristas'!$C97='Precios mayoristas DM'!$D$16:$D$117)*('Pagos mayoristas'!$D97='Precios mayoristas DM'!$E$16:$E$117),0))*(INDEX('Informacion del AEP'!$L$86:$L$189,MATCH(1,('Pagos mayoristas'!$C97='Informacion del AEP'!$C$86:$C$189)*('Pagos mayoristas'!$D97='Informacion del AEP'!$D$86:$D$189),0)))*$I$6</f>
        <v>0</v>
      </c>
      <c r="N97" s="106">
        <f t="array" ref="N97">INDEX('Precios mayoristas DM'!$J$16:$J$117,MATCH(1,('Pagos mayoristas'!$C97='Precios mayoristas DM'!$D$16:$D$117)*('Pagos mayoristas'!$D97='Precios mayoristas DM'!$E$16:$E$117),0))*(INDEX('Informacion del AEP'!$M$86:$M$189,MATCH(1,('Pagos mayoristas'!$C97='Informacion del AEP'!$C$86:$C$189)*('Pagos mayoristas'!$D97='Informacion del AEP'!$D$86:$D$189),0)))*$I$6</f>
        <v>0</v>
      </c>
      <c r="O97" s="106">
        <f t="array" ref="O97">INDEX('Precios mayoristas DM'!$K$16:$K$117,MATCH(1,('Pagos mayoristas'!$C97='Precios mayoristas DM'!$D$16:$D$117)*('Pagos mayoristas'!$D97='Precios mayoristas DM'!$E$16:$E$117),0))*(INDEX('Informacion del AEP'!$N$86:$N$189,MATCH(1,('Pagos mayoristas'!$C97='Informacion del AEP'!$C$86:$C$189)*('Pagos mayoristas'!$D97='Informacion del AEP'!$D$86:$D$189),0)))*$I$6</f>
        <v>0</v>
      </c>
      <c r="P97" s="106">
        <f t="array" ref="P97">INDEX('Precios mayoristas DM'!$L$16:$L$117,MATCH(1,('Pagos mayoristas'!$C97='Precios mayoristas DM'!$D$16:$D$117)*('Pagos mayoristas'!$D97='Precios mayoristas DM'!$E$16:$E$117),0))*(INDEX('Informacion del AEP'!$O$86:$O$189,MATCH(1,('Pagos mayoristas'!$C97='Informacion del AEP'!$C$86:$C$189)*('Pagos mayoristas'!$D97='Informacion del AEP'!$D$86:$D$189),0)))*$I$6</f>
        <v>0</v>
      </c>
      <c r="Q97" s="106">
        <f t="array" ref="Q97">INDEX('Precios mayoristas DM'!$M$16:$M$117,MATCH(1,('Pagos mayoristas'!$C97='Precios mayoristas DM'!$D$16:$D$117)*('Pagos mayoristas'!$D97='Precios mayoristas DM'!$E$16:$E$117),0))*(INDEX('Informacion del AEP'!$P$86:$P$189,MATCH(1,('Pagos mayoristas'!$C97='Informacion del AEP'!$C$86:$C$189)*('Pagos mayoristas'!$D97='Informacion del AEP'!$D$86:$D$189),0)))*$I$6</f>
        <v>0</v>
      </c>
      <c r="R97" s="106">
        <f t="array" ref="R97">INDEX('Precios mayoristas DM'!$N$16:$N$117,MATCH(1,('Pagos mayoristas'!$C97='Precios mayoristas DM'!$D$16:$D$117)*('Pagos mayoristas'!$D97='Precios mayoristas DM'!$E$16:$E$117),0))*(INDEX('Informacion del AEP'!$Q$86:$Q$189,MATCH(1,('Pagos mayoristas'!$C97='Informacion del AEP'!$C$86:$C$189)*('Pagos mayoristas'!$D97='Informacion del AEP'!$D$86:$D$189),0)))*$I$6</f>
        <v>0</v>
      </c>
    </row>
    <row r="98" spans="1:20" s="175" customFormat="1" x14ac:dyDescent="0.2">
      <c r="C98" s="108" t="s">
        <v>98</v>
      </c>
      <c r="D98" s="106" t="s">
        <v>151</v>
      </c>
      <c r="E98" s="108"/>
      <c r="F98" s="106">
        <f t="array" ref="F98">INDEX('Precios mayoristas DM'!$F$16:$F$117,MATCH(1,('Pagos mayoristas'!C98='Precios mayoristas DM'!$D$16:$D$117)*('Pagos mayoristas'!D98='Precios mayoristas DM'!$E$16:$E$117),0))*(INDEX('Informacion del AEP'!$F$86:$F$189,MATCH(1,('Pagos mayoristas'!C98='Informacion del AEP'!$C$86:$C$189)*('Pagos mayoristas'!D98='Informacion del AEP'!$D$86:$D$189),0)))</f>
        <v>0</v>
      </c>
      <c r="G98" s="106"/>
      <c r="H98" s="108"/>
      <c r="I98" s="106"/>
      <c r="J98" s="106"/>
      <c r="K98" s="106">
        <f t="array" ref="K98">INDEX('Precios mayoristas DM'!$G$16:$G$117,MATCH(1,('Pagos mayoristas'!$C98='Precios mayoristas DM'!$D$16:$D$117)*('Pagos mayoristas'!$D98='Precios mayoristas DM'!$E$16:$E$117),0))*(INDEX('Informacion del AEP'!$J$86:$J$189,MATCH(1,('Pagos mayoristas'!$C98='Informacion del AEP'!$C$86:$C$189)*('Pagos mayoristas'!$D98='Informacion del AEP'!$D$86:$D$189),0)))*$I$6</f>
        <v>0</v>
      </c>
      <c r="L98" s="106">
        <f t="array" ref="L98">INDEX('Precios mayoristas DM'!$H$16:$H$117,MATCH(1,('Pagos mayoristas'!$C98='Precios mayoristas DM'!$D$16:$D$117)*('Pagos mayoristas'!$D98='Precios mayoristas DM'!$E$16:$E$117),0))*(INDEX('Informacion del AEP'!$K$86:$K$189,MATCH(1,('Pagos mayoristas'!$C98='Informacion del AEP'!$C$86:$C$189)*('Pagos mayoristas'!$D98='Informacion del AEP'!$D$86:$D$189),0)))*$I$6</f>
        <v>0</v>
      </c>
      <c r="M98" s="106">
        <f t="array" ref="M98">INDEX('Precios mayoristas DM'!$I$16:$I$117,MATCH(1,('Pagos mayoristas'!$C98='Precios mayoristas DM'!$D$16:$D$117)*('Pagos mayoristas'!$D98='Precios mayoristas DM'!$E$16:$E$117),0))*(INDEX('Informacion del AEP'!$L$86:$L$189,MATCH(1,('Pagos mayoristas'!$C98='Informacion del AEP'!$C$86:$C$189)*('Pagos mayoristas'!$D98='Informacion del AEP'!$D$86:$D$189),0)))*$I$6</f>
        <v>0</v>
      </c>
      <c r="N98" s="106">
        <f t="array" ref="N98">INDEX('Precios mayoristas DM'!$J$16:$J$117,MATCH(1,('Pagos mayoristas'!$C98='Precios mayoristas DM'!$D$16:$D$117)*('Pagos mayoristas'!$D98='Precios mayoristas DM'!$E$16:$E$117),0))*(INDEX('Informacion del AEP'!$M$86:$M$189,MATCH(1,('Pagos mayoristas'!$C98='Informacion del AEP'!$C$86:$C$189)*('Pagos mayoristas'!$D98='Informacion del AEP'!$D$86:$D$189),0)))*$I$6</f>
        <v>0</v>
      </c>
      <c r="O98" s="106">
        <f t="array" ref="O98">INDEX('Precios mayoristas DM'!$K$16:$K$117,MATCH(1,('Pagos mayoristas'!$C98='Precios mayoristas DM'!$D$16:$D$117)*('Pagos mayoristas'!$D98='Precios mayoristas DM'!$E$16:$E$117),0))*(INDEX('Informacion del AEP'!$N$86:$N$189,MATCH(1,('Pagos mayoristas'!$C98='Informacion del AEP'!$C$86:$C$189)*('Pagos mayoristas'!$D98='Informacion del AEP'!$D$86:$D$189),0)))*$I$6</f>
        <v>186590</v>
      </c>
      <c r="P98" s="106">
        <f t="array" ref="P98">INDEX('Precios mayoristas DM'!$L$16:$L$117,MATCH(1,('Pagos mayoristas'!$C98='Precios mayoristas DM'!$D$16:$D$117)*('Pagos mayoristas'!$D98='Precios mayoristas DM'!$E$16:$E$117),0))*(INDEX('Informacion del AEP'!$O$86:$O$189,MATCH(1,('Pagos mayoristas'!$C98='Informacion del AEP'!$C$86:$C$189)*('Pagos mayoristas'!$D98='Informacion del AEP'!$D$86:$D$189),0)))*$I$6</f>
        <v>88500</v>
      </c>
      <c r="Q98" s="106">
        <f t="array" ref="Q98">INDEX('Precios mayoristas DM'!$M$16:$M$117,MATCH(1,('Pagos mayoristas'!$C98='Precios mayoristas DM'!$D$16:$D$117)*('Pagos mayoristas'!$D98='Precios mayoristas DM'!$E$16:$E$117),0))*(INDEX('Informacion del AEP'!$P$86:$P$189,MATCH(1,('Pagos mayoristas'!$C98='Informacion del AEP'!$C$86:$C$189)*('Pagos mayoristas'!$D98='Informacion del AEP'!$D$86:$D$189),0)))*$I$6</f>
        <v>0</v>
      </c>
      <c r="R98" s="106">
        <f t="array" ref="R98">INDEX('Precios mayoristas DM'!$N$16:$N$117,MATCH(1,('Pagos mayoristas'!$C98='Precios mayoristas DM'!$D$16:$D$117)*('Pagos mayoristas'!$D98='Precios mayoristas DM'!$E$16:$E$117),0))*(INDEX('Informacion del AEP'!$Q$86:$Q$189,MATCH(1,('Pagos mayoristas'!$C98='Informacion del AEP'!$C$86:$C$189)*('Pagos mayoristas'!$D98='Informacion del AEP'!$D$86:$D$189),0)))*$I$6</f>
        <v>0</v>
      </c>
    </row>
    <row r="99" spans="1:20" s="175" customFormat="1" x14ac:dyDescent="0.2">
      <c r="C99" s="108" t="s">
        <v>99</v>
      </c>
      <c r="D99" s="106" t="s">
        <v>151</v>
      </c>
      <c r="E99" s="108"/>
      <c r="F99" s="106">
        <f t="array" ref="F99">INDEX('Precios mayoristas DM'!$F$16:$F$117,MATCH(1,('Pagos mayoristas'!C99='Precios mayoristas DM'!$D$16:$D$117)*('Pagos mayoristas'!D99='Precios mayoristas DM'!$E$16:$E$117),0))*(INDEX('Informacion del AEP'!$F$86:$F$189,MATCH(1,('Pagos mayoristas'!C99='Informacion del AEP'!$C$86:$C$189)*('Pagos mayoristas'!D99='Informacion del AEP'!$D$86:$D$189),0)))</f>
        <v>0</v>
      </c>
      <c r="G99" s="106"/>
      <c r="H99" s="108"/>
      <c r="I99" s="106"/>
      <c r="J99" s="106"/>
      <c r="K99" s="106">
        <f t="array" ref="K99">INDEX('Precios mayoristas DM'!$G$16:$G$117,MATCH(1,('Pagos mayoristas'!$C99='Precios mayoristas DM'!$D$16:$D$117)*('Pagos mayoristas'!$D99='Precios mayoristas DM'!$E$16:$E$117),0))*(INDEX('Informacion del AEP'!$J$86:$J$189,MATCH(1,('Pagos mayoristas'!$C99='Informacion del AEP'!$C$86:$C$189)*('Pagos mayoristas'!$D99='Informacion del AEP'!$D$86:$D$189),0)))*$I$6</f>
        <v>0</v>
      </c>
      <c r="L99" s="106">
        <f t="array" ref="L99">INDEX('Precios mayoristas DM'!$H$16:$H$117,MATCH(1,('Pagos mayoristas'!$C99='Precios mayoristas DM'!$D$16:$D$117)*('Pagos mayoristas'!$D99='Precios mayoristas DM'!$E$16:$E$117),0))*(INDEX('Informacion del AEP'!$K$86:$K$189,MATCH(1,('Pagos mayoristas'!$C99='Informacion del AEP'!$C$86:$C$189)*('Pagos mayoristas'!$D99='Informacion del AEP'!$D$86:$D$189),0)))*$I$6</f>
        <v>0</v>
      </c>
      <c r="M99" s="106">
        <f t="array" ref="M99">INDEX('Precios mayoristas DM'!$I$16:$I$117,MATCH(1,('Pagos mayoristas'!$C99='Precios mayoristas DM'!$D$16:$D$117)*('Pagos mayoristas'!$D99='Precios mayoristas DM'!$E$16:$E$117),0))*(INDEX('Informacion del AEP'!$L$86:$L$189,MATCH(1,('Pagos mayoristas'!$C99='Informacion del AEP'!$C$86:$C$189)*('Pagos mayoristas'!$D99='Informacion del AEP'!$D$86:$D$189),0)))*$I$6</f>
        <v>0</v>
      </c>
      <c r="N99" s="106">
        <f t="array" ref="N99">INDEX('Precios mayoristas DM'!$J$16:$J$117,MATCH(1,('Pagos mayoristas'!$C99='Precios mayoristas DM'!$D$16:$D$117)*('Pagos mayoristas'!$D99='Precios mayoristas DM'!$E$16:$E$117),0))*(INDEX('Informacion del AEP'!$M$86:$M$189,MATCH(1,('Pagos mayoristas'!$C99='Informacion del AEP'!$C$86:$C$189)*('Pagos mayoristas'!$D99='Informacion del AEP'!$D$86:$D$189),0)))*$I$6</f>
        <v>0</v>
      </c>
      <c r="O99" s="106">
        <f t="array" ref="O99">INDEX('Precios mayoristas DM'!$K$16:$K$117,MATCH(1,('Pagos mayoristas'!$C99='Precios mayoristas DM'!$D$16:$D$117)*('Pagos mayoristas'!$D99='Precios mayoristas DM'!$E$16:$E$117),0))*(INDEX('Informacion del AEP'!$N$86:$N$189,MATCH(1,('Pagos mayoristas'!$C99='Informacion del AEP'!$C$86:$C$189)*('Pagos mayoristas'!$D99='Informacion del AEP'!$D$86:$D$189),0)))*$I$6</f>
        <v>0</v>
      </c>
      <c r="P99" s="106">
        <f t="array" ref="P99">INDEX('Precios mayoristas DM'!$L$16:$L$117,MATCH(1,('Pagos mayoristas'!$C99='Precios mayoristas DM'!$D$16:$D$117)*('Pagos mayoristas'!$D99='Precios mayoristas DM'!$E$16:$E$117),0))*(INDEX('Informacion del AEP'!$O$86:$O$189,MATCH(1,('Pagos mayoristas'!$C99='Informacion del AEP'!$C$86:$C$189)*('Pagos mayoristas'!$D99='Informacion del AEP'!$D$86:$D$189),0)))*$I$6</f>
        <v>0</v>
      </c>
      <c r="Q99" s="106">
        <f t="array" ref="Q99">INDEX('Precios mayoristas DM'!$M$16:$M$117,MATCH(1,('Pagos mayoristas'!$C99='Precios mayoristas DM'!$D$16:$D$117)*('Pagos mayoristas'!$D99='Precios mayoristas DM'!$E$16:$E$117),0))*(INDEX('Informacion del AEP'!$P$86:$P$189,MATCH(1,('Pagos mayoristas'!$C99='Informacion del AEP'!$C$86:$C$189)*('Pagos mayoristas'!$D99='Informacion del AEP'!$D$86:$D$189),0)))*$I$6</f>
        <v>0</v>
      </c>
      <c r="R99" s="106">
        <f t="array" ref="R99">INDEX('Precios mayoristas DM'!$N$16:$N$117,MATCH(1,('Pagos mayoristas'!$C99='Precios mayoristas DM'!$D$16:$D$117)*('Pagos mayoristas'!$D99='Precios mayoristas DM'!$E$16:$E$117),0))*(INDEX('Informacion del AEP'!$Q$86:$Q$189,MATCH(1,('Pagos mayoristas'!$C99='Informacion del AEP'!$C$86:$C$189)*('Pagos mayoristas'!$D99='Informacion del AEP'!$D$86:$D$189),0)))*$I$6</f>
        <v>0</v>
      </c>
    </row>
    <row r="100" spans="1:20" s="175" customFormat="1" x14ac:dyDescent="0.2">
      <c r="C100" s="108" t="s">
        <v>100</v>
      </c>
      <c r="D100" s="106" t="s">
        <v>151</v>
      </c>
      <c r="E100" s="108"/>
      <c r="F100" s="106">
        <f t="array" ref="F100">INDEX('Precios mayoristas DM'!$F$16:$F$117,MATCH(1,('Pagos mayoristas'!C100='Precios mayoristas DM'!$D$16:$D$117)*('Pagos mayoristas'!D100='Precios mayoristas DM'!$E$16:$E$117),0))*(INDEX('Informacion del AEP'!$F$86:$F$189,MATCH(1,('Pagos mayoristas'!C100='Informacion del AEP'!$C$86:$C$189)*('Pagos mayoristas'!D100='Informacion del AEP'!$D$86:$D$189),0)))</f>
        <v>0</v>
      </c>
      <c r="G100" s="106"/>
      <c r="H100" s="108"/>
      <c r="I100" s="106"/>
      <c r="J100" s="106"/>
      <c r="K100" s="106">
        <f t="array" ref="K100">INDEX('Precios mayoristas DM'!$G$16:$G$117,MATCH(1,('Pagos mayoristas'!$C100='Precios mayoristas DM'!$D$16:$D$117)*('Pagos mayoristas'!$D100='Precios mayoristas DM'!$E$16:$E$117),0))*(INDEX('Informacion del AEP'!$J$86:$J$189,MATCH(1,('Pagos mayoristas'!$C100='Informacion del AEP'!$C$86:$C$189)*('Pagos mayoristas'!$D100='Informacion del AEP'!$D$86:$D$189),0)))*$I$6</f>
        <v>0</v>
      </c>
      <c r="L100" s="106">
        <f t="array" ref="L100">INDEX('Precios mayoristas DM'!$H$16:$H$117,MATCH(1,('Pagos mayoristas'!$C100='Precios mayoristas DM'!$D$16:$D$117)*('Pagos mayoristas'!$D100='Precios mayoristas DM'!$E$16:$E$117),0))*(INDEX('Informacion del AEP'!$K$86:$K$189,MATCH(1,('Pagos mayoristas'!$C100='Informacion del AEP'!$C$86:$C$189)*('Pagos mayoristas'!$D100='Informacion del AEP'!$D$86:$D$189),0)))*$I$6</f>
        <v>0</v>
      </c>
      <c r="M100" s="106">
        <f t="array" ref="M100">INDEX('Precios mayoristas DM'!$I$16:$I$117,MATCH(1,('Pagos mayoristas'!$C100='Precios mayoristas DM'!$D$16:$D$117)*('Pagos mayoristas'!$D100='Precios mayoristas DM'!$E$16:$E$117),0))*(INDEX('Informacion del AEP'!$L$86:$L$189,MATCH(1,('Pagos mayoristas'!$C100='Informacion del AEP'!$C$86:$C$189)*('Pagos mayoristas'!$D100='Informacion del AEP'!$D$86:$D$189),0)))*$I$6</f>
        <v>0</v>
      </c>
      <c r="N100" s="106">
        <f t="array" ref="N100">INDEX('Precios mayoristas DM'!$J$16:$J$117,MATCH(1,('Pagos mayoristas'!$C100='Precios mayoristas DM'!$D$16:$D$117)*('Pagos mayoristas'!$D100='Precios mayoristas DM'!$E$16:$E$117),0))*(INDEX('Informacion del AEP'!$M$86:$M$189,MATCH(1,('Pagos mayoristas'!$C100='Informacion del AEP'!$C$86:$C$189)*('Pagos mayoristas'!$D100='Informacion del AEP'!$D$86:$D$189),0)))*$I$6</f>
        <v>0</v>
      </c>
      <c r="O100" s="106">
        <f t="array" ref="O100">INDEX('Precios mayoristas DM'!$K$16:$K$117,MATCH(1,('Pagos mayoristas'!$C100='Precios mayoristas DM'!$D$16:$D$117)*('Pagos mayoristas'!$D100='Precios mayoristas DM'!$E$16:$E$117),0))*(INDEX('Informacion del AEP'!$N$86:$N$189,MATCH(1,('Pagos mayoristas'!$C100='Informacion del AEP'!$C$86:$C$189)*('Pagos mayoristas'!$D100='Informacion del AEP'!$D$86:$D$189),0)))*$I$6</f>
        <v>0</v>
      </c>
      <c r="P100" s="106">
        <f t="array" ref="P100">INDEX('Precios mayoristas DM'!$L$16:$L$117,MATCH(1,('Pagos mayoristas'!$C100='Precios mayoristas DM'!$D$16:$D$117)*('Pagos mayoristas'!$D100='Precios mayoristas DM'!$E$16:$E$117),0))*(INDEX('Informacion del AEP'!$O$86:$O$189,MATCH(1,('Pagos mayoristas'!$C100='Informacion del AEP'!$C$86:$C$189)*('Pagos mayoristas'!$D100='Informacion del AEP'!$D$86:$D$189),0)))*$I$6</f>
        <v>0</v>
      </c>
      <c r="Q100" s="106">
        <f t="array" ref="Q100">INDEX('Precios mayoristas DM'!$M$16:$M$117,MATCH(1,('Pagos mayoristas'!$C100='Precios mayoristas DM'!$D$16:$D$117)*('Pagos mayoristas'!$D100='Precios mayoristas DM'!$E$16:$E$117),0))*(INDEX('Informacion del AEP'!$P$86:$P$189,MATCH(1,('Pagos mayoristas'!$C100='Informacion del AEP'!$C$86:$C$189)*('Pagos mayoristas'!$D100='Informacion del AEP'!$D$86:$D$189),0)))*$I$6</f>
        <v>0</v>
      </c>
      <c r="R100" s="106">
        <f t="array" ref="R100">INDEX('Precios mayoristas DM'!$N$16:$N$117,MATCH(1,('Pagos mayoristas'!$C100='Precios mayoristas DM'!$D$16:$D$117)*('Pagos mayoristas'!$D100='Precios mayoristas DM'!$E$16:$E$117),0))*(INDEX('Informacion del AEP'!$Q$86:$Q$189,MATCH(1,('Pagos mayoristas'!$C100='Informacion del AEP'!$C$86:$C$189)*('Pagos mayoristas'!$D100='Informacion del AEP'!$D$86:$D$189),0)))*$I$6</f>
        <v>0</v>
      </c>
    </row>
    <row r="101" spans="1:20" s="175" customFormat="1" x14ac:dyDescent="0.2">
      <c r="C101" s="108" t="s">
        <v>101</v>
      </c>
      <c r="D101" s="106" t="s">
        <v>151</v>
      </c>
      <c r="E101" s="108"/>
      <c r="F101" s="106">
        <f t="array" ref="F101">INDEX('Precios mayoristas DM'!$F$16:$F$117,MATCH(1,('Pagos mayoristas'!C101='Precios mayoristas DM'!$D$16:$D$117)*('Pagos mayoristas'!D101='Precios mayoristas DM'!$E$16:$E$117),0))*(INDEX('Informacion del AEP'!$F$86:$F$189,MATCH(1,('Pagos mayoristas'!C101='Informacion del AEP'!$C$86:$C$189)*('Pagos mayoristas'!D101='Informacion del AEP'!$D$86:$D$189),0)))</f>
        <v>0</v>
      </c>
      <c r="G101" s="106"/>
      <c r="H101" s="108"/>
      <c r="I101" s="106"/>
      <c r="J101" s="106"/>
      <c r="K101" s="106">
        <f t="array" ref="K101">INDEX('Precios mayoristas DM'!$G$16:$G$117,MATCH(1,('Pagos mayoristas'!$C101='Precios mayoristas DM'!$D$16:$D$117)*('Pagos mayoristas'!$D101='Precios mayoristas DM'!$E$16:$E$117),0))*(INDEX('Informacion del AEP'!$J$86:$J$189,MATCH(1,('Pagos mayoristas'!$C101='Informacion del AEP'!$C$86:$C$189)*('Pagos mayoristas'!$D101='Informacion del AEP'!$D$86:$D$189),0)))*$I$6</f>
        <v>0</v>
      </c>
      <c r="L101" s="106">
        <f t="array" ref="L101">INDEX('Precios mayoristas DM'!$H$16:$H$117,MATCH(1,('Pagos mayoristas'!$C101='Precios mayoristas DM'!$D$16:$D$117)*('Pagos mayoristas'!$D101='Precios mayoristas DM'!$E$16:$E$117),0))*(INDEX('Informacion del AEP'!$K$86:$K$189,MATCH(1,('Pagos mayoristas'!$C101='Informacion del AEP'!$C$86:$C$189)*('Pagos mayoristas'!$D101='Informacion del AEP'!$D$86:$D$189),0)))*$I$6</f>
        <v>0</v>
      </c>
      <c r="M101" s="106">
        <f t="array" ref="M101">INDEX('Precios mayoristas DM'!$I$16:$I$117,MATCH(1,('Pagos mayoristas'!$C101='Precios mayoristas DM'!$D$16:$D$117)*('Pagos mayoristas'!$D101='Precios mayoristas DM'!$E$16:$E$117),0))*(INDEX('Informacion del AEP'!$L$86:$L$189,MATCH(1,('Pagos mayoristas'!$C101='Informacion del AEP'!$C$86:$C$189)*('Pagos mayoristas'!$D101='Informacion del AEP'!$D$86:$D$189),0)))*$I$6</f>
        <v>0</v>
      </c>
      <c r="N101" s="106">
        <f t="array" ref="N101">INDEX('Precios mayoristas DM'!$J$16:$J$117,MATCH(1,('Pagos mayoristas'!$C101='Precios mayoristas DM'!$D$16:$D$117)*('Pagos mayoristas'!$D101='Precios mayoristas DM'!$E$16:$E$117),0))*(INDEX('Informacion del AEP'!$M$86:$M$189,MATCH(1,('Pagos mayoristas'!$C101='Informacion del AEP'!$C$86:$C$189)*('Pagos mayoristas'!$D101='Informacion del AEP'!$D$86:$D$189),0)))*$I$6</f>
        <v>0</v>
      </c>
      <c r="O101" s="106">
        <f t="array" ref="O101">INDEX('Precios mayoristas DM'!$K$16:$K$117,MATCH(1,('Pagos mayoristas'!$C101='Precios mayoristas DM'!$D$16:$D$117)*('Pagos mayoristas'!$D101='Precios mayoristas DM'!$E$16:$E$117),0))*(INDEX('Informacion del AEP'!$N$86:$N$189,MATCH(1,('Pagos mayoristas'!$C101='Informacion del AEP'!$C$86:$C$189)*('Pagos mayoristas'!$D101='Informacion del AEP'!$D$86:$D$189),0)))*$I$6</f>
        <v>0</v>
      </c>
      <c r="P101" s="106">
        <f t="array" ref="P101">INDEX('Precios mayoristas DM'!$L$16:$L$117,MATCH(1,('Pagos mayoristas'!$C101='Precios mayoristas DM'!$D$16:$D$117)*('Pagos mayoristas'!$D101='Precios mayoristas DM'!$E$16:$E$117),0))*(INDEX('Informacion del AEP'!$O$86:$O$189,MATCH(1,('Pagos mayoristas'!$C101='Informacion del AEP'!$C$86:$C$189)*('Pagos mayoristas'!$D101='Informacion del AEP'!$D$86:$D$189),0)))*$I$6</f>
        <v>0</v>
      </c>
      <c r="Q101" s="106">
        <f t="array" ref="Q101">INDEX('Precios mayoristas DM'!$M$16:$M$117,MATCH(1,('Pagos mayoristas'!$C101='Precios mayoristas DM'!$D$16:$D$117)*('Pagos mayoristas'!$D101='Precios mayoristas DM'!$E$16:$E$117),0))*(INDEX('Informacion del AEP'!$P$86:$P$189,MATCH(1,('Pagos mayoristas'!$C101='Informacion del AEP'!$C$86:$C$189)*('Pagos mayoristas'!$D101='Informacion del AEP'!$D$86:$D$189),0)))*$I$6</f>
        <v>0</v>
      </c>
      <c r="R101" s="106">
        <f t="array" ref="R101">INDEX('Precios mayoristas DM'!$N$16:$N$117,MATCH(1,('Pagos mayoristas'!$C101='Precios mayoristas DM'!$D$16:$D$117)*('Pagos mayoristas'!$D101='Precios mayoristas DM'!$E$16:$E$117),0))*(INDEX('Informacion del AEP'!$Q$86:$Q$189,MATCH(1,('Pagos mayoristas'!$C101='Informacion del AEP'!$C$86:$C$189)*('Pagos mayoristas'!$D101='Informacion del AEP'!$D$86:$D$189),0)))*$I$6</f>
        <v>0</v>
      </c>
    </row>
    <row r="102" spans="1:20" s="175" customFormat="1" ht="14.45" customHeight="1" x14ac:dyDescent="0.2">
      <c r="C102" s="108" t="s">
        <v>102</v>
      </c>
      <c r="D102" s="106" t="s">
        <v>151</v>
      </c>
      <c r="E102" s="108"/>
      <c r="F102" s="106">
        <f t="array" ref="F102">INDEX('Precios mayoristas DM'!$F$16:$F$117,MATCH(1,('Pagos mayoristas'!C102='Precios mayoristas DM'!$D$16:$D$117)*('Pagos mayoristas'!D102='Precios mayoristas DM'!$E$16:$E$117),0))*(INDEX('Informacion del AEP'!$F$86:$F$189,MATCH(1,('Pagos mayoristas'!C102='Informacion del AEP'!$C$86:$C$189)*('Pagos mayoristas'!D102='Informacion del AEP'!$D$86:$D$189),0)))</f>
        <v>0</v>
      </c>
      <c r="G102" s="106"/>
      <c r="H102" s="108"/>
      <c r="I102" s="106"/>
      <c r="J102" s="106"/>
      <c r="K102" s="106">
        <f t="array" ref="K102">INDEX('Precios mayoristas DM'!$G$16:$G$117,MATCH(1,('Pagos mayoristas'!$C102='Precios mayoristas DM'!$D$16:$D$117)*('Pagos mayoristas'!$D102='Precios mayoristas DM'!$E$16:$E$117),0))*(INDEX('Informacion del AEP'!$J$86:$J$189,MATCH(1,('Pagos mayoristas'!$C102='Informacion del AEP'!$C$86:$C$189)*('Pagos mayoristas'!$D102='Informacion del AEP'!$D$86:$D$189),0)))*$I$6</f>
        <v>0</v>
      </c>
      <c r="L102" s="106">
        <f t="array" ref="L102">INDEX('Precios mayoristas DM'!$H$16:$H$117,MATCH(1,('Pagos mayoristas'!$C102='Precios mayoristas DM'!$D$16:$D$117)*('Pagos mayoristas'!$D102='Precios mayoristas DM'!$E$16:$E$117),0))*(INDEX('Informacion del AEP'!$K$86:$K$189,MATCH(1,('Pagos mayoristas'!$C102='Informacion del AEP'!$C$86:$C$189)*('Pagos mayoristas'!$D102='Informacion del AEP'!$D$86:$D$189),0)))*$I$6</f>
        <v>0</v>
      </c>
      <c r="M102" s="106">
        <f t="array" ref="M102">INDEX('Precios mayoristas DM'!$I$16:$I$117,MATCH(1,('Pagos mayoristas'!$C102='Precios mayoristas DM'!$D$16:$D$117)*('Pagos mayoristas'!$D102='Precios mayoristas DM'!$E$16:$E$117),0))*(INDEX('Informacion del AEP'!$L$86:$L$189,MATCH(1,('Pagos mayoristas'!$C102='Informacion del AEP'!$C$86:$C$189)*('Pagos mayoristas'!$D102='Informacion del AEP'!$D$86:$D$189),0)))*$I$6</f>
        <v>0</v>
      </c>
      <c r="N102" s="106">
        <f t="array" ref="N102">INDEX('Precios mayoristas DM'!$J$16:$J$117,MATCH(1,('Pagos mayoristas'!$C102='Precios mayoristas DM'!$D$16:$D$117)*('Pagos mayoristas'!$D102='Precios mayoristas DM'!$E$16:$E$117),0))*(INDEX('Informacion del AEP'!$M$86:$M$189,MATCH(1,('Pagos mayoristas'!$C102='Informacion del AEP'!$C$86:$C$189)*('Pagos mayoristas'!$D102='Informacion del AEP'!$D$86:$D$189),0)))*$I$6</f>
        <v>0</v>
      </c>
      <c r="O102" s="106">
        <f t="array" ref="O102">INDEX('Precios mayoristas DM'!$K$16:$K$117,MATCH(1,('Pagos mayoristas'!$C102='Precios mayoristas DM'!$D$16:$D$117)*('Pagos mayoristas'!$D102='Precios mayoristas DM'!$E$16:$E$117),0))*(INDEX('Informacion del AEP'!$N$86:$N$189,MATCH(1,('Pagos mayoristas'!$C102='Informacion del AEP'!$C$86:$C$189)*('Pagos mayoristas'!$D102='Informacion del AEP'!$D$86:$D$189),0)))*$I$6</f>
        <v>0</v>
      </c>
      <c r="P102" s="106">
        <f t="array" ref="P102">INDEX('Precios mayoristas DM'!$L$16:$L$117,MATCH(1,('Pagos mayoristas'!$C102='Precios mayoristas DM'!$D$16:$D$117)*('Pagos mayoristas'!$D102='Precios mayoristas DM'!$E$16:$E$117),0))*(INDEX('Informacion del AEP'!$O$86:$O$189,MATCH(1,('Pagos mayoristas'!$C102='Informacion del AEP'!$C$86:$C$189)*('Pagos mayoristas'!$D102='Informacion del AEP'!$D$86:$D$189),0)))*$I$6</f>
        <v>0</v>
      </c>
      <c r="Q102" s="106">
        <f t="array" ref="Q102">INDEX('Precios mayoristas DM'!$M$16:$M$117,MATCH(1,('Pagos mayoristas'!$C102='Precios mayoristas DM'!$D$16:$D$117)*('Pagos mayoristas'!$D102='Precios mayoristas DM'!$E$16:$E$117),0))*(INDEX('Informacion del AEP'!$P$86:$P$189,MATCH(1,('Pagos mayoristas'!$C102='Informacion del AEP'!$C$86:$C$189)*('Pagos mayoristas'!$D102='Informacion del AEP'!$D$86:$D$189),0)))*$I$6</f>
        <v>1068905</v>
      </c>
      <c r="R102" s="106">
        <f t="array" ref="R102">INDEX('Precios mayoristas DM'!$N$16:$N$117,MATCH(1,('Pagos mayoristas'!$C102='Precios mayoristas DM'!$D$16:$D$117)*('Pagos mayoristas'!$D102='Precios mayoristas DM'!$E$16:$E$117),0))*(INDEX('Informacion del AEP'!$Q$86:$Q$189,MATCH(1,('Pagos mayoristas'!$C102='Informacion del AEP'!$C$86:$C$189)*('Pagos mayoristas'!$D102='Informacion del AEP'!$D$86:$D$189),0)))*$I$6</f>
        <v>2530000</v>
      </c>
    </row>
    <row r="103" spans="1:20" s="175" customFormat="1" ht="14.45" customHeight="1" x14ac:dyDescent="0.2">
      <c r="C103" s="108" t="s">
        <v>103</v>
      </c>
      <c r="D103" s="106" t="s">
        <v>151</v>
      </c>
      <c r="E103" s="108"/>
      <c r="F103" s="106">
        <f t="array" ref="F103">INDEX('Precios mayoristas DM'!$F$16:$F$117,MATCH(1,('Pagos mayoristas'!C103='Precios mayoristas DM'!$D$16:$D$117)*('Pagos mayoristas'!D103='Precios mayoristas DM'!$E$16:$E$117),0))*(INDEX('Informacion del AEP'!$F$86:$F$189,MATCH(1,('Pagos mayoristas'!C103='Informacion del AEP'!$C$86:$C$189)*('Pagos mayoristas'!D103='Informacion del AEP'!$D$86:$D$189),0)))</f>
        <v>0</v>
      </c>
      <c r="G103" s="106"/>
      <c r="H103" s="108"/>
      <c r="I103" s="106"/>
      <c r="J103" s="106"/>
      <c r="K103" s="106">
        <f t="array" ref="K103">INDEX('Precios mayoristas DM'!$G$16:$G$117,MATCH(1,('Pagos mayoristas'!$C103='Precios mayoristas DM'!$D$16:$D$117)*('Pagos mayoristas'!$D103='Precios mayoristas DM'!$E$16:$E$117),0))*(INDEX('Informacion del AEP'!$J$86:$J$189,MATCH(1,('Pagos mayoristas'!$C103='Informacion del AEP'!$C$86:$C$189)*('Pagos mayoristas'!$D103='Informacion del AEP'!$D$86:$D$189),0)))*$I$6</f>
        <v>0</v>
      </c>
      <c r="L103" s="106">
        <f t="array" ref="L103">INDEX('Precios mayoristas DM'!$H$16:$H$117,MATCH(1,('Pagos mayoristas'!$C103='Precios mayoristas DM'!$D$16:$D$117)*('Pagos mayoristas'!$D103='Precios mayoristas DM'!$E$16:$E$117),0))*(INDEX('Informacion del AEP'!$K$86:$K$189,MATCH(1,('Pagos mayoristas'!$C103='Informacion del AEP'!$C$86:$C$189)*('Pagos mayoristas'!$D103='Informacion del AEP'!$D$86:$D$189),0)))*$I$6</f>
        <v>0</v>
      </c>
      <c r="M103" s="106">
        <f t="array" ref="M103">INDEX('Precios mayoristas DM'!$I$16:$I$117,MATCH(1,('Pagos mayoristas'!$C103='Precios mayoristas DM'!$D$16:$D$117)*('Pagos mayoristas'!$D103='Precios mayoristas DM'!$E$16:$E$117),0))*(INDEX('Informacion del AEP'!$L$86:$L$189,MATCH(1,('Pagos mayoristas'!$C103='Informacion del AEP'!$C$86:$C$189)*('Pagos mayoristas'!$D103='Informacion del AEP'!$D$86:$D$189),0)))*$I$6</f>
        <v>0</v>
      </c>
      <c r="N103" s="106">
        <f t="array" ref="N103">INDEX('Precios mayoristas DM'!$J$16:$J$117,MATCH(1,('Pagos mayoristas'!$C103='Precios mayoristas DM'!$D$16:$D$117)*('Pagos mayoristas'!$D103='Precios mayoristas DM'!$E$16:$E$117),0))*(INDEX('Informacion del AEP'!$M$86:$M$189,MATCH(1,('Pagos mayoristas'!$C103='Informacion del AEP'!$C$86:$C$189)*('Pagos mayoristas'!$D103='Informacion del AEP'!$D$86:$D$189),0)))*$I$6</f>
        <v>0</v>
      </c>
      <c r="O103" s="106">
        <f t="array" ref="O103">INDEX('Precios mayoristas DM'!$K$16:$K$117,MATCH(1,('Pagos mayoristas'!$C103='Precios mayoristas DM'!$D$16:$D$117)*('Pagos mayoristas'!$D103='Precios mayoristas DM'!$E$16:$E$117),0))*(INDEX('Informacion del AEP'!$N$86:$N$189,MATCH(1,('Pagos mayoristas'!$C103='Informacion del AEP'!$C$86:$C$189)*('Pagos mayoristas'!$D103='Informacion del AEP'!$D$86:$D$189),0)))*$I$6</f>
        <v>0</v>
      </c>
      <c r="P103" s="106">
        <f t="array" ref="P103">INDEX('Precios mayoristas DM'!$L$16:$L$117,MATCH(1,('Pagos mayoristas'!$C103='Precios mayoristas DM'!$D$16:$D$117)*('Pagos mayoristas'!$D103='Precios mayoristas DM'!$E$16:$E$117),0))*(INDEX('Informacion del AEP'!$O$86:$O$189,MATCH(1,('Pagos mayoristas'!$C103='Informacion del AEP'!$C$86:$C$189)*('Pagos mayoristas'!$D103='Informacion del AEP'!$D$86:$D$189),0)))*$I$6</f>
        <v>0</v>
      </c>
      <c r="Q103" s="106">
        <f t="array" ref="Q103">INDEX('Precios mayoristas DM'!$M$16:$M$117,MATCH(1,('Pagos mayoristas'!$C103='Precios mayoristas DM'!$D$16:$D$117)*('Pagos mayoristas'!$D103='Precios mayoristas DM'!$E$16:$E$117),0))*(INDEX('Informacion del AEP'!$P$86:$P$189,MATCH(1,('Pagos mayoristas'!$C103='Informacion del AEP'!$C$86:$C$189)*('Pagos mayoristas'!$D103='Informacion del AEP'!$D$86:$D$189),0)))*$I$6</f>
        <v>0</v>
      </c>
      <c r="R103" s="106">
        <f t="array" ref="R103">INDEX('Precios mayoristas DM'!$N$16:$N$117,MATCH(1,('Pagos mayoristas'!$C103='Precios mayoristas DM'!$D$16:$D$117)*('Pagos mayoristas'!$D103='Precios mayoristas DM'!$E$16:$E$117),0))*(INDEX('Informacion del AEP'!$Q$86:$Q$189,MATCH(1,('Pagos mayoristas'!$C103='Informacion del AEP'!$C$86:$C$189)*('Pagos mayoristas'!$D103='Informacion del AEP'!$D$86:$D$189),0)))*$I$6</f>
        <v>0</v>
      </c>
    </row>
    <row r="104" spans="1:20" s="175" customFormat="1" ht="14.45" customHeight="1" x14ac:dyDescent="0.2">
      <c r="C104" s="108" t="s">
        <v>104</v>
      </c>
      <c r="D104" s="106" t="s">
        <v>151</v>
      </c>
      <c r="E104" s="108"/>
      <c r="F104" s="106">
        <f t="array" ref="F104">INDEX('Precios mayoristas DM'!$F$16:$F$117,MATCH(1,('Pagos mayoristas'!C104='Precios mayoristas DM'!$D$16:$D$117)*('Pagos mayoristas'!D104='Precios mayoristas DM'!$E$16:$E$117),0))*(INDEX('Informacion del AEP'!$F$86:$F$189,MATCH(1,('Pagos mayoristas'!C104='Informacion del AEP'!$C$86:$C$189)*('Pagos mayoristas'!D104='Informacion del AEP'!$D$86:$D$189),0)))</f>
        <v>0</v>
      </c>
      <c r="G104" s="106"/>
      <c r="H104" s="108"/>
      <c r="I104" s="106"/>
      <c r="J104" s="106"/>
      <c r="K104" s="106">
        <f t="array" ref="K104">INDEX('Precios mayoristas DM'!$G$16:$G$117,MATCH(1,('Pagos mayoristas'!$C104='Precios mayoristas DM'!$D$16:$D$117)*('Pagos mayoristas'!$D104='Precios mayoristas DM'!$E$16:$E$117),0))*(INDEX('Informacion del AEP'!$J$86:$J$189,MATCH(1,('Pagos mayoristas'!$C104='Informacion del AEP'!$C$86:$C$189)*('Pagos mayoristas'!$D104='Informacion del AEP'!$D$86:$D$189),0)))*$I$6</f>
        <v>0</v>
      </c>
      <c r="L104" s="106">
        <f t="array" ref="L104">INDEX('Precios mayoristas DM'!$H$16:$H$117,MATCH(1,('Pagos mayoristas'!$C104='Precios mayoristas DM'!$D$16:$D$117)*('Pagos mayoristas'!$D104='Precios mayoristas DM'!$E$16:$E$117),0))*(INDEX('Informacion del AEP'!$K$86:$K$189,MATCH(1,('Pagos mayoristas'!$C104='Informacion del AEP'!$C$86:$C$189)*('Pagos mayoristas'!$D104='Informacion del AEP'!$D$86:$D$189),0)))*$I$6</f>
        <v>0</v>
      </c>
      <c r="M104" s="106">
        <f t="array" ref="M104">INDEX('Precios mayoristas DM'!$I$16:$I$117,MATCH(1,('Pagos mayoristas'!$C104='Precios mayoristas DM'!$D$16:$D$117)*('Pagos mayoristas'!$D104='Precios mayoristas DM'!$E$16:$E$117),0))*(INDEX('Informacion del AEP'!$L$86:$L$189,MATCH(1,('Pagos mayoristas'!$C104='Informacion del AEP'!$C$86:$C$189)*('Pagos mayoristas'!$D104='Informacion del AEP'!$D$86:$D$189),0)))*$I$6</f>
        <v>0</v>
      </c>
      <c r="N104" s="106">
        <f t="array" ref="N104">INDEX('Precios mayoristas DM'!$J$16:$J$117,MATCH(1,('Pagos mayoristas'!$C104='Precios mayoristas DM'!$D$16:$D$117)*('Pagos mayoristas'!$D104='Precios mayoristas DM'!$E$16:$E$117),0))*(INDEX('Informacion del AEP'!$M$86:$M$189,MATCH(1,('Pagos mayoristas'!$C104='Informacion del AEP'!$C$86:$C$189)*('Pagos mayoristas'!$D104='Informacion del AEP'!$D$86:$D$189),0)))*$I$6</f>
        <v>0</v>
      </c>
      <c r="O104" s="106">
        <f t="array" ref="O104">INDEX('Precios mayoristas DM'!$K$16:$K$117,MATCH(1,('Pagos mayoristas'!$C104='Precios mayoristas DM'!$D$16:$D$117)*('Pagos mayoristas'!$D104='Precios mayoristas DM'!$E$16:$E$117),0))*(INDEX('Informacion del AEP'!$N$86:$N$189,MATCH(1,('Pagos mayoristas'!$C104='Informacion del AEP'!$C$86:$C$189)*('Pagos mayoristas'!$D104='Informacion del AEP'!$D$86:$D$189),0)))*$I$6</f>
        <v>0</v>
      </c>
      <c r="P104" s="106">
        <f t="array" ref="P104">INDEX('Precios mayoristas DM'!$L$16:$L$117,MATCH(1,('Pagos mayoristas'!$C104='Precios mayoristas DM'!$D$16:$D$117)*('Pagos mayoristas'!$D104='Precios mayoristas DM'!$E$16:$E$117),0))*(INDEX('Informacion del AEP'!$O$86:$O$189,MATCH(1,('Pagos mayoristas'!$C104='Informacion del AEP'!$C$86:$C$189)*('Pagos mayoristas'!$D104='Informacion del AEP'!$D$86:$D$189),0)))*$I$6</f>
        <v>0</v>
      </c>
      <c r="Q104" s="106">
        <f t="array" ref="Q104">INDEX('Precios mayoristas DM'!$M$16:$M$117,MATCH(1,('Pagos mayoristas'!$C104='Precios mayoristas DM'!$D$16:$D$117)*('Pagos mayoristas'!$D104='Precios mayoristas DM'!$E$16:$E$117),0))*(INDEX('Informacion del AEP'!$P$86:$P$189,MATCH(1,('Pagos mayoristas'!$C104='Informacion del AEP'!$C$86:$C$189)*('Pagos mayoristas'!$D104='Informacion del AEP'!$D$86:$D$189),0)))*$I$6</f>
        <v>0</v>
      </c>
      <c r="R104" s="106">
        <f t="array" ref="R104">INDEX('Precios mayoristas DM'!$N$16:$N$117,MATCH(1,('Pagos mayoristas'!$C104='Precios mayoristas DM'!$D$16:$D$117)*('Pagos mayoristas'!$D104='Precios mayoristas DM'!$E$16:$E$117),0))*(INDEX('Informacion del AEP'!$Q$86:$Q$189,MATCH(1,('Pagos mayoristas'!$C104='Informacion del AEP'!$C$86:$C$189)*('Pagos mayoristas'!$D104='Informacion del AEP'!$D$86:$D$189),0)))*$I$6</f>
        <v>0</v>
      </c>
    </row>
    <row r="105" spans="1:20" s="175" customFormat="1" ht="14.45" customHeight="1" x14ac:dyDescent="0.2">
      <c r="C105" s="108" t="s">
        <v>105</v>
      </c>
      <c r="D105" s="106" t="s">
        <v>151</v>
      </c>
      <c r="E105" s="108"/>
      <c r="F105" s="106">
        <f t="array" ref="F105">INDEX('Precios mayoristas DM'!$F$16:$F$117,MATCH(1,('Pagos mayoristas'!C105='Precios mayoristas DM'!$D$16:$D$117)*('Pagos mayoristas'!D105='Precios mayoristas DM'!$E$16:$E$117),0))*(INDEX('Informacion del AEP'!$F$86:$F$189,MATCH(1,('Pagos mayoristas'!C105='Informacion del AEP'!$C$86:$C$189)*('Pagos mayoristas'!D105='Informacion del AEP'!$D$86:$D$189),0)))</f>
        <v>0</v>
      </c>
      <c r="G105" s="106"/>
      <c r="H105" s="108"/>
      <c r="I105" s="106"/>
      <c r="J105" s="106"/>
      <c r="K105" s="106">
        <f t="array" ref="K105">INDEX('Precios mayoristas DM'!$G$16:$G$117,MATCH(1,('Pagos mayoristas'!$C105='Precios mayoristas DM'!$D$16:$D$117)*('Pagos mayoristas'!$D105='Precios mayoristas DM'!$E$16:$E$117),0))*(INDEX('Informacion del AEP'!$J$86:$J$189,MATCH(1,('Pagos mayoristas'!$C105='Informacion del AEP'!$C$86:$C$189)*('Pagos mayoristas'!$D105='Informacion del AEP'!$D$86:$D$189),0)))*$I$6</f>
        <v>0</v>
      </c>
      <c r="L105" s="106">
        <f t="array" ref="L105">INDEX('Precios mayoristas DM'!$H$16:$H$117,MATCH(1,('Pagos mayoristas'!$C105='Precios mayoristas DM'!$D$16:$D$117)*('Pagos mayoristas'!$D105='Precios mayoristas DM'!$E$16:$E$117),0))*(INDEX('Informacion del AEP'!$K$86:$K$189,MATCH(1,('Pagos mayoristas'!$C105='Informacion del AEP'!$C$86:$C$189)*('Pagos mayoristas'!$D105='Informacion del AEP'!$D$86:$D$189),0)))*$I$6</f>
        <v>0</v>
      </c>
      <c r="M105" s="106">
        <f t="array" ref="M105">INDEX('Precios mayoristas DM'!$I$16:$I$117,MATCH(1,('Pagos mayoristas'!$C105='Precios mayoristas DM'!$D$16:$D$117)*('Pagos mayoristas'!$D105='Precios mayoristas DM'!$E$16:$E$117),0))*(INDEX('Informacion del AEP'!$L$86:$L$189,MATCH(1,('Pagos mayoristas'!$C105='Informacion del AEP'!$C$86:$C$189)*('Pagos mayoristas'!$D105='Informacion del AEP'!$D$86:$D$189),0)))*$I$6</f>
        <v>0</v>
      </c>
      <c r="N105" s="106">
        <f t="array" ref="N105">INDEX('Precios mayoristas DM'!$J$16:$J$117,MATCH(1,('Pagos mayoristas'!$C105='Precios mayoristas DM'!$D$16:$D$117)*('Pagos mayoristas'!$D105='Precios mayoristas DM'!$E$16:$E$117),0))*(INDEX('Informacion del AEP'!$M$86:$M$189,MATCH(1,('Pagos mayoristas'!$C105='Informacion del AEP'!$C$86:$C$189)*('Pagos mayoristas'!$D105='Informacion del AEP'!$D$86:$D$189),0)))*$I$6</f>
        <v>0</v>
      </c>
      <c r="O105" s="106">
        <f t="array" ref="O105">INDEX('Precios mayoristas DM'!$K$16:$K$117,MATCH(1,('Pagos mayoristas'!$C105='Precios mayoristas DM'!$D$16:$D$117)*('Pagos mayoristas'!$D105='Precios mayoristas DM'!$E$16:$E$117),0))*(INDEX('Informacion del AEP'!$N$86:$N$189,MATCH(1,('Pagos mayoristas'!$C105='Informacion del AEP'!$C$86:$C$189)*('Pagos mayoristas'!$D105='Informacion del AEP'!$D$86:$D$189),0)))*$I$6</f>
        <v>0</v>
      </c>
      <c r="P105" s="106">
        <f t="array" ref="P105">INDEX('Precios mayoristas DM'!$L$16:$L$117,MATCH(1,('Pagos mayoristas'!$C105='Precios mayoristas DM'!$D$16:$D$117)*('Pagos mayoristas'!$D105='Precios mayoristas DM'!$E$16:$E$117),0))*(INDEX('Informacion del AEP'!$O$86:$O$189,MATCH(1,('Pagos mayoristas'!$C105='Informacion del AEP'!$C$86:$C$189)*('Pagos mayoristas'!$D105='Informacion del AEP'!$D$86:$D$189),0)))*$I$6</f>
        <v>0</v>
      </c>
      <c r="Q105" s="106">
        <f t="array" ref="Q105">INDEX('Precios mayoristas DM'!$M$16:$M$117,MATCH(1,('Pagos mayoristas'!$C105='Precios mayoristas DM'!$D$16:$D$117)*('Pagos mayoristas'!$D105='Precios mayoristas DM'!$E$16:$E$117),0))*(INDEX('Informacion del AEP'!$P$86:$P$189,MATCH(1,('Pagos mayoristas'!$C105='Informacion del AEP'!$C$86:$C$189)*('Pagos mayoristas'!$D105='Informacion del AEP'!$D$86:$D$189),0)))*$I$6</f>
        <v>0</v>
      </c>
      <c r="R105" s="106">
        <f t="array" ref="R105">INDEX('Precios mayoristas DM'!$N$16:$N$117,MATCH(1,('Pagos mayoristas'!$C105='Precios mayoristas DM'!$D$16:$D$117)*('Pagos mayoristas'!$D105='Precios mayoristas DM'!$E$16:$E$117),0))*(INDEX('Informacion del AEP'!$Q$86:$Q$189,MATCH(1,('Pagos mayoristas'!$C105='Informacion del AEP'!$C$86:$C$189)*('Pagos mayoristas'!$D105='Informacion del AEP'!$D$86:$D$189),0)))*$I$6</f>
        <v>0</v>
      </c>
    </row>
    <row r="106" spans="1:20" s="174" customFormat="1" x14ac:dyDescent="0.2">
      <c r="A106" s="176"/>
      <c r="B106" s="176"/>
      <c r="C106" s="181" t="s">
        <v>71</v>
      </c>
      <c r="D106" s="191"/>
      <c r="E106" s="190"/>
      <c r="F106" s="177">
        <f>SUM(F107:F174)</f>
        <v>77812</v>
      </c>
      <c r="G106" s="177"/>
      <c r="H106" s="190"/>
      <c r="I106" s="179"/>
      <c r="J106" s="179"/>
      <c r="K106" s="191"/>
      <c r="S106" s="177">
        <f>SUM(S107:S174)</f>
        <v>30636000</v>
      </c>
      <c r="T106" s="189">
        <f>SUM(F106:S106)</f>
        <v>30713812</v>
      </c>
    </row>
    <row r="107" spans="1:20" x14ac:dyDescent="0.2">
      <c r="C107" s="108" t="s">
        <v>110</v>
      </c>
      <c r="D107" s="106" t="s">
        <v>79</v>
      </c>
      <c r="E107" s="108"/>
      <c r="F107" s="106">
        <f t="array" ref="F107">INDEX('Precios mayoristas DM'!$F$16:$F$117,MATCH(1,('Pagos mayoristas'!C107='Precios mayoristas DM'!$D$16:$D$117)*('Pagos mayoristas'!D107='Precios mayoristas DM'!$E$16:$E$117),0))*(INDEX('Informacion del AEP'!$F$86:$F$189,MATCH(1,('Pagos mayoristas'!C107='Informacion del AEP'!$C$86:$C$189)*('Pagos mayoristas'!D107='Informacion del AEP'!$D$86:$D$189),0)))</f>
        <v>11116</v>
      </c>
      <c r="G107" s="106"/>
      <c r="H107" s="108"/>
      <c r="I107" s="70"/>
      <c r="J107" s="70"/>
      <c r="K107" s="106"/>
      <c r="S107" s="106">
        <f t="array" ref="S107">INDEX('Precios mayoristas DM'!$O$16:$O$117,MATCH(1,('Pagos mayoristas'!$C107='Precios mayoristas DM'!$D$16:$D$117)*('Pagos mayoristas'!$D107='Precios mayoristas DM'!$E$16:$E$117),0))*(INDEX('Informacion del AEP'!$R$86:$R$189,MATCH(1,('Pagos mayoristas'!$C107='Informacion del AEP'!$C$86:$C$189)*('Pagos mayoristas'!$D107='Informacion del AEP'!$D$86:$D$189),0)))*$I$6</f>
        <v>66000</v>
      </c>
    </row>
    <row r="108" spans="1:20" x14ac:dyDescent="0.2">
      <c r="C108" s="108" t="s">
        <v>111</v>
      </c>
      <c r="D108" s="106" t="s">
        <v>79</v>
      </c>
      <c r="E108" s="108"/>
      <c r="F108" s="106">
        <f t="array" ref="F108">INDEX('Precios mayoristas DM'!$F$16:$F$117,MATCH(1,('Pagos mayoristas'!C108='Precios mayoristas DM'!$D$16:$D$117)*('Pagos mayoristas'!D108='Precios mayoristas DM'!$E$16:$E$117),0))*(INDEX('Informacion del AEP'!$F$86:$F$189,MATCH(1,('Pagos mayoristas'!C108='Informacion del AEP'!$C$86:$C$189)*('Pagos mayoristas'!D108='Informacion del AEP'!$D$86:$D$189),0)))</f>
        <v>0</v>
      </c>
      <c r="G108" s="106"/>
      <c r="I108" s="193"/>
      <c r="J108" s="193"/>
      <c r="K108" s="106"/>
      <c r="S108" s="106">
        <f t="array" ref="S108">INDEX('Precios mayoristas DM'!$O$16:$O$117,MATCH(1,('Pagos mayoristas'!$C108='Precios mayoristas DM'!$D$16:$D$117)*('Pagos mayoristas'!$D108='Precios mayoristas DM'!$E$16:$E$117),0))*(INDEX('Informacion del AEP'!$R$86:$R$189,MATCH(1,('Pagos mayoristas'!$C108='Informacion del AEP'!$C$86:$C$189)*('Pagos mayoristas'!$D108='Informacion del AEP'!$D$86:$D$189),0)))*$I$6</f>
        <v>0</v>
      </c>
    </row>
    <row r="109" spans="1:20" x14ac:dyDescent="0.2">
      <c r="C109" s="108" t="s">
        <v>112</v>
      </c>
      <c r="D109" s="106" t="s">
        <v>79</v>
      </c>
      <c r="E109" s="108"/>
      <c r="F109" s="106">
        <f t="array" ref="F109">INDEX('Precios mayoristas DM'!$F$16:$F$117,MATCH(1,('Pagos mayoristas'!C109='Precios mayoristas DM'!$D$16:$D$117)*('Pagos mayoristas'!D109='Precios mayoristas DM'!$E$16:$E$117),0))*(INDEX('Informacion del AEP'!$F$86:$F$189,MATCH(1,('Pagos mayoristas'!C109='Informacion del AEP'!$C$86:$C$189)*('Pagos mayoristas'!D109='Informacion del AEP'!$D$86:$D$189),0)))</f>
        <v>0</v>
      </c>
      <c r="G109" s="106"/>
      <c r="H109" s="108"/>
      <c r="I109" s="70"/>
      <c r="J109" s="70"/>
      <c r="K109" s="106"/>
      <c r="S109" s="106">
        <f t="array" ref="S109">INDEX('Precios mayoristas DM'!$O$16:$O$117,MATCH(1,('Pagos mayoristas'!$C109='Precios mayoristas DM'!$D$16:$D$117)*('Pagos mayoristas'!$D109='Precios mayoristas DM'!$E$16:$E$117),0))*(INDEX('Informacion del AEP'!$R$86:$R$189,MATCH(1,('Pagos mayoristas'!$C109='Informacion del AEP'!$C$86:$C$189)*('Pagos mayoristas'!$D109='Informacion del AEP'!$D$86:$D$189),0)))*$I$6</f>
        <v>1560000</v>
      </c>
    </row>
    <row r="110" spans="1:20" x14ac:dyDescent="0.2">
      <c r="C110" s="108" t="s">
        <v>113</v>
      </c>
      <c r="D110" s="106" t="s">
        <v>79</v>
      </c>
      <c r="E110" s="108"/>
      <c r="F110" s="106">
        <f t="array" ref="F110">INDEX('Precios mayoristas DM'!$F$16:$F$117,MATCH(1,('Pagos mayoristas'!C110='Precios mayoristas DM'!$D$16:$D$117)*('Pagos mayoristas'!D110='Precios mayoristas DM'!$E$16:$E$117),0))*(INDEX('Informacion del AEP'!$F$86:$F$189,MATCH(1,('Pagos mayoristas'!C110='Informacion del AEP'!$C$86:$C$189)*('Pagos mayoristas'!D110='Informacion del AEP'!$D$86:$D$189),0)))</f>
        <v>0</v>
      </c>
      <c r="G110" s="106"/>
      <c r="H110" s="108"/>
      <c r="I110" s="108"/>
      <c r="J110" s="108"/>
      <c r="K110" s="106"/>
      <c r="S110" s="106">
        <f t="array" ref="S110">INDEX('Precios mayoristas DM'!$O$16:$O$117,MATCH(1,('Pagos mayoristas'!$C110='Precios mayoristas DM'!$D$16:$D$117)*('Pagos mayoristas'!$D110='Precios mayoristas DM'!$E$16:$E$117),0))*(INDEX('Informacion del AEP'!$R$86:$R$189,MATCH(1,('Pagos mayoristas'!$C110='Informacion del AEP'!$C$86:$C$189)*('Pagos mayoristas'!$D110='Informacion del AEP'!$D$86:$D$189),0)))*$I$6</f>
        <v>1800000</v>
      </c>
    </row>
    <row r="111" spans="1:20" x14ac:dyDescent="0.2">
      <c r="C111" s="105" t="s">
        <v>114</v>
      </c>
      <c r="D111" s="106" t="s">
        <v>79</v>
      </c>
      <c r="E111" s="107"/>
      <c r="F111" s="106">
        <f t="array" ref="F111">INDEX('Precios mayoristas DM'!$F$16:$F$117,MATCH(1,('Pagos mayoristas'!C111='Precios mayoristas DM'!$D$16:$D$117)*('Pagos mayoristas'!D111='Precios mayoristas DM'!$E$16:$E$117),0))*(INDEX('Informacion del AEP'!$F$86:$F$189,MATCH(1,('Pagos mayoristas'!C111='Informacion del AEP'!$C$86:$C$189)*('Pagos mayoristas'!D111='Informacion del AEP'!$D$86:$D$189),0)))</f>
        <v>0</v>
      </c>
      <c r="G111" s="106"/>
      <c r="H111" s="107"/>
      <c r="I111" s="106"/>
      <c r="J111" s="106"/>
      <c r="K111" s="106"/>
      <c r="S111" s="106">
        <f t="array" ref="S111">INDEX('Precios mayoristas DM'!$O$16:$O$117,MATCH(1,('Pagos mayoristas'!$C111='Precios mayoristas DM'!$D$16:$D$117)*('Pagos mayoristas'!$D111='Precios mayoristas DM'!$E$16:$E$117),0))*(INDEX('Informacion del AEP'!$R$86:$R$189,MATCH(1,('Pagos mayoristas'!$C111='Informacion del AEP'!$C$86:$C$189)*('Pagos mayoristas'!$D111='Informacion del AEP'!$D$86:$D$189),0)))*$I$6</f>
        <v>0</v>
      </c>
    </row>
    <row r="112" spans="1:20" x14ac:dyDescent="0.2">
      <c r="C112" s="108" t="s">
        <v>115</v>
      </c>
      <c r="D112" s="106" t="s">
        <v>79</v>
      </c>
      <c r="E112" s="108"/>
      <c r="F112" s="106">
        <f t="array" ref="F112">INDEX('Precios mayoristas DM'!$F$16:$F$117,MATCH(1,('Pagos mayoristas'!C112='Precios mayoristas DM'!$D$16:$D$117)*('Pagos mayoristas'!D112='Precios mayoristas DM'!$E$16:$E$117),0))*(INDEX('Informacion del AEP'!$F$86:$F$189,MATCH(1,('Pagos mayoristas'!C112='Informacion del AEP'!$C$86:$C$189)*('Pagos mayoristas'!D112='Informacion del AEP'!$D$86:$D$189),0)))</f>
        <v>0</v>
      </c>
      <c r="G112" s="106"/>
      <c r="H112" s="108"/>
      <c r="I112" s="70"/>
      <c r="J112" s="70"/>
      <c r="K112" s="106"/>
      <c r="S112" s="106">
        <f t="array" ref="S112">INDEX('Precios mayoristas DM'!$O$16:$O$117,MATCH(1,('Pagos mayoristas'!$C112='Precios mayoristas DM'!$D$16:$D$117)*('Pagos mayoristas'!$D112='Precios mayoristas DM'!$E$16:$E$117),0))*(INDEX('Informacion del AEP'!$R$86:$R$189,MATCH(1,('Pagos mayoristas'!$C112='Informacion del AEP'!$C$86:$C$189)*('Pagos mayoristas'!$D112='Informacion del AEP'!$D$86:$D$189),0)))*$I$6</f>
        <v>0</v>
      </c>
    </row>
    <row r="113" spans="3:19" x14ac:dyDescent="0.2">
      <c r="C113" s="108" t="s">
        <v>116</v>
      </c>
      <c r="D113" s="106" t="s">
        <v>79</v>
      </c>
      <c r="E113" s="108"/>
      <c r="F113" s="106">
        <f t="array" ref="F113">INDEX('Precios mayoristas DM'!$F$16:$F$117,MATCH(1,('Pagos mayoristas'!C113='Precios mayoristas DM'!$D$16:$D$117)*('Pagos mayoristas'!D113='Precios mayoristas DM'!$E$16:$E$117),0))*(INDEX('Informacion del AEP'!$F$86:$F$189,MATCH(1,('Pagos mayoristas'!C113='Informacion del AEP'!$C$86:$C$189)*('Pagos mayoristas'!D113='Informacion del AEP'!$D$86:$D$189),0)))</f>
        <v>0</v>
      </c>
      <c r="G113" s="106"/>
      <c r="H113" s="108"/>
      <c r="I113" s="70"/>
      <c r="J113" s="70"/>
      <c r="K113" s="106"/>
      <c r="S113" s="106">
        <f t="array" ref="S113">INDEX('Precios mayoristas DM'!$O$16:$O$117,MATCH(1,('Pagos mayoristas'!$C113='Precios mayoristas DM'!$D$16:$D$117)*('Pagos mayoristas'!$D113='Precios mayoristas DM'!$E$16:$E$117),0))*(INDEX('Informacion del AEP'!$R$86:$R$189,MATCH(1,('Pagos mayoristas'!$C113='Informacion del AEP'!$C$86:$C$189)*('Pagos mayoristas'!$D113='Informacion del AEP'!$D$86:$D$189),0)))*$I$6</f>
        <v>0</v>
      </c>
    </row>
    <row r="114" spans="3:19" x14ac:dyDescent="0.2">
      <c r="C114" s="108" t="s">
        <v>117</v>
      </c>
      <c r="D114" s="106" t="s">
        <v>79</v>
      </c>
      <c r="E114" s="108"/>
      <c r="F114" s="106">
        <f t="array" ref="F114">INDEX('Precios mayoristas DM'!$F$16:$F$117,MATCH(1,('Pagos mayoristas'!C114='Precios mayoristas DM'!$D$16:$D$117)*('Pagos mayoristas'!D114='Precios mayoristas DM'!$E$16:$E$117),0))*(INDEX('Informacion del AEP'!$F$86:$F$189,MATCH(1,('Pagos mayoristas'!C114='Informacion del AEP'!$C$86:$C$189)*('Pagos mayoristas'!D114='Informacion del AEP'!$D$86:$D$189),0)))</f>
        <v>0</v>
      </c>
      <c r="G114" s="106"/>
      <c r="H114" s="108"/>
      <c r="I114" s="70"/>
      <c r="J114" s="70"/>
      <c r="K114" s="106"/>
      <c r="S114" s="106">
        <f t="array" ref="S114">INDEX('Precios mayoristas DM'!$O$16:$O$117,MATCH(1,('Pagos mayoristas'!$C114='Precios mayoristas DM'!$D$16:$D$117)*('Pagos mayoristas'!$D114='Precios mayoristas DM'!$E$16:$E$117),0))*(INDEX('Informacion del AEP'!$R$86:$R$189,MATCH(1,('Pagos mayoristas'!$C114='Informacion del AEP'!$C$86:$C$189)*('Pagos mayoristas'!$D114='Informacion del AEP'!$D$86:$D$189),0)))*$I$6</f>
        <v>0</v>
      </c>
    </row>
    <row r="115" spans="3:19" x14ac:dyDescent="0.2">
      <c r="C115" s="108" t="s">
        <v>118</v>
      </c>
      <c r="D115" s="106" t="s">
        <v>79</v>
      </c>
      <c r="E115" s="108"/>
      <c r="F115" s="106">
        <f t="array" ref="F115">INDEX('Precios mayoristas DM'!$F$16:$F$117,MATCH(1,('Pagos mayoristas'!C115='Precios mayoristas DM'!$D$16:$D$117)*('Pagos mayoristas'!D115='Precios mayoristas DM'!$E$16:$E$117),0))*(INDEX('Informacion del AEP'!$F$86:$F$189,MATCH(1,('Pagos mayoristas'!C115='Informacion del AEP'!$C$86:$C$189)*('Pagos mayoristas'!D115='Informacion del AEP'!$D$86:$D$189),0)))</f>
        <v>0</v>
      </c>
      <c r="G115" s="106"/>
      <c r="H115" s="108"/>
      <c r="I115" s="70"/>
      <c r="J115" s="70"/>
      <c r="K115" s="106"/>
      <c r="S115" s="106">
        <f t="array" ref="S115">INDEX('Precios mayoristas DM'!$O$16:$O$117,MATCH(1,('Pagos mayoristas'!$C115='Precios mayoristas DM'!$D$16:$D$117)*('Pagos mayoristas'!$D115='Precios mayoristas DM'!$E$16:$E$117),0))*(INDEX('Informacion del AEP'!$R$86:$R$189,MATCH(1,('Pagos mayoristas'!$C115='Informacion del AEP'!$C$86:$C$189)*('Pagos mayoristas'!$D115='Informacion del AEP'!$D$86:$D$189),0)))*$I$6</f>
        <v>0</v>
      </c>
    </row>
    <row r="116" spans="3:19" x14ac:dyDescent="0.2">
      <c r="C116" s="108" t="s">
        <v>119</v>
      </c>
      <c r="D116" s="106" t="s">
        <v>79</v>
      </c>
      <c r="E116" s="108"/>
      <c r="F116" s="106">
        <f t="array" ref="F116">INDEX('Precios mayoristas DM'!$F$16:$F$117,MATCH(1,('Pagos mayoristas'!C116='Precios mayoristas DM'!$D$16:$D$117)*('Pagos mayoristas'!D116='Precios mayoristas DM'!$E$16:$E$117),0))*(INDEX('Informacion del AEP'!$F$86:$F$189,MATCH(1,('Pagos mayoristas'!C116='Informacion del AEP'!$C$86:$C$189)*('Pagos mayoristas'!D116='Informacion del AEP'!$D$86:$D$189),0)))</f>
        <v>0</v>
      </c>
      <c r="G116" s="106"/>
      <c r="H116" s="108"/>
      <c r="I116" s="70"/>
      <c r="J116" s="70"/>
      <c r="K116" s="106"/>
      <c r="S116" s="106">
        <f t="array" ref="S116">INDEX('Precios mayoristas DM'!$O$16:$O$117,MATCH(1,('Pagos mayoristas'!$C116='Precios mayoristas DM'!$D$16:$D$117)*('Pagos mayoristas'!$D116='Precios mayoristas DM'!$E$16:$E$117),0))*(INDEX('Informacion del AEP'!$R$86:$R$189,MATCH(1,('Pagos mayoristas'!$C116='Informacion del AEP'!$C$86:$C$189)*('Pagos mayoristas'!$D116='Informacion del AEP'!$D$86:$D$189),0)))*$I$6</f>
        <v>0</v>
      </c>
    </row>
    <row r="117" spans="3:19" x14ac:dyDescent="0.2">
      <c r="C117" s="108" t="s">
        <v>120</v>
      </c>
      <c r="D117" s="106" t="s">
        <v>79</v>
      </c>
      <c r="E117" s="108"/>
      <c r="F117" s="106">
        <f t="array" ref="F117">INDEX('Precios mayoristas DM'!$F$16:$F$117,MATCH(1,('Pagos mayoristas'!C117='Precios mayoristas DM'!$D$16:$D$117)*('Pagos mayoristas'!D117='Precios mayoristas DM'!$E$16:$E$117),0))*(INDEX('Informacion del AEP'!$F$86:$F$189,MATCH(1,('Pagos mayoristas'!C117='Informacion del AEP'!$C$86:$C$189)*('Pagos mayoristas'!D117='Informacion del AEP'!$D$86:$D$189),0)))</f>
        <v>0</v>
      </c>
      <c r="G117" s="106"/>
      <c r="H117" s="108"/>
      <c r="I117" s="70"/>
      <c r="J117" s="70"/>
      <c r="K117" s="106"/>
      <c r="S117" s="106">
        <f t="array" ref="S117">INDEX('Precios mayoristas DM'!$O$16:$O$117,MATCH(1,('Pagos mayoristas'!$C117='Precios mayoristas DM'!$D$16:$D$117)*('Pagos mayoristas'!$D117='Precios mayoristas DM'!$E$16:$E$117),0))*(INDEX('Informacion del AEP'!$R$86:$R$189,MATCH(1,('Pagos mayoristas'!$C117='Informacion del AEP'!$C$86:$C$189)*('Pagos mayoristas'!$D117='Informacion del AEP'!$D$86:$D$189),0)))*$I$6</f>
        <v>0</v>
      </c>
    </row>
    <row r="118" spans="3:19" x14ac:dyDescent="0.2">
      <c r="C118" s="108" t="s">
        <v>121</v>
      </c>
      <c r="D118" s="106" t="s">
        <v>79</v>
      </c>
      <c r="E118" s="108"/>
      <c r="F118" s="106">
        <f t="array" ref="F118">INDEX('Precios mayoristas DM'!$F$16:$F$117,MATCH(1,('Pagos mayoristas'!C118='Precios mayoristas DM'!$D$16:$D$117)*('Pagos mayoristas'!D118='Precios mayoristas DM'!$E$16:$E$117),0))*(INDEX('Informacion del AEP'!$F$86:$F$189,MATCH(1,('Pagos mayoristas'!C118='Informacion del AEP'!$C$86:$C$189)*('Pagos mayoristas'!D118='Informacion del AEP'!$D$86:$D$189),0)))</f>
        <v>0</v>
      </c>
      <c r="G118" s="106"/>
      <c r="H118" s="108"/>
      <c r="I118" s="70"/>
      <c r="J118" s="70"/>
      <c r="K118" s="106"/>
      <c r="S118" s="106">
        <f t="array" ref="S118">INDEX('Precios mayoristas DM'!$O$16:$O$117,MATCH(1,('Pagos mayoristas'!$C118='Precios mayoristas DM'!$D$16:$D$117)*('Pagos mayoristas'!$D118='Precios mayoristas DM'!$E$16:$E$117),0))*(INDEX('Informacion del AEP'!$R$86:$R$189,MATCH(1,('Pagos mayoristas'!$C118='Informacion del AEP'!$C$86:$C$189)*('Pagos mayoristas'!$D118='Informacion del AEP'!$D$86:$D$189),0)))*$I$6</f>
        <v>0</v>
      </c>
    </row>
    <row r="119" spans="3:19" x14ac:dyDescent="0.2">
      <c r="C119" s="108" t="s">
        <v>122</v>
      </c>
      <c r="D119" s="106" t="s">
        <v>79</v>
      </c>
      <c r="E119" s="108"/>
      <c r="F119" s="106">
        <f t="array" ref="F119">INDEX('Precios mayoristas DM'!$F$16:$F$117,MATCH(1,('Pagos mayoristas'!C119='Precios mayoristas DM'!$D$16:$D$117)*('Pagos mayoristas'!D119='Precios mayoristas DM'!$E$16:$E$117),0))*(INDEX('Informacion del AEP'!$F$86:$F$189,MATCH(1,('Pagos mayoristas'!C119='Informacion del AEP'!$C$86:$C$189)*('Pagos mayoristas'!D119='Informacion del AEP'!$D$86:$D$189),0)))</f>
        <v>0</v>
      </c>
      <c r="G119" s="106"/>
      <c r="H119" s="108"/>
      <c r="I119" s="70"/>
      <c r="J119" s="70"/>
      <c r="K119" s="106"/>
      <c r="S119" s="106">
        <f t="array" ref="S119">INDEX('Precios mayoristas DM'!$O$16:$O$117,MATCH(1,('Pagos mayoristas'!$C119='Precios mayoristas DM'!$D$16:$D$117)*('Pagos mayoristas'!$D119='Precios mayoristas DM'!$E$16:$E$117),0))*(INDEX('Informacion del AEP'!$R$86:$R$189,MATCH(1,('Pagos mayoristas'!$C119='Informacion del AEP'!$C$86:$C$189)*('Pagos mayoristas'!$D119='Informacion del AEP'!$D$86:$D$189),0)))*$I$6</f>
        <v>0</v>
      </c>
    </row>
    <row r="120" spans="3:19" x14ac:dyDescent="0.2">
      <c r="C120" s="108" t="s">
        <v>123</v>
      </c>
      <c r="D120" s="106" t="s">
        <v>79</v>
      </c>
      <c r="E120" s="108"/>
      <c r="F120" s="106">
        <f t="array" ref="F120">INDEX('Precios mayoristas DM'!$F$16:$F$117,MATCH(1,('Pagos mayoristas'!C120='Precios mayoristas DM'!$D$16:$D$117)*('Pagos mayoristas'!D120='Precios mayoristas DM'!$E$16:$E$117),0))*(INDEX('Informacion del AEP'!$F$86:$F$189,MATCH(1,('Pagos mayoristas'!C120='Informacion del AEP'!$C$86:$C$189)*('Pagos mayoristas'!D120='Informacion del AEP'!$D$86:$D$189),0)))</f>
        <v>0</v>
      </c>
      <c r="G120" s="106"/>
      <c r="H120" s="108"/>
      <c r="I120" s="70"/>
      <c r="J120" s="70"/>
      <c r="K120" s="106"/>
      <c r="S120" s="106">
        <f t="array" ref="S120">INDEX('Precios mayoristas DM'!$O$16:$O$117,MATCH(1,('Pagos mayoristas'!$C120='Precios mayoristas DM'!$D$16:$D$117)*('Pagos mayoristas'!$D120='Precios mayoristas DM'!$E$16:$E$117),0))*(INDEX('Informacion del AEP'!$R$86:$R$189,MATCH(1,('Pagos mayoristas'!$C120='Informacion del AEP'!$C$86:$C$189)*('Pagos mayoristas'!$D120='Informacion del AEP'!$D$86:$D$189),0)))*$I$6</f>
        <v>0</v>
      </c>
    </row>
    <row r="121" spans="3:19" x14ac:dyDescent="0.2">
      <c r="C121" s="108" t="s">
        <v>124</v>
      </c>
      <c r="D121" s="106" t="s">
        <v>79</v>
      </c>
      <c r="E121" s="108"/>
      <c r="F121" s="106">
        <f t="array" ref="F121">INDEX('Precios mayoristas DM'!$F$16:$F$117,MATCH(1,('Pagos mayoristas'!C121='Precios mayoristas DM'!$D$16:$D$117)*('Pagos mayoristas'!D121='Precios mayoristas DM'!$E$16:$E$117),0))*(INDEX('Informacion del AEP'!$F$86:$F$189,MATCH(1,('Pagos mayoristas'!C121='Informacion del AEP'!$C$86:$C$189)*('Pagos mayoristas'!D121='Informacion del AEP'!$D$86:$D$189),0)))</f>
        <v>0</v>
      </c>
      <c r="G121" s="106"/>
      <c r="H121" s="108"/>
      <c r="I121" s="70"/>
      <c r="J121" s="70"/>
      <c r="K121" s="106"/>
      <c r="S121" s="106">
        <f t="array" ref="S121">INDEX('Precios mayoristas DM'!$O$16:$O$117,MATCH(1,('Pagos mayoristas'!$C121='Precios mayoristas DM'!$D$16:$D$117)*('Pagos mayoristas'!$D121='Precios mayoristas DM'!$E$16:$E$117),0))*(INDEX('Informacion del AEP'!$R$86:$R$189,MATCH(1,('Pagos mayoristas'!$C121='Informacion del AEP'!$C$86:$C$189)*('Pagos mayoristas'!$D121='Informacion del AEP'!$D$86:$D$189),0)))*$I$6</f>
        <v>1068000</v>
      </c>
    </row>
    <row r="122" spans="3:19" x14ac:dyDescent="0.2">
      <c r="C122" s="108" t="s">
        <v>125</v>
      </c>
      <c r="D122" s="106" t="s">
        <v>79</v>
      </c>
      <c r="E122" s="108"/>
      <c r="F122" s="106">
        <f t="array" ref="F122">INDEX('Precios mayoristas DM'!$F$16:$F$117,MATCH(1,('Pagos mayoristas'!C122='Precios mayoristas DM'!$D$16:$D$117)*('Pagos mayoristas'!D122='Precios mayoristas DM'!$E$16:$E$117),0))*(INDEX('Informacion del AEP'!$F$86:$F$189,MATCH(1,('Pagos mayoristas'!C122='Informacion del AEP'!$C$86:$C$189)*('Pagos mayoristas'!D122='Informacion del AEP'!$D$86:$D$189),0)))</f>
        <v>16674</v>
      </c>
      <c r="G122" s="106"/>
      <c r="H122" s="108"/>
      <c r="I122" s="70"/>
      <c r="J122" s="70"/>
      <c r="K122" s="106"/>
      <c r="S122" s="106">
        <f t="array" ref="S122">INDEX('Precios mayoristas DM'!$O$16:$O$117,MATCH(1,('Pagos mayoristas'!$C122='Precios mayoristas DM'!$D$16:$D$117)*('Pagos mayoristas'!$D122='Precios mayoristas DM'!$E$16:$E$117),0))*(INDEX('Informacion del AEP'!$R$86:$R$189,MATCH(1,('Pagos mayoristas'!$C122='Informacion del AEP'!$C$86:$C$189)*('Pagos mayoristas'!$D122='Informacion del AEP'!$D$86:$D$189),0)))*$I$6</f>
        <v>1068000</v>
      </c>
    </row>
    <row r="123" spans="3:19" x14ac:dyDescent="0.2">
      <c r="C123" s="108" t="s">
        <v>126</v>
      </c>
      <c r="D123" s="106" t="s">
        <v>79</v>
      </c>
      <c r="E123" s="108"/>
      <c r="F123" s="106">
        <f t="array" ref="F123">INDEX('Precios mayoristas DM'!$F$16:$F$117,MATCH(1,('Pagos mayoristas'!C123='Precios mayoristas DM'!$D$16:$D$117)*('Pagos mayoristas'!D123='Precios mayoristas DM'!$E$16:$E$117),0))*(INDEX('Informacion del AEP'!$F$86:$F$189,MATCH(1,('Pagos mayoristas'!C123='Informacion del AEP'!$C$86:$C$189)*('Pagos mayoristas'!D123='Informacion del AEP'!$D$86:$D$189),0)))</f>
        <v>16674</v>
      </c>
      <c r="G123" s="106"/>
      <c r="H123" s="108"/>
      <c r="I123" s="70"/>
      <c r="J123" s="70"/>
      <c r="K123" s="106"/>
      <c r="S123" s="106">
        <f t="array" ref="S123">INDEX('Precios mayoristas DM'!$O$16:$O$117,MATCH(1,('Pagos mayoristas'!$C123='Precios mayoristas DM'!$D$16:$D$117)*('Pagos mayoristas'!$D123='Precios mayoristas DM'!$E$16:$E$117),0))*(INDEX('Informacion del AEP'!$R$86:$R$189,MATCH(1,('Pagos mayoristas'!$C123='Informacion del AEP'!$C$86:$C$189)*('Pagos mayoristas'!$D123='Informacion del AEP'!$D$86:$D$189),0)))*$I$6</f>
        <v>1236000</v>
      </c>
    </row>
    <row r="124" spans="3:19" x14ac:dyDescent="0.2">
      <c r="C124" s="108" t="s">
        <v>127</v>
      </c>
      <c r="D124" s="106" t="s">
        <v>79</v>
      </c>
      <c r="E124" s="108"/>
      <c r="F124" s="106">
        <f t="array" ref="F124">INDEX('Precios mayoristas DM'!$F$16:$F$117,MATCH(1,('Pagos mayoristas'!C124='Precios mayoristas DM'!$D$16:$D$117)*('Pagos mayoristas'!D124='Precios mayoristas DM'!$E$16:$E$117),0))*(INDEX('Informacion del AEP'!$F$86:$F$189,MATCH(1,('Pagos mayoristas'!C124='Informacion del AEP'!$C$86:$C$189)*('Pagos mayoristas'!D124='Informacion del AEP'!$D$86:$D$189),0)))</f>
        <v>16674</v>
      </c>
      <c r="G124" s="106"/>
      <c r="H124" s="108"/>
      <c r="I124" s="70"/>
      <c r="J124" s="70"/>
      <c r="K124" s="106"/>
      <c r="S124" s="106">
        <f t="array" ref="S124">INDEX('Precios mayoristas DM'!$O$16:$O$117,MATCH(1,('Pagos mayoristas'!$C124='Precios mayoristas DM'!$D$16:$D$117)*('Pagos mayoristas'!$D124='Precios mayoristas DM'!$E$16:$E$117),0))*(INDEX('Informacion del AEP'!$R$86:$R$189,MATCH(1,('Pagos mayoristas'!$C124='Informacion del AEP'!$C$86:$C$189)*('Pagos mayoristas'!$D124='Informacion del AEP'!$D$86:$D$189),0)))*$I$6</f>
        <v>1380000</v>
      </c>
    </row>
    <row r="125" spans="3:19" x14ac:dyDescent="0.2">
      <c r="C125" s="108" t="s">
        <v>128</v>
      </c>
      <c r="D125" s="106" t="s">
        <v>79</v>
      </c>
      <c r="E125" s="108"/>
      <c r="F125" s="106">
        <f t="array" ref="F125">INDEX('Precios mayoristas DM'!$F$16:$F$117,MATCH(1,('Pagos mayoristas'!C125='Precios mayoristas DM'!$D$16:$D$117)*('Pagos mayoristas'!D125='Precios mayoristas DM'!$E$16:$E$117),0))*(INDEX('Informacion del AEP'!$F$86:$F$189,MATCH(1,('Pagos mayoristas'!C125='Informacion del AEP'!$C$86:$C$189)*('Pagos mayoristas'!D125='Informacion del AEP'!$D$86:$D$189),0)))</f>
        <v>16674</v>
      </c>
      <c r="G125" s="106"/>
      <c r="H125" s="108"/>
      <c r="I125" s="70"/>
      <c r="J125" s="70"/>
      <c r="K125" s="106"/>
      <c r="S125" s="106">
        <f t="array" ref="S125">INDEX('Precios mayoristas DM'!$O$16:$O$117,MATCH(1,('Pagos mayoristas'!$C125='Precios mayoristas DM'!$D$16:$D$117)*('Pagos mayoristas'!$D125='Precios mayoristas DM'!$E$16:$E$117),0))*(INDEX('Informacion del AEP'!$R$86:$R$189,MATCH(1,('Pagos mayoristas'!$C125='Informacion del AEP'!$C$86:$C$189)*('Pagos mayoristas'!$D125='Informacion del AEP'!$D$86:$D$189),0)))*$I$6</f>
        <v>1512000</v>
      </c>
    </row>
    <row r="126" spans="3:19" x14ac:dyDescent="0.2">
      <c r="C126" s="108" t="s">
        <v>129</v>
      </c>
      <c r="D126" s="106" t="s">
        <v>79</v>
      </c>
      <c r="E126" s="108"/>
      <c r="F126" s="106">
        <f t="array" ref="F126">INDEX('Precios mayoristas DM'!$F$16:$F$117,MATCH(1,('Pagos mayoristas'!C126='Precios mayoristas DM'!$D$16:$D$117)*('Pagos mayoristas'!D126='Precios mayoristas DM'!$E$16:$E$117),0))*(INDEX('Informacion del AEP'!$F$86:$F$189,MATCH(1,('Pagos mayoristas'!C126='Informacion del AEP'!$C$86:$C$189)*('Pagos mayoristas'!D126='Informacion del AEP'!$D$86:$D$189),0)))</f>
        <v>0</v>
      </c>
      <c r="G126" s="106"/>
      <c r="H126" s="108"/>
      <c r="I126" s="70"/>
      <c r="J126" s="70"/>
      <c r="K126" s="106"/>
      <c r="S126" s="106">
        <f t="array" ref="S126">INDEX('Precios mayoristas DM'!$O$16:$O$117,MATCH(1,('Pagos mayoristas'!$C126='Precios mayoristas DM'!$D$16:$D$117)*('Pagos mayoristas'!$D126='Precios mayoristas DM'!$E$16:$E$117),0))*(INDEX('Informacion del AEP'!$R$86:$R$189,MATCH(1,('Pagos mayoristas'!$C126='Informacion del AEP'!$C$86:$C$189)*('Pagos mayoristas'!$D126='Informacion del AEP'!$D$86:$D$189),0)))*$I$6</f>
        <v>1620000</v>
      </c>
    </row>
    <row r="127" spans="3:19" x14ac:dyDescent="0.2">
      <c r="C127" s="108" t="s">
        <v>130</v>
      </c>
      <c r="D127" s="106" t="s">
        <v>79</v>
      </c>
      <c r="E127" s="108"/>
      <c r="F127" s="106">
        <f t="array" ref="F127">INDEX('Precios mayoristas DM'!$F$16:$F$117,MATCH(1,('Pagos mayoristas'!C127='Precios mayoristas DM'!$D$16:$D$117)*('Pagos mayoristas'!D127='Precios mayoristas DM'!$E$16:$E$117),0))*(INDEX('Informacion del AEP'!$F$86:$F$189,MATCH(1,('Pagos mayoristas'!C127='Informacion del AEP'!$C$86:$C$189)*('Pagos mayoristas'!D127='Informacion del AEP'!$D$86:$D$189),0)))</f>
        <v>0</v>
      </c>
      <c r="G127" s="106"/>
      <c r="H127" s="108"/>
      <c r="I127" s="70"/>
      <c r="J127" s="70"/>
      <c r="K127" s="106"/>
      <c r="S127" s="106">
        <f t="array" ref="S127">INDEX('Precios mayoristas DM'!$O$16:$O$117,MATCH(1,('Pagos mayoristas'!$C127='Precios mayoristas DM'!$D$16:$D$117)*('Pagos mayoristas'!$D127='Precios mayoristas DM'!$E$16:$E$117),0))*(INDEX('Informacion del AEP'!$R$86:$R$189,MATCH(1,('Pagos mayoristas'!$C127='Informacion del AEP'!$C$86:$C$189)*('Pagos mayoristas'!$D127='Informacion del AEP'!$D$86:$D$189),0)))*$I$6</f>
        <v>0</v>
      </c>
    </row>
    <row r="128" spans="3:19" x14ac:dyDescent="0.2">
      <c r="C128" s="108" t="s">
        <v>131</v>
      </c>
      <c r="D128" s="106" t="s">
        <v>79</v>
      </c>
      <c r="E128" s="108"/>
      <c r="F128" s="106">
        <f t="array" ref="F128">INDEX('Precios mayoristas DM'!$F$16:$F$117,MATCH(1,('Pagos mayoristas'!C128='Precios mayoristas DM'!$D$16:$D$117)*('Pagos mayoristas'!D128='Precios mayoristas DM'!$E$16:$E$117),0))*(INDEX('Informacion del AEP'!$F$86:$F$189,MATCH(1,('Pagos mayoristas'!C128='Informacion del AEP'!$C$86:$C$189)*('Pagos mayoristas'!D128='Informacion del AEP'!$D$86:$D$189),0)))</f>
        <v>0</v>
      </c>
      <c r="G128" s="106"/>
      <c r="H128" s="108"/>
      <c r="I128" s="70"/>
      <c r="J128" s="70"/>
      <c r="K128" s="106"/>
      <c r="S128" s="106">
        <f t="array" ref="S128">INDEX('Precios mayoristas DM'!$O$16:$O$117,MATCH(1,('Pagos mayoristas'!$C128='Precios mayoristas DM'!$D$16:$D$117)*('Pagos mayoristas'!$D128='Precios mayoristas DM'!$E$16:$E$117),0))*(INDEX('Informacion del AEP'!$R$86:$R$189,MATCH(1,('Pagos mayoristas'!$C128='Informacion del AEP'!$C$86:$C$189)*('Pagos mayoristas'!$D128='Informacion del AEP'!$D$86:$D$189),0)))*$I$6</f>
        <v>0</v>
      </c>
    </row>
    <row r="129" spans="3:19" x14ac:dyDescent="0.2">
      <c r="C129" s="108" t="s">
        <v>132</v>
      </c>
      <c r="D129" s="106" t="s">
        <v>79</v>
      </c>
      <c r="E129" s="108"/>
      <c r="F129" s="106">
        <f t="array" ref="F129">INDEX('Precios mayoristas DM'!$F$16:$F$117,MATCH(1,('Pagos mayoristas'!C129='Precios mayoristas DM'!$D$16:$D$117)*('Pagos mayoristas'!D129='Precios mayoristas DM'!$E$16:$E$117),0))*(INDEX('Informacion del AEP'!$F$86:$F$189,MATCH(1,('Pagos mayoristas'!C129='Informacion del AEP'!$C$86:$C$189)*('Pagos mayoristas'!D129='Informacion del AEP'!$D$86:$D$189),0)))</f>
        <v>0</v>
      </c>
      <c r="G129" s="106"/>
      <c r="H129" s="108"/>
      <c r="I129" s="70"/>
      <c r="J129" s="70"/>
      <c r="K129" s="106"/>
      <c r="S129" s="106">
        <f t="array" ref="S129">INDEX('Precios mayoristas DM'!$O$16:$O$117,MATCH(1,('Pagos mayoristas'!$C129='Precios mayoristas DM'!$D$16:$D$117)*('Pagos mayoristas'!$D129='Precios mayoristas DM'!$E$16:$E$117),0))*(INDEX('Informacion del AEP'!$R$86:$R$189,MATCH(1,('Pagos mayoristas'!$C129='Informacion del AEP'!$C$86:$C$189)*('Pagos mayoristas'!$D129='Informacion del AEP'!$D$86:$D$189),0)))*$I$6</f>
        <v>3140000</v>
      </c>
    </row>
    <row r="130" spans="3:19" x14ac:dyDescent="0.2">
      <c r="C130" s="108" t="s">
        <v>133</v>
      </c>
      <c r="D130" s="106" t="s">
        <v>79</v>
      </c>
      <c r="E130" s="108"/>
      <c r="F130" s="106">
        <f t="array" ref="F130">INDEX('Precios mayoristas DM'!$F$16:$F$117,MATCH(1,('Pagos mayoristas'!C130='Precios mayoristas DM'!$D$16:$D$117)*('Pagos mayoristas'!D130='Precios mayoristas DM'!$E$16:$E$117),0))*(INDEX('Informacion del AEP'!$F$86:$F$189,MATCH(1,('Pagos mayoristas'!C130='Informacion del AEP'!$C$86:$C$189)*('Pagos mayoristas'!D130='Informacion del AEP'!$D$86:$D$189),0)))</f>
        <v>0</v>
      </c>
      <c r="G130" s="106"/>
      <c r="H130" s="108"/>
      <c r="I130" s="70"/>
      <c r="J130" s="70"/>
      <c r="K130" s="106"/>
      <c r="S130" s="106">
        <f t="array" ref="S130">INDEX('Precios mayoristas DM'!$O$16:$O$117,MATCH(1,('Pagos mayoristas'!$C130='Precios mayoristas DM'!$D$16:$D$117)*('Pagos mayoristas'!$D130='Precios mayoristas DM'!$E$16:$E$117),0))*(INDEX('Informacion del AEP'!$R$86:$R$189,MATCH(1,('Pagos mayoristas'!$C130='Informacion del AEP'!$C$86:$C$189)*('Pagos mayoristas'!$D130='Informacion del AEP'!$D$86:$D$189),0)))*$I$6</f>
        <v>3260000</v>
      </c>
    </row>
    <row r="131" spans="3:19" x14ac:dyDescent="0.2">
      <c r="C131" s="108" t="s">
        <v>134</v>
      </c>
      <c r="D131" s="106" t="s">
        <v>79</v>
      </c>
      <c r="E131" s="108"/>
      <c r="F131" s="106">
        <f t="array" ref="F131">INDEX('Precios mayoristas DM'!$F$16:$F$117,MATCH(1,('Pagos mayoristas'!C131='Precios mayoristas DM'!$D$16:$D$117)*('Pagos mayoristas'!D131='Precios mayoristas DM'!$E$16:$E$117),0))*(INDEX('Informacion del AEP'!$F$86:$F$189,MATCH(1,('Pagos mayoristas'!C131='Informacion del AEP'!$C$86:$C$189)*('Pagos mayoristas'!D131='Informacion del AEP'!$D$86:$D$189),0)))</f>
        <v>0</v>
      </c>
      <c r="G131" s="106"/>
      <c r="H131" s="108"/>
      <c r="I131" s="108"/>
      <c r="J131" s="108"/>
      <c r="K131" s="106"/>
      <c r="S131" s="106">
        <f t="array" ref="S131">INDEX('Precios mayoristas DM'!$O$16:$O$117,MATCH(1,('Pagos mayoristas'!$C131='Precios mayoristas DM'!$D$16:$D$117)*('Pagos mayoristas'!$D131='Precios mayoristas DM'!$E$16:$E$117),0))*(INDEX('Informacion del AEP'!$R$86:$R$189,MATCH(1,('Pagos mayoristas'!$C131='Informacion del AEP'!$C$86:$C$189)*('Pagos mayoristas'!$D131='Informacion del AEP'!$D$86:$D$189),0)))*$I$6</f>
        <v>0</v>
      </c>
    </row>
    <row r="132" spans="3:19" x14ac:dyDescent="0.2">
      <c r="C132" s="105" t="s">
        <v>135</v>
      </c>
      <c r="D132" s="106" t="s">
        <v>79</v>
      </c>
      <c r="E132" s="107"/>
      <c r="F132" s="106">
        <f t="array" ref="F132">INDEX('Precios mayoristas DM'!$F$16:$F$117,MATCH(1,('Pagos mayoristas'!C132='Precios mayoristas DM'!$D$16:$D$117)*('Pagos mayoristas'!D132='Precios mayoristas DM'!$E$16:$E$117),0))*(INDEX('Informacion del AEP'!$F$86:$F$189,MATCH(1,('Pagos mayoristas'!C132='Informacion del AEP'!$C$86:$C$189)*('Pagos mayoristas'!D132='Informacion del AEP'!$D$86:$D$189),0)))</f>
        <v>0</v>
      </c>
      <c r="G132" s="106"/>
      <c r="H132" s="107"/>
      <c r="I132" s="106"/>
      <c r="J132" s="106"/>
      <c r="K132" s="106"/>
      <c r="S132" s="106">
        <f t="array" ref="S132">INDEX('Precios mayoristas DM'!$O$16:$O$117,MATCH(1,('Pagos mayoristas'!$C132='Precios mayoristas DM'!$D$16:$D$117)*('Pagos mayoristas'!$D132='Precios mayoristas DM'!$E$16:$E$117),0))*(INDEX('Informacion del AEP'!$R$86:$R$189,MATCH(1,('Pagos mayoristas'!$C132='Informacion del AEP'!$C$86:$C$189)*('Pagos mayoristas'!$D132='Informacion del AEP'!$D$86:$D$189),0)))*$I$6</f>
        <v>0</v>
      </c>
    </row>
    <row r="133" spans="3:19" x14ac:dyDescent="0.2">
      <c r="C133" s="108" t="s">
        <v>136</v>
      </c>
      <c r="D133" s="106" t="s">
        <v>79</v>
      </c>
      <c r="E133" s="108"/>
      <c r="F133" s="106">
        <f t="array" ref="F133">INDEX('Precios mayoristas DM'!$F$16:$F$117,MATCH(1,('Pagos mayoristas'!C133='Precios mayoristas DM'!$D$16:$D$117)*('Pagos mayoristas'!D133='Precios mayoristas DM'!$E$16:$E$117),0))*(INDEX('Informacion del AEP'!$F$86:$F$189,MATCH(1,('Pagos mayoristas'!C133='Informacion del AEP'!$C$86:$C$189)*('Pagos mayoristas'!D133='Informacion del AEP'!$D$86:$D$189),0)))</f>
        <v>0</v>
      </c>
      <c r="G133" s="106"/>
      <c r="H133" s="108"/>
      <c r="I133" s="70"/>
      <c r="J133" s="70"/>
      <c r="K133" s="106"/>
      <c r="S133" s="106">
        <f t="array" ref="S133">INDEX('Precios mayoristas DM'!$O$16:$O$117,MATCH(1,('Pagos mayoristas'!$C133='Precios mayoristas DM'!$D$16:$D$117)*('Pagos mayoristas'!$D133='Precios mayoristas DM'!$E$16:$E$117),0))*(INDEX('Informacion del AEP'!$R$86:$R$189,MATCH(1,('Pagos mayoristas'!$C133='Informacion del AEP'!$C$86:$C$189)*('Pagos mayoristas'!$D133='Informacion del AEP'!$D$86:$D$189),0)))*$I$6</f>
        <v>0</v>
      </c>
    </row>
    <row r="134" spans="3:19" x14ac:dyDescent="0.2">
      <c r="C134" s="131" t="s">
        <v>148</v>
      </c>
      <c r="D134" s="106" t="s">
        <v>79</v>
      </c>
      <c r="E134" s="108"/>
      <c r="F134" s="106">
        <f t="array" ref="F134">INDEX('Precios mayoristas DM'!$F$16:$F$117,MATCH(1,('Pagos mayoristas'!C134='Precios mayoristas DM'!$D$16:$D$117)*('Pagos mayoristas'!D134='Precios mayoristas DM'!$E$16:$E$117),0))*(INDEX('Informacion del AEP'!$F$86:$F$189,MATCH(1,('Pagos mayoristas'!C134='Informacion del AEP'!$C$86:$C$189)*('Pagos mayoristas'!D134='Informacion del AEP'!$D$86:$D$189),0)))</f>
        <v>0</v>
      </c>
      <c r="G134" s="106"/>
      <c r="H134" s="108"/>
      <c r="I134" s="70"/>
      <c r="J134" s="70"/>
      <c r="K134" s="106"/>
      <c r="S134" s="106">
        <f t="array" ref="S134">INDEX('Precios mayoristas DM'!$O$16:$O$117,MATCH(1,('Pagos mayoristas'!$C134='Precios mayoristas DM'!$D$16:$D$117)*('Pagos mayoristas'!$D134='Precios mayoristas DM'!$E$16:$E$117),0))*(INDEX('Informacion del AEP'!$R$86:$R$189,MATCH(1,('Pagos mayoristas'!$C134='Informacion del AEP'!$C$86:$C$189)*('Pagos mayoristas'!$D134='Informacion del AEP'!$D$86:$D$189),0)))*$I$6</f>
        <v>0</v>
      </c>
    </row>
    <row r="135" spans="3:19" x14ac:dyDescent="0.2">
      <c r="C135" s="108" t="s">
        <v>138</v>
      </c>
      <c r="D135" s="106" t="s">
        <v>79</v>
      </c>
      <c r="E135" s="108"/>
      <c r="F135" s="106">
        <f t="array" ref="F135">INDEX('Precios mayoristas DM'!$F$16:$F$117,MATCH(1,('Pagos mayoristas'!C135='Precios mayoristas DM'!$D$16:$D$117)*('Pagos mayoristas'!D135='Precios mayoristas DM'!$E$16:$E$117),0))*(INDEX('Informacion del AEP'!$F$86:$F$189,MATCH(1,('Pagos mayoristas'!C135='Informacion del AEP'!$C$86:$C$189)*('Pagos mayoristas'!D135='Informacion del AEP'!$D$86:$D$189),0)))</f>
        <v>0</v>
      </c>
      <c r="G135" s="106"/>
      <c r="H135" s="108"/>
      <c r="I135" s="70"/>
      <c r="J135" s="70"/>
      <c r="K135" s="106"/>
      <c r="S135" s="106">
        <f t="array" ref="S135">INDEX('Precios mayoristas DM'!$O$16:$O$117,MATCH(1,('Pagos mayoristas'!$C135='Precios mayoristas DM'!$D$16:$D$117)*('Pagos mayoristas'!$D135='Precios mayoristas DM'!$E$16:$E$117),0))*(INDEX('Informacion del AEP'!$R$86:$R$189,MATCH(1,('Pagos mayoristas'!$C135='Informacion del AEP'!$C$86:$C$189)*('Pagos mayoristas'!$D135='Informacion del AEP'!$D$86:$D$189),0)))*$I$6</f>
        <v>0</v>
      </c>
    </row>
    <row r="136" spans="3:19" x14ac:dyDescent="0.2">
      <c r="C136" s="108" t="s">
        <v>139</v>
      </c>
      <c r="D136" s="106" t="s">
        <v>79</v>
      </c>
      <c r="E136" s="108"/>
      <c r="F136" s="106">
        <f t="array" ref="F136">INDEX('Precios mayoristas DM'!$F$16:$F$117,MATCH(1,('Pagos mayoristas'!C136='Precios mayoristas DM'!$D$16:$D$117)*('Pagos mayoristas'!D136='Precios mayoristas DM'!$E$16:$E$117),0))*(INDEX('Informacion del AEP'!$F$86:$F$189,MATCH(1,('Pagos mayoristas'!C136='Informacion del AEP'!$C$86:$C$189)*('Pagos mayoristas'!D136='Informacion del AEP'!$D$86:$D$189),0)))</f>
        <v>0</v>
      </c>
      <c r="G136" s="106"/>
      <c r="H136" s="108"/>
      <c r="I136" s="70"/>
      <c r="J136" s="70"/>
      <c r="K136" s="106"/>
      <c r="S136" s="106">
        <f t="array" ref="S136">INDEX('Precios mayoristas DM'!$O$16:$O$117,MATCH(1,('Pagos mayoristas'!$C136='Precios mayoristas DM'!$D$16:$D$117)*('Pagos mayoristas'!$D136='Precios mayoristas DM'!$E$16:$E$117),0))*(INDEX('Informacion del AEP'!$R$86:$R$189,MATCH(1,('Pagos mayoristas'!$C136='Informacion del AEP'!$C$86:$C$189)*('Pagos mayoristas'!$D136='Informacion del AEP'!$D$86:$D$189),0)))*$I$6</f>
        <v>0</v>
      </c>
    </row>
    <row r="137" spans="3:19" x14ac:dyDescent="0.2">
      <c r="C137" s="108" t="s">
        <v>140</v>
      </c>
      <c r="D137" s="106" t="s">
        <v>79</v>
      </c>
      <c r="E137" s="108"/>
      <c r="F137" s="106">
        <f t="array" ref="F137">INDEX('Precios mayoristas DM'!$F$16:$F$117,MATCH(1,('Pagos mayoristas'!C137='Precios mayoristas DM'!$D$16:$D$117)*('Pagos mayoristas'!D137='Precios mayoristas DM'!$E$16:$E$117),0))*(INDEX('Informacion del AEP'!$F$86:$F$189,MATCH(1,('Pagos mayoristas'!C137='Informacion del AEP'!$C$86:$C$189)*('Pagos mayoristas'!D137='Informacion del AEP'!$D$86:$D$189),0)))</f>
        <v>0</v>
      </c>
      <c r="G137" s="106"/>
      <c r="H137" s="108"/>
      <c r="I137" s="70"/>
      <c r="J137" s="70"/>
      <c r="K137" s="106"/>
      <c r="S137" s="106">
        <f t="array" ref="S137">INDEX('Precios mayoristas DM'!$O$16:$O$117,MATCH(1,('Pagos mayoristas'!$C137='Precios mayoristas DM'!$D$16:$D$117)*('Pagos mayoristas'!$D137='Precios mayoristas DM'!$E$16:$E$117),0))*(INDEX('Informacion del AEP'!$R$86:$R$189,MATCH(1,('Pagos mayoristas'!$C137='Informacion del AEP'!$C$86:$C$189)*('Pagos mayoristas'!$D137='Informacion del AEP'!$D$86:$D$189),0)))*$I$6</f>
        <v>0</v>
      </c>
    </row>
    <row r="138" spans="3:19" x14ac:dyDescent="0.2">
      <c r="C138" s="108" t="s">
        <v>141</v>
      </c>
      <c r="D138" s="106" t="s">
        <v>79</v>
      </c>
      <c r="E138" s="108"/>
      <c r="F138" s="106">
        <f t="array" ref="F138">INDEX('Precios mayoristas DM'!$F$16:$F$117,MATCH(1,('Pagos mayoristas'!C138='Precios mayoristas DM'!$D$16:$D$117)*('Pagos mayoristas'!D138='Precios mayoristas DM'!$E$16:$E$117),0))*(INDEX('Informacion del AEP'!$F$86:$F$189,MATCH(1,('Pagos mayoristas'!C138='Informacion del AEP'!$C$86:$C$189)*('Pagos mayoristas'!D138='Informacion del AEP'!$D$86:$D$189),0)))</f>
        <v>0</v>
      </c>
      <c r="G138" s="106"/>
      <c r="H138" s="108"/>
      <c r="I138" s="70"/>
      <c r="J138" s="70"/>
      <c r="K138" s="106"/>
      <c r="S138" s="106">
        <f t="array" ref="S138">INDEX('Precios mayoristas DM'!$O$16:$O$117,MATCH(1,('Pagos mayoristas'!$C138='Precios mayoristas DM'!$D$16:$D$117)*('Pagos mayoristas'!$D138='Precios mayoristas DM'!$E$16:$E$117),0))*(INDEX('Informacion del AEP'!$R$86:$R$189,MATCH(1,('Pagos mayoristas'!$C138='Informacion del AEP'!$C$86:$C$189)*('Pagos mayoristas'!$D138='Informacion del AEP'!$D$86:$D$189),0)))*$I$6</f>
        <v>0</v>
      </c>
    </row>
    <row r="139" spans="3:19" x14ac:dyDescent="0.2">
      <c r="C139" s="108" t="s">
        <v>142</v>
      </c>
      <c r="D139" s="106" t="s">
        <v>79</v>
      </c>
      <c r="E139" s="108"/>
      <c r="F139" s="106">
        <f t="array" ref="F139">INDEX('Precios mayoristas DM'!$F$16:$F$117,MATCH(1,('Pagos mayoristas'!C139='Precios mayoristas DM'!$D$16:$D$117)*('Pagos mayoristas'!D139='Precios mayoristas DM'!$E$16:$E$117),0))*(INDEX('Informacion del AEP'!$F$86:$F$189,MATCH(1,('Pagos mayoristas'!C139='Informacion del AEP'!$C$86:$C$189)*('Pagos mayoristas'!D139='Informacion del AEP'!$D$86:$D$189),0)))</f>
        <v>0</v>
      </c>
      <c r="G139" s="106"/>
      <c r="H139" s="108"/>
      <c r="I139" s="70"/>
      <c r="J139" s="70"/>
      <c r="K139" s="106"/>
      <c r="S139" s="106">
        <f t="array" ref="S139">INDEX('Precios mayoristas DM'!$O$16:$O$117,MATCH(1,('Pagos mayoristas'!$C139='Precios mayoristas DM'!$D$16:$D$117)*('Pagos mayoristas'!$D139='Precios mayoristas DM'!$E$16:$E$117),0))*(INDEX('Informacion del AEP'!$R$86:$R$189,MATCH(1,('Pagos mayoristas'!$C139='Informacion del AEP'!$C$86:$C$189)*('Pagos mayoristas'!$D139='Informacion del AEP'!$D$86:$D$189),0)))*$I$6</f>
        <v>3060000</v>
      </c>
    </row>
    <row r="140" spans="3:19" x14ac:dyDescent="0.2">
      <c r="C140" s="108" t="s">
        <v>143</v>
      </c>
      <c r="D140" s="106" t="s">
        <v>79</v>
      </c>
      <c r="E140" s="108"/>
      <c r="F140" s="106">
        <f t="array" ref="F140">INDEX('Precios mayoristas DM'!$F$16:$F$117,MATCH(1,('Pagos mayoristas'!C140='Precios mayoristas DM'!$D$16:$D$117)*('Pagos mayoristas'!D140='Precios mayoristas DM'!$E$16:$E$117),0))*(INDEX('Informacion del AEP'!$F$86:$F$189,MATCH(1,('Pagos mayoristas'!C140='Informacion del AEP'!$C$86:$C$189)*('Pagos mayoristas'!D140='Informacion del AEP'!$D$86:$D$189),0)))</f>
        <v>0</v>
      </c>
      <c r="G140" s="106"/>
      <c r="H140" s="108"/>
      <c r="I140" s="70"/>
      <c r="J140" s="70"/>
      <c r="K140" s="106"/>
      <c r="S140" s="106">
        <f t="array" ref="S140">INDEX('Precios mayoristas DM'!$O$16:$O$117,MATCH(1,('Pagos mayoristas'!$C140='Precios mayoristas DM'!$D$16:$D$117)*('Pagos mayoristas'!$D140='Precios mayoristas DM'!$E$16:$E$117),0))*(INDEX('Informacion del AEP'!$R$86:$R$189,MATCH(1,('Pagos mayoristas'!$C140='Informacion del AEP'!$C$86:$C$189)*('Pagos mayoristas'!$D140='Informacion del AEP'!$D$86:$D$189),0)))*$I$6</f>
        <v>7338000</v>
      </c>
    </row>
    <row r="141" spans="3:19" s="176" customFormat="1" x14ac:dyDescent="0.2">
      <c r="C141" s="108" t="s">
        <v>110</v>
      </c>
      <c r="D141" s="106" t="s">
        <v>151</v>
      </c>
      <c r="F141" s="106">
        <f t="array" ref="F141">INDEX('Precios mayoristas DM'!$F$16:$F$117,MATCH(1,('Pagos mayoristas'!C141='Precios mayoristas DM'!$D$16:$D$117)*('Pagos mayoristas'!D141='Precios mayoristas DM'!$E$16:$E$117),0))*(INDEX('Informacion del AEP'!$F$86:$F$189,MATCH(1,('Pagos mayoristas'!C141='Informacion del AEP'!$C$86:$C$189)*('Pagos mayoristas'!D141='Informacion del AEP'!$D$86:$D$189),0)))</f>
        <v>0</v>
      </c>
      <c r="G141" s="106"/>
      <c r="K141" s="106"/>
      <c r="S141" s="106">
        <f t="array" ref="S141">INDEX('Precios mayoristas DM'!$O$16:$O$117,MATCH(1,('Pagos mayoristas'!$C141='Precios mayoristas DM'!$D$16:$D$117)*('Pagos mayoristas'!$D141='Precios mayoristas DM'!$E$16:$E$117),0))*(INDEX('Informacion del AEP'!$R$86:$R$189,MATCH(1,('Pagos mayoristas'!$C141='Informacion del AEP'!$C$86:$C$189)*('Pagos mayoristas'!$D141='Informacion del AEP'!$D$86:$D$189),0)))*$I$6</f>
        <v>0</v>
      </c>
    </row>
    <row r="142" spans="3:19" x14ac:dyDescent="0.2">
      <c r="C142" s="108" t="s">
        <v>111</v>
      </c>
      <c r="D142" s="106" t="s">
        <v>151</v>
      </c>
      <c r="F142" s="106">
        <f t="array" ref="F142">INDEX('Precios mayoristas DM'!$F$16:$F$117,MATCH(1,('Pagos mayoristas'!C142='Precios mayoristas DM'!$D$16:$D$117)*('Pagos mayoristas'!D142='Precios mayoristas DM'!$E$16:$E$117),0))*(INDEX('Informacion del AEP'!$F$86:$F$189,MATCH(1,('Pagos mayoristas'!C142='Informacion del AEP'!$C$86:$C$189)*('Pagos mayoristas'!D142='Informacion del AEP'!$D$86:$D$189),0)))</f>
        <v>0</v>
      </c>
      <c r="G142" s="106"/>
      <c r="K142" s="106"/>
      <c r="S142" s="106">
        <f t="array" ref="S142">INDEX('Precios mayoristas DM'!$O$16:$O$117,MATCH(1,('Pagos mayoristas'!$C142='Precios mayoristas DM'!$D$16:$D$117)*('Pagos mayoristas'!$D142='Precios mayoristas DM'!$E$16:$E$117),0))*(INDEX('Informacion del AEP'!$R$86:$R$189,MATCH(1,('Pagos mayoristas'!$C142='Informacion del AEP'!$C$86:$C$189)*('Pagos mayoristas'!$D142='Informacion del AEP'!$D$86:$D$189),0)))*$I$6</f>
        <v>0</v>
      </c>
    </row>
    <row r="143" spans="3:19" x14ac:dyDescent="0.2">
      <c r="C143" s="108" t="s">
        <v>112</v>
      </c>
      <c r="D143" s="106" t="s">
        <v>151</v>
      </c>
      <c r="F143" s="106">
        <f t="array" ref="F143">INDEX('Precios mayoristas DM'!$F$16:$F$117,MATCH(1,('Pagos mayoristas'!C143='Precios mayoristas DM'!$D$16:$D$117)*('Pagos mayoristas'!D143='Precios mayoristas DM'!$E$16:$E$117),0))*(INDEX('Informacion del AEP'!$F$86:$F$189,MATCH(1,('Pagos mayoristas'!C143='Informacion del AEP'!$C$86:$C$189)*('Pagos mayoristas'!D143='Informacion del AEP'!$D$86:$D$189),0)))</f>
        <v>0</v>
      </c>
      <c r="G143" s="106"/>
      <c r="K143" s="106"/>
      <c r="S143" s="106">
        <f t="array" ref="S143">INDEX('Precios mayoristas DM'!$O$16:$O$117,MATCH(1,('Pagos mayoristas'!$C143='Precios mayoristas DM'!$D$16:$D$117)*('Pagos mayoristas'!$D143='Precios mayoristas DM'!$E$16:$E$117),0))*(INDEX('Informacion del AEP'!$R$86:$R$189,MATCH(1,('Pagos mayoristas'!$C143='Informacion del AEP'!$C$86:$C$189)*('Pagos mayoristas'!$D143='Informacion del AEP'!$D$86:$D$189),0)))*$I$6</f>
        <v>0</v>
      </c>
    </row>
    <row r="144" spans="3:19" x14ac:dyDescent="0.2">
      <c r="C144" s="108" t="s">
        <v>113</v>
      </c>
      <c r="D144" s="106" t="s">
        <v>151</v>
      </c>
      <c r="F144" s="106">
        <f t="array" ref="F144">INDEX('Precios mayoristas DM'!$F$16:$F$117,MATCH(1,('Pagos mayoristas'!C144='Precios mayoristas DM'!$D$16:$D$117)*('Pagos mayoristas'!D144='Precios mayoristas DM'!$E$16:$E$117),0))*(INDEX('Informacion del AEP'!$F$86:$F$189,MATCH(1,('Pagos mayoristas'!C144='Informacion del AEP'!$C$86:$C$189)*('Pagos mayoristas'!D144='Informacion del AEP'!$D$86:$D$189),0)))</f>
        <v>0</v>
      </c>
      <c r="G144" s="106"/>
      <c r="K144" s="106"/>
      <c r="S144" s="106">
        <f t="array" ref="S144">INDEX('Precios mayoristas DM'!$O$16:$O$117,MATCH(1,('Pagos mayoristas'!$C144='Precios mayoristas DM'!$D$16:$D$117)*('Pagos mayoristas'!$D144='Precios mayoristas DM'!$E$16:$E$117),0))*(INDEX('Informacion del AEP'!$R$86:$R$189,MATCH(1,('Pagos mayoristas'!$C144='Informacion del AEP'!$C$86:$C$189)*('Pagos mayoristas'!$D144='Informacion del AEP'!$D$86:$D$189),0)))*$I$6</f>
        <v>0</v>
      </c>
    </row>
    <row r="145" spans="3:19" x14ac:dyDescent="0.2">
      <c r="C145" s="108" t="s">
        <v>114</v>
      </c>
      <c r="D145" s="106" t="s">
        <v>151</v>
      </c>
      <c r="F145" s="106">
        <f t="array" ref="F145">INDEX('Precios mayoristas DM'!$F$16:$F$117,MATCH(1,('Pagos mayoristas'!C145='Precios mayoristas DM'!$D$16:$D$117)*('Pagos mayoristas'!D145='Precios mayoristas DM'!$E$16:$E$117),0))*(INDEX('Informacion del AEP'!$F$86:$F$189,MATCH(1,('Pagos mayoristas'!C145='Informacion del AEP'!$C$86:$C$189)*('Pagos mayoristas'!D145='Informacion del AEP'!$D$86:$D$189),0)))</f>
        <v>0</v>
      </c>
      <c r="G145" s="106"/>
      <c r="K145" s="106"/>
      <c r="S145" s="106">
        <f t="array" ref="S145">INDEX('Precios mayoristas DM'!$O$16:$O$117,MATCH(1,('Pagos mayoristas'!$C145='Precios mayoristas DM'!$D$16:$D$117)*('Pagos mayoristas'!$D145='Precios mayoristas DM'!$E$16:$E$117),0))*(INDEX('Informacion del AEP'!$R$86:$R$189,MATCH(1,('Pagos mayoristas'!$C145='Informacion del AEP'!$C$86:$C$189)*('Pagos mayoristas'!$D145='Informacion del AEP'!$D$86:$D$189),0)))*$I$6</f>
        <v>0</v>
      </c>
    </row>
    <row r="146" spans="3:19" x14ac:dyDescent="0.2">
      <c r="C146" s="108" t="s">
        <v>115</v>
      </c>
      <c r="D146" s="106" t="s">
        <v>151</v>
      </c>
      <c r="F146" s="106">
        <f t="array" ref="F146">INDEX('Precios mayoristas DM'!$F$16:$F$117,MATCH(1,('Pagos mayoristas'!C146='Precios mayoristas DM'!$D$16:$D$117)*('Pagos mayoristas'!D146='Precios mayoristas DM'!$E$16:$E$117),0))*(INDEX('Informacion del AEP'!$F$86:$F$189,MATCH(1,('Pagos mayoristas'!C146='Informacion del AEP'!$C$86:$C$189)*('Pagos mayoristas'!D146='Informacion del AEP'!$D$86:$D$189),0)))</f>
        <v>0</v>
      </c>
      <c r="G146" s="106"/>
      <c r="K146" s="106"/>
      <c r="S146" s="106">
        <f t="array" ref="S146">INDEX('Precios mayoristas DM'!$O$16:$O$117,MATCH(1,('Pagos mayoristas'!$C146='Precios mayoristas DM'!$D$16:$D$117)*('Pagos mayoristas'!$D146='Precios mayoristas DM'!$E$16:$E$117),0))*(INDEX('Informacion del AEP'!$R$86:$R$189,MATCH(1,('Pagos mayoristas'!$C146='Informacion del AEP'!$C$86:$C$189)*('Pagos mayoristas'!$D146='Informacion del AEP'!$D$86:$D$189),0)))*$I$6</f>
        <v>0</v>
      </c>
    </row>
    <row r="147" spans="3:19" x14ac:dyDescent="0.2">
      <c r="C147" s="108" t="s">
        <v>116</v>
      </c>
      <c r="D147" s="106" t="s">
        <v>151</v>
      </c>
      <c r="F147" s="106">
        <f t="array" ref="F147">INDEX('Precios mayoristas DM'!$F$16:$F$117,MATCH(1,('Pagos mayoristas'!C147='Precios mayoristas DM'!$D$16:$D$117)*('Pagos mayoristas'!D147='Precios mayoristas DM'!$E$16:$E$117),0))*(INDEX('Informacion del AEP'!$F$86:$F$189,MATCH(1,('Pagos mayoristas'!C147='Informacion del AEP'!$C$86:$C$189)*('Pagos mayoristas'!D147='Informacion del AEP'!$D$86:$D$189),0)))</f>
        <v>0</v>
      </c>
      <c r="G147" s="106"/>
      <c r="K147" s="106"/>
      <c r="S147" s="106">
        <f t="array" ref="S147">INDEX('Precios mayoristas DM'!$O$16:$O$117,MATCH(1,('Pagos mayoristas'!$C147='Precios mayoristas DM'!$D$16:$D$117)*('Pagos mayoristas'!$D147='Precios mayoristas DM'!$E$16:$E$117),0))*(INDEX('Informacion del AEP'!$R$86:$R$189,MATCH(1,('Pagos mayoristas'!$C147='Informacion del AEP'!$C$86:$C$189)*('Pagos mayoristas'!$D147='Informacion del AEP'!$D$86:$D$189),0)))*$I$6</f>
        <v>0</v>
      </c>
    </row>
    <row r="148" spans="3:19" x14ac:dyDescent="0.2">
      <c r="C148" s="108" t="s">
        <v>117</v>
      </c>
      <c r="D148" s="106" t="s">
        <v>151</v>
      </c>
      <c r="F148" s="106">
        <f t="array" ref="F148">INDEX('Precios mayoristas DM'!$F$16:$F$117,MATCH(1,('Pagos mayoristas'!C148='Precios mayoristas DM'!$D$16:$D$117)*('Pagos mayoristas'!D148='Precios mayoristas DM'!$E$16:$E$117),0))*(INDEX('Informacion del AEP'!$F$86:$F$189,MATCH(1,('Pagos mayoristas'!C148='Informacion del AEP'!$C$86:$C$189)*('Pagos mayoristas'!D148='Informacion del AEP'!$D$86:$D$189),0)))</f>
        <v>0</v>
      </c>
      <c r="G148" s="106"/>
      <c r="K148" s="106"/>
      <c r="S148" s="106">
        <f t="array" ref="S148">INDEX('Precios mayoristas DM'!$O$16:$O$117,MATCH(1,('Pagos mayoristas'!$C148='Precios mayoristas DM'!$D$16:$D$117)*('Pagos mayoristas'!$D148='Precios mayoristas DM'!$E$16:$E$117),0))*(INDEX('Informacion del AEP'!$R$86:$R$189,MATCH(1,('Pagos mayoristas'!$C148='Informacion del AEP'!$C$86:$C$189)*('Pagos mayoristas'!$D148='Informacion del AEP'!$D$86:$D$189),0)))*$I$6</f>
        <v>0</v>
      </c>
    </row>
    <row r="149" spans="3:19" x14ac:dyDescent="0.2">
      <c r="C149" s="108" t="s">
        <v>118</v>
      </c>
      <c r="D149" s="106" t="s">
        <v>151</v>
      </c>
      <c r="F149" s="106">
        <f t="array" ref="F149">INDEX('Precios mayoristas DM'!$F$16:$F$117,MATCH(1,('Pagos mayoristas'!C149='Precios mayoristas DM'!$D$16:$D$117)*('Pagos mayoristas'!D149='Precios mayoristas DM'!$E$16:$E$117),0))*(INDEX('Informacion del AEP'!$F$86:$F$189,MATCH(1,('Pagos mayoristas'!C149='Informacion del AEP'!$C$86:$C$189)*('Pagos mayoristas'!D149='Informacion del AEP'!$D$86:$D$189),0)))</f>
        <v>0</v>
      </c>
      <c r="G149" s="106"/>
      <c r="K149" s="106"/>
      <c r="S149" s="106">
        <f t="array" ref="S149">INDEX('Precios mayoristas DM'!$O$16:$O$117,MATCH(1,('Pagos mayoristas'!$C149='Precios mayoristas DM'!$D$16:$D$117)*('Pagos mayoristas'!$D149='Precios mayoristas DM'!$E$16:$E$117),0))*(INDEX('Informacion del AEP'!$R$86:$R$189,MATCH(1,('Pagos mayoristas'!$C149='Informacion del AEP'!$C$86:$C$189)*('Pagos mayoristas'!$D149='Informacion del AEP'!$D$86:$D$189),0)))*$I$6</f>
        <v>0</v>
      </c>
    </row>
    <row r="150" spans="3:19" x14ac:dyDescent="0.2">
      <c r="C150" s="108" t="s">
        <v>119</v>
      </c>
      <c r="D150" s="106" t="s">
        <v>151</v>
      </c>
      <c r="F150" s="106">
        <f t="array" ref="F150">INDEX('Precios mayoristas DM'!$F$16:$F$117,MATCH(1,('Pagos mayoristas'!C150='Precios mayoristas DM'!$D$16:$D$117)*('Pagos mayoristas'!D150='Precios mayoristas DM'!$E$16:$E$117),0))*(INDEX('Informacion del AEP'!$F$86:$F$189,MATCH(1,('Pagos mayoristas'!C150='Informacion del AEP'!$C$86:$C$189)*('Pagos mayoristas'!D150='Informacion del AEP'!$D$86:$D$189),0)))</f>
        <v>0</v>
      </c>
      <c r="G150" s="106"/>
      <c r="K150" s="106"/>
      <c r="S150" s="106">
        <f t="array" ref="S150">INDEX('Precios mayoristas DM'!$O$16:$O$117,MATCH(1,('Pagos mayoristas'!$C150='Precios mayoristas DM'!$D$16:$D$117)*('Pagos mayoristas'!$D150='Precios mayoristas DM'!$E$16:$E$117),0))*(INDEX('Informacion del AEP'!$R$86:$R$189,MATCH(1,('Pagos mayoristas'!$C150='Informacion del AEP'!$C$86:$C$189)*('Pagos mayoristas'!$D150='Informacion del AEP'!$D$86:$D$189),0)))*$I$6</f>
        <v>0</v>
      </c>
    </row>
    <row r="151" spans="3:19" x14ac:dyDescent="0.2">
      <c r="C151" s="108" t="s">
        <v>120</v>
      </c>
      <c r="D151" s="106" t="s">
        <v>151</v>
      </c>
      <c r="F151" s="106">
        <f t="array" ref="F151">INDEX('Precios mayoristas DM'!$F$16:$F$117,MATCH(1,('Pagos mayoristas'!C151='Precios mayoristas DM'!$D$16:$D$117)*('Pagos mayoristas'!D151='Precios mayoristas DM'!$E$16:$E$117),0))*(INDEX('Informacion del AEP'!$F$86:$F$189,MATCH(1,('Pagos mayoristas'!C151='Informacion del AEP'!$C$86:$C$189)*('Pagos mayoristas'!D151='Informacion del AEP'!$D$86:$D$189),0)))</f>
        <v>0</v>
      </c>
      <c r="G151" s="106"/>
      <c r="K151" s="106"/>
      <c r="S151" s="106">
        <f t="array" ref="S151">INDEX('Precios mayoristas DM'!$O$16:$O$117,MATCH(1,('Pagos mayoristas'!$C151='Precios mayoristas DM'!$D$16:$D$117)*('Pagos mayoristas'!$D151='Precios mayoristas DM'!$E$16:$E$117),0))*(INDEX('Informacion del AEP'!$R$86:$R$189,MATCH(1,('Pagos mayoristas'!$C151='Informacion del AEP'!$C$86:$C$189)*('Pagos mayoristas'!$D151='Informacion del AEP'!$D$86:$D$189),0)))*$I$6</f>
        <v>0</v>
      </c>
    </row>
    <row r="152" spans="3:19" x14ac:dyDescent="0.2">
      <c r="C152" s="108" t="s">
        <v>121</v>
      </c>
      <c r="D152" s="106" t="s">
        <v>151</v>
      </c>
      <c r="F152" s="106">
        <f t="array" ref="F152">INDEX('Precios mayoristas DM'!$F$16:$F$117,MATCH(1,('Pagos mayoristas'!C152='Precios mayoristas DM'!$D$16:$D$117)*('Pagos mayoristas'!D152='Precios mayoristas DM'!$E$16:$E$117),0))*(INDEX('Informacion del AEP'!$F$86:$F$189,MATCH(1,('Pagos mayoristas'!C152='Informacion del AEP'!$C$86:$C$189)*('Pagos mayoristas'!D152='Informacion del AEP'!$D$86:$D$189),0)))</f>
        <v>0</v>
      </c>
      <c r="G152" s="106"/>
      <c r="K152" s="106"/>
      <c r="S152" s="106">
        <f t="array" ref="S152">INDEX('Precios mayoristas DM'!$O$16:$O$117,MATCH(1,('Pagos mayoristas'!$C152='Precios mayoristas DM'!$D$16:$D$117)*('Pagos mayoristas'!$D152='Precios mayoristas DM'!$E$16:$E$117),0))*(INDEX('Informacion del AEP'!$R$86:$R$189,MATCH(1,('Pagos mayoristas'!$C152='Informacion del AEP'!$C$86:$C$189)*('Pagos mayoristas'!$D152='Informacion del AEP'!$D$86:$D$189),0)))*$I$6</f>
        <v>0</v>
      </c>
    </row>
    <row r="153" spans="3:19" x14ac:dyDescent="0.2">
      <c r="C153" s="108" t="s">
        <v>122</v>
      </c>
      <c r="D153" s="106" t="s">
        <v>151</v>
      </c>
      <c r="F153" s="106">
        <f t="array" ref="F153">INDEX('Precios mayoristas DM'!$F$16:$F$117,MATCH(1,('Pagos mayoristas'!C153='Precios mayoristas DM'!$D$16:$D$117)*('Pagos mayoristas'!D153='Precios mayoristas DM'!$E$16:$E$117),0))*(INDEX('Informacion del AEP'!$F$86:$F$189,MATCH(1,('Pagos mayoristas'!C153='Informacion del AEP'!$C$86:$C$189)*('Pagos mayoristas'!D153='Informacion del AEP'!$D$86:$D$189),0)))</f>
        <v>0</v>
      </c>
      <c r="G153" s="106"/>
      <c r="K153" s="106"/>
      <c r="S153" s="106">
        <f t="array" ref="S153">INDEX('Precios mayoristas DM'!$O$16:$O$117,MATCH(1,('Pagos mayoristas'!$C153='Precios mayoristas DM'!$D$16:$D$117)*('Pagos mayoristas'!$D153='Precios mayoristas DM'!$E$16:$E$117),0))*(INDEX('Informacion del AEP'!$R$86:$R$189,MATCH(1,('Pagos mayoristas'!$C153='Informacion del AEP'!$C$86:$C$189)*('Pagos mayoristas'!$D153='Informacion del AEP'!$D$86:$D$189),0)))*$I$6</f>
        <v>405000</v>
      </c>
    </row>
    <row r="154" spans="3:19" x14ac:dyDescent="0.2">
      <c r="C154" s="108" t="s">
        <v>123</v>
      </c>
      <c r="D154" s="106" t="s">
        <v>151</v>
      </c>
      <c r="F154" s="106">
        <f t="array" ref="F154">INDEX('Precios mayoristas DM'!$F$16:$F$117,MATCH(1,('Pagos mayoristas'!C154='Precios mayoristas DM'!$D$16:$D$117)*('Pagos mayoristas'!D154='Precios mayoristas DM'!$E$16:$E$117),0))*(INDEX('Informacion del AEP'!$F$86:$F$189,MATCH(1,('Pagos mayoristas'!C154='Informacion del AEP'!$C$86:$C$189)*('Pagos mayoristas'!D154='Informacion del AEP'!$D$86:$D$189),0)))</f>
        <v>0</v>
      </c>
      <c r="G154" s="106"/>
      <c r="K154" s="106"/>
      <c r="S154" s="106">
        <f t="array" ref="S154">INDEX('Precios mayoristas DM'!$O$16:$O$117,MATCH(1,('Pagos mayoristas'!$C154='Precios mayoristas DM'!$D$16:$D$117)*('Pagos mayoristas'!$D154='Precios mayoristas DM'!$E$16:$E$117),0))*(INDEX('Informacion del AEP'!$R$86:$R$189,MATCH(1,('Pagos mayoristas'!$C154='Informacion del AEP'!$C$86:$C$189)*('Pagos mayoristas'!$D154='Informacion del AEP'!$D$86:$D$189),0)))*$I$6</f>
        <v>425000</v>
      </c>
    </row>
    <row r="155" spans="3:19" x14ac:dyDescent="0.2">
      <c r="C155" s="108" t="s">
        <v>124</v>
      </c>
      <c r="D155" s="106" t="s">
        <v>151</v>
      </c>
      <c r="F155" s="106">
        <f t="array" ref="F155">INDEX('Precios mayoristas DM'!$F$16:$F$117,MATCH(1,('Pagos mayoristas'!C155='Precios mayoristas DM'!$D$16:$D$117)*('Pagos mayoristas'!D155='Precios mayoristas DM'!$E$16:$E$117),0))*(INDEX('Informacion del AEP'!$F$86:$F$189,MATCH(1,('Pagos mayoristas'!C155='Informacion del AEP'!$C$86:$C$189)*('Pagos mayoristas'!D155='Informacion del AEP'!$D$86:$D$189),0)))</f>
        <v>0</v>
      </c>
      <c r="G155" s="106"/>
      <c r="K155" s="106"/>
      <c r="S155" s="106">
        <f t="array" ref="S155">INDEX('Precios mayoristas DM'!$O$16:$O$117,MATCH(1,('Pagos mayoristas'!$C155='Precios mayoristas DM'!$D$16:$D$117)*('Pagos mayoristas'!$D155='Precios mayoristas DM'!$E$16:$E$117),0))*(INDEX('Informacion del AEP'!$R$86:$R$189,MATCH(1,('Pagos mayoristas'!$C155='Informacion del AEP'!$C$86:$C$189)*('Pagos mayoristas'!$D155='Informacion del AEP'!$D$86:$D$189),0)))*$I$6</f>
        <v>445000</v>
      </c>
    </row>
    <row r="156" spans="3:19" x14ac:dyDescent="0.2">
      <c r="C156" s="108" t="s">
        <v>125</v>
      </c>
      <c r="D156" s="106" t="s">
        <v>151</v>
      </c>
      <c r="F156" s="106">
        <f t="array" ref="F156">INDEX('Precios mayoristas DM'!$F$16:$F$117,MATCH(1,('Pagos mayoristas'!C156='Precios mayoristas DM'!$D$16:$D$117)*('Pagos mayoristas'!D156='Precios mayoristas DM'!$E$16:$E$117),0))*(INDEX('Informacion del AEP'!$F$86:$F$189,MATCH(1,('Pagos mayoristas'!C156='Informacion del AEP'!$C$86:$C$189)*('Pagos mayoristas'!D156='Informacion del AEP'!$D$86:$D$189),0)))</f>
        <v>0</v>
      </c>
      <c r="G156" s="106"/>
      <c r="K156" s="106"/>
      <c r="S156" s="106">
        <f t="array" ref="S156">INDEX('Precios mayoristas DM'!$O$16:$O$117,MATCH(1,('Pagos mayoristas'!$C156='Precios mayoristas DM'!$D$16:$D$117)*('Pagos mayoristas'!$D156='Precios mayoristas DM'!$E$16:$E$117),0))*(INDEX('Informacion del AEP'!$R$86:$R$189,MATCH(1,('Pagos mayoristas'!$C156='Informacion del AEP'!$C$86:$C$189)*('Pagos mayoristas'!$D156='Informacion del AEP'!$D$86:$D$189),0)))*$I$6</f>
        <v>445000</v>
      </c>
    </row>
    <row r="157" spans="3:19" x14ac:dyDescent="0.2">
      <c r="C157" s="108" t="s">
        <v>126</v>
      </c>
      <c r="D157" s="106" t="s">
        <v>151</v>
      </c>
      <c r="F157" s="106">
        <f t="array" ref="F157">INDEX('Precios mayoristas DM'!$F$16:$F$117,MATCH(1,('Pagos mayoristas'!C157='Precios mayoristas DM'!$D$16:$D$117)*('Pagos mayoristas'!D157='Precios mayoristas DM'!$E$16:$E$117),0))*(INDEX('Informacion del AEP'!$F$86:$F$189,MATCH(1,('Pagos mayoristas'!C157='Informacion del AEP'!$C$86:$C$189)*('Pagos mayoristas'!D157='Informacion del AEP'!$D$86:$D$189),0)))</f>
        <v>0</v>
      </c>
      <c r="G157" s="106"/>
      <c r="K157" s="106"/>
      <c r="S157" s="106">
        <f t="array" ref="S157">INDEX('Precios mayoristas DM'!$O$16:$O$117,MATCH(1,('Pagos mayoristas'!$C157='Precios mayoristas DM'!$D$16:$D$117)*('Pagos mayoristas'!$D157='Precios mayoristas DM'!$E$16:$E$117),0))*(INDEX('Informacion del AEP'!$R$86:$R$189,MATCH(1,('Pagos mayoristas'!$C157='Informacion del AEP'!$C$86:$C$189)*('Pagos mayoristas'!$D157='Informacion del AEP'!$D$86:$D$189),0)))*$I$6</f>
        <v>0</v>
      </c>
    </row>
    <row r="158" spans="3:19" x14ac:dyDescent="0.2">
      <c r="C158" s="108" t="s">
        <v>127</v>
      </c>
      <c r="D158" s="106" t="s">
        <v>151</v>
      </c>
      <c r="F158" s="106">
        <f t="array" ref="F158">INDEX('Precios mayoristas DM'!$F$16:$F$117,MATCH(1,('Pagos mayoristas'!C158='Precios mayoristas DM'!$D$16:$D$117)*('Pagos mayoristas'!D158='Precios mayoristas DM'!$E$16:$E$117),0))*(INDEX('Informacion del AEP'!$F$86:$F$189,MATCH(1,('Pagos mayoristas'!C158='Informacion del AEP'!$C$86:$C$189)*('Pagos mayoristas'!D158='Informacion del AEP'!$D$86:$D$189),0)))</f>
        <v>0</v>
      </c>
      <c r="G158" s="106"/>
      <c r="K158" s="106"/>
      <c r="S158" s="106">
        <f t="array" ref="S158">INDEX('Precios mayoristas DM'!$O$16:$O$117,MATCH(1,('Pagos mayoristas'!$C158='Precios mayoristas DM'!$D$16:$D$117)*('Pagos mayoristas'!$D158='Precios mayoristas DM'!$E$16:$E$117),0))*(INDEX('Informacion del AEP'!$R$86:$R$189,MATCH(1,('Pagos mayoristas'!$C158='Informacion del AEP'!$C$86:$C$189)*('Pagos mayoristas'!$D158='Informacion del AEP'!$D$86:$D$189),0)))*$I$6</f>
        <v>0</v>
      </c>
    </row>
    <row r="159" spans="3:19" x14ac:dyDescent="0.2">
      <c r="C159" s="108" t="s">
        <v>128</v>
      </c>
      <c r="D159" s="106" t="s">
        <v>151</v>
      </c>
      <c r="F159" s="106">
        <f t="array" ref="F159">INDEX('Precios mayoristas DM'!$F$16:$F$117,MATCH(1,('Pagos mayoristas'!C159='Precios mayoristas DM'!$D$16:$D$117)*('Pagos mayoristas'!D159='Precios mayoristas DM'!$E$16:$E$117),0))*(INDEX('Informacion del AEP'!$F$86:$F$189,MATCH(1,('Pagos mayoristas'!C159='Informacion del AEP'!$C$86:$C$189)*('Pagos mayoristas'!D159='Informacion del AEP'!$D$86:$D$189),0)))</f>
        <v>0</v>
      </c>
      <c r="G159" s="106"/>
      <c r="K159" s="106"/>
      <c r="S159" s="106">
        <f t="array" ref="S159">INDEX('Precios mayoristas DM'!$O$16:$O$117,MATCH(1,('Pagos mayoristas'!$C159='Precios mayoristas DM'!$D$16:$D$117)*('Pagos mayoristas'!$D159='Precios mayoristas DM'!$E$16:$E$117),0))*(INDEX('Informacion del AEP'!$R$86:$R$189,MATCH(1,('Pagos mayoristas'!$C159='Informacion del AEP'!$C$86:$C$189)*('Pagos mayoristas'!$D159='Informacion del AEP'!$D$86:$D$189),0)))*$I$6</f>
        <v>252000</v>
      </c>
    </row>
    <row r="160" spans="3:19" x14ac:dyDescent="0.2">
      <c r="C160" s="108" t="s">
        <v>129</v>
      </c>
      <c r="D160" s="106" t="s">
        <v>151</v>
      </c>
      <c r="F160" s="106">
        <f t="array" ref="F160">INDEX('Precios mayoristas DM'!$F$16:$F$117,MATCH(1,('Pagos mayoristas'!C160='Precios mayoristas DM'!$D$16:$D$117)*('Pagos mayoristas'!D160='Precios mayoristas DM'!$E$16:$E$117),0))*(INDEX('Informacion del AEP'!$F$86:$F$189,MATCH(1,('Pagos mayoristas'!C160='Informacion del AEP'!$C$86:$C$189)*('Pagos mayoristas'!D160='Informacion del AEP'!$D$86:$D$189),0)))</f>
        <v>0</v>
      </c>
      <c r="G160" s="106"/>
      <c r="K160" s="106"/>
      <c r="S160" s="106">
        <f t="array" ref="S160">INDEX('Precios mayoristas DM'!$O$16:$O$117,MATCH(1,('Pagos mayoristas'!$C160='Precios mayoristas DM'!$D$16:$D$117)*('Pagos mayoristas'!$D160='Precios mayoristas DM'!$E$16:$E$117),0))*(INDEX('Informacion del AEP'!$R$86:$R$189,MATCH(1,('Pagos mayoristas'!$C160='Informacion del AEP'!$C$86:$C$189)*('Pagos mayoristas'!$D160='Informacion del AEP'!$D$86:$D$189),0)))*$I$6</f>
        <v>270000</v>
      </c>
    </row>
    <row r="161" spans="3:19" x14ac:dyDescent="0.2">
      <c r="C161" s="108" t="s">
        <v>130</v>
      </c>
      <c r="D161" s="106" t="s">
        <v>151</v>
      </c>
      <c r="F161" s="106">
        <f t="array" ref="F161">INDEX('Precios mayoristas DM'!$F$16:$F$117,MATCH(1,('Pagos mayoristas'!C161='Precios mayoristas DM'!$D$16:$D$117)*('Pagos mayoristas'!D161='Precios mayoristas DM'!$E$16:$E$117),0))*(INDEX('Informacion del AEP'!$F$86:$F$189,MATCH(1,('Pagos mayoristas'!C161='Informacion del AEP'!$C$86:$C$189)*('Pagos mayoristas'!D161='Informacion del AEP'!$D$86:$D$189),0)))</f>
        <v>0</v>
      </c>
      <c r="G161" s="106"/>
      <c r="K161" s="106"/>
      <c r="S161" s="106">
        <f t="array" ref="S161">INDEX('Precios mayoristas DM'!$O$16:$O$117,MATCH(1,('Pagos mayoristas'!$C161='Precios mayoristas DM'!$D$16:$D$117)*('Pagos mayoristas'!$D161='Precios mayoristas DM'!$E$16:$E$117),0))*(INDEX('Informacion del AEP'!$R$86:$R$189,MATCH(1,('Pagos mayoristas'!$C161='Informacion del AEP'!$C$86:$C$189)*('Pagos mayoristas'!$D161='Informacion del AEP'!$D$86:$D$189),0)))*$I$6</f>
        <v>286000</v>
      </c>
    </row>
    <row r="162" spans="3:19" x14ac:dyDescent="0.2">
      <c r="C162" s="108" t="s">
        <v>131</v>
      </c>
      <c r="D162" s="106" t="s">
        <v>151</v>
      </c>
      <c r="F162" s="106">
        <f t="array" ref="F162">INDEX('Precios mayoristas DM'!$F$16:$F$117,MATCH(1,('Pagos mayoristas'!C162='Precios mayoristas DM'!$D$16:$D$117)*('Pagos mayoristas'!D162='Precios mayoristas DM'!$E$16:$E$117),0))*(INDEX('Informacion del AEP'!$F$86:$F$189,MATCH(1,('Pagos mayoristas'!C162='Informacion del AEP'!$C$86:$C$189)*('Pagos mayoristas'!D162='Informacion del AEP'!$D$86:$D$189),0)))</f>
        <v>0</v>
      </c>
      <c r="G162" s="106"/>
      <c r="K162" s="106"/>
      <c r="S162" s="106">
        <f t="array" ref="S162">INDEX('Precios mayoristas DM'!$O$16:$O$117,MATCH(1,('Pagos mayoristas'!$C162='Precios mayoristas DM'!$D$16:$D$117)*('Pagos mayoristas'!$D162='Precios mayoristas DM'!$E$16:$E$117),0))*(INDEX('Informacion del AEP'!$R$86:$R$189,MATCH(1,('Pagos mayoristas'!$C162='Informacion del AEP'!$C$86:$C$189)*('Pagos mayoristas'!$D162='Informacion del AEP'!$D$86:$D$189),0)))*$I$6</f>
        <v>0</v>
      </c>
    </row>
    <row r="163" spans="3:19" x14ac:dyDescent="0.2">
      <c r="C163" s="108" t="s">
        <v>132</v>
      </c>
      <c r="D163" s="106" t="s">
        <v>151</v>
      </c>
      <c r="F163" s="106">
        <f t="array" ref="F163">INDEX('Precios mayoristas DM'!$F$16:$F$117,MATCH(1,('Pagos mayoristas'!C163='Precios mayoristas DM'!$D$16:$D$117)*('Pagos mayoristas'!D163='Precios mayoristas DM'!$E$16:$E$117),0))*(INDEX('Informacion del AEP'!$F$86:$F$189,MATCH(1,('Pagos mayoristas'!C163='Informacion del AEP'!$C$86:$C$189)*('Pagos mayoristas'!D163='Informacion del AEP'!$D$86:$D$189),0)))</f>
        <v>0</v>
      </c>
      <c r="G163" s="106"/>
      <c r="K163" s="106"/>
      <c r="S163" s="106">
        <f t="array" ref="S163">INDEX('Precios mayoristas DM'!$O$16:$O$117,MATCH(1,('Pagos mayoristas'!$C163='Precios mayoristas DM'!$D$16:$D$117)*('Pagos mayoristas'!$D163='Precios mayoristas DM'!$E$16:$E$117),0))*(INDEX('Informacion del AEP'!$R$86:$R$189,MATCH(1,('Pagos mayoristas'!$C163='Informacion del AEP'!$C$86:$C$189)*('Pagos mayoristas'!$D163='Informacion del AEP'!$D$86:$D$189),0)))*$I$6</f>
        <v>0</v>
      </c>
    </row>
    <row r="164" spans="3:19" x14ac:dyDescent="0.2">
      <c r="C164" s="108" t="s">
        <v>133</v>
      </c>
      <c r="D164" s="106" t="s">
        <v>151</v>
      </c>
      <c r="F164" s="106">
        <f t="array" ref="F164">INDEX('Precios mayoristas DM'!$F$16:$F$117,MATCH(1,('Pagos mayoristas'!C164='Precios mayoristas DM'!$D$16:$D$117)*('Pagos mayoristas'!D164='Precios mayoristas DM'!$E$16:$E$117),0))*(INDEX('Informacion del AEP'!$F$86:$F$189,MATCH(1,('Pagos mayoristas'!C164='Informacion del AEP'!$C$86:$C$189)*('Pagos mayoristas'!D164='Informacion del AEP'!$D$86:$D$189),0)))</f>
        <v>0</v>
      </c>
      <c r="G164" s="106"/>
      <c r="K164" s="106"/>
      <c r="S164" s="106">
        <f t="array" ref="S164">INDEX('Precios mayoristas DM'!$O$16:$O$117,MATCH(1,('Pagos mayoristas'!$C164='Precios mayoristas DM'!$D$16:$D$117)*('Pagos mayoristas'!$D164='Precios mayoristas DM'!$E$16:$E$117),0))*(INDEX('Informacion del AEP'!$R$86:$R$189,MATCH(1,('Pagos mayoristas'!$C164='Informacion del AEP'!$C$86:$C$189)*('Pagos mayoristas'!$D164='Informacion del AEP'!$D$86:$D$189),0)))*$I$6</f>
        <v>0</v>
      </c>
    </row>
    <row r="165" spans="3:19" x14ac:dyDescent="0.2">
      <c r="C165" s="108" t="s">
        <v>134</v>
      </c>
      <c r="D165" s="106" t="s">
        <v>151</v>
      </c>
      <c r="F165" s="106">
        <f t="array" ref="F165">INDEX('Precios mayoristas DM'!$F$16:$F$117,MATCH(1,('Pagos mayoristas'!C165='Precios mayoristas DM'!$D$16:$D$117)*('Pagos mayoristas'!D165='Precios mayoristas DM'!$E$16:$E$117),0))*(INDEX('Informacion del AEP'!$F$86:$F$189,MATCH(1,('Pagos mayoristas'!C165='Informacion del AEP'!$C$86:$C$189)*('Pagos mayoristas'!D165='Informacion del AEP'!$D$86:$D$189),0)))</f>
        <v>0</v>
      </c>
      <c r="G165" s="106"/>
      <c r="K165" s="106"/>
      <c r="S165" s="106">
        <f t="array" ref="S165">INDEX('Precios mayoristas DM'!$O$16:$O$117,MATCH(1,('Pagos mayoristas'!$C165='Precios mayoristas DM'!$D$16:$D$117)*('Pagos mayoristas'!$D165='Precios mayoristas DM'!$E$16:$E$117),0))*(INDEX('Informacion del AEP'!$R$86:$R$189,MATCH(1,('Pagos mayoristas'!$C165='Informacion del AEP'!$C$86:$C$189)*('Pagos mayoristas'!$D165='Informacion del AEP'!$D$86:$D$189),0)))*$I$6</f>
        <v>0</v>
      </c>
    </row>
    <row r="166" spans="3:19" x14ac:dyDescent="0.2">
      <c r="C166" s="108" t="s">
        <v>135</v>
      </c>
      <c r="D166" s="106" t="s">
        <v>151</v>
      </c>
      <c r="F166" s="106">
        <f t="array" ref="F166">INDEX('Precios mayoristas DM'!$F$16:$F$117,MATCH(1,('Pagos mayoristas'!C166='Precios mayoristas DM'!$D$16:$D$117)*('Pagos mayoristas'!D166='Precios mayoristas DM'!$E$16:$E$117),0))*(INDEX('Informacion del AEP'!$F$86:$F$189,MATCH(1,('Pagos mayoristas'!C166='Informacion del AEP'!$C$86:$C$189)*('Pagos mayoristas'!D166='Informacion del AEP'!$D$86:$D$189),0)))</f>
        <v>0</v>
      </c>
      <c r="G166" s="106"/>
      <c r="K166" s="106"/>
      <c r="S166" s="106">
        <f t="array" ref="S166">INDEX('Precios mayoristas DM'!$O$16:$O$117,MATCH(1,('Pagos mayoristas'!$C166='Precios mayoristas DM'!$D$16:$D$117)*('Pagos mayoristas'!$D166='Precios mayoristas DM'!$E$16:$E$117),0))*(INDEX('Informacion del AEP'!$R$86:$R$189,MATCH(1,('Pagos mayoristas'!$C166='Informacion del AEP'!$C$86:$C$189)*('Pagos mayoristas'!$D166='Informacion del AEP'!$D$86:$D$189),0)))*$I$6</f>
        <v>0</v>
      </c>
    </row>
    <row r="167" spans="3:19" x14ac:dyDescent="0.2">
      <c r="C167" s="108" t="s">
        <v>136</v>
      </c>
      <c r="D167" s="106" t="s">
        <v>151</v>
      </c>
      <c r="F167" s="106">
        <f t="array" ref="F167">INDEX('Precios mayoristas DM'!$F$16:$F$117,MATCH(1,('Pagos mayoristas'!C167='Precios mayoristas DM'!$D$16:$D$117)*('Pagos mayoristas'!D167='Precios mayoristas DM'!$E$16:$E$117),0))*(INDEX('Informacion del AEP'!$F$86:$F$189,MATCH(1,('Pagos mayoristas'!C167='Informacion del AEP'!$C$86:$C$189)*('Pagos mayoristas'!D167='Informacion del AEP'!$D$86:$D$189),0)))</f>
        <v>0</v>
      </c>
      <c r="G167" s="106"/>
      <c r="K167" s="106"/>
      <c r="S167" s="106">
        <f t="array" ref="S167">INDEX('Precios mayoristas DM'!$O$16:$O$117,MATCH(1,('Pagos mayoristas'!$C167='Precios mayoristas DM'!$D$16:$D$117)*('Pagos mayoristas'!$D167='Precios mayoristas DM'!$E$16:$E$117),0))*(INDEX('Informacion del AEP'!$R$86:$R$189,MATCH(1,('Pagos mayoristas'!$C167='Informacion del AEP'!$C$86:$C$189)*('Pagos mayoristas'!$D167='Informacion del AEP'!$D$86:$D$189),0)))*$I$6</f>
        <v>0</v>
      </c>
    </row>
    <row r="168" spans="3:19" x14ac:dyDescent="0.2">
      <c r="C168" s="108" t="s">
        <v>137</v>
      </c>
      <c r="D168" s="106" t="s">
        <v>151</v>
      </c>
      <c r="F168" s="106">
        <f t="array" ref="F168">INDEX('Precios mayoristas DM'!$F$16:$F$117,MATCH(1,('Pagos mayoristas'!C168='Precios mayoristas DM'!$D$16:$D$117)*('Pagos mayoristas'!D168='Precios mayoristas DM'!$E$16:$E$117),0))*(INDEX('Informacion del AEP'!$F$86:$F$189,MATCH(1,('Pagos mayoristas'!C168='Informacion del AEP'!$C$86:$C$189)*('Pagos mayoristas'!D168='Informacion del AEP'!$D$86:$D$189),0)))</f>
        <v>0</v>
      </c>
      <c r="G168" s="106"/>
      <c r="K168" s="106"/>
      <c r="S168" s="106">
        <f t="array" ref="S168">INDEX('Precios mayoristas DM'!$O$16:$O$117,MATCH(1,('Pagos mayoristas'!$C168='Precios mayoristas DM'!$D$16:$D$117)*('Pagos mayoristas'!$D168='Precios mayoristas DM'!$E$16:$E$117),0))*(INDEX('Informacion del AEP'!$R$86:$R$189,MATCH(1,('Pagos mayoristas'!$C168='Informacion del AEP'!$C$86:$C$189)*('Pagos mayoristas'!$D168='Informacion del AEP'!$D$86:$D$189),0)))*$I$6</f>
        <v>0</v>
      </c>
    </row>
    <row r="169" spans="3:19" x14ac:dyDescent="0.2">
      <c r="C169" s="108" t="s">
        <v>138</v>
      </c>
      <c r="D169" s="106" t="s">
        <v>151</v>
      </c>
      <c r="F169" s="106">
        <f t="array" ref="F169">INDEX('Precios mayoristas DM'!$F$16:$F$117,MATCH(1,('Pagos mayoristas'!C169='Precios mayoristas DM'!$D$16:$D$117)*('Pagos mayoristas'!D169='Precios mayoristas DM'!$E$16:$E$117),0))*(INDEX('Informacion del AEP'!$F$86:$F$189,MATCH(1,('Pagos mayoristas'!C169='Informacion del AEP'!$C$86:$C$189)*('Pagos mayoristas'!D169='Informacion del AEP'!$D$86:$D$189),0)))</f>
        <v>0</v>
      </c>
      <c r="G169" s="106"/>
      <c r="K169" s="106"/>
      <c r="S169" s="106">
        <f t="array" ref="S169">INDEX('Precios mayoristas DM'!$O$16:$O$117,MATCH(1,('Pagos mayoristas'!$C169='Precios mayoristas DM'!$D$16:$D$117)*('Pagos mayoristas'!$D169='Precios mayoristas DM'!$E$16:$E$117),0))*(INDEX('Informacion del AEP'!$R$86:$R$189,MATCH(1,('Pagos mayoristas'!$C169='Informacion del AEP'!$C$86:$C$189)*('Pagos mayoristas'!$D169='Informacion del AEP'!$D$86:$D$189),0)))*$I$6</f>
        <v>0</v>
      </c>
    </row>
    <row r="170" spans="3:19" x14ac:dyDescent="0.2">
      <c r="C170" s="108" t="s">
        <v>139</v>
      </c>
      <c r="D170" s="106" t="s">
        <v>151</v>
      </c>
      <c r="F170" s="106">
        <f t="array" ref="F170">INDEX('Precios mayoristas DM'!$F$16:$F$117,MATCH(1,('Pagos mayoristas'!C170='Precios mayoristas DM'!$D$16:$D$117)*('Pagos mayoristas'!D170='Precios mayoristas DM'!$E$16:$E$117),0))*(INDEX('Informacion del AEP'!$F$86:$F$189,MATCH(1,('Pagos mayoristas'!C170='Informacion del AEP'!$C$86:$C$189)*('Pagos mayoristas'!D170='Informacion del AEP'!$D$86:$D$189),0)))</f>
        <v>0</v>
      </c>
      <c r="G170" s="106"/>
      <c r="K170" s="106"/>
      <c r="S170" s="106">
        <f t="array" ref="S170">INDEX('Precios mayoristas DM'!$O$16:$O$117,MATCH(1,('Pagos mayoristas'!$C170='Precios mayoristas DM'!$D$16:$D$117)*('Pagos mayoristas'!$D170='Precios mayoristas DM'!$E$16:$E$117),0))*(INDEX('Informacion del AEP'!$R$86:$R$189,MATCH(1,('Pagos mayoristas'!$C170='Informacion del AEP'!$C$86:$C$189)*('Pagos mayoristas'!$D170='Informacion del AEP'!$D$86:$D$189),0)))*$I$6</f>
        <v>0</v>
      </c>
    </row>
    <row r="171" spans="3:19" x14ac:dyDescent="0.2">
      <c r="C171" s="108" t="s">
        <v>140</v>
      </c>
      <c r="D171" s="106" t="s">
        <v>151</v>
      </c>
      <c r="F171" s="106">
        <f t="array" ref="F171">INDEX('Precios mayoristas DM'!$F$16:$F$117,MATCH(1,('Pagos mayoristas'!C171='Precios mayoristas DM'!$D$16:$D$117)*('Pagos mayoristas'!D171='Precios mayoristas DM'!$E$16:$E$117),0))*(INDEX('Informacion del AEP'!$F$86:$F$189,MATCH(1,('Pagos mayoristas'!C171='Informacion del AEP'!$C$86:$C$189)*('Pagos mayoristas'!D171='Informacion del AEP'!$D$86:$D$189),0)))</f>
        <v>0</v>
      </c>
      <c r="G171" s="106"/>
      <c r="K171" s="106"/>
      <c r="S171" s="106">
        <f t="array" ref="S171">INDEX('Precios mayoristas DM'!$O$16:$O$117,MATCH(1,('Pagos mayoristas'!$C171='Precios mayoristas DM'!$D$16:$D$117)*('Pagos mayoristas'!$D171='Precios mayoristas DM'!$E$16:$E$117),0))*(INDEX('Informacion del AEP'!$R$86:$R$189,MATCH(1,('Pagos mayoristas'!$C171='Informacion del AEP'!$C$86:$C$189)*('Pagos mayoristas'!$D171='Informacion del AEP'!$D$86:$D$189),0)))*$I$6</f>
        <v>0</v>
      </c>
    </row>
    <row r="172" spans="3:19" x14ac:dyDescent="0.2">
      <c r="C172" s="108" t="s">
        <v>141</v>
      </c>
      <c r="D172" s="106" t="s">
        <v>151</v>
      </c>
      <c r="F172" s="106">
        <f t="array" ref="F172">INDEX('Precios mayoristas DM'!$F$16:$F$117,MATCH(1,('Pagos mayoristas'!C172='Precios mayoristas DM'!$D$16:$D$117)*('Pagos mayoristas'!D172='Precios mayoristas DM'!$E$16:$E$117),0))*(INDEX('Informacion del AEP'!$F$86:$F$189,MATCH(1,('Pagos mayoristas'!C172='Informacion del AEP'!$C$86:$C$189)*('Pagos mayoristas'!D172='Informacion del AEP'!$D$86:$D$189),0)))</f>
        <v>0</v>
      </c>
      <c r="G172" s="106"/>
      <c r="K172" s="106"/>
      <c r="S172" s="106">
        <f t="array" ref="S172">INDEX('Precios mayoristas DM'!$O$16:$O$117,MATCH(1,('Pagos mayoristas'!$C172='Precios mayoristas DM'!$D$16:$D$117)*('Pagos mayoristas'!$D172='Precios mayoristas DM'!$E$16:$E$117),0))*(INDEX('Informacion del AEP'!$R$86:$R$189,MATCH(1,('Pagos mayoristas'!$C172='Informacion del AEP'!$C$86:$C$189)*('Pagos mayoristas'!$D172='Informacion del AEP'!$D$86:$D$189),0)))*$I$6</f>
        <v>0</v>
      </c>
    </row>
    <row r="173" spans="3:19" x14ac:dyDescent="0.2">
      <c r="C173" s="108" t="s">
        <v>142</v>
      </c>
      <c r="D173" s="106" t="s">
        <v>151</v>
      </c>
      <c r="F173" s="106">
        <f t="array" ref="F173">INDEX('Precios mayoristas DM'!$F$16:$F$117,MATCH(1,('Pagos mayoristas'!C173='Precios mayoristas DM'!$D$16:$D$117)*('Pagos mayoristas'!D173='Precios mayoristas DM'!$E$16:$E$117),0))*(INDEX('Informacion del AEP'!$F$86:$F$189,MATCH(1,('Pagos mayoristas'!C173='Informacion del AEP'!$C$86:$C$189)*('Pagos mayoristas'!D173='Informacion del AEP'!$D$86:$D$189),0)))</f>
        <v>0</v>
      </c>
      <c r="G173" s="106"/>
      <c r="K173" s="106"/>
      <c r="S173" s="106">
        <f t="array" ref="S173">INDEX('Precios mayoristas DM'!$O$16:$O$117,MATCH(1,('Pagos mayoristas'!$C173='Precios mayoristas DM'!$D$16:$D$117)*('Pagos mayoristas'!$D173='Precios mayoristas DM'!$E$16:$E$117),0))*(INDEX('Informacion del AEP'!$R$86:$R$189,MATCH(1,('Pagos mayoristas'!$C173='Informacion del AEP'!$C$86:$C$189)*('Pagos mayoristas'!$D173='Informacion del AEP'!$D$86:$D$189),0)))*$I$6</f>
        <v>0</v>
      </c>
    </row>
    <row r="174" spans="3:19" x14ac:dyDescent="0.2">
      <c r="C174" s="108" t="s">
        <v>143</v>
      </c>
      <c r="D174" s="106" t="s">
        <v>151</v>
      </c>
      <c r="F174" s="106">
        <f t="array" ref="F174">INDEX('Precios mayoristas DM'!$F$16:$F$117,MATCH(1,('Pagos mayoristas'!C174='Precios mayoristas DM'!$D$16:$D$117)*('Pagos mayoristas'!D174='Precios mayoristas DM'!$E$16:$E$117),0))*(INDEX('Informacion del AEP'!$F$86:$F$189,MATCH(1,('Pagos mayoristas'!C174='Informacion del AEP'!$C$86:$C$189)*('Pagos mayoristas'!D174='Informacion del AEP'!$D$86:$D$189),0)))</f>
        <v>0</v>
      </c>
      <c r="G174" s="106"/>
      <c r="K174" s="106"/>
      <c r="S174" s="106">
        <f t="array" ref="S174">INDEX('Precios mayoristas DM'!$O$16:$O$117,MATCH(1,('Pagos mayoristas'!$C174='Precios mayoristas DM'!$D$16:$D$117)*('Pagos mayoristas'!$D174='Precios mayoristas DM'!$E$16:$E$117),0))*(INDEX('Informacion del AEP'!$R$86:$R$189,MATCH(1,('Pagos mayoristas'!$C174='Informacion del AEP'!$C$86:$C$189)*('Pagos mayoristas'!$D174='Informacion del AEP'!$D$86:$D$189),0)))*$I$6</f>
        <v>0</v>
      </c>
    </row>
    <row r="175" spans="3:19" x14ac:dyDescent="0.2">
      <c r="S175" s="106"/>
    </row>
  </sheetData>
  <mergeCells count="2">
    <mergeCell ref="Q17:R17"/>
    <mergeCell ref="I8:S8"/>
  </mergeCells>
  <conditionalFormatting sqref="T12:V12">
    <cfRule type="containsText" dxfId="14" priority="13" operator="containsText" text="Error">
      <formula>NOT(ISERROR(SEARCH("Error",T12)))</formula>
    </cfRule>
    <cfRule type="containsText" dxfId="13" priority="14" operator="containsText" text="Ok">
      <formula>NOT(ISERROR(SEARCH("Ok",T12)))</formula>
    </cfRule>
    <cfRule type="expression" dxfId="12" priority="15">
      <formula>"Ok"</formula>
    </cfRule>
  </conditionalFormatting>
  <conditionalFormatting sqref="W12">
    <cfRule type="containsText" dxfId="11" priority="10" operator="containsText" text="Error">
      <formula>NOT(ISERROR(SEARCH("Error",W12)))</formula>
    </cfRule>
    <cfRule type="containsText" dxfId="10" priority="11" operator="containsText" text="Ok">
      <formula>NOT(ISERROR(SEARCH("Ok",W12)))</formula>
    </cfRule>
    <cfRule type="expression" dxfId="9" priority="12">
      <formula>"Ok"</formula>
    </cfRule>
  </conditionalFormatting>
  <conditionalFormatting sqref="T32:U32 U33">
    <cfRule type="containsText" dxfId="8" priority="7" operator="containsText" text="Error">
      <formula>NOT(ISERROR(SEARCH("Error",T32)))</formula>
    </cfRule>
    <cfRule type="containsText" dxfId="7" priority="8" operator="containsText" text="Ok">
      <formula>NOT(ISERROR(SEARCH("Ok",T32)))</formula>
    </cfRule>
    <cfRule type="expression" dxfId="6" priority="9">
      <formula>"Ok"</formula>
    </cfRule>
  </conditionalFormatting>
  <conditionalFormatting sqref="V32:V33">
    <cfRule type="containsText" dxfId="5" priority="4" operator="containsText" text="Error">
      <formula>NOT(ISERROR(SEARCH("Error",V32)))</formula>
    </cfRule>
    <cfRule type="containsText" dxfId="4" priority="5" operator="containsText" text="Ok">
      <formula>NOT(ISERROR(SEARCH("Ok",V32)))</formula>
    </cfRule>
    <cfRule type="expression" dxfId="3" priority="6">
      <formula>"Ok"</formula>
    </cfRule>
  </conditionalFormatting>
  <hyperlinks>
    <hyperlink ref="C3" location="'Resultados &gt;&gt;'!A1" display="Ir a Resultados &gt;&gt;" xr:uid="{18285105-8EDC-4AF2-8F8A-E9553AE5D4C7}"/>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86AEF-5132-44D8-BB3F-22CD7C9F80AD}">
  <sheetPr>
    <tabColor theme="7"/>
  </sheetPr>
  <dimension ref="C1:C13"/>
  <sheetViews>
    <sheetView showGridLines="0" workbookViewId="0"/>
  </sheetViews>
  <sheetFormatPr baseColWidth="10" defaultColWidth="9.42578125" defaultRowHeight="12.75" x14ac:dyDescent="0.2"/>
  <cols>
    <col min="1" max="1" width="1.5703125" style="11" customWidth="1"/>
    <col min="2" max="16384" width="9.42578125" style="11"/>
  </cols>
  <sheetData>
    <row r="1" spans="3:3" s="9" customFormat="1" ht="20.25" x14ac:dyDescent="0.3"/>
    <row r="13" spans="3:3" ht="27.75" x14ac:dyDescent="0.4">
      <c r="C13" s="10" t="s">
        <v>10</v>
      </c>
    </row>
  </sheetData>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CD5121B912868449A3C5ACBE470BFC5" ma:contentTypeVersion="2" ma:contentTypeDescription="Crear nuevo documento." ma:contentTypeScope="" ma:versionID="2592c275756a7e9db8147c1ad6a05c37">
  <xsd:schema xmlns:xsd="http://www.w3.org/2001/XMLSchema" xmlns:xs="http://www.w3.org/2001/XMLSchema" xmlns:p="http://schemas.microsoft.com/office/2006/metadata/properties" xmlns:ns2="6495ad76-b129-4426-9f15-29f13e1ad190" targetNamespace="http://schemas.microsoft.com/office/2006/metadata/properties" ma:root="true" ma:fieldsID="3ab55f5ffa007d74f190251a470e73a8" ns2:_="">
    <xsd:import namespace="6495ad76-b129-4426-9f15-29f13e1ad19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95ad76-b129-4426-9f15-29f13e1ad19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Asunto_"/>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EB1DE0-150E-4D4B-B093-67A8D3B4F72F}">
  <ds:schemaRefs>
    <ds:schemaRef ds:uri="http://schemas.microsoft.com/office/2006/metadata/properties"/>
    <ds:schemaRef ds:uri="http://purl.org/dc/terms/"/>
    <ds:schemaRef ds:uri="http://purl.org/dc/dcmitype/"/>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6495ad76-b129-4426-9f15-29f13e1ad190"/>
    <ds:schemaRef ds:uri="http://www.w3.org/XML/1998/namespace"/>
  </ds:schemaRefs>
</ds:datastoreItem>
</file>

<file path=customXml/itemProps2.xml><?xml version="1.0" encoding="utf-8"?>
<ds:datastoreItem xmlns:ds="http://schemas.openxmlformats.org/officeDocument/2006/customXml" ds:itemID="{4F65A734-AF1B-4F93-8529-1E758D291F24}">
  <ds:schemaRefs>
    <ds:schemaRef ds:uri="http://schemas.microsoft.com/sharepoint/v3/contenttype/forms"/>
  </ds:schemaRefs>
</ds:datastoreItem>
</file>

<file path=customXml/itemProps3.xml><?xml version="1.0" encoding="utf-8"?>
<ds:datastoreItem xmlns:ds="http://schemas.openxmlformats.org/officeDocument/2006/customXml" ds:itemID="{BA2DA744-E736-4D36-B950-5CC4D538F7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95ad76-b129-4426-9f15-29f13e1ad1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vt:i4>
      </vt:variant>
    </vt:vector>
  </HeadingPairs>
  <TitlesOfParts>
    <vt:vector size="17" baseType="lpstr">
      <vt:lpstr>Descripción</vt:lpstr>
      <vt:lpstr>Resultados &gt;&gt;</vt:lpstr>
      <vt:lpstr>Prueba Servicios de Enlaces</vt:lpstr>
      <vt:lpstr>Resultados intermedios &gt;&gt;</vt:lpstr>
      <vt:lpstr>Ingresos minoristas</vt:lpstr>
      <vt:lpstr>Costos</vt:lpstr>
      <vt:lpstr>Cálculos intermedios &gt;&gt;</vt:lpstr>
      <vt:lpstr>Pagos mayoristas</vt:lpstr>
      <vt:lpstr>Requerimiento de información &gt;&gt;</vt:lpstr>
      <vt:lpstr>Informacion del AEP</vt:lpstr>
      <vt:lpstr>Ofertas de referencia&gt;&gt;</vt:lpstr>
      <vt:lpstr>Precios mayoristas EM</vt:lpstr>
      <vt:lpstr>Precios mayoristas DM</vt:lpstr>
      <vt:lpstr>Supuestos</vt:lpstr>
      <vt:lpstr>Hoja auxiliar gráficos</vt:lpstr>
      <vt:lpstr>Otras hojas&gt;&gt;</vt:lpstr>
      <vt:lpstr>Frontier_BAAABCAJDIAB</vt:lpstr>
    </vt:vector>
  </TitlesOfParts>
  <Company>Frontier Economics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DCDO-UPR</cp:lastModifiedBy>
  <cp:lastPrinted>2021-06-22T13:08:27Z</cp:lastPrinted>
  <dcterms:created xsi:type="dcterms:W3CDTF">2003-10-24T13:18:20Z</dcterms:created>
  <dcterms:modified xsi:type="dcterms:W3CDTF">2022-10-20T01:31:08Z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0x0101003CD5121B912868449A3C5ACBE470BFC5</vt:lpwstr>
  </property>
</Properties>
</file>