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d:\Users\ana.caballero\Desktop\Oct2019\Proyectos DIEAM\ENCCA19\Publicación\"/>
    </mc:Choice>
  </mc:AlternateContent>
  <bookViews>
    <workbookView xWindow="-110" yWindow="-110" windowWidth="19420" windowHeight="10420"/>
  </bookViews>
  <sheets>
    <sheet name="ENCCA19" sheetId="17" r:id="rId1"/>
    <sheet name="Hoja1" sheetId="15" state="hidden" r:id="rId2"/>
    <sheet name="ENCCA 18" sheetId="13" state="hidden" r:id="rId3"/>
    <sheet name="con cambios mostrados" sheetId="10" state="hidden" r:id="rId4"/>
    <sheet name="Pluralidad" sheetId="11" state="hidden" r:id="rId5"/>
  </sheets>
  <definedNames>
    <definedName name="_xlnm._FilterDatabase" localSheetId="3" hidden="1">'con cambios mostrados'!$A$1:$A$809</definedName>
    <definedName name="_xlnm._FilterDatabase" localSheetId="2" hidden="1">'ENCCA 18'!$A$1:$A$788</definedName>
    <definedName name="_xlnm.Print_Area" localSheetId="3">'con cambios mostrados'!$B$1:$K$809</definedName>
    <definedName name="_xlnm.Print_Area" localSheetId="2">'ENCCA 18'!$B$1:$K$788</definedName>
    <definedName name="_xlnm.Print_Area" localSheetId="0">ENCCA19!$A$1:$K$624</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7" l="1"/>
  <c r="B33" i="17" s="1"/>
  <c r="B42" i="17" s="1"/>
  <c r="B48" i="17" s="1"/>
  <c r="B53" i="17" s="1"/>
  <c r="B15" i="17"/>
  <c r="B21" i="17" s="1"/>
  <c r="B70" i="17" l="1"/>
  <c r="C67" i="17"/>
  <c r="C65" i="17"/>
  <c r="C63" i="17"/>
  <c r="C61" i="17"/>
  <c r="C59" i="17"/>
  <c r="C57" i="17"/>
  <c r="C55" i="17"/>
  <c r="C64" i="17"/>
  <c r="C60" i="17"/>
  <c r="C56" i="17"/>
  <c r="C66" i="17"/>
  <c r="C62" i="17"/>
  <c r="C58" i="17"/>
  <c r="A79" i="11"/>
  <c r="A72" i="11"/>
  <c r="A62" i="11"/>
  <c r="A46" i="11"/>
  <c r="A29" i="11"/>
  <c r="A13" i="11"/>
  <c r="A1" i="11"/>
  <c r="C807" i="10"/>
  <c r="C797" i="10"/>
  <c r="C787" i="10"/>
  <c r="C775" i="10"/>
  <c r="C761" i="10"/>
  <c r="C747" i="10"/>
  <c r="G740" i="10"/>
  <c r="C740" i="10"/>
  <c r="C728" i="10"/>
  <c r="D711" i="10"/>
  <c r="C689" i="10"/>
  <c r="C674" i="10"/>
  <c r="C669" i="10"/>
  <c r="C661" i="10"/>
  <c r="C651" i="10"/>
  <c r="C647" i="10"/>
  <c r="C641" i="10"/>
  <c r="C640" i="10"/>
  <c r="C635" i="10"/>
  <c r="I634" i="10"/>
  <c r="H634" i="10"/>
  <c r="I633" i="10"/>
  <c r="H633" i="10"/>
  <c r="C631" i="10"/>
  <c r="C625" i="10"/>
  <c r="C616" i="10"/>
  <c r="C605" i="10"/>
  <c r="C596" i="10"/>
  <c r="C580" i="10"/>
  <c r="C563" i="10"/>
  <c r="F561" i="10"/>
  <c r="F560" i="10"/>
  <c r="C558" i="10"/>
  <c r="C543" i="10"/>
  <c r="C519" i="10"/>
  <c r="F517" i="10"/>
  <c r="F516" i="10"/>
  <c r="C514" i="10"/>
  <c r="C475" i="10"/>
  <c r="H473" i="10"/>
  <c r="C471" i="10"/>
  <c r="C460" i="10"/>
  <c r="H458" i="10"/>
  <c r="C456" i="10"/>
  <c r="C451" i="10"/>
  <c r="C443" i="10"/>
  <c r="C434" i="10"/>
  <c r="C425" i="10"/>
  <c r="C412" i="10"/>
  <c r="C399" i="10"/>
  <c r="C393" i="10"/>
  <c r="H391" i="10"/>
  <c r="C389" i="10"/>
  <c r="C382" i="10"/>
  <c r="C374" i="10"/>
  <c r="C366" i="10"/>
  <c r="C349" i="10"/>
  <c r="I345" i="10"/>
  <c r="H345" i="10"/>
  <c r="C343" i="10"/>
  <c r="C325" i="10"/>
  <c r="H323" i="10"/>
  <c r="C321" i="10"/>
  <c r="C313" i="10"/>
  <c r="C305" i="10"/>
  <c r="C296" i="10"/>
  <c r="C279" i="10"/>
  <c r="C262" i="10"/>
  <c r="C257" i="10"/>
  <c r="H254" i="10"/>
  <c r="C252" i="10"/>
  <c r="C227" i="10"/>
  <c r="I225" i="10"/>
  <c r="H225" i="10"/>
  <c r="I224" i="10"/>
  <c r="H224" i="10"/>
  <c r="C221" i="10"/>
  <c r="C209" i="10"/>
  <c r="I207" i="10"/>
  <c r="H207" i="10"/>
  <c r="I206" i="10"/>
  <c r="H206" i="10"/>
  <c r="C204" i="10"/>
  <c r="F191" i="10"/>
  <c r="C189" i="10"/>
  <c r="F188" i="10"/>
  <c r="F187" i="10"/>
  <c r="F186" i="10"/>
  <c r="C185" i="10"/>
  <c r="C184" i="10"/>
  <c r="F182" i="10"/>
  <c r="C181" i="10"/>
  <c r="C180" i="10"/>
  <c r="F178" i="10"/>
  <c r="C177" i="10"/>
  <c r="C176" i="10"/>
  <c r="F174" i="10"/>
  <c r="C173" i="10"/>
  <c r="C172" i="10"/>
  <c r="H168" i="10"/>
  <c r="F166" i="10"/>
  <c r="B165" i="10"/>
  <c r="B152" i="10"/>
  <c r="C151" i="10"/>
  <c r="B140" i="10"/>
  <c r="F136" i="10"/>
  <c r="F135" i="10"/>
  <c r="B132" i="10"/>
  <c r="C131" i="10"/>
  <c r="B127" i="10"/>
  <c r="C126" i="10"/>
  <c r="C124" i="10"/>
  <c r="C123" i="10"/>
  <c r="C122" i="10"/>
  <c r="C121" i="10"/>
  <c r="C120" i="10"/>
  <c r="C119" i="10"/>
  <c r="C118" i="10"/>
  <c r="C117" i="10"/>
  <c r="C116" i="10"/>
  <c r="C115" i="10"/>
  <c r="B111" i="10"/>
  <c r="B105" i="10"/>
  <c r="B99" i="10"/>
  <c r="B87" i="10"/>
  <c r="B76" i="10"/>
  <c r="B49" i="10"/>
  <c r="B42" i="10"/>
  <c r="C773" i="13"/>
  <c r="C772" i="13"/>
  <c r="I758" i="13"/>
  <c r="H758" i="13"/>
  <c r="G758" i="13"/>
  <c r="F758" i="13"/>
  <c r="E758" i="13"/>
  <c r="C756" i="13"/>
  <c r="C731" i="13"/>
  <c r="C713" i="13"/>
  <c r="C697" i="13"/>
  <c r="C683" i="13"/>
  <c r="C679" i="13"/>
  <c r="C668" i="13"/>
  <c r="D666" i="13"/>
  <c r="C651" i="13"/>
  <c r="D647" i="13"/>
  <c r="C641" i="13"/>
  <c r="C626" i="13"/>
  <c r="C621" i="13"/>
  <c r="C613" i="13"/>
  <c r="C603" i="13"/>
  <c r="C599" i="13"/>
  <c r="C593" i="13"/>
  <c r="C592" i="13"/>
  <c r="C587" i="13"/>
  <c r="H585" i="13"/>
  <c r="C583" i="13"/>
  <c r="C577" i="13"/>
  <c r="C568" i="13"/>
  <c r="C557" i="13"/>
  <c r="C548" i="13"/>
  <c r="C531" i="13"/>
  <c r="C510" i="13"/>
  <c r="G508" i="13"/>
  <c r="G507" i="13"/>
  <c r="C505" i="13"/>
  <c r="C495" i="13"/>
  <c r="C490" i="13"/>
  <c r="C463" i="13"/>
  <c r="G461" i="13"/>
  <c r="G460" i="13"/>
  <c r="C458" i="13"/>
  <c r="C416" i="13"/>
  <c r="H414" i="13"/>
  <c r="C412" i="13"/>
  <c r="C401" i="13"/>
  <c r="H399" i="13"/>
  <c r="C397" i="13"/>
  <c r="C392" i="13"/>
  <c r="C384" i="13"/>
  <c r="C374" i="13"/>
  <c r="C365" i="13"/>
  <c r="C352" i="13"/>
  <c r="C349" i="13"/>
  <c r="C343" i="13"/>
  <c r="H341" i="13"/>
  <c r="C339" i="13"/>
  <c r="C333" i="13"/>
  <c r="C323" i="13"/>
  <c r="C315" i="13"/>
  <c r="C297" i="13"/>
  <c r="I293" i="13"/>
  <c r="H293" i="13"/>
  <c r="C291" i="13"/>
  <c r="C283" i="13"/>
  <c r="I281" i="13"/>
  <c r="G281" i="13"/>
  <c r="I280" i="13"/>
  <c r="G280" i="13"/>
  <c r="C278" i="13"/>
  <c r="C268" i="13"/>
  <c r="C257" i="13"/>
  <c r="C248" i="13"/>
  <c r="C230" i="13"/>
  <c r="C224" i="13"/>
  <c r="C219" i="13"/>
  <c r="H216" i="13"/>
  <c r="C214" i="13"/>
  <c r="C184" i="13"/>
  <c r="I182" i="13"/>
  <c r="H182" i="13"/>
  <c r="I181" i="13"/>
  <c r="H181" i="13"/>
  <c r="C178" i="13"/>
  <c r="C166" i="13"/>
  <c r="I164" i="13"/>
  <c r="H164" i="13"/>
  <c r="I163" i="13"/>
  <c r="H163" i="13"/>
  <c r="C161" i="13"/>
  <c r="F148" i="13"/>
  <c r="B147" i="13"/>
  <c r="C146" i="13"/>
  <c r="F144" i="13"/>
  <c r="C143" i="13"/>
  <c r="B143" i="13"/>
  <c r="C142" i="13"/>
  <c r="H138" i="13"/>
  <c r="F136" i="13"/>
  <c r="B135" i="13"/>
  <c r="B122" i="13"/>
  <c r="C121" i="13"/>
  <c r="B110" i="13"/>
  <c r="F106" i="13"/>
  <c r="F105" i="13"/>
  <c r="B102" i="13"/>
  <c r="C101" i="13"/>
  <c r="B97" i="13"/>
  <c r="C96" i="13"/>
  <c r="C94" i="13"/>
  <c r="C93" i="13"/>
  <c r="C92" i="13"/>
  <c r="C91" i="13"/>
  <c r="C90" i="13"/>
  <c r="C89" i="13"/>
  <c r="C88" i="13"/>
  <c r="C87" i="13"/>
  <c r="C86" i="13"/>
  <c r="C85" i="13"/>
  <c r="B81" i="13"/>
  <c r="B75" i="13"/>
  <c r="B69" i="13"/>
  <c r="B57" i="13"/>
  <c r="B50" i="13"/>
  <c r="B42" i="13"/>
  <c r="B35" i="13"/>
  <c r="B75" i="17" l="1"/>
  <c r="C69" i="17"/>
  <c r="G254" i="17" l="1"/>
  <c r="G253" i="17"/>
  <c r="B80" i="17"/>
  <c r="B93" i="17" s="1"/>
  <c r="B105" i="17" l="1"/>
  <c r="C92" i="17"/>
  <c r="F78" i="17"/>
  <c r="F77" i="17"/>
  <c r="B113" i="17" l="1"/>
  <c r="B117" i="17" s="1"/>
  <c r="C113" i="17"/>
  <c r="C112" i="17"/>
  <c r="C116" i="17" l="1"/>
  <c r="B121" i="17"/>
  <c r="C74" i="17"/>
  <c r="C133" i="17" l="1"/>
  <c r="C137" i="17" s="1"/>
  <c r="C150" i="17" s="1"/>
  <c r="C156" i="17" s="1"/>
  <c r="C183" i="17" s="1"/>
  <c r="C120" i="17"/>
  <c r="C188" i="17" l="1"/>
  <c r="C193" i="17" s="1"/>
  <c r="C195" i="17" s="1"/>
  <c r="C214" i="17" s="1"/>
  <c r="C223" i="17" s="1"/>
  <c r="C231" i="17" s="1"/>
  <c r="C236" i="17" s="1"/>
  <c r="C240" i="17" s="1"/>
  <c r="C251" i="17" s="1"/>
  <c r="H153" i="17"/>
  <c r="H135" i="17"/>
  <c r="C256" i="17" l="1"/>
  <c r="C258" i="17" s="1"/>
  <c r="H238" i="17"/>
  <c r="H185" i="17"/>
  <c r="I259" i="17"/>
  <c r="C260" i="17" l="1"/>
  <c r="C279" i="17" s="1"/>
  <c r="C287" i="17" s="1"/>
  <c r="C295" i="17" s="1"/>
  <c r="C301" i="17" s="1"/>
  <c r="C305" i="17" s="1"/>
  <c r="C316" i="17" s="1"/>
  <c r="I253" i="17"/>
  <c r="H259" i="17" l="1"/>
  <c r="C320" i="17"/>
  <c r="C326" i="17" s="1"/>
  <c r="C328" i="17" s="1"/>
  <c r="C340" i="17" s="1"/>
  <c r="C351" i="17" s="1"/>
  <c r="C360" i="17" s="1"/>
  <c r="C368" i="17" s="1"/>
  <c r="C373" i="17" s="1"/>
  <c r="C377" i="17" s="1"/>
  <c r="C387" i="17" s="1"/>
  <c r="H303" i="17"/>
  <c r="I254" i="17"/>
  <c r="H318" i="17" l="1"/>
  <c r="C391" i="17"/>
  <c r="C394" i="17" s="1"/>
  <c r="C397" i="17" s="1"/>
  <c r="C436" i="17" s="1"/>
  <c r="C441" i="17" s="1"/>
  <c r="C460" i="17" s="1"/>
  <c r="H375" i="17"/>
  <c r="G439" i="17" l="1"/>
  <c r="C465" i="17"/>
  <c r="C476" i="17" s="1"/>
  <c r="G438" i="17"/>
  <c r="F463" i="17" l="1"/>
  <c r="C481" i="17"/>
  <c r="C500" i="17" s="1"/>
  <c r="F462" i="17"/>
  <c r="G479" i="17" l="1"/>
  <c r="C516" i="17"/>
  <c r="C526" i="17" s="1"/>
  <c r="C536" i="17" s="1"/>
  <c r="C544" i="17" s="1"/>
  <c r="C549" i="17" s="1"/>
  <c r="G478" i="17"/>
  <c r="H389" i="17" l="1"/>
  <c r="C553" i="17"/>
  <c r="C559" i="17" s="1"/>
  <c r="C558" i="17"/>
  <c r="C565" i="17" l="1"/>
  <c r="C569" i="17" s="1"/>
  <c r="C580" i="17" s="1"/>
  <c r="C588" i="17" s="1"/>
  <c r="C592" i="17" s="1"/>
  <c r="C596" i="17" s="1"/>
  <c r="H551" i="17"/>
  <c r="H590" i="17" l="1"/>
  <c r="C610" i="17"/>
  <c r="C621" i="17" s="1"/>
</calcChain>
</file>

<file path=xl/comments1.xml><?xml version="1.0" encoding="utf-8"?>
<comments xmlns="http://schemas.openxmlformats.org/spreadsheetml/2006/main">
  <authors>
    <author>Ana Luisa Caballero Chavez</author>
  </authors>
  <commentList>
    <comment ref="D649" authorId="0" shapeId="0">
      <text>
        <r>
          <rPr>
            <b/>
            <sz val="9"/>
            <color indexed="81"/>
            <rFont val="Tahoma"/>
            <family val="2"/>
          </rPr>
          <t>Ana Luisa Caballero Chavez:</t>
        </r>
        <r>
          <rPr>
            <sz val="9"/>
            <color indexed="81"/>
            <rFont val="Tahoma"/>
            <family val="2"/>
          </rPr>
          <t xml:space="preserve">
Las personas se enteran de noticias a través de diferentes medios, piense en su día y en las distintas maneras en las que usted se entera de noticias.
Con noticias queremos decir, eventos que ocurren en la actualidad en el país y en el mundo.</t>
        </r>
      </text>
    </comment>
  </commentList>
</comments>
</file>

<file path=xl/comments2.xml><?xml version="1.0" encoding="utf-8"?>
<comments xmlns="http://schemas.openxmlformats.org/spreadsheetml/2006/main">
  <authors>
    <author>Edith Cortes Angeles</author>
  </authors>
  <commentList>
    <comment ref="F124" authorId="0" shapeId="0">
      <text>
        <r>
          <rPr>
            <b/>
            <sz val="9"/>
            <color indexed="81"/>
            <rFont val="Tahoma"/>
            <family val="2"/>
          </rPr>
          <t>Edith Cortes Angeles:</t>
        </r>
        <r>
          <rPr>
            <sz val="9"/>
            <color indexed="81"/>
            <rFont val="Tahoma"/>
            <family val="2"/>
          </rPr>
          <t xml:space="preserve">
Actualmente si no tiene ninguno de los anteriores se cancela la pregunta. Revisar el caso del telefono fijo, realmente no nos importa si una persona solo tiene telfono fijo
Revisar tambien la posibilidad de que al ir a mas muestra rural haya hogares que no tengan nada y no debieran ser excluidos</t>
        </r>
      </text>
    </comment>
  </commentList>
</comments>
</file>

<file path=xl/sharedStrings.xml><?xml version="1.0" encoding="utf-8"?>
<sst xmlns="http://schemas.openxmlformats.org/spreadsheetml/2006/main" count="2093" uniqueCount="765">
  <si>
    <t xml:space="preserve">Si </t>
  </si>
  <si>
    <t xml:space="preserve">No  </t>
  </si>
  <si>
    <t xml:space="preserve">Pasar a </t>
  </si>
  <si>
    <t xml:space="preserve"> ¿La señal de televisión que tiene es?</t>
  </si>
  <si>
    <t>Ambas</t>
  </si>
  <si>
    <t>No veo</t>
  </si>
  <si>
    <t xml:space="preserve"> ¿Qué tipo de programas ve con mayor frecuencia en la televisión abierta?</t>
  </si>
  <si>
    <t xml:space="preserve">Telenovelas </t>
  </si>
  <si>
    <t>Series</t>
  </si>
  <si>
    <t>Noticias</t>
  </si>
  <si>
    <t>Deportes</t>
  </si>
  <si>
    <t>Documentales, reportajes culturales y educativos.</t>
  </si>
  <si>
    <t>Caricaturas / Programas Infantiles</t>
  </si>
  <si>
    <t>Musicales</t>
  </si>
  <si>
    <t>Concursos</t>
  </si>
  <si>
    <t>Religión</t>
  </si>
  <si>
    <t>Reality Show</t>
  </si>
  <si>
    <t>Entretenimiento / Esparcimiento</t>
  </si>
  <si>
    <t>Solo</t>
  </si>
  <si>
    <t>Acompañado</t>
  </si>
  <si>
    <t>Sí</t>
  </si>
  <si>
    <t>No</t>
  </si>
  <si>
    <t>Hogar</t>
  </si>
  <si>
    <t>Escuela</t>
  </si>
  <si>
    <t>Trabajo</t>
  </si>
  <si>
    <t>Café internet</t>
  </si>
  <si>
    <t>Teléfono celular</t>
  </si>
  <si>
    <t>Tablet</t>
  </si>
  <si>
    <t>¿A través de que dispositivo - aparato escucha la radio?</t>
  </si>
  <si>
    <t>Estéreo/Grabadora</t>
  </si>
  <si>
    <t>Radio del automóvil / transporte</t>
  </si>
  <si>
    <t xml:space="preserve">Radio portátil </t>
  </si>
  <si>
    <t>¿En qué lugar acostumbra escuchar la radio?</t>
  </si>
  <si>
    <t>Transporte público</t>
  </si>
  <si>
    <t>Otro ¿cuál?</t>
  </si>
  <si>
    <t>¿Qué tipo de programas escucha en la radio?</t>
  </si>
  <si>
    <t xml:space="preserve">Culturales / científicos </t>
  </si>
  <si>
    <t xml:space="preserve">Entretenimiento / Esparcimiento </t>
  </si>
  <si>
    <t xml:space="preserve">Musicales </t>
  </si>
  <si>
    <t>Programas de opinión</t>
  </si>
  <si>
    <t>¿Acostumbra escuchar alguna estación de radio en internet?</t>
  </si>
  <si>
    <t>¿Las escucha por internet porque…?</t>
  </si>
  <si>
    <t xml:space="preserve">Porque no tengo un aparato de radio disponible </t>
  </si>
  <si>
    <t>Sexo</t>
  </si>
  <si>
    <t>Hombre</t>
  </si>
  <si>
    <t>Mujer</t>
  </si>
  <si>
    <t>________ Anote con número</t>
  </si>
  <si>
    <t>¿Cuál es el total de cuartos, piezas o habitaciones con las que cuenta su hogar?, por favor no incluya baños, medios baños,</t>
  </si>
  <si>
    <t>pasillos, patios y zotehuelas.</t>
  </si>
  <si>
    <t>De 1 a 4</t>
  </si>
  <si>
    <t>De 5 a 6</t>
  </si>
  <si>
    <t>7 o más</t>
  </si>
  <si>
    <t xml:space="preserve">¿Cuántos baños completos con regadera y W.C. (excusado) hay para uso exclusivo de los integrantes de su hogar?
</t>
  </si>
  <si>
    <t>4 ó más</t>
  </si>
  <si>
    <t>¿En su hogar cuenta con regadera funcionando en alguno de los baños?</t>
  </si>
  <si>
    <t xml:space="preserve">Contando todos los focos que utiliza para iluminar su hogar, incluyendo los de techos, paredes y lámparas de buró </t>
  </si>
  <si>
    <t>o piso, dígame ¿cuántos focos tiene su vivienda?</t>
  </si>
  <si>
    <t>De 0 a 5</t>
  </si>
  <si>
    <t>de 6 a 10</t>
  </si>
  <si>
    <t xml:space="preserve"> De 11 a 15</t>
  </si>
  <si>
    <t>De 16 a 20</t>
  </si>
  <si>
    <t>21 o más</t>
  </si>
  <si>
    <t>¿El piso de su hogar es predominantemente de tierra, o de cemento, o de algún otro tipo de acabado?</t>
  </si>
  <si>
    <t xml:space="preserve">Otro material o acabado   </t>
  </si>
  <si>
    <t>¿Cuántos automóviles propios, excluyendo taxis, tienen en su hogar?</t>
  </si>
  <si>
    <t>3 o más</t>
  </si>
  <si>
    <t xml:space="preserve">¿En este hogar cuentan con estufa de gas o eléctrica? </t>
  </si>
  <si>
    <t xml:space="preserve">Tomando en cuenta a la persona que aporta la mayor parte del ingreso en este hogar, ¿cuál </t>
  </si>
  <si>
    <t xml:space="preserve">fue el último año de estudios que completó? (espere respuesta, y pregunte) ¿Realizó </t>
  </si>
  <si>
    <t xml:space="preserve">otros estudios? (reclasificar en caso necesario). </t>
  </si>
  <si>
    <t>No estudió</t>
  </si>
  <si>
    <t>Primaria incompleta</t>
  </si>
  <si>
    <t>Primaria completa</t>
  </si>
  <si>
    <t>Secundaria incompleta</t>
  </si>
  <si>
    <t>Secundaria  completa</t>
  </si>
  <si>
    <t>Carrera comercial</t>
  </si>
  <si>
    <t>Carrera técnica</t>
  </si>
  <si>
    <t>Preparatoria incompleta</t>
  </si>
  <si>
    <t>Preparatoria  completa</t>
  </si>
  <si>
    <t>Licenciatura incompleta</t>
  </si>
  <si>
    <t>Licenciatura  completa</t>
  </si>
  <si>
    <t>Diplomado o Maestría</t>
  </si>
  <si>
    <t>Doctorado</t>
  </si>
  <si>
    <t>No sabe/no contestó</t>
  </si>
  <si>
    <t>Introducción</t>
  </si>
  <si>
    <t>Anotar con número</t>
  </si>
  <si>
    <t>Analógico</t>
  </si>
  <si>
    <t>Digital</t>
  </si>
  <si>
    <t>Televisor</t>
  </si>
  <si>
    <t>¿Cuántos televisores tiene en su hogar?</t>
  </si>
  <si>
    <t xml:space="preserve">Finalizar entrevista y buscar un reemplazo </t>
  </si>
  <si>
    <t xml:space="preserve">Sólo TV abierta   </t>
  </si>
  <si>
    <t xml:space="preserve">Ambas   </t>
  </si>
  <si>
    <t>De la siguiente lista de canales de televisión abierta, dígame cuáles ve con mayor frecuencia:</t>
  </si>
  <si>
    <t>En el trabajo</t>
  </si>
  <si>
    <t>En la escuela</t>
  </si>
  <si>
    <t xml:space="preserve">Películas </t>
  </si>
  <si>
    <t>Teléfono fijo</t>
  </si>
  <si>
    <t>En café internet</t>
  </si>
  <si>
    <t>Pasar a</t>
  </si>
  <si>
    <t>Tarde (12-18 h)</t>
  </si>
  <si>
    <t>Noche (18-24 h)</t>
  </si>
  <si>
    <t>Mañana (6-12 h)</t>
  </si>
  <si>
    <t>Películas</t>
  </si>
  <si>
    <t>Telenovelas</t>
  </si>
  <si>
    <t>Videos musicales</t>
  </si>
  <si>
    <t>Tutoriales (cocina, salud y belleza, etc)</t>
  </si>
  <si>
    <t>Videoblogers</t>
  </si>
  <si>
    <t>Youtube</t>
  </si>
  <si>
    <t>Netflix</t>
  </si>
  <si>
    <t>Porque sólo se transmite en internet</t>
  </si>
  <si>
    <t>AM</t>
  </si>
  <si>
    <t>FM</t>
  </si>
  <si>
    <t>¿Acostumbra jugar Videojuegos?</t>
  </si>
  <si>
    <t>A través de que dispositivo</t>
  </si>
  <si>
    <t>Tableta</t>
  </si>
  <si>
    <t>Teléfono</t>
  </si>
  <si>
    <t>Tener más opciones en contenidos y canales</t>
  </si>
  <si>
    <t>Porque no recibo o recibo mal la señal de televisión abierta, es decir, gratuita en mi colonia</t>
  </si>
  <si>
    <t>No Sabe</t>
  </si>
  <si>
    <t>Por el precio</t>
  </si>
  <si>
    <t>Porque me parece suficiente tener los canales de tv abierta</t>
  </si>
  <si>
    <t>No hay en mi localidad</t>
  </si>
  <si>
    <t>Porque transmiten programas que no puedo ver en otro lado</t>
  </si>
  <si>
    <t>Porque puedo tener diferentes servicios con un mismo proveedor (internet, TV y telefonía)</t>
  </si>
  <si>
    <t>Consola de videojuegos</t>
  </si>
  <si>
    <t>Otro ¿Cuál? _____</t>
  </si>
  <si>
    <t>No escucho</t>
  </si>
  <si>
    <t>¿En qué banda?</t>
  </si>
  <si>
    <t>¿Acostumbra jugar videojuegos en línea?</t>
  </si>
  <si>
    <t>HABITANTES</t>
  </si>
  <si>
    <t>¿Me podría decir por favor si aquí en su hogar cuenta con:</t>
  </si>
  <si>
    <t>Radio/Estereo/Grabadora con radio</t>
  </si>
  <si>
    <t>PC /Laptop/Computadora</t>
  </si>
  <si>
    <t>Ninguno de estos</t>
  </si>
  <si>
    <t>No hay un servicio o proveedor que me convenza</t>
  </si>
  <si>
    <t>De lunes a viernes</t>
  </si>
  <si>
    <t>De sábado a domingo</t>
  </si>
  <si>
    <t>Lunes a Viernes</t>
  </si>
  <si>
    <t>Sábado a domingo</t>
  </si>
  <si>
    <t>Lunes a viernes</t>
  </si>
  <si>
    <t>No juego</t>
  </si>
  <si>
    <t>Por el precio accesible</t>
  </si>
  <si>
    <t>En mi hogar, a través de su línea telefónica o servicio de cable</t>
  </si>
  <si>
    <t>En mi casa a través de una señal disponible o gratuita</t>
  </si>
  <si>
    <t>Agregar siempre opción de Otros y especificar</t>
  </si>
  <si>
    <t>Madrugada (después de las 24 h - Antes de 6h)</t>
  </si>
  <si>
    <t>Agregar siempre opción de Otros (Especificar)</t>
  </si>
  <si>
    <t>Agregar siempre opción de No sabe / No recuerda</t>
  </si>
  <si>
    <t>No sabe</t>
  </si>
  <si>
    <t>¿Qué tipo de programas ve con mayor frecuencia en internet?</t>
  </si>
  <si>
    <t>Consumo de Televisión de Paga</t>
  </si>
  <si>
    <t>TERMINA SECCIÓN DE EQUIPAMIENTO DEL HOGAR Y COMIENZA CONSUMO PERSONAL.</t>
  </si>
  <si>
    <t>Otros ¿Cuál?</t>
  </si>
  <si>
    <t>EDAD</t>
  </si>
  <si>
    <t>Facebook</t>
  </si>
  <si>
    <t>Twitter</t>
  </si>
  <si>
    <t>Pinterest</t>
  </si>
  <si>
    <t>Instagram</t>
  </si>
  <si>
    <t>Whatsapp</t>
  </si>
  <si>
    <t>Snapchat</t>
  </si>
  <si>
    <t>Otra ¿Cuál?</t>
  </si>
  <si>
    <t>Datos previos entrevista</t>
  </si>
  <si>
    <t>INICIA SECCIÓN DE EQUIPAMIENTO DEL HOGAR ESTA SECCIÓN DEBE SER CONTESTADA POR EL RESPONSABLE DEL HOGAR (JEFE DE FAMILIA O AMA DE CASA O CUALQUIER ADULTO INFORMADO RESIDENTE DEL HOGAR).</t>
  </si>
  <si>
    <t xml:space="preserve"> ESTA SECCIÓN NO PUEDE SER RESPONDIDA POR PERSONAS ENTRE 7 y 17 AÑOS</t>
  </si>
  <si>
    <t>Finalizar si Edad esta fuera del rango 7&lt;=Edad&lt;=75</t>
  </si>
  <si>
    <t>Google +</t>
  </si>
  <si>
    <t>Blim</t>
  </si>
  <si>
    <t>Periscope</t>
  </si>
  <si>
    <t>Clarovideo</t>
  </si>
  <si>
    <t>Itunes</t>
  </si>
  <si>
    <t>HBO Go</t>
  </si>
  <si>
    <t>Linkedin</t>
  </si>
  <si>
    <t>We Chat</t>
  </si>
  <si>
    <t>Hi5</t>
  </si>
  <si>
    <t>Facebook live</t>
  </si>
  <si>
    <t>Videojuego portátil</t>
  </si>
  <si>
    <t>Computadora o Laptop</t>
  </si>
  <si>
    <t>Porque veo poco tiempo la televisión</t>
  </si>
  <si>
    <t>No sé</t>
  </si>
  <si>
    <t>Porque consumo contenidos por internet (YouTube, Netflix, Claro Video, etc.)</t>
  </si>
  <si>
    <t>A PARTIR DE ESTA SECCION LA PERSONA QUE CONTESTA DEBE SER LA PERSONA QUE CORRESPONDA AL RANGO DE EDAD BUSCADO</t>
  </si>
  <si>
    <t>Blogger</t>
  </si>
  <si>
    <t>Windows Live</t>
  </si>
  <si>
    <t>Reddit</t>
  </si>
  <si>
    <t>Playstation Live</t>
  </si>
  <si>
    <t>Tinder</t>
  </si>
  <si>
    <t>Telegram</t>
  </si>
  <si>
    <t>Skype</t>
  </si>
  <si>
    <t>Foursquare</t>
  </si>
  <si>
    <t>Sarahah</t>
  </si>
  <si>
    <t xml:space="preserve"> Consumo de contenidos audiovisuales por internet</t>
  </si>
  <si>
    <t>Documentales o Culturales</t>
  </si>
  <si>
    <t>Caricaturas / programas  infantiles</t>
  </si>
  <si>
    <t>Videos cómicos</t>
  </si>
  <si>
    <t>Televisión (Smart TV)</t>
  </si>
  <si>
    <t xml:space="preserve">Dispositivo conectado a la TV (consola de video juegos, apple TV, chrome cast, roku, fire tv, etc.) </t>
  </si>
  <si>
    <t>En la casa de algun amigo o familiar</t>
  </si>
  <si>
    <t>En el transporte público  o automóvil</t>
  </si>
  <si>
    <t>Computadora o LapTop</t>
  </si>
  <si>
    <t>Música/ baile</t>
  </si>
  <si>
    <t>Carreras</t>
  </si>
  <si>
    <t>Destreza/ rompecabezas</t>
  </si>
  <si>
    <t>Infantiles</t>
  </si>
  <si>
    <t>Belleza/moda</t>
  </si>
  <si>
    <t>De dibujo</t>
  </si>
  <si>
    <t>Trivia</t>
  </si>
  <si>
    <t>Peleas / batallas/lucha</t>
  </si>
  <si>
    <t>Estrategia</t>
  </si>
  <si>
    <t>Educativos</t>
  </si>
  <si>
    <t>Aventura/RPG</t>
  </si>
  <si>
    <t>Labores en el hogar</t>
  </si>
  <si>
    <t>Hago deporte/ejercicio</t>
  </si>
  <si>
    <t>Descanso</t>
  </si>
  <si>
    <t xml:space="preserve">Actividades religiosas </t>
  </si>
  <si>
    <t>Actividades familiares</t>
  </si>
  <si>
    <t>Otro(s) ¿Cuál?</t>
  </si>
  <si>
    <t>Actividades con mis amigos</t>
  </si>
  <si>
    <t>Radionovelas</t>
  </si>
  <si>
    <t>Programas infantiles</t>
  </si>
  <si>
    <t>Porque puedo escuchar programas repetidos  o podcasts</t>
  </si>
  <si>
    <t>Encuesta Nacional de Consumo de Contenidos Audiovisuales 2017</t>
  </si>
  <si>
    <t>Durante el año 2017 ¿Cuál o cuáles son los programas de TV abierta que más le han gustado? ATENCIÓN ENCUESTADOR NO DE EJEMPLOS</t>
  </si>
  <si>
    <t>Consumo de radio</t>
  </si>
  <si>
    <t>Televisa</t>
  </si>
  <si>
    <t>Automóvil particular</t>
  </si>
  <si>
    <t>En la casa de otra persona (amigo o familiar)</t>
  </si>
  <si>
    <t>En mi teléfono celular o el de alguien más, con servicio de datos</t>
  </si>
  <si>
    <t>En los lugares públicos</t>
  </si>
  <si>
    <t>Computadora /LapTop</t>
  </si>
  <si>
    <t>¿Cómo acostumbra escuchar la radio? LEER OPCIONES</t>
  </si>
  <si>
    <t>Porque se escucha mejor</t>
  </si>
  <si>
    <t>Porque no tiene comerciales</t>
  </si>
  <si>
    <t>Porque tienen canales de televisión abierta en horario diferido/programación diferida (Las Estrellas menos 1 hr, Azteca 13 menos 1 hr., etc)</t>
  </si>
  <si>
    <t>Sólo lo contrato para eventos especiales</t>
  </si>
  <si>
    <t>En la calle o lugar público</t>
  </si>
  <si>
    <t>¿Cómo acostumbra jugar videojuegos? LEER OPCIONES</t>
  </si>
  <si>
    <t>¿Acostumbra ver o escuchar contenidos en radio o televisión al mismo tiempo que ve o escucha contenidos en Internet?</t>
  </si>
  <si>
    <t>Porque me permite acceder a los contenidos en otras plataformas como internet (ejemplos HBO Go, IZZI Go, Dish Móvil )</t>
  </si>
  <si>
    <t xml:space="preserve"> Es decir canales como Fox, ESPN, Cartoon Network, Discovery, etc.  (mencionar nombre del canal)</t>
  </si>
  <si>
    <t>Dramatizado unitario (Ej: La Rosa de Guadalupe, Lo que la gente cuenta, Mujer casos de la vida real etc.)</t>
  </si>
  <si>
    <t>Estilo de Vida / Programa de Revista</t>
  </si>
  <si>
    <t>Porque la señal de esa estación (nacional o extranjera) no llega a mi localidad</t>
  </si>
  <si>
    <t>Animé</t>
  </si>
  <si>
    <t>Infraestructura</t>
  </si>
  <si>
    <t>Consumo de videojuegos</t>
  </si>
  <si>
    <t>Apéndice I</t>
  </si>
  <si>
    <t xml:space="preserve">  ¿Acostumbra ver los canales de televisión abierta?</t>
  </si>
  <si>
    <t>Dramatizado unitario (buscar ejemplos…..)</t>
  </si>
  <si>
    <t>Incluyendose a usted, ¿Cuántas personas viven aquí en su hogar? Recuerde tambien contar niños recien nacidos</t>
  </si>
  <si>
    <t>Ciudad</t>
  </si>
  <si>
    <t>Ciudades Urbanas</t>
  </si>
  <si>
    <t>Localidades Rurales</t>
  </si>
  <si>
    <t>Código</t>
  </si>
  <si>
    <t>Localidad</t>
  </si>
  <si>
    <t>Finalizar y guardar como contacto</t>
  </si>
  <si>
    <t xml:space="preserve">Podría por favor contestarnos la siguiente encuesta en donde le haremos algunas preguntas relacionadas con su consumo de medios de comunicación como televisión, radio o internet,  le tomará sólo unos minutos, </t>
  </si>
  <si>
    <t>la información que nos proporcione será tratada de manera confidencial y solamente se reportará de forma agregada.</t>
  </si>
  <si>
    <t xml:space="preserve">De igual modo, hacemos de su conocimiento que la entrevista podrá ser grabada con fines de supervisión. </t>
  </si>
  <si>
    <t>Aceptación</t>
  </si>
  <si>
    <t>¿Está usted de acuerdo en continuar con la entrevista?</t>
  </si>
  <si>
    <t>Residente</t>
  </si>
  <si>
    <t>¿Vive usted en este hogar?</t>
  </si>
  <si>
    <t>Intentar hablar con un residente o finalizar en caso contrario y guardar como contacto</t>
  </si>
  <si>
    <t xml:space="preserve">Tierra o cemento (Firme de)   </t>
  </si>
  <si>
    <t>RM; NO GUARDAR ORDEN DE MENCIÓN</t>
  </si>
  <si>
    <t>Otro ¿Cuál?</t>
  </si>
  <si>
    <t>En este hogar, ¿Cuántas personas de 14 años o más tienen un trabajo?</t>
  </si>
  <si>
    <t>RM; Máximo 5,  guardar orden de mención</t>
  </si>
  <si>
    <t>¿Acostumbra escuchar estaciones radio? Especificar que son estaciones no música grabada</t>
  </si>
  <si>
    <t>ABIERTA</t>
  </si>
  <si>
    <t>Durante el año 2017 ¿Cuál o cuáles son los programas de radio que más le han gustado? ATENCIÓN ENCUESTADOR NO DE EJEMPLOS</t>
  </si>
  <si>
    <t>RM; Guardar orden de mención</t>
  </si>
  <si>
    <r>
      <t xml:space="preserve">¿Cuántos de ellos son analógicos y cuántos son digitales? </t>
    </r>
    <r>
      <rPr>
        <i/>
        <sz val="11"/>
        <color theme="1"/>
        <rFont val="Calibri"/>
        <family val="2"/>
        <scheme val="minor"/>
      </rPr>
      <t>Recuerde que los televisores analógicos son los "los viejitos", "los de antes", "los gordos".</t>
    </r>
  </si>
  <si>
    <r>
      <t xml:space="preserve"> De las siguientes opciones digame usted ¿Cuáles usa para acceder a internet? </t>
    </r>
    <r>
      <rPr>
        <sz val="11"/>
        <color rgb="FFFF0000"/>
        <rFont val="Calibri"/>
        <family val="2"/>
        <scheme val="minor"/>
      </rPr>
      <t>RM; No guadar orden de mención</t>
    </r>
  </si>
  <si>
    <r>
      <t xml:space="preserve">¿Cuáles redes sociales o servicios de mensajería instantanea tiene? </t>
    </r>
    <r>
      <rPr>
        <sz val="11"/>
        <color rgb="FFFF0000"/>
        <rFont val="Calibri"/>
        <family val="2"/>
        <scheme val="minor"/>
      </rPr>
      <t>RM; No guardar orden de mención</t>
    </r>
  </si>
  <si>
    <r>
      <t>Consumo de Televisión Abierta</t>
    </r>
    <r>
      <rPr>
        <sz val="11"/>
        <color rgb="FFFFFF00"/>
        <rFont val="Calibri"/>
        <family val="2"/>
        <scheme val="minor"/>
      </rPr>
      <t xml:space="preserve"> </t>
    </r>
  </si>
  <si>
    <r>
      <t xml:space="preserve">¿En qué horario ve televisión abierta de lunes a viernes? ¿y en qué horarios ve televisión abierta de sábado a domingo? </t>
    </r>
    <r>
      <rPr>
        <sz val="11"/>
        <color rgb="FFFF0000"/>
        <rFont val="Calibri"/>
        <family val="2"/>
        <scheme val="minor"/>
      </rPr>
      <t>RM</t>
    </r>
  </si>
  <si>
    <r>
      <t xml:space="preserve">¿En qué horario escucha radio de lunes a viernes? ¿En qué horario escucha radio de sábado a domingo? </t>
    </r>
    <r>
      <rPr>
        <sz val="11"/>
        <color rgb="FFFF0000"/>
        <rFont val="Calibri"/>
        <family val="2"/>
        <scheme val="minor"/>
      </rPr>
      <t>RM</t>
    </r>
  </si>
  <si>
    <t>Validar &gt;0</t>
  </si>
  <si>
    <t xml:space="preserve"> ¿A través de que dispositivo/aparato ve programas en internet con mayor frecuencia?</t>
  </si>
  <si>
    <t xml:space="preserve"> ¿En dónde acostumbra ver programas en internet?</t>
  </si>
  <si>
    <t>¿Cómo acostumbra ver programas en internet? LEER OPCIONES</t>
  </si>
  <si>
    <t xml:space="preserve"> ¿Cómo acostumbra ver la televisión abierta? LEER OPCIONES</t>
  </si>
  <si>
    <r>
      <t xml:space="preserve">¿En qué horario acostumbra ver programas en internet de lunes a viernes? ¿En qué horario acostumbra ver programas en internet de sábado a domingo? </t>
    </r>
    <r>
      <rPr>
        <sz val="11"/>
        <color rgb="FFFF0000"/>
        <rFont val="Calibri"/>
        <family val="2"/>
        <scheme val="minor"/>
      </rPr>
      <t>RM</t>
    </r>
  </si>
  <si>
    <r>
      <t xml:space="preserve">¿En qué horario acostumbras jugar videojuegos de lunes a viernes? ¿En qué horario acostumbras jugar videojuegos de sábado a domingo? </t>
    </r>
    <r>
      <rPr>
        <sz val="11"/>
        <color rgb="FFFF0000"/>
        <rFont val="Calibri"/>
        <family val="2"/>
        <scheme val="minor"/>
      </rPr>
      <t>RM</t>
    </r>
  </si>
  <si>
    <t>Sección Final</t>
  </si>
  <si>
    <t xml:space="preserve"> ¿Qué tipo de vieojuegos juega con mayor frecuencia?</t>
  </si>
  <si>
    <t>Además de lo que ya me ha comentado, ¿Qué otras actividades realiza para entretenerse?</t>
  </si>
  <si>
    <t>Ir al cine</t>
  </si>
  <si>
    <t>Ir al teatro</t>
  </si>
  <si>
    <t>Leer</t>
  </si>
  <si>
    <t>Visitar museos</t>
  </si>
  <si>
    <t>Hago otras actividades  educativas, culturales o artísticas</t>
  </si>
  <si>
    <r>
      <t>Usted me dijo que no consume contenidos  audiovisuales</t>
    </r>
    <r>
      <rPr>
        <sz val="11"/>
        <color theme="1"/>
        <rFont val="elvetica Condensed"/>
      </rPr>
      <t xml:space="preserve"> </t>
    </r>
    <r>
      <rPr>
        <sz val="11"/>
        <rFont val="elvetica Condensed"/>
      </rPr>
      <t>por ningun medio, por favor dígame ¿Qué actividades realiza para entrenerse?</t>
    </r>
  </si>
  <si>
    <t>Actividades de entretenimiento</t>
  </si>
  <si>
    <t xml:space="preserve"> ¿Utiliza alguna red social o servicio de mensajería instantanea? Como por ejemplo Facebook o WhatsApp</t>
  </si>
  <si>
    <t>¿En este hogar tiene contratado Internet fijo?</t>
  </si>
  <si>
    <r>
      <t xml:space="preserve"> ¿Utiliza páginas o aplicaciones donde tengas que pagar una suscripción periódicamente por escuchar</t>
    </r>
    <r>
      <rPr>
        <sz val="11"/>
        <rFont val="Calibri"/>
        <family val="2"/>
        <scheme val="minor"/>
      </rPr>
      <t xml:space="preserve"> musica</t>
    </r>
    <r>
      <rPr>
        <sz val="11"/>
        <color theme="1"/>
        <rFont val="Calibri"/>
        <family val="2"/>
        <scheme val="minor"/>
      </rPr>
      <t>? Por ejemplo: Spotify, Apple Music?</t>
    </r>
  </si>
  <si>
    <t>¿Cuáles son las páginas o aplicaciones en donde más ve contenidos por Internet?</t>
  </si>
  <si>
    <t xml:space="preserve"> ¿Acostumbra VER  contenidos por internet? Recuerde que con contenidos queremos decir programas,videos, tutoriales, etc</t>
  </si>
  <si>
    <t xml:space="preserve"> ¿Acostumbra ESCUCHAR contenidos o música por internet? Por ejemplo, Spotify, Apple Music, Itunes, Claro Music, Prime Music, Youtube, etc.</t>
  </si>
  <si>
    <t>Dispositivo para ver contenidos en línea que se conectan a un televisor (Roku, Chromecast, Apple TV, etc.)</t>
  </si>
  <si>
    <t>Blu-ray / DVD</t>
  </si>
  <si>
    <t>Sólo TV de paga (Cable o señal satelital)</t>
  </si>
  <si>
    <t>¿Cuántos radios, estéreos o grabadoras con radio tiene en su hogar?</t>
  </si>
  <si>
    <t>Durante el año 2017 ¿Cuál o cuáles son los programas de TV abierta que más ha visto? ATENCIÓN ENCUESTADOR NO DE EJEMPLOS</t>
  </si>
  <si>
    <t>Durante el año 2017 ¿Cuál o cuáles son los programas de radio que más ha esuchado? ATENCIÓN ENCUESTADOR NO DE EJEMPLOS</t>
  </si>
  <si>
    <t>¿Utiliza páginas o aplicaciones para ver contenidos en internet donde tenga que pagar una suscripción periódicamente, por ejemplo cada mes? Como es el caso de  Netlfix, Blim, Claro Video, etc.</t>
  </si>
  <si>
    <t xml:space="preserve">No  </t>
  </si>
  <si>
    <t>¿Cuál de las siguientes páginas o aplicaciones que requieren de una suscripción  para ver contenidos en internet utilizas?</t>
  </si>
  <si>
    <t>Selección</t>
  </si>
  <si>
    <t>Número de horas</t>
  </si>
  <si>
    <t>¿Utiliza páginas o aplicaciones en internet donde pagues una cuota por cada pelicula, contenido, o evento que quieras ver? Como es el caso de  Cinepolis Klic, Google Play, Itunes</t>
  </si>
  <si>
    <t>¿Acostumbras  ver contenidos audiovisuales por internet en páginas que no requieren que pagues por poderlas usar? Por ejemplo Youtube, Facebook live, Periscope, etc</t>
  </si>
  <si>
    <t>¿Cuál de las siguientes páginas o aplicaciones que no requieren de un pago para ver contenidos en internet utilizas?</t>
  </si>
  <si>
    <t xml:space="preserve"> ¿Y cuántas horas a la semana dedicas a ver contenidos en ellas? Por semana nos referimos a los 7 dias de la misma</t>
  </si>
  <si>
    <t>¿El celular que tiene es un smartphone, es decir que puede tener acceso a Internet a través de su celular?</t>
  </si>
  <si>
    <t>Agregar siempre opción de Los mismos programas que mas he visto (NO SUGERIR)</t>
  </si>
  <si>
    <t>Agregar siempre opción de Los mismos programas que mas he escuchado (NO SUGERIR)</t>
  </si>
  <si>
    <t xml:space="preserve"> ¿Acostumbra ver los canales exclusivos de televisión de paga, es decir televisión por cable o señal satelital?</t>
  </si>
  <si>
    <r>
      <t xml:space="preserve"> ¿Cuáles son las principales razones por las que en su hogar no se ha contratado el servicio de televisión de paga?</t>
    </r>
    <r>
      <rPr>
        <sz val="11"/>
        <color theme="7"/>
        <rFont val="Calibri"/>
        <family val="2"/>
        <scheme val="minor"/>
      </rPr>
      <t xml:space="preserve"> </t>
    </r>
    <r>
      <rPr>
        <sz val="11"/>
        <color rgb="FFFF0000"/>
        <rFont val="Calibri"/>
        <family val="2"/>
        <scheme val="minor"/>
      </rPr>
      <t>RM; Maximo 3; Guardar orden de mención</t>
    </r>
  </si>
  <si>
    <r>
      <t xml:space="preserve"> ¿Cuál es la principal razón por la que en su hogar se contrató el servicio de televisión de paga? </t>
    </r>
    <r>
      <rPr>
        <sz val="11"/>
        <color rgb="FFFF0000"/>
        <rFont val="Calibri"/>
        <family val="2"/>
        <scheme val="minor"/>
      </rPr>
      <t>RM; Maximo 3; Guardar orden de mención</t>
    </r>
  </si>
  <si>
    <t>¿Qué canales que sólo se transmite en televisión de paga, ve con mayor frecuencia?</t>
  </si>
  <si>
    <r>
      <t xml:space="preserve">Durante el año 2017 ¿Cuál o cuáles son los programas de canales exclusivos de TV de paga que más ha visto? </t>
    </r>
    <r>
      <rPr>
        <sz val="11"/>
        <rFont val="Calibri"/>
        <family val="2"/>
        <scheme val="minor"/>
      </rPr>
      <t>ATENCIÓN ENCUESTADOR NO DE EJEMPLOS</t>
    </r>
  </si>
  <si>
    <r>
      <t xml:space="preserve">Durante el año 2017 ¿Cuál o cuáles son los programas de canales exclusivos de TV de paga que más le han gustado? </t>
    </r>
    <r>
      <rPr>
        <sz val="11"/>
        <rFont val="Calibri"/>
        <family val="2"/>
        <scheme val="minor"/>
      </rPr>
      <t>ATENCIÓN ENCUESTADOR NO DE EJEMPLOS</t>
    </r>
  </si>
  <si>
    <t>¿Quién es su proveedor de servicio de televisión de paga?</t>
  </si>
  <si>
    <t xml:space="preserve"> ¿Qué tipo de programas de canales exclusivos de la televisión de paga ve con mayor frecuencia?</t>
  </si>
  <si>
    <t>¿ Cómo acostumbra ver la televisión de paga? LEER OPCIONES</t>
  </si>
  <si>
    <t>Amazon Prime</t>
  </si>
  <si>
    <t xml:space="preserve">Crackle </t>
  </si>
  <si>
    <t>FOX Premium</t>
  </si>
  <si>
    <t xml:space="preserve">Sky Blue To Go </t>
  </si>
  <si>
    <t>Izzi TV</t>
  </si>
  <si>
    <t>Dish OTT / Dish Online</t>
  </si>
  <si>
    <t>Megacable Xview</t>
  </si>
  <si>
    <t>Axtel Play</t>
  </si>
  <si>
    <t>Youtube Red</t>
  </si>
  <si>
    <t>FilminLatino</t>
  </si>
  <si>
    <t>Mubi</t>
  </si>
  <si>
    <t>Roku</t>
  </si>
  <si>
    <t>Cinepolis Klic</t>
  </si>
  <si>
    <t>Google Play Movies</t>
  </si>
  <si>
    <t>Total Play on Demand</t>
  </si>
  <si>
    <t>Play Station Store</t>
  </si>
  <si>
    <t>XBOX Store</t>
  </si>
  <si>
    <t>Cinemauno</t>
  </si>
  <si>
    <t>TV Azteca</t>
  </si>
  <si>
    <t>Imagen TV</t>
  </si>
  <si>
    <t>Multimedios</t>
  </si>
  <si>
    <t xml:space="preserve">Canal Once </t>
  </si>
  <si>
    <t>Páginas de periódicos</t>
  </si>
  <si>
    <t>Otro 1 ¿Cuál?</t>
  </si>
  <si>
    <t>Otro 2 ¿Cuál?</t>
  </si>
  <si>
    <t>Otro 3 ¿Cuál?</t>
  </si>
  <si>
    <t>Mostrar tarjeta 1</t>
  </si>
  <si>
    <t>Mostrar tarjeta 2</t>
  </si>
  <si>
    <t>Mostrar tarjeta 3</t>
  </si>
  <si>
    <t>Mostrar tarjeta 4</t>
  </si>
  <si>
    <t>Mostrar tarjeta 5</t>
  </si>
  <si>
    <t>Mostrar tarjeta 6</t>
  </si>
  <si>
    <t>Mostrar tarjeta 7</t>
  </si>
  <si>
    <t>Mostrar tarjeta 8</t>
  </si>
  <si>
    <t>Mostrar tarjeta 9</t>
  </si>
  <si>
    <t>Mostrar tarjeta 10</t>
  </si>
  <si>
    <t>Mostrar tarjeta 11</t>
  </si>
  <si>
    <t>Mostrar tarjeta 12</t>
  </si>
  <si>
    <t>Mostrar tarjeta 13</t>
  </si>
  <si>
    <t>Mostrar tarjeta 14</t>
  </si>
  <si>
    <t>Mostrar tarjeta 15</t>
  </si>
  <si>
    <t>Mostrar tarjeta 16</t>
  </si>
  <si>
    <t>Mostrar tarjeta 17</t>
  </si>
  <si>
    <t>Mostrar tarjeta 18</t>
  </si>
  <si>
    <t>Mostrar tarjeta 19</t>
  </si>
  <si>
    <t>Mostrar tarjeta 20</t>
  </si>
  <si>
    <t>Mostrar tarjeta 21</t>
  </si>
  <si>
    <t>Mostrar tarjeta 22</t>
  </si>
  <si>
    <t>Mostrar tarjeta 23</t>
  </si>
  <si>
    <t>Mostrar Tarjeta 24</t>
  </si>
  <si>
    <r>
      <t>Usa</t>
    </r>
    <r>
      <rPr>
        <b/>
        <sz val="11"/>
        <color theme="1"/>
        <rFont val="Helvetica condense"/>
      </rPr>
      <t xml:space="preserve"> usted Internet en su casa o en cualquier otro lugar?</t>
    </r>
  </si>
  <si>
    <t>Buenos días/Tardes</t>
  </si>
  <si>
    <t>Características del hogar (corregir redacciones conforme a nueva regla AMAI</t>
  </si>
  <si>
    <t>En esta vivienda, ¿cuántos cuartos se usan para dormir, sin contar pasillos ni baños?</t>
  </si>
  <si>
    <t>Televisión abierta</t>
  </si>
  <si>
    <t>Televisión de paga</t>
  </si>
  <si>
    <t>¿ A través de que medio se entera/sigue las noticias?</t>
  </si>
  <si>
    <t>No las sigo</t>
  </si>
  <si>
    <t>Canales de TV abierta</t>
  </si>
  <si>
    <t>Canales de TV de paga</t>
  </si>
  <si>
    <t>Radio</t>
  </si>
  <si>
    <t>Periódicos</t>
  </si>
  <si>
    <t>Revistas</t>
  </si>
  <si>
    <t>Redes sociales</t>
  </si>
  <si>
    <t>Páginas de Internet</t>
  </si>
  <si>
    <t>RM, Guardar orden de mención</t>
  </si>
  <si>
    <t>¿Por qué razones sigue las noticias?</t>
  </si>
  <si>
    <t>Para saber lo que pasa en mi localidad</t>
  </si>
  <si>
    <t>Para saber lo que pasa en mi estado</t>
  </si>
  <si>
    <t>Para saber lo que pasa en el pais</t>
  </si>
  <si>
    <t>Para saber lo que pasa en el mundo</t>
  </si>
  <si>
    <t>Porque creo que es importante estar informado</t>
  </si>
  <si>
    <t>Porque creo que es importante conocer diferentes opiniones</t>
  </si>
  <si>
    <t>Porque me ayuda a formar opiniones sobre diversos temas</t>
  </si>
  <si>
    <t>Porque es parte de mi rutina diaria</t>
  </si>
  <si>
    <t>Porque me entretienen</t>
  </si>
  <si>
    <t>Otros</t>
  </si>
  <si>
    <t>Usted que dijo que prefiere VER/ESCUCHAR noticias a través de ( Tv abierta/ Tv de paga/ radio), nos puede indicar ¿Cuál de los siguientes tipos de noticias son los que más le interesan?</t>
  </si>
  <si>
    <t>Noticias Nacionales</t>
  </si>
  <si>
    <t>Noticias Internacionales</t>
  </si>
  <si>
    <t>Noticias de mi localidad</t>
  </si>
  <si>
    <t>Noticias de mi estado</t>
  </si>
  <si>
    <t>Economia/Finanzas</t>
  </si>
  <si>
    <t>Crimen/ narcotrafico</t>
  </si>
  <si>
    <t>Espectaculos</t>
  </si>
  <si>
    <t>Clima</t>
  </si>
  <si>
    <t>Tráfico</t>
  </si>
  <si>
    <t>Política</t>
  </si>
  <si>
    <t>Culturales</t>
  </si>
  <si>
    <t>Ciencia y Tecnología</t>
  </si>
  <si>
    <t>¿Con qué frecuencia sigue usted las noticias en (TV abierta/ de paga/ radio)</t>
  </si>
  <si>
    <t>Una vez al día</t>
  </si>
  <si>
    <t>Más de una vez al día</t>
  </si>
  <si>
    <t>2 o 3 veces a la semana</t>
  </si>
  <si>
    <t>Una vez a la semana</t>
  </si>
  <si>
    <t>2 o 3 veces al mes</t>
  </si>
  <si>
    <t>Una vez al mes</t>
  </si>
  <si>
    <t>4 a 6 veces a la semana</t>
  </si>
  <si>
    <t>Menos</t>
  </si>
  <si>
    <t>Muestra una diversidad de opiniones</t>
  </si>
  <si>
    <t>Es veraz</t>
  </si>
  <si>
    <t>Es confiable</t>
  </si>
  <si>
    <t>Si</t>
  </si>
  <si>
    <t>Duda: poner rango de opciones</t>
  </si>
  <si>
    <t>Es imparcial</t>
  </si>
  <si>
    <t>Es Independiente</t>
  </si>
  <si>
    <t>SI</t>
  </si>
  <si>
    <t>NO</t>
  </si>
  <si>
    <t>¿Le sirven los noticiarios (Tv abierta/ TV restringida/ radio)  para formarse una opinión de los sucesos ?</t>
  </si>
  <si>
    <t>En su opinión, los noticieros de (TV abierta/ de paga/ radio) son:</t>
  </si>
  <si>
    <r>
      <t xml:space="preserve">¿Qué tipo de temas cree que hacen falta en los noticiarios de (Tv abierta/ de paga/ radio) </t>
    </r>
    <r>
      <rPr>
        <i/>
        <sz val="11"/>
        <color rgb="FF00B050"/>
        <rFont val="ITC+"/>
      </rPr>
      <t>Prensa Escrita / Internet</t>
    </r>
  </si>
  <si>
    <r>
      <t>Estos canales de televisión abierta, ¿acostumbra verlos</t>
    </r>
    <r>
      <rPr>
        <b/>
        <sz val="11"/>
        <color theme="8"/>
        <rFont val="Helvetica Condensed"/>
        <family val="2"/>
      </rPr>
      <t xml:space="preserve"> a través de un</t>
    </r>
    <r>
      <rPr>
        <b/>
        <sz val="11"/>
        <color theme="1"/>
        <rFont val="Helvetica Condensed"/>
        <family val="2"/>
      </rPr>
      <t xml:space="preserve"> sistema de tv de paga?</t>
    </r>
  </si>
  <si>
    <t>¿En qué lugar acostumbra ver los canales de televisión abierta?</t>
  </si>
  <si>
    <t>Casa de un familiar o amigo</t>
  </si>
  <si>
    <t>Restaurantes o cafeterias</t>
  </si>
  <si>
    <t xml:space="preserve">y </t>
  </si>
  <si>
    <t>P9 = 2 ó 3</t>
  </si>
  <si>
    <t>¿Cuál o cuáles son las estaciones de radio que escucha con mayor frecuencia?</t>
  </si>
  <si>
    <t>Mostrar tarjeta</t>
  </si>
  <si>
    <t>Contenidos por Internet</t>
  </si>
  <si>
    <t>Videojuegos</t>
  </si>
  <si>
    <t>Pluralidad</t>
  </si>
  <si>
    <t>¿ En que canal/estación/editorial/periódico/ web se entera/sigue las noticias?</t>
  </si>
  <si>
    <t>Mostrar tarjeta cuando aplique</t>
  </si>
  <si>
    <t>Salud</t>
  </si>
  <si>
    <t>Opinión</t>
  </si>
  <si>
    <t>Preguntar sólo a mayores de 18 años</t>
  </si>
  <si>
    <t>No, en absoluto</t>
  </si>
  <si>
    <t>Usualmente no</t>
  </si>
  <si>
    <t>Ocasionalmente</t>
  </si>
  <si>
    <t>Usualmente sí</t>
  </si>
  <si>
    <t>Completamente</t>
  </si>
  <si>
    <r>
      <t>¿Y en qué medida cree que las siguientes afirmaciones se aplican a [</t>
    </r>
    <r>
      <rPr>
        <sz val="11"/>
        <color rgb="FF5B9BD5"/>
        <rFont val="Calibri"/>
        <family val="2"/>
        <scheme val="minor"/>
      </rPr>
      <t>código del medio que seleccionó</t>
    </r>
    <r>
      <rPr>
        <sz val="11"/>
        <color theme="1"/>
        <rFont val="Calibri"/>
        <family val="2"/>
        <scheme val="minor"/>
      </rPr>
      <t xml:space="preserve">] como fuente de noticias? </t>
    </r>
  </si>
  <si>
    <t>Me ayuda a tomar decisiones</t>
  </si>
  <si>
    <t>Muestra inclinación hacia algún partido político</t>
  </si>
  <si>
    <t>Aplicar sólo sí la P69.6 &gt;=3</t>
  </si>
  <si>
    <t>P69.2</t>
  </si>
  <si>
    <t>P69.1</t>
  </si>
  <si>
    <t>P69.3</t>
  </si>
  <si>
    <t>P69.4</t>
  </si>
  <si>
    <t>P69.5</t>
  </si>
  <si>
    <t>P69.6</t>
  </si>
  <si>
    <r>
      <t>¿Con qué frecuencia sigue usted las noticias en (TV abierta/ de paga/ radio) [</t>
    </r>
    <r>
      <rPr>
        <sz val="11"/>
        <color theme="4"/>
        <rFont val="ITC+"/>
      </rPr>
      <t>código del medio que seleccionó</t>
    </r>
    <r>
      <rPr>
        <sz val="11"/>
        <color theme="1"/>
        <rFont val="ITC+"/>
      </rPr>
      <t>] ?</t>
    </r>
  </si>
  <si>
    <r>
      <t>¿Qué tipo de temas cree que hacen falta en las noticias que VE/LEE/ESCUCHA del [</t>
    </r>
    <r>
      <rPr>
        <sz val="11"/>
        <color theme="4"/>
        <rFont val="ITC+"/>
      </rPr>
      <t>código del medio que seleccionó</t>
    </r>
    <r>
      <rPr>
        <sz val="11"/>
        <color theme="1"/>
        <rFont val="ITC+"/>
      </rPr>
      <t>] ?</t>
    </r>
  </si>
  <si>
    <r>
      <t>Usted que dijo que prefiere VER/LEER/ESCUCHAR noticias a través de ( Tv abierta/ Tv de paga/ radio/o el medio seleccionado en P63), nos puede indicar ¿Cuál de los siguientes tipos de noticias son los que más le interesan?[</t>
    </r>
    <r>
      <rPr>
        <sz val="11"/>
        <color theme="4"/>
        <rFont val="ITC+"/>
      </rPr>
      <t>código del medio que seleccionó</t>
    </r>
    <r>
      <rPr>
        <sz val="11"/>
        <color theme="1"/>
        <rFont val="ITC+"/>
      </rPr>
      <t>]</t>
    </r>
  </si>
  <si>
    <t>[código del medio que seleccionó]</t>
  </si>
  <si>
    <r>
      <t>¿Por qué razones sigue las noticias? [</t>
    </r>
    <r>
      <rPr>
        <sz val="11"/>
        <color theme="4"/>
        <rFont val="ITC+"/>
      </rPr>
      <t>código del medio que seleccionó</t>
    </r>
    <r>
      <rPr>
        <sz val="11"/>
        <color theme="1"/>
        <rFont val="ITC+"/>
      </rPr>
      <t xml:space="preserve">] </t>
    </r>
  </si>
  <si>
    <r>
      <t>¿Hacia que partido político considera que  [</t>
    </r>
    <r>
      <rPr>
        <sz val="11"/>
        <color rgb="FF5B9BD5"/>
        <rFont val="Calibri"/>
        <family val="2"/>
        <scheme val="minor"/>
      </rPr>
      <t>código del medio que seleccionó</t>
    </r>
    <r>
      <rPr>
        <sz val="11"/>
        <color theme="1"/>
        <rFont val="Calibri"/>
        <family val="2"/>
        <scheme val="minor"/>
      </rPr>
      <t>] tiene inclinación?</t>
    </r>
  </si>
  <si>
    <t>LinkedIn</t>
  </si>
  <si>
    <t>H15</t>
  </si>
  <si>
    <t>Windows Live Spaces</t>
  </si>
  <si>
    <t>Badoo</t>
  </si>
  <si>
    <t>Flickr</t>
  </si>
  <si>
    <t>FB Messenger</t>
  </si>
  <si>
    <t>Tumblr</t>
  </si>
  <si>
    <t>Line</t>
  </si>
  <si>
    <t>Totalplay Go</t>
  </si>
  <si>
    <t>Cartoon Network GO</t>
  </si>
  <si>
    <t>Televisa Deportes</t>
  </si>
  <si>
    <t>Drama Fever</t>
  </si>
  <si>
    <t>Periódicos impresos</t>
  </si>
  <si>
    <t>¿Cuál de las siguientes páginas o aplicaciones que requieren que pagues una cuota por cada pelicula, contenido, o evento utilizas?</t>
  </si>
  <si>
    <t>Cinépolis Klic</t>
  </si>
  <si>
    <t>Youtube Movies</t>
  </si>
  <si>
    <t>PlayStation Store</t>
  </si>
  <si>
    <t>iTunes Movies</t>
  </si>
  <si>
    <t>¿En qué lugar acostumbra ver los canales exclusivos de televisión de paga?</t>
  </si>
  <si>
    <r>
      <t xml:space="preserve">¿En qué horario ve canales </t>
    </r>
    <r>
      <rPr>
        <b/>
        <sz val="11"/>
        <color theme="4"/>
        <rFont val="Helvetica Condensed"/>
        <family val="2"/>
      </rPr>
      <t>exclusivos</t>
    </r>
    <r>
      <rPr>
        <b/>
        <sz val="11"/>
        <color theme="1"/>
        <rFont val="Helvetica Condensed"/>
        <family val="2"/>
      </rPr>
      <t xml:space="preserve"> de tv de paga de lunes a viernes? ¿En qué horario ve canales de tv de paga de sábado a domingo? </t>
    </r>
    <r>
      <rPr>
        <sz val="11"/>
        <color rgb="FFFF0000"/>
        <rFont val="Calibri"/>
        <family val="2"/>
        <scheme val="minor"/>
      </rPr>
      <t>RM</t>
    </r>
  </si>
  <si>
    <t xml:space="preserve">Sony Crackle </t>
  </si>
  <si>
    <t>Izzi go</t>
  </si>
  <si>
    <t>Youtube movies</t>
  </si>
  <si>
    <t>Youtube Premium/Youtube Red</t>
  </si>
  <si>
    <r>
      <t xml:space="preserve"> ¿Utiliza páginas o aplicaciones donde tengas que pagar una suscripción periódicamente por escuchar</t>
    </r>
    <r>
      <rPr>
        <b/>
        <sz val="11"/>
        <rFont val="Calibri"/>
        <family val="2"/>
        <scheme val="minor"/>
      </rPr>
      <t xml:space="preserve"> musica</t>
    </r>
    <r>
      <rPr>
        <b/>
        <sz val="11"/>
        <color theme="1"/>
        <rFont val="Calibri"/>
        <family val="2"/>
        <scheme val="minor"/>
      </rPr>
      <t>? Por ejemplo: Spotify, Apple Music?</t>
    </r>
  </si>
  <si>
    <t>Máx 5 por medio</t>
  </si>
  <si>
    <t>Itunes movies</t>
  </si>
  <si>
    <t>Claro Video</t>
  </si>
  <si>
    <t>Enrique Krauze</t>
  </si>
  <si>
    <t>Leo Zuckermann</t>
  </si>
  <si>
    <t>Eduardo Ruiz-Healy</t>
  </si>
  <si>
    <t>Javier Alatorre</t>
  </si>
  <si>
    <t>Carmen Aristegui Flores</t>
  </si>
  <si>
    <t>Carlos Loret de Mola</t>
  </si>
  <si>
    <t>Ana Francisca Vega</t>
  </si>
  <si>
    <t>Oscar Mario Beteta Vallejo</t>
  </si>
  <si>
    <t>Denise Dresser</t>
  </si>
  <si>
    <t>Jorge Ramos</t>
  </si>
  <si>
    <t>Víctor Trujillo "Brozo"</t>
  </si>
  <si>
    <t>Denise Maerker</t>
  </si>
  <si>
    <t>Adriana Pérez Cañedo</t>
  </si>
  <si>
    <t>Pedro Ferriz de Con</t>
  </si>
  <si>
    <t>Paola Rojas</t>
  </si>
  <si>
    <t>Sergio Sarmiento</t>
  </si>
  <si>
    <t>Ciro Gómez Leyva</t>
  </si>
  <si>
    <t>Adela Micha</t>
  </si>
  <si>
    <t>Joaquín López-Dóriga</t>
  </si>
  <si>
    <t>Roy Campos Esquerra</t>
  </si>
  <si>
    <t>Encuesta Nacional de Consumo de Contenidos Audiovisuales 2018</t>
  </si>
  <si>
    <t>¿En qué lugares acostumbra ver los canales de televisión abierta?</t>
  </si>
  <si>
    <t>¿En qué lugares acostumbra ver los canales exclusivos de televisión de paga?</t>
  </si>
  <si>
    <t>Debate/Opinión</t>
  </si>
  <si>
    <t>Establecimiento Comercial</t>
  </si>
  <si>
    <t xml:space="preserve"> ¿Qué tipo de videojuegos juega con mayor frecuencia?</t>
  </si>
  <si>
    <t>Máx 5, Guardar orden de mención</t>
  </si>
  <si>
    <t>Periódicos en línea</t>
  </si>
  <si>
    <t>Porque es más confiable que otros medios</t>
  </si>
  <si>
    <t>Posgrado</t>
  </si>
  <si>
    <t>¿Cuántos baños completos con regadera y W.C. (excusado) hay en esta vivienda?</t>
  </si>
  <si>
    <t>¿Cuántos automóviles o camionetas tienen en su hogar, incluyendo camionetas cerradas, o con cabina o caja?</t>
  </si>
  <si>
    <t>Preescolar</t>
  </si>
  <si>
    <t>2 o más</t>
  </si>
  <si>
    <t>Sin tomar en cuenta la conexión móvil que pudiera tener desde algún celular, ¿Este hogar cuenta con Internet?</t>
  </si>
  <si>
    <t>De todas las personas de 14 años o más que viven en este hogar, ¿Cuántas trabajaron en el último mes?</t>
  </si>
  <si>
    <t>Pensando en el jefe o jefa de hogar, ¿cuál fue el último año de estudios que aprobó en la escuela?</t>
  </si>
  <si>
    <t>Se sugiere eliminar para que todas las personas contesten todas las secciones</t>
  </si>
  <si>
    <t>Se sugiere eliminar para que todas las personas respondan todas las secciones</t>
  </si>
  <si>
    <t>Debate / Opinión</t>
  </si>
  <si>
    <t xml:space="preserve">pasar a </t>
  </si>
  <si>
    <t>Terminar entrevista</t>
  </si>
  <si>
    <t>Aplicaciones de noticias en teléfono/televisión</t>
  </si>
  <si>
    <t>Estaciones de radio</t>
  </si>
  <si>
    <t>RU</t>
  </si>
  <si>
    <t>Ninguno</t>
  </si>
  <si>
    <t>CANDIDATOS INDEPENDIENTES</t>
  </si>
  <si>
    <t>NS/NC</t>
  </si>
  <si>
    <t>Hoy en día, ¿A través de que medios principalmente se entera o sigue las noticias?</t>
  </si>
  <si>
    <t>Muchas veces al día</t>
  </si>
  <si>
    <t>2 o 3 veces al día</t>
  </si>
  <si>
    <t>2 a 3 veces a la semana</t>
  </si>
  <si>
    <t>Menos frecuente</t>
  </si>
  <si>
    <r>
      <t xml:space="preserve">¿ En cuáles </t>
    </r>
    <r>
      <rPr>
        <b/>
        <sz val="11"/>
        <color rgb="FFFF0000"/>
        <rFont val="Helvetica"/>
      </rPr>
      <t>-INSERTAR VALOR DE P65-</t>
    </r>
    <r>
      <rPr>
        <b/>
        <sz val="11"/>
        <color theme="1"/>
        <rFont val="Helvetica"/>
      </rPr>
      <t xml:space="preserve"> se entera o sigue las noticias?</t>
    </r>
  </si>
  <si>
    <t>Servicios de Mensajería de texto (SMS)</t>
  </si>
  <si>
    <r>
      <t xml:space="preserve">¿Con qué frecuencia sigue usted las noticias en los/las </t>
    </r>
    <r>
      <rPr>
        <b/>
        <sz val="11"/>
        <color rgb="FFFF0000"/>
        <rFont val="Helvetica"/>
      </rPr>
      <t>-INSERTAR VALOR DE P65-</t>
    </r>
    <r>
      <rPr>
        <b/>
        <sz val="11"/>
        <color theme="1"/>
        <rFont val="Helvetica"/>
      </rPr>
      <t>?</t>
    </r>
  </si>
  <si>
    <r>
      <t xml:space="preserve">¿Por qué razones sigue las noticias en los/las </t>
    </r>
    <r>
      <rPr>
        <b/>
        <sz val="11"/>
        <color rgb="FFFF0000"/>
        <rFont val="Helvetica"/>
      </rPr>
      <t>-INSERTAR VALOR DE P65-</t>
    </r>
    <r>
      <rPr>
        <b/>
        <sz val="11"/>
        <color theme="1"/>
        <rFont val="Helvetica"/>
      </rPr>
      <t xml:space="preserve">? </t>
    </r>
  </si>
  <si>
    <t>Para saber lo que pasa en el país</t>
  </si>
  <si>
    <t>Cobertura</t>
  </si>
  <si>
    <t>Me permite hacer otras actividades</t>
  </si>
  <si>
    <t>Porque me entero al momento</t>
  </si>
  <si>
    <t>Es de fácil acceso</t>
  </si>
  <si>
    <t>Funcionalidad</t>
  </si>
  <si>
    <t>Por medio de amistades o familiares</t>
  </si>
  <si>
    <t>Otros ¿Cuáles?</t>
  </si>
  <si>
    <t>Imagen</t>
  </si>
  <si>
    <r>
      <t xml:space="preserve">¿Cuál son los tipos de noticias que más sigue en los/las </t>
    </r>
    <r>
      <rPr>
        <b/>
        <sz val="11"/>
        <color rgb="FFFF0000"/>
        <rFont val="Helvetica"/>
      </rPr>
      <t>-INSERTAR VALOR DE P65-</t>
    </r>
    <r>
      <rPr>
        <b/>
        <sz val="11"/>
        <color theme="1"/>
        <rFont val="Helvetica"/>
      </rPr>
      <t>?</t>
    </r>
  </si>
  <si>
    <t>Economía/Finanzas</t>
  </si>
  <si>
    <t>Espectáculos</t>
  </si>
  <si>
    <t>Narcotráfico</t>
  </si>
  <si>
    <t>Crimen</t>
  </si>
  <si>
    <t>Luisito Comunica</t>
  </si>
  <si>
    <t>En los medios hay algunas personas que emiten opiniones y que le pueden ayudar a formar su criterio sobre diferentes situaciones. A estas personas les llamamos líderes de opinión.
¿Usted a quién o quiénes consideraría como sus líderes de opinión?</t>
  </si>
  <si>
    <t>Chumel Torres</t>
  </si>
  <si>
    <t>Me ayuda a formar mis opiniones</t>
  </si>
  <si>
    <t>PVEM (Partido Verde Ecologista de México)</t>
  </si>
  <si>
    <t>PAN (Partido Acción Nacional)</t>
  </si>
  <si>
    <t>PRI (Partido Revolucionario Institucional)</t>
  </si>
  <si>
    <t>PRD (Partido de la Revolución Democrática)</t>
  </si>
  <si>
    <t>PT (Partido del Trabajo)</t>
  </si>
  <si>
    <t>MC (Movimiento ciudadano)</t>
  </si>
  <si>
    <t>PANAL (Nueva Alianza)</t>
  </si>
  <si>
    <t>MORENA (Movimiento de Regeneración Nacional)</t>
  </si>
  <si>
    <t>PES (Partido Encuentro Social)</t>
  </si>
  <si>
    <t>TODOS</t>
  </si>
  <si>
    <t>VARIOS</t>
  </si>
  <si>
    <t>Incluyendose a usted, ¿Cuántas personas viven aquí en su hogar? Recuerde también contar niños recién nacidos</t>
  </si>
  <si>
    <r>
      <t xml:space="preserve"> De las siguientes opciones dígame usted ¿Cuáles usa para acceder a internet? </t>
    </r>
    <r>
      <rPr>
        <sz val="11"/>
        <color rgb="FFFF0000"/>
        <rFont val="Calibri"/>
        <family val="2"/>
        <scheme val="minor"/>
      </rPr>
      <t>RM; No guadar orden de mención</t>
    </r>
  </si>
  <si>
    <r>
      <t xml:space="preserve">¿Cuáles redes sociales o servicios de mensajería instantánea tiene? </t>
    </r>
    <r>
      <rPr>
        <sz val="11"/>
        <color rgb="FFFF0000"/>
        <rFont val="Calibri"/>
        <family val="2"/>
        <scheme val="minor"/>
      </rPr>
      <t>RM; No guardar orden de mención</t>
    </r>
  </si>
  <si>
    <t>Restaurantes o cafeterías</t>
  </si>
  <si>
    <t>¿Qué canales que sólo se transmiten en televisión de paga, ve con mayor frecuencia?</t>
  </si>
  <si>
    <t>Porque me parece suficiente tener los canales de TV abierta</t>
  </si>
  <si>
    <t>Estos canales de televisión abierta, ¿acostumbra verlos a través de un sistema de TV de paga?</t>
  </si>
  <si>
    <t>¿En qué horario ve canales exclusivos de TV de paga de lunes a viernes? ¿En qué horario ve canales de TV de paga de sábado a domingo? RM</t>
  </si>
  <si>
    <t>¿Me podría decir por favor Sí aquí en su hogar cuenta con:</t>
  </si>
  <si>
    <t xml:space="preserve">Sí </t>
  </si>
  <si>
    <t>Finalizar Sí Edad esta fuera del rango 7&lt;=Edad&lt;=101</t>
  </si>
  <si>
    <t>Las personas se enteran de noticias a través de diferentes medios como por ejemplo, la televisión o el radio mientras conducen u otras alternativas digitales
como páginas de Internet o Redes sociales. Ahora piense en su día y en las distintas maneras en las que usted se entera de noticias.
Con noticias queremos decir, eventos que ocurren en la actualidad en el país y en el mundo.</t>
  </si>
  <si>
    <t>Mostrar Tarjeta 10</t>
  </si>
  <si>
    <t>Mostrar Tarjeta 13</t>
  </si>
  <si>
    <t>Mostrar tarjeta de estaciones 14</t>
  </si>
  <si>
    <t>Mostrar tarjeta 24</t>
  </si>
  <si>
    <t>Mostrar tarjeta 25</t>
  </si>
  <si>
    <t>Mostrar tarjeta 26</t>
  </si>
  <si>
    <t>Mostrar tarjeta 27</t>
  </si>
  <si>
    <t>Mostrar Tarjeta 28</t>
  </si>
  <si>
    <t>Mostrar Tarjeta 29</t>
  </si>
  <si>
    <t>Mostrar Tarjeta 31</t>
  </si>
  <si>
    <t>Mostrar tarjetas que apliquen</t>
  </si>
  <si>
    <t>Mostrar Tarjeta 32</t>
  </si>
  <si>
    <t>Mostrar Tarjeta 33</t>
  </si>
  <si>
    <t>Casí todos los días de la semana</t>
  </si>
  <si>
    <r>
      <t xml:space="preserve">RM. </t>
    </r>
    <r>
      <rPr>
        <sz val="11"/>
        <color theme="4"/>
        <rFont val="ITC+"/>
      </rPr>
      <t>Max 5.</t>
    </r>
    <r>
      <rPr>
        <sz val="11"/>
        <color rgb="FFFF0000"/>
        <rFont val="ITC+"/>
      </rPr>
      <t xml:space="preserve"> Guardar orden de mención</t>
    </r>
  </si>
  <si>
    <r>
      <t xml:space="preserve">Es confiable y </t>
    </r>
    <r>
      <rPr>
        <sz val="11"/>
        <color rgb="FFFF6699"/>
        <rFont val="Calibri"/>
        <family val="2"/>
        <scheme val="minor"/>
      </rPr>
      <t>preciso</t>
    </r>
    <r>
      <rPr>
        <sz val="11"/>
        <color theme="1"/>
        <rFont val="Calibri"/>
        <family val="2"/>
        <scheme val="minor"/>
      </rPr>
      <t xml:space="preserve"> </t>
    </r>
    <r>
      <rPr>
        <sz val="11"/>
        <color theme="4"/>
        <rFont val="Calibri"/>
        <family val="2"/>
        <scheme val="minor"/>
      </rPr>
      <t>[veraz]</t>
    </r>
  </si>
  <si>
    <r>
      <t xml:space="preserve">¿Hacia cuál partido político considera que los/las </t>
    </r>
    <r>
      <rPr>
        <b/>
        <sz val="11"/>
        <color rgb="FFFF0000"/>
        <rFont val="Helvetica"/>
      </rPr>
      <t>-INSERTAR VALOR DE P72.5-</t>
    </r>
    <r>
      <rPr>
        <b/>
        <sz val="11"/>
        <color theme="1"/>
        <rFont val="Helvetica"/>
      </rPr>
      <t xml:space="preserve"> tienen una mayor inclinación? </t>
    </r>
    <r>
      <rPr>
        <b/>
        <sz val="11"/>
        <color rgb="FFFF0000"/>
        <rFont val="Helvetica"/>
      </rPr>
      <t>R</t>
    </r>
    <r>
      <rPr>
        <b/>
        <sz val="11"/>
        <color theme="4"/>
        <rFont val="Helvetica"/>
      </rPr>
      <t>M. Max 3</t>
    </r>
  </si>
  <si>
    <t>Sólo sobre el medio que seleccionado en P65</t>
  </si>
  <si>
    <t>Sí, No, En Ocasiones</t>
  </si>
  <si>
    <r>
      <t xml:space="preserve">Plazas comerciales </t>
    </r>
    <r>
      <rPr>
        <sz val="11"/>
        <color theme="4"/>
        <rFont val="Helvetica Condensed"/>
        <family val="2"/>
      </rPr>
      <t>Lugares Públicos</t>
    </r>
  </si>
  <si>
    <r>
      <t xml:space="preserve">¿Qué tipo de noticias en los/las </t>
    </r>
    <r>
      <rPr>
        <b/>
        <sz val="11"/>
        <color rgb="FFFF0000"/>
        <rFont val="Helvetica"/>
      </rPr>
      <t>-INSERTAR VALOR DE P65-</t>
    </r>
    <r>
      <rPr>
        <b/>
        <sz val="11"/>
        <color theme="1"/>
        <rFont val="Helvetica"/>
      </rPr>
      <t xml:space="preserve"> le gustaría seguir y </t>
    </r>
    <r>
      <rPr>
        <b/>
        <sz val="11"/>
        <color rgb="FFFF6699"/>
        <rFont val="Helvetica"/>
      </rPr>
      <t>hoy no puede</t>
    </r>
    <r>
      <rPr>
        <b/>
        <sz val="11"/>
        <color theme="1"/>
        <rFont val="Helvetica"/>
      </rPr>
      <t>?</t>
    </r>
    <r>
      <rPr>
        <b/>
        <sz val="11"/>
        <color theme="4"/>
        <rFont val="Helvetica"/>
      </rPr>
      <t>[ Y considera que hacen falta o que no se abordan lo suficiente]</t>
    </r>
  </si>
  <si>
    <r>
      <t xml:space="preserve">Ahora le voy a leer una serie de frases, dígame para cada frase, ¿Cuáles medios consideraría que la cumplen? </t>
    </r>
    <r>
      <rPr>
        <b/>
        <sz val="11"/>
        <color rgb="FFFF0000"/>
        <rFont val="Helvetica"/>
      </rPr>
      <t xml:space="preserve">RM por columna </t>
    </r>
    <r>
      <rPr>
        <b/>
        <sz val="11"/>
        <color theme="4"/>
        <rFont val="Helvetica"/>
      </rPr>
      <t>[Redactar la pregunta en relación a las noticias]</t>
    </r>
  </si>
  <si>
    <t>Facebook Messenger</t>
  </si>
  <si>
    <t>WeChat</t>
  </si>
  <si>
    <t>Baidu Tieba</t>
  </si>
  <si>
    <t>Tagged</t>
  </si>
  <si>
    <t>Viber</t>
  </si>
  <si>
    <t>Soundcloud</t>
  </si>
  <si>
    <t>Vine</t>
  </si>
  <si>
    <t>Spotify</t>
  </si>
  <si>
    <t>Google+</t>
  </si>
  <si>
    <t>Slideshare</t>
  </si>
  <si>
    <t>Milenio</t>
  </si>
  <si>
    <t>MVS Noticias</t>
  </si>
  <si>
    <t>Radio Formula</t>
  </si>
  <si>
    <t>**</t>
  </si>
  <si>
    <t>Magazine / Programa de revista</t>
  </si>
  <si>
    <t>Humor cómicos</t>
  </si>
  <si>
    <t>De la siguiente lista de canales de televisión abierta, dígame cuáles ve con mayor frecuencia … ¿Algún otro canal aunque no esté en la tarjeta?</t>
  </si>
  <si>
    <t>¿Cuál o cuáles son las estaciones de radio que escucha con mayor frecuencia? … ¿Alguna otra estación aunque no este en la tarjeta?</t>
  </si>
  <si>
    <t>¿Cuáles son las páginas o aplicaciones en donde más ve contenidos por Internet? … ¿Alguna otra aplicación aunque no este en la tarjeta?</t>
  </si>
  <si>
    <t>¿Cuál de las siguientes páginas o aplicaciones que requieren de una suscripción  para ver contenidos en internet utilizas?  … ¿Alguna otra aplicación aunque no este en la tarjeta?</t>
  </si>
  <si>
    <t>¿Cuál de las siguientes páginas o aplicaciones que no requieren de un pago para ver contenidos en internet utilizas?  … ¿Alguna otra aplicación aunque no este en la tarjeta?</t>
  </si>
  <si>
    <t xml:space="preserve"> ¿Cuántas horas a la semana dedicas a ver contenidos en ellas? Por semana nos referimos a los 7 dias de la misma</t>
  </si>
  <si>
    <t>¿Qué tipo de programas escucha en la radio con mayor frecuencia?</t>
  </si>
  <si>
    <t>¿Utiliza páginas o aplicaciones para ver contenidos en internet donde se tiene que pagar una suscripción periódicamente, por ejemplo cada mes? Como es el caso de  Netlfix, Blim, Claro Video, etc.</t>
  </si>
  <si>
    <t>¿Utiliza páginas o aplicaciones en internet donde se tiene que pagar una cuota por cada pelicula, contenido, o evento que quieras ver? Como es el caso de  Cinepolis Klic, Google Play, Itunes</t>
  </si>
  <si>
    <t>¿Cuál de las siguientes páginas o aplicaciones que requieren que se pague una cuota por cada pelicula, contenido, o evento utilizas?  … ¿Alguna otra aplicación aunque no este en la tarjeta?</t>
  </si>
  <si>
    <t>¿Utiliza páginas o aplicaciones para escuchar música en donde se tiene que pagar una suscripción periódicamente, por ejemplo cada mes? Como es el caso de Spotify, Apple Music</t>
  </si>
  <si>
    <t xml:space="preserve"> ¿Ve canales exclusivos de televisión de paga, es decir televisión por cable o señal satelital? Como por ejemplo... Fox, ESPN, Cartoon Network, Discovery, etc.</t>
  </si>
  <si>
    <t>¿Escucha estaciones radio? Como por ejemplo…</t>
  </si>
  <si>
    <t xml:space="preserve"> ¿Ve contenidos por internet? Recuerde que con contenidos queremos decir programas,videos, tutoriales, etc</t>
  </si>
  <si>
    <t>¿Ve contenidos audiovisuales por internet en páginas que no requieren de un pago para poderlas usar? Por ejemplo Youtube, Facebook live, Periscope, etc</t>
  </si>
  <si>
    <t xml:space="preserve"> ¿Escucha contenidos o música por internet? Por ejemplo, Spotify, Apple Music, Itunes, Claro Music, Prime Music, etc.</t>
  </si>
  <si>
    <t>¿Juega videojuegos?</t>
  </si>
  <si>
    <t>¿Ve o escucha contenidos en radio o televisión al mismo tiempo que ve o escucha contenidos en Internet?</t>
  </si>
  <si>
    <t>Estos canales de televisión abierta, ¿lo ve a través de un sistema de TV de paga?</t>
  </si>
  <si>
    <t>¿En qué lugares ve los canales de televisión abierta?</t>
  </si>
  <si>
    <t>¿Quién es el proveedor de servicio de televisión de paga en su hogar o en el lugar donde ve la televisión de paga?</t>
  </si>
  <si>
    <t>¿En qué lugares ve los canales exclusivos de televisión de paga?</t>
  </si>
  <si>
    <t>¿En qué lugar escucha la radio?</t>
  </si>
  <si>
    <t>¿Escucha alguna estación de radio en internet?</t>
  </si>
  <si>
    <t xml:space="preserve"> ¿En dónde ve programas en internet?</t>
  </si>
  <si>
    <t>¿Juega videojuegos en línea?</t>
  </si>
  <si>
    <t>Facebook / Facebook live</t>
  </si>
  <si>
    <t>UnoTV</t>
  </si>
  <si>
    <t>Porque tienen canales de televisión abierta en horario diferido/programación diferida (Las Estrellas menos 1 hr, Azteca 1 menos 1 hr., etc)</t>
  </si>
  <si>
    <t>Dramatizado unitario</t>
  </si>
  <si>
    <t>Encuesta Nacional de Consumo de Contenidos Audiovisuales 2019</t>
  </si>
  <si>
    <t>Smart Watch</t>
  </si>
  <si>
    <t>¿Los ve/consume por internet porque…?</t>
  </si>
  <si>
    <t>RM</t>
  </si>
  <si>
    <t>Porque puedo ver capítulos completos</t>
  </si>
  <si>
    <t>Usted ve/consume contenidos de la televisión abierta en vivo/diferidos por internet?</t>
  </si>
  <si>
    <t>Porque hay contenido complementario del programa, que sólo se transmite en internet</t>
  </si>
  <si>
    <t>Porque puedo serguir viendolo sin estar en un lugar fijo</t>
  </si>
  <si>
    <t>Porque puedo verlos en cualquier horario</t>
  </si>
  <si>
    <t>Porque puedo verlo las veces que quiera</t>
  </si>
  <si>
    <t>Otro</t>
  </si>
  <si>
    <t>Videobloggers</t>
  </si>
  <si>
    <t>Dispositivo de realidad virtual</t>
  </si>
  <si>
    <t>¿En qué lugares juega videojuegos?</t>
  </si>
  <si>
    <t>Centros de entretenimiento familiar (Recorcholis, ChuckyCheese,….)</t>
  </si>
  <si>
    <t>Computadora portátil (Laptop)</t>
  </si>
  <si>
    <t>Dispositivo inteligente (Bocinas que respondan a comandos de voz, reloj con internet, electrodomésticos que conecten a internet y se puedan manejar desde el celular)</t>
  </si>
  <si>
    <t>Porque prefiero ver contenidos por internet (YouTube, Netflix, Claro Video, etc.)</t>
  </si>
  <si>
    <t xml:space="preserve">Solo televisión abierta   </t>
  </si>
  <si>
    <t>Solo televisión de paga (Cable o señal satelital)</t>
  </si>
  <si>
    <t>No me interesa / no estoy familiarizado la programación de la televisión de paga</t>
  </si>
  <si>
    <t>Porque me parece suficiente tener los canales de televisión abierta</t>
  </si>
  <si>
    <t xml:space="preserve"> ¿Utiliza alguna red social o servicio de mensajería instantánea? Como por ejemplo Facebook, WhatsApp o Instagram</t>
  </si>
  <si>
    <t>Caricaturas / Programas infantiles</t>
  </si>
  <si>
    <t>Reality show</t>
  </si>
  <si>
    <t>Comedia / Cómicos</t>
  </si>
  <si>
    <t>Talk show</t>
  </si>
  <si>
    <t>¿Ve los canales de televisión abierta? Como por ejemplo…</t>
  </si>
  <si>
    <t>¿Los ve por internet porque…?</t>
  </si>
  <si>
    <t>Lugares públicos</t>
  </si>
  <si>
    <t xml:space="preserve">Culturales / Científicos </t>
  </si>
  <si>
    <t>Estilo de vida / Programa de revista</t>
  </si>
  <si>
    <t>Estéreo / Grabadora</t>
  </si>
  <si>
    <t>PC / Computadora de escritorio</t>
  </si>
  <si>
    <t>Bocinas inteligentes (obedecen comandos de voz, se conectan a internet no por bluetooth)</t>
  </si>
  <si>
    <t>Computadora de escritorio / PC</t>
  </si>
  <si>
    <t>Establecimiento comercial</t>
  </si>
  <si>
    <t xml:space="preserve">Dispositivo conectado a la televisión (consola de video juegos, apple TV, chrome cast, roku, fire tv, etc.) </t>
  </si>
  <si>
    <t>¿Interactua o juega en línea con otras personas / jugadores?</t>
  </si>
  <si>
    <t>Música / Baile</t>
  </si>
  <si>
    <t>Destreza / Rompecabezas</t>
  </si>
  <si>
    <t>Aventura / RPG</t>
  </si>
  <si>
    <t>Peleas / Batallas / Lucha</t>
  </si>
  <si>
    <t>Belleza / Moda</t>
  </si>
  <si>
    <t>WhatsApp</t>
  </si>
  <si>
    <t>iMessage</t>
  </si>
  <si>
    <t>Signal Messenger</t>
  </si>
  <si>
    <t xml:space="preserve"> Amazon Prime video</t>
  </si>
  <si>
    <t>YouTube Kids</t>
  </si>
  <si>
    <t>Radio / Estereo / Grabadora con radio (No tomar en cuenta celulares)</t>
  </si>
  <si>
    <t>Mi hogar</t>
  </si>
  <si>
    <t>De lunes a viernes, ¿Cuántas horas dedica al día a ver contenidos por internet?</t>
  </si>
  <si>
    <t>De sábado a domingo, ¿Cuántas horas dedica al día a ver contenidos por internet?</t>
  </si>
  <si>
    <t>Porque me permite acceder a los contenidos en otras plataformas en internet (ejemplos HBO Go, IZZI Go, Dish OTT / Dish Online )</t>
  </si>
  <si>
    <t>¿Cuántas bocinas inteligentes tiene en su hogar?</t>
  </si>
  <si>
    <t>Porque puedo serguir viéndolo sin estar en un lugar fijo</t>
  </si>
  <si>
    <t>¿Utiliza internet para ver canales de televisión abierta?</t>
  </si>
  <si>
    <t>¿Utiliza internet para ver canales de televisión de paga?</t>
  </si>
  <si>
    <t>televisa.com / Aplicación de Televisa</t>
  </si>
  <si>
    <t>imagentv.com / Aplicación de Imagen TV</t>
  </si>
  <si>
    <t>multimedios.com / Aplicación de Multimedios</t>
  </si>
  <si>
    <t>canalonce.mx / Aplicación Canal Once</t>
  </si>
  <si>
    <t>milenio.com / Aplicación de Milenio Televisión</t>
  </si>
  <si>
    <t>mvsnoticias.com / Aplicación de MVS Noticias</t>
  </si>
  <si>
    <t>radioformurla.com.mx / Aplicación de Radio Fórmula</t>
  </si>
  <si>
    <t>tvazteca.com / Aplicación de TV Azteca</t>
  </si>
  <si>
    <t>En mi hogar, a través de la línea telefónica o servicio de cable</t>
  </si>
  <si>
    <t>En cualquier lugar mediante mi teléfono celular con datos o el de alguien más</t>
  </si>
  <si>
    <t>En mi casa, a través de una señal disponible o gratuita</t>
  </si>
  <si>
    <t>En casa de otra persona</t>
  </si>
  <si>
    <t>En lugares públicos</t>
  </si>
  <si>
    <t>En el transporte público</t>
  </si>
  <si>
    <t>Porque puedo escuchar programas repetidos (Podcast)</t>
  </si>
  <si>
    <t>Porque solo se transmite en internet</t>
  </si>
  <si>
    <t>Porque la señal de esa estación no llega a mi localidad</t>
  </si>
  <si>
    <t xml:space="preserve"> ¿Cuáles son las principales razones por las que en su hogar no se ha contratado el servicio de televisión de paga?</t>
  </si>
  <si>
    <t xml:space="preserve"> ¿Cuál es la principal razón por la que en su hogar se contrató el servicio de televisión de paga?</t>
  </si>
  <si>
    <t xml:space="preserve">De los siguientes lugares ¿En cuáles accede a internet? </t>
  </si>
  <si>
    <t>¿Cuáles redes sociales o servicios de mensajería instantánea tiene? … ¿Alguna otra red social aunque no este en la tarjeta?</t>
  </si>
  <si>
    <t xml:space="preserve">¿En qué horario ve televisión abierta de lunes a viernes? ¿y en qué horarios ve televisión abierta de sábado a domingo? </t>
  </si>
  <si>
    <t>¿En qué horario ve canales exclusivos de TV de paga de lunes a viernes? ¿En qué horario ve canales de TV de paga de sábado a domingo?</t>
  </si>
  <si>
    <t xml:space="preserve">¿En qué horario escucha radio de lunes a viernes? ¿En qué horario escucha radio de sábado a domingo? </t>
  </si>
  <si>
    <t>¿En qué horario ve programas en internet de lunes a viernes? ¿En qué horario ve programas en internet de sábado a domingo?</t>
  </si>
  <si>
    <t>¿En qué horario juega videojuegos de lunes a viernes? ¿En qué horario juega videojuegos de sábado a domingo?</t>
  </si>
  <si>
    <t xml:space="preserve">¿Con quién ve programas en internet? </t>
  </si>
  <si>
    <t>P0</t>
  </si>
  <si>
    <t>A3</t>
  </si>
  <si>
    <t>A4</t>
  </si>
  <si>
    <t>CONSUMO PERSONAL.</t>
  </si>
  <si>
    <t>¿Con quién juega videojuegos?</t>
  </si>
  <si>
    <t xml:space="preserve"> ¿Con quién ve la televisión abierta?</t>
  </si>
  <si>
    <t>¿ Con quién ve la televisión de paga?</t>
  </si>
  <si>
    <t xml:space="preserve">¿Con quién escucha la radio? </t>
  </si>
  <si>
    <t>Características del hogar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</si>
</sst>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P#."/>
  </numFmts>
  <fonts count="82">
    <font>
      <sz val="11"/>
      <color theme="1"/>
      <name val="Calibri"/>
      <family val="2"/>
      <scheme val="minor"/>
    </font>
    <font>
      <sz val="10"/>
      <name val="Arial"/>
      <family val="2"/>
    </font>
    <font>
      <sz val="11"/>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
      <i/>
      <sz val="11"/>
      <color theme="1"/>
      <name val="Calibri"/>
      <family val="2"/>
      <scheme val="minor"/>
    </font>
    <font>
      <sz val="11"/>
      <color theme="7"/>
      <name val="Calibri"/>
      <family val="2"/>
      <scheme val="minor"/>
    </font>
    <font>
      <sz val="11"/>
      <color rgb="FFFFFF00"/>
      <name val="Calibri"/>
      <family val="2"/>
      <scheme val="minor"/>
    </font>
    <font>
      <b/>
      <sz val="11"/>
      <color theme="0"/>
      <name val="Calibri"/>
      <family val="2"/>
      <scheme val="minor"/>
    </font>
    <font>
      <sz val="11"/>
      <color theme="1"/>
      <name val="elvetica Condensed"/>
    </font>
    <font>
      <sz val="11"/>
      <name val="elvetica Condensed"/>
    </font>
    <font>
      <b/>
      <sz val="28"/>
      <color theme="1"/>
      <name val="Helvetica Condensed"/>
      <family val="2"/>
    </font>
    <font>
      <sz val="11"/>
      <color theme="1"/>
      <name val="Calibri"/>
      <family val="2"/>
      <scheme val="minor"/>
    </font>
    <font>
      <sz val="11"/>
      <color theme="1"/>
      <name val="Helvetica Condensed"/>
      <family val="2"/>
    </font>
    <font>
      <b/>
      <sz val="15"/>
      <color theme="0"/>
      <name val="Helvetica Condensed"/>
      <family val="2"/>
    </font>
    <font>
      <b/>
      <sz val="11"/>
      <color theme="0"/>
      <name val="Helvetica Condensed"/>
      <family val="2"/>
    </font>
    <font>
      <sz val="11"/>
      <name val="Helvetica Condensed"/>
      <family val="2"/>
    </font>
    <font>
      <b/>
      <sz val="11"/>
      <name val="Helvetica Condensed"/>
      <family val="2"/>
    </font>
    <font>
      <b/>
      <sz val="11"/>
      <color rgb="FFFF0000"/>
      <name val="Helvetica Condensed"/>
      <family val="2"/>
    </font>
    <font>
      <sz val="9"/>
      <color theme="1"/>
      <name val="Calibri"/>
      <family val="2"/>
      <scheme val="minor"/>
    </font>
    <font>
      <sz val="11"/>
      <color theme="1"/>
      <name val="Calibri"/>
      <family val="2"/>
    </font>
    <font>
      <b/>
      <sz val="11"/>
      <name val="Arial Narrow"/>
      <family val="2"/>
    </font>
    <font>
      <sz val="11"/>
      <name val="Arial Narrow"/>
      <family val="2"/>
    </font>
    <font>
      <sz val="11"/>
      <name val="Calibri"/>
      <family val="2"/>
      <scheme val="minor"/>
    </font>
    <font>
      <b/>
      <sz val="11"/>
      <color rgb="FFFF0000"/>
      <name val="Calibri"/>
      <family val="2"/>
      <scheme val="minor"/>
    </font>
    <font>
      <b/>
      <sz val="11"/>
      <color theme="1"/>
      <name val="Calibri"/>
      <family val="2"/>
      <scheme val="minor"/>
    </font>
    <font>
      <b/>
      <sz val="11"/>
      <color theme="1"/>
      <name val="Helvetica Condensed"/>
      <family val="2"/>
    </font>
    <font>
      <sz val="11"/>
      <color rgb="FFFF0000"/>
      <name val="Helvetica Condensed"/>
      <family val="2"/>
    </font>
    <font>
      <sz val="11"/>
      <color rgb="FF231F20"/>
      <name val="Helvetica Condensed"/>
      <family val="2"/>
    </font>
    <font>
      <sz val="12"/>
      <color theme="0"/>
      <name val="Calibri"/>
      <family val="2"/>
      <scheme val="minor"/>
    </font>
    <font>
      <sz val="11"/>
      <color rgb="FFFF0000"/>
      <name val="Calibri"/>
      <family val="2"/>
      <scheme val="minor"/>
    </font>
    <font>
      <b/>
      <sz val="11"/>
      <name val="Calibri"/>
      <family val="2"/>
      <scheme val="minor"/>
    </font>
    <font>
      <b/>
      <sz val="11"/>
      <color theme="0"/>
      <name val="Calibri"/>
      <family val="2"/>
      <scheme val="minor"/>
    </font>
    <font>
      <sz val="11"/>
      <color theme="1"/>
      <name val="Helvetica Condensed"/>
      <family val="2"/>
    </font>
    <font>
      <b/>
      <sz val="11"/>
      <color theme="4"/>
      <name val="Calibri"/>
      <family val="2"/>
      <scheme val="minor"/>
    </font>
    <font>
      <b/>
      <sz val="11"/>
      <color rgb="FFFF0000"/>
      <name val="Helvetica Condensed"/>
      <family val="2"/>
    </font>
    <font>
      <b/>
      <sz val="11"/>
      <name val="Helvetica Condensed"/>
      <family val="2"/>
    </font>
    <font>
      <sz val="10"/>
      <name val="Arial"/>
      <family val="2"/>
    </font>
    <font>
      <b/>
      <sz val="11"/>
      <color rgb="FF000000"/>
      <name val="Helvetica Condensed"/>
      <family val="2"/>
    </font>
    <font>
      <sz val="11"/>
      <color rgb="FF000000"/>
      <name val="Calibri"/>
      <family val="2"/>
    </font>
    <font>
      <sz val="10"/>
      <color theme="1"/>
      <name val="Times New Roman"/>
      <family val="1"/>
    </font>
    <font>
      <sz val="11"/>
      <color theme="0"/>
      <name val="Calibri"/>
      <family val="2"/>
      <scheme val="minor"/>
    </font>
    <font>
      <b/>
      <sz val="11"/>
      <color theme="1"/>
      <name val="Helvetica Condensed"/>
      <family val="2"/>
    </font>
    <font>
      <sz val="11"/>
      <color theme="8"/>
      <name val="Helvetica Condensed"/>
      <family val="2"/>
    </font>
    <font>
      <b/>
      <sz val="11"/>
      <name val="Helvetica condense"/>
    </font>
    <font>
      <b/>
      <sz val="11"/>
      <color theme="1"/>
      <name val="Helvetica condense"/>
    </font>
    <font>
      <sz val="9"/>
      <color indexed="81"/>
      <name val="Tahoma"/>
      <family val="2"/>
    </font>
    <font>
      <b/>
      <sz val="9"/>
      <color indexed="81"/>
      <name val="Tahoma"/>
      <family val="2"/>
    </font>
    <font>
      <b/>
      <sz val="11"/>
      <color theme="1"/>
      <name val="ITC+"/>
    </font>
    <font>
      <sz val="11"/>
      <color theme="1"/>
      <name val="ITC+"/>
    </font>
    <font>
      <sz val="11"/>
      <color rgb="FFFF0000"/>
      <name val="ITC+"/>
    </font>
    <font>
      <i/>
      <sz val="11"/>
      <color rgb="FFFF0000"/>
      <name val="ITC+"/>
    </font>
    <font>
      <i/>
      <sz val="11"/>
      <color rgb="FF00B050"/>
      <name val="ITC+"/>
    </font>
    <font>
      <b/>
      <sz val="11"/>
      <color theme="0"/>
      <name val="ITC+"/>
    </font>
    <font>
      <b/>
      <sz val="11"/>
      <color theme="8"/>
      <name val="Helvetica Condensed"/>
      <family val="2"/>
    </font>
    <font>
      <b/>
      <sz val="11"/>
      <color theme="8"/>
      <name val="Helvetica Condensed"/>
      <family val="2"/>
    </font>
    <font>
      <sz val="11"/>
      <color theme="8"/>
      <name val="Helvetica Condensed"/>
      <family val="2"/>
    </font>
    <font>
      <b/>
      <sz val="11"/>
      <color rgb="FFFF0000"/>
      <name val="ITC+"/>
    </font>
    <font>
      <sz val="11"/>
      <color rgb="FF5B9BD5"/>
      <name val="Calibri"/>
      <family val="2"/>
      <scheme val="minor"/>
    </font>
    <font>
      <sz val="11"/>
      <color theme="4"/>
      <name val="ITC+"/>
    </font>
    <font>
      <sz val="11"/>
      <color theme="1"/>
      <name val="Helvetica"/>
    </font>
    <font>
      <b/>
      <sz val="11"/>
      <color theme="0"/>
      <name val="Helvetica"/>
    </font>
    <font>
      <b/>
      <sz val="11"/>
      <color theme="1"/>
      <name val="Helvetica"/>
    </font>
    <font>
      <b/>
      <sz val="11"/>
      <color theme="4"/>
      <name val="Helvetica Condensed"/>
      <family val="2"/>
    </font>
    <font>
      <sz val="11"/>
      <color theme="4"/>
      <name val="Helvetica Condensed"/>
      <family val="2"/>
    </font>
    <font>
      <b/>
      <sz val="11"/>
      <color rgb="FFFF0000"/>
      <name val="Helvetica"/>
    </font>
    <font>
      <sz val="11"/>
      <color rgb="FF000000"/>
      <name val="Helvetica"/>
    </font>
    <font>
      <sz val="11"/>
      <name val="Helvetica"/>
    </font>
    <font>
      <sz val="11"/>
      <name val="ITC+"/>
    </font>
    <font>
      <sz val="8"/>
      <color theme="1"/>
      <name val="ITC+"/>
    </font>
    <font>
      <b/>
      <sz val="11"/>
      <color theme="4"/>
      <name val="Helvetica"/>
    </font>
    <font>
      <b/>
      <sz val="11"/>
      <color rgb="FFFF6699"/>
      <name val="Helvetica"/>
    </font>
    <font>
      <sz val="11"/>
      <color theme="4"/>
      <name val="Helvetica"/>
    </font>
    <font>
      <sz val="11"/>
      <color theme="4"/>
      <name val="Calibri"/>
      <family val="2"/>
      <scheme val="minor"/>
    </font>
    <font>
      <sz val="11"/>
      <color rgb="FFFF6699"/>
      <name val="Calibri"/>
      <family val="2"/>
      <scheme val="minor"/>
    </font>
    <font>
      <sz val="11"/>
      <name val="Helvetica Condensed"/>
      <family val="2"/>
    </font>
    <font>
      <sz val="11"/>
      <color theme="4" tint="-0.249977111117893"/>
      <name val="Calibri"/>
      <family val="2"/>
      <scheme val="minor"/>
    </font>
    <font>
      <sz val="11"/>
      <color theme="4" tint="-0.249977111117893"/>
      <name val="Helvetica Condensed"/>
      <family val="2"/>
    </font>
    <font>
      <b/>
      <sz val="11"/>
      <color theme="4" tint="-0.249977111117893"/>
      <name val="Helvetica Condensed"/>
      <family val="2"/>
    </font>
    <font>
      <b/>
      <sz val="11"/>
      <color theme="4" tint="-0.249977111117893"/>
      <name val="Calibri"/>
      <family val="2"/>
      <scheme val="minor"/>
    </font>
    <font>
      <b/>
      <sz val="11"/>
      <color rgb="FF00B050"/>
      <name val="Calibri"/>
      <family val="2"/>
      <scheme val="minor"/>
    </font>
  </fonts>
  <fills count="19">
    <fill>
      <patternFill patternType="none"/>
    </fill>
    <fill>
      <patternFill patternType="gray125"/>
    </fill>
    <fill>
      <patternFill patternType="solid">
        <fgColor theme="9" tint="-0.499984740745262"/>
        <bgColor indexed="64"/>
      </patternFill>
    </fill>
    <fill>
      <patternFill patternType="solid">
        <fgColor theme="0"/>
        <bgColor indexed="64"/>
      </patternFill>
    </fill>
    <fill>
      <patternFill patternType="solid">
        <fgColor rgb="FFE7B5E0"/>
        <bgColor indexed="64"/>
      </patternFill>
    </fill>
    <fill>
      <patternFill patternType="solid">
        <fgColor rgb="FF375623"/>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rgb="FFFFC000"/>
        <bgColor indexed="64"/>
      </patternFill>
    </fill>
    <fill>
      <patternFill patternType="solid">
        <fgColor rgb="FF0070C0"/>
        <bgColor indexed="64"/>
      </patternFill>
    </fill>
    <fill>
      <patternFill patternType="solid">
        <fgColor rgb="FF7030A0"/>
        <bgColor indexed="64"/>
      </patternFill>
    </fill>
    <fill>
      <patternFill patternType="solid">
        <fgColor rgb="FFA5A5A5"/>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0" fontId="1"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9" fillId="12" borderId="5" applyNumberFormat="0" applyAlignment="0" applyProtection="0"/>
  </cellStyleXfs>
  <cellXfs count="441">
    <xf numFmtId="0" fontId="0" fillId="0" borderId="0" xfId="0"/>
    <xf numFmtId="0" fontId="13" fillId="0" borderId="0" xfId="0" applyFont="1"/>
    <xf numFmtId="0" fontId="14" fillId="0" borderId="0" xfId="0" applyFont="1"/>
    <xf numFmtId="0" fontId="17" fillId="0" borderId="0" xfId="0" applyFont="1" applyFill="1" applyBorder="1"/>
    <xf numFmtId="0" fontId="14" fillId="0" borderId="0" xfId="0" applyFont="1" applyFill="1" applyBorder="1"/>
    <xf numFmtId="0" fontId="18" fillId="0" borderId="0" xfId="1" applyFont="1" applyFill="1" applyBorder="1" applyAlignment="1">
      <alignment horizontal="center" vertical="center" wrapText="1"/>
    </xf>
    <xf numFmtId="0" fontId="17" fillId="0" borderId="0" xfId="1" applyFont="1" applyFill="1" applyBorder="1" applyAlignment="1">
      <alignment horizontal="left" vertical="center"/>
    </xf>
    <xf numFmtId="0" fontId="17" fillId="3" borderId="0" xfId="0" applyFont="1" applyFill="1" applyAlignment="1">
      <alignment horizontal="right"/>
    </xf>
    <xf numFmtId="0" fontId="17" fillId="3" borderId="0" xfId="0" applyFont="1" applyFill="1" applyBorder="1" applyAlignment="1">
      <alignment horizontal="center"/>
    </xf>
    <xf numFmtId="0" fontId="19" fillId="3" borderId="0" xfId="0" applyFont="1" applyFill="1" applyAlignment="1">
      <alignment horizontal="center"/>
    </xf>
    <xf numFmtId="0" fontId="17" fillId="0" borderId="0" xfId="0" applyFont="1" applyFill="1"/>
    <xf numFmtId="0" fontId="13" fillId="0" borderId="0" xfId="0" applyFont="1" applyFill="1" applyAlignment="1">
      <alignment horizontal="center"/>
    </xf>
    <xf numFmtId="0" fontId="13" fillId="0" borderId="0" xfId="0" applyFont="1" applyFill="1"/>
    <xf numFmtId="0" fontId="20" fillId="0" borderId="1" xfId="0" applyFont="1" applyFill="1" applyBorder="1" applyAlignment="1">
      <alignment horizontal="center" vertical="center"/>
    </xf>
    <xf numFmtId="0" fontId="14" fillId="0" borderId="0" xfId="0" applyFont="1" applyAlignment="1">
      <alignment horizontal="center"/>
    </xf>
    <xf numFmtId="0" fontId="22" fillId="0" borderId="0" xfId="1" applyFont="1" applyFill="1" applyBorder="1" applyAlignment="1">
      <alignment horizontal="center" vertical="center" wrapText="1"/>
    </xf>
    <xf numFmtId="0" fontId="23" fillId="0" borderId="0" xfId="1" applyFont="1" applyFill="1" applyBorder="1" applyAlignment="1">
      <alignment horizontal="left" vertical="center"/>
    </xf>
    <xf numFmtId="0" fontId="24" fillId="0" borderId="0" xfId="0" applyFont="1" applyFill="1" applyBorder="1" applyAlignment="1">
      <alignment horizontal="center"/>
    </xf>
    <xf numFmtId="0" fontId="25" fillId="0" borderId="0" xfId="0" applyFont="1" applyFill="1" applyAlignment="1">
      <alignment horizontal="left"/>
    </xf>
    <xf numFmtId="0" fontId="16" fillId="0" borderId="0" xfId="0" applyFont="1" applyFill="1" applyAlignment="1">
      <alignment horizontal="center" vertical="center"/>
    </xf>
    <xf numFmtId="0" fontId="14" fillId="0" borderId="0" xfId="0" applyFont="1" applyFill="1"/>
    <xf numFmtId="0" fontId="22" fillId="0" borderId="0" xfId="1" applyFont="1" applyFill="1" applyBorder="1" applyAlignment="1">
      <alignment horizontal="left" vertical="center"/>
    </xf>
    <xf numFmtId="0" fontId="24" fillId="0" borderId="0" xfId="0" applyFont="1" applyFill="1" applyAlignment="1">
      <alignment horizontal="right"/>
    </xf>
    <xf numFmtId="0" fontId="24" fillId="0" borderId="1" xfId="0" applyFont="1" applyFill="1" applyBorder="1" applyAlignment="1">
      <alignment horizontal="center"/>
    </xf>
    <xf numFmtId="0" fontId="26" fillId="0" borderId="0" xfId="0" applyFont="1" applyFill="1"/>
    <xf numFmtId="0" fontId="16" fillId="0" borderId="0" xfId="0" applyFont="1" applyFill="1" applyBorder="1" applyAlignment="1">
      <alignment horizontal="center" vertical="center"/>
    </xf>
    <xf numFmtId="0" fontId="18" fillId="0" borderId="0" xfId="0" applyFont="1" applyFill="1" applyAlignment="1">
      <alignment horizontal="left" vertical="center"/>
    </xf>
    <xf numFmtId="0" fontId="18" fillId="0" borderId="0" xfId="0" applyFont="1" applyFill="1" applyAlignment="1">
      <alignment horizontal="center" vertical="center" wrapText="1"/>
    </xf>
    <xf numFmtId="164" fontId="18" fillId="0" borderId="0" xfId="1" applyNumberFormat="1" applyFont="1" applyFill="1" applyAlignment="1">
      <alignment horizontal="center" vertical="center"/>
    </xf>
    <xf numFmtId="0" fontId="17" fillId="0" borderId="0" xfId="0" applyFont="1" applyFill="1" applyAlignment="1">
      <alignment horizontal="right"/>
    </xf>
    <xf numFmtId="0" fontId="17" fillId="0" borderId="0" xfId="0" applyFont="1" applyFill="1" applyBorder="1" applyAlignment="1">
      <alignment horizontal="center"/>
    </xf>
    <xf numFmtId="0" fontId="14" fillId="11" borderId="0" xfId="0" applyFont="1" applyFill="1"/>
    <xf numFmtId="0" fontId="27" fillId="0" borderId="0" xfId="0" applyFont="1" applyFill="1"/>
    <xf numFmtId="0" fontId="27" fillId="0" borderId="0" xfId="0" applyFont="1" applyFill="1" applyAlignment="1">
      <alignment horizontal="center"/>
    </xf>
    <xf numFmtId="0" fontId="28" fillId="0" borderId="1" xfId="0" applyFont="1" applyFill="1" applyBorder="1"/>
    <xf numFmtId="0" fontId="19" fillId="0" borderId="0" xfId="1" applyFont="1" applyFill="1" applyBorder="1" applyAlignment="1">
      <alignment horizontal="center" vertical="center" wrapText="1"/>
    </xf>
    <xf numFmtId="0" fontId="18" fillId="3" borderId="0" xfId="0" applyFont="1" applyFill="1"/>
    <xf numFmtId="0" fontId="18" fillId="3" borderId="0" xfId="1" applyFont="1" applyFill="1" applyBorder="1" applyAlignment="1">
      <alignment horizontal="center" vertical="center" wrapText="1"/>
    </xf>
    <xf numFmtId="0" fontId="18" fillId="3" borderId="0" xfId="1" applyFont="1" applyFill="1" applyBorder="1" applyAlignment="1">
      <alignment horizontal="center" vertical="center"/>
    </xf>
    <xf numFmtId="0" fontId="17" fillId="3" borderId="0" xfId="0" applyFont="1" applyFill="1"/>
    <xf numFmtId="0" fontId="17" fillId="3" borderId="0" xfId="0" applyFont="1" applyFill="1" applyAlignment="1">
      <alignment horizontal="left"/>
    </xf>
    <xf numFmtId="0" fontId="17" fillId="3" borderId="0" xfId="0" applyFont="1" applyFill="1" applyAlignment="1">
      <alignment horizontal="center"/>
    </xf>
    <xf numFmtId="0" fontId="18" fillId="0" borderId="0" xfId="1" applyFont="1" applyFill="1" applyBorder="1" applyAlignment="1">
      <alignment horizontal="center" vertical="center"/>
    </xf>
    <xf numFmtId="0" fontId="17" fillId="0" borderId="0" xfId="0" applyFont="1" applyFill="1" applyBorder="1" applyAlignment="1">
      <alignment vertical="center" wrapText="1"/>
    </xf>
    <xf numFmtId="0" fontId="29" fillId="0" borderId="0" xfId="0" applyFont="1" applyFill="1" applyAlignment="1">
      <alignment vertical="center"/>
    </xf>
    <xf numFmtId="0" fontId="18" fillId="0" borderId="0" xfId="1" applyFont="1" applyFill="1" applyBorder="1" applyAlignment="1">
      <alignment horizontal="right" vertical="center"/>
    </xf>
    <xf numFmtId="0" fontId="18" fillId="0" borderId="0" xfId="1" applyFont="1" applyFill="1" applyBorder="1" applyAlignment="1">
      <alignment horizontal="left" vertical="center"/>
    </xf>
    <xf numFmtId="0" fontId="18" fillId="3" borderId="0" xfId="1" applyFont="1" applyFill="1" applyBorder="1" applyAlignment="1">
      <alignment horizontal="left" vertical="center"/>
    </xf>
    <xf numFmtId="0" fontId="29" fillId="3" borderId="0" xfId="0" applyFont="1" applyFill="1" applyAlignment="1">
      <alignment vertical="center"/>
    </xf>
    <xf numFmtId="0" fontId="17" fillId="3" borderId="0" xfId="0" applyFont="1" applyFill="1" applyBorder="1"/>
    <xf numFmtId="0" fontId="17" fillId="3" borderId="0" xfId="0" applyFont="1" applyFill="1" applyBorder="1" applyAlignment="1">
      <alignment horizontal="right"/>
    </xf>
    <xf numFmtId="0" fontId="17" fillId="3" borderId="0" xfId="0" applyFont="1" applyFill="1" applyBorder="1" applyAlignment="1">
      <alignment horizontal="left"/>
    </xf>
    <xf numFmtId="0" fontId="17" fillId="3" borderId="1" xfId="0" applyFont="1" applyFill="1" applyBorder="1" applyAlignment="1">
      <alignment horizontal="center"/>
    </xf>
    <xf numFmtId="0" fontId="18" fillId="3" borderId="0" xfId="1" applyFont="1" applyFill="1" applyBorder="1" applyAlignment="1">
      <alignment horizontal="right" vertical="center"/>
    </xf>
    <xf numFmtId="0" fontId="17" fillId="8" borderId="0" xfId="0" applyFont="1" applyFill="1"/>
    <xf numFmtId="0" fontId="29" fillId="3" borderId="0" xfId="0" applyFont="1" applyFill="1" applyAlignment="1">
      <alignment horizontal="right" vertical="center" wrapText="1"/>
    </xf>
    <xf numFmtId="164" fontId="18" fillId="3" borderId="0" xfId="1" applyNumberFormat="1" applyFont="1" applyFill="1" applyAlignment="1">
      <alignment horizontal="center" vertical="center"/>
    </xf>
    <xf numFmtId="0" fontId="29" fillId="3" borderId="0" xfId="0" applyFont="1" applyFill="1" applyAlignment="1">
      <alignment horizontal="left" vertical="top"/>
    </xf>
    <xf numFmtId="0" fontId="29" fillId="3" borderId="0" xfId="0" applyFont="1" applyFill="1" applyAlignment="1">
      <alignment horizontal="left" vertical="top" wrapText="1"/>
    </xf>
    <xf numFmtId="0" fontId="29" fillId="3" borderId="0" xfId="0" applyFont="1" applyFill="1" applyAlignment="1">
      <alignment horizontal="center" vertical="top" wrapText="1"/>
    </xf>
    <xf numFmtId="0" fontId="29" fillId="0" borderId="0" xfId="0" applyFont="1" applyFill="1" applyAlignment="1">
      <alignment horizontal="left" vertical="top" wrapText="1"/>
    </xf>
    <xf numFmtId="0" fontId="29" fillId="3" borderId="0" xfId="0" applyFont="1" applyFill="1" applyAlignment="1">
      <alignment horizontal="left" vertical="center" wrapText="1"/>
    </xf>
    <xf numFmtId="0" fontId="29" fillId="3" borderId="0" xfId="0" applyFont="1" applyFill="1" applyAlignment="1">
      <alignment horizontal="center" vertical="center" wrapText="1"/>
    </xf>
    <xf numFmtId="0" fontId="17" fillId="0" borderId="0" xfId="0" applyFont="1" applyFill="1" applyAlignment="1">
      <alignment horizontal="left" vertical="center" wrapText="1"/>
    </xf>
    <xf numFmtId="0" fontId="14" fillId="3" borderId="0" xfId="0" applyFont="1" applyFill="1" applyAlignment="1">
      <alignment horizontal="right"/>
    </xf>
    <xf numFmtId="16" fontId="14" fillId="3" borderId="0" xfId="0" applyNumberFormat="1" applyFont="1" applyFill="1" applyAlignment="1">
      <alignment horizontal="right" vertical="center"/>
    </xf>
    <xf numFmtId="17" fontId="14" fillId="3" borderId="0" xfId="0" applyNumberFormat="1" applyFont="1" applyFill="1" applyAlignment="1">
      <alignment horizontal="right" vertical="center"/>
    </xf>
    <xf numFmtId="0" fontId="14" fillId="3" borderId="0" xfId="0" applyFont="1" applyFill="1" applyAlignment="1">
      <alignment horizontal="right" vertical="center"/>
    </xf>
    <xf numFmtId="0" fontId="17" fillId="0" borderId="0" xfId="0" applyFont="1" applyFill="1" applyAlignment="1">
      <alignment horizontal="center"/>
    </xf>
    <xf numFmtId="0" fontId="17" fillId="0" borderId="0" xfId="0" applyFont="1" applyFill="1" applyAlignment="1">
      <alignment horizontal="left"/>
    </xf>
    <xf numFmtId="0" fontId="29" fillId="0" borderId="0" xfId="0" applyFont="1" applyFill="1" applyAlignment="1">
      <alignment horizontal="left" vertical="center"/>
    </xf>
    <xf numFmtId="164" fontId="18" fillId="3" borderId="0" xfId="1" applyNumberFormat="1" applyFont="1" applyFill="1" applyBorder="1" applyAlignment="1">
      <alignment horizontal="center" vertical="center"/>
    </xf>
    <xf numFmtId="0" fontId="30" fillId="0" borderId="0" xfId="12" applyFont="1" applyFill="1" applyBorder="1"/>
    <xf numFmtId="0" fontId="30" fillId="0" borderId="0" xfId="12" applyFont="1" applyFill="1" applyBorder="1" applyAlignment="1">
      <alignment horizontal="left"/>
    </xf>
    <xf numFmtId="0" fontId="30" fillId="0" borderId="0" xfId="12" applyFont="1" applyFill="1" applyBorder="1" applyAlignment="1">
      <alignment horizontal="center"/>
    </xf>
    <xf numFmtId="0" fontId="17" fillId="0" borderId="0" xfId="0" applyFont="1" applyFill="1" applyBorder="1" applyAlignment="1">
      <alignment horizontal="left"/>
    </xf>
    <xf numFmtId="0" fontId="24" fillId="0" borderId="0" xfId="0" applyFont="1"/>
    <xf numFmtId="0" fontId="24" fillId="0" borderId="0" xfId="0" applyFont="1" applyFill="1"/>
    <xf numFmtId="0" fontId="31" fillId="0" borderId="0" xfId="0" applyFont="1" applyFill="1"/>
    <xf numFmtId="0" fontId="24" fillId="0" borderId="0" xfId="0" applyFont="1" applyFill="1" applyAlignment="1">
      <alignment horizontal="center"/>
    </xf>
    <xf numFmtId="164" fontId="32" fillId="0" borderId="0" xfId="1" applyNumberFormat="1" applyFont="1" applyAlignment="1">
      <alignment horizontal="center" vertical="center"/>
    </xf>
    <xf numFmtId="0" fontId="32" fillId="0" borderId="0" xfId="0" applyFont="1" applyFill="1"/>
    <xf numFmtId="0" fontId="24" fillId="0" borderId="1" xfId="0" applyFont="1" applyFill="1" applyBorder="1" applyAlignment="1">
      <alignment horizontal="center" vertical="center"/>
    </xf>
    <xf numFmtId="0" fontId="24" fillId="0" borderId="0" xfId="0" applyFont="1" applyFill="1" applyBorder="1"/>
    <xf numFmtId="0" fontId="25" fillId="0" borderId="0" xfId="0" applyFont="1" applyFill="1"/>
    <xf numFmtId="0" fontId="32" fillId="0" borderId="0" xfId="0" applyFont="1" applyFill="1" applyAlignment="1">
      <alignment horizontal="left" vertical="center"/>
    </xf>
    <xf numFmtId="0" fontId="24" fillId="0" borderId="1" xfId="0" applyFont="1" applyFill="1" applyBorder="1" applyAlignment="1">
      <alignment horizontal="center" wrapText="1"/>
    </xf>
    <xf numFmtId="0" fontId="24" fillId="0" borderId="0" xfId="0" applyFont="1" applyFill="1" applyBorder="1" applyAlignment="1">
      <alignment horizontal="center" wrapText="1"/>
    </xf>
    <xf numFmtId="0" fontId="28" fillId="0" borderId="0" xfId="0" applyFont="1" applyFill="1"/>
    <xf numFmtId="0" fontId="14" fillId="0" borderId="1" xfId="0" applyFont="1" applyFill="1" applyBorder="1" applyAlignment="1">
      <alignment horizontal="center"/>
    </xf>
    <xf numFmtId="164" fontId="14" fillId="0" borderId="0" xfId="0" applyNumberFormat="1" applyFont="1" applyFill="1"/>
    <xf numFmtId="164" fontId="27" fillId="0" borderId="0" xfId="0" applyNumberFormat="1" applyFont="1" applyFill="1" applyAlignment="1">
      <alignment horizontal="center"/>
    </xf>
    <xf numFmtId="0" fontId="27" fillId="0" borderId="0" xfId="0" applyFont="1"/>
    <xf numFmtId="0" fontId="27" fillId="0" borderId="0" xfId="0" applyFont="1" applyAlignment="1">
      <alignment horizontal="center"/>
    </xf>
    <xf numFmtId="0" fontId="14" fillId="0" borderId="0" xfId="0" applyFont="1" applyFill="1" applyAlignment="1">
      <alignment horizontal="center"/>
    </xf>
    <xf numFmtId="0" fontId="34" fillId="0" borderId="0" xfId="0" applyFont="1" applyFill="1" applyAlignment="1">
      <alignment horizontal="left"/>
    </xf>
    <xf numFmtId="0" fontId="14" fillId="0" borderId="0" xfId="0" applyFont="1" applyAlignment="1">
      <alignment horizontal="left"/>
    </xf>
    <xf numFmtId="0" fontId="14" fillId="0" borderId="1" xfId="0" applyFont="1" applyBorder="1" applyAlignment="1">
      <alignment horizontal="center"/>
    </xf>
    <xf numFmtId="164" fontId="19" fillId="0" borderId="0" xfId="0" applyNumberFormat="1" applyFont="1" applyFill="1"/>
    <xf numFmtId="0" fontId="19" fillId="0" borderId="0" xfId="0" applyFont="1" applyFill="1" applyAlignment="1">
      <alignment horizontal="center"/>
    </xf>
    <xf numFmtId="0" fontId="14" fillId="0" borderId="0" xfId="0" applyFont="1" applyFill="1" applyAlignment="1">
      <alignment horizontal="left"/>
    </xf>
    <xf numFmtId="0" fontId="14" fillId="0" borderId="0" xfId="0" applyFont="1" applyBorder="1" applyAlignment="1">
      <alignment horizontal="center"/>
    </xf>
    <xf numFmtId="0" fontId="19" fillId="0" borderId="0" xfId="0" applyFont="1" applyFill="1" applyAlignment="1">
      <alignment horizontal="left"/>
    </xf>
    <xf numFmtId="0" fontId="27" fillId="0" borderId="0" xfId="0" applyFont="1" applyBorder="1" applyAlignment="1">
      <alignment horizontal="center"/>
    </xf>
    <xf numFmtId="0" fontId="27" fillId="0" borderId="0" xfId="0" applyFont="1" applyFill="1" applyBorder="1" applyAlignment="1"/>
    <xf numFmtId="0" fontId="28" fillId="0" borderId="0" xfId="0" applyFont="1"/>
    <xf numFmtId="164" fontId="27" fillId="0" borderId="0" xfId="0" applyNumberFormat="1" applyFont="1" applyAlignment="1">
      <alignment horizontal="center"/>
    </xf>
    <xf numFmtId="0" fontId="27" fillId="0" borderId="0" xfId="0" applyFont="1" applyFill="1" applyAlignment="1"/>
    <xf numFmtId="164" fontId="25" fillId="0" borderId="0" xfId="0" applyNumberFormat="1" applyFont="1" applyFill="1" applyAlignment="1">
      <alignment horizontal="left"/>
    </xf>
    <xf numFmtId="0" fontId="35" fillId="0" borderId="0" xfId="0" applyFont="1" applyFill="1"/>
    <xf numFmtId="0" fontId="13" fillId="0" borderId="0" xfId="0" applyFont="1" applyFill="1" applyAlignment="1">
      <alignment horizontal="right"/>
    </xf>
    <xf numFmtId="0" fontId="13" fillId="0" borderId="0" xfId="0" applyFont="1" applyFill="1" applyAlignment="1">
      <alignment horizontal="left"/>
    </xf>
    <xf numFmtId="0" fontId="26" fillId="0" borderId="0" xfId="0" applyFont="1" applyFill="1" applyAlignment="1">
      <alignment horizontal="left"/>
    </xf>
    <xf numFmtId="0" fontId="13" fillId="0" borderId="0" xfId="0" applyFont="1" applyFill="1" applyBorder="1"/>
    <xf numFmtId="0" fontId="19" fillId="0" borderId="0" xfId="0" applyFont="1" applyFill="1"/>
    <xf numFmtId="0" fontId="27" fillId="0" borderId="0" xfId="0" applyFont="1" applyFill="1" applyAlignment="1">
      <alignment horizontal="left"/>
    </xf>
    <xf numFmtId="0" fontId="19" fillId="0" borderId="0" xfId="0" applyFont="1" applyFill="1" applyAlignment="1"/>
    <xf numFmtId="0" fontId="27" fillId="0" borderId="0" xfId="0" applyFont="1" applyFill="1" applyBorder="1" applyAlignment="1">
      <alignment horizontal="center"/>
    </xf>
    <xf numFmtId="0" fontId="19" fillId="0" borderId="0" xfId="0" applyFont="1" applyFill="1" applyBorder="1" applyAlignment="1">
      <alignment horizontal="center"/>
    </xf>
    <xf numFmtId="0" fontId="14" fillId="0" borderId="0" xfId="0" applyFont="1" applyAlignment="1"/>
    <xf numFmtId="0" fontId="17" fillId="0" borderId="1" xfId="0" applyFont="1" applyFill="1" applyBorder="1" applyAlignment="1">
      <alignment horizontal="center"/>
    </xf>
    <xf numFmtId="164" fontId="19" fillId="0" borderId="0" xfId="0" applyNumberFormat="1" applyFont="1" applyFill="1" applyAlignment="1">
      <alignment horizontal="left"/>
    </xf>
    <xf numFmtId="0" fontId="27" fillId="0" borderId="1" xfId="0" applyFont="1" applyFill="1" applyBorder="1" applyAlignment="1">
      <alignment horizontal="center"/>
    </xf>
    <xf numFmtId="164" fontId="18" fillId="0" borderId="0" xfId="0" applyNumberFormat="1" applyFont="1" applyFill="1" applyAlignment="1">
      <alignment horizontal="center"/>
    </xf>
    <xf numFmtId="0" fontId="18" fillId="0" borderId="0" xfId="0" applyFont="1" applyFill="1" applyAlignment="1">
      <alignment horizontal="left"/>
    </xf>
    <xf numFmtId="0" fontId="33" fillId="0" borderId="0" xfId="12" applyFont="1" applyFill="1" applyBorder="1" applyAlignment="1">
      <alignment horizontal="left"/>
    </xf>
    <xf numFmtId="0" fontId="38" fillId="0" borderId="0" xfId="1" applyFont="1"/>
    <xf numFmtId="0" fontId="27" fillId="0" borderId="6" xfId="0" applyFont="1" applyFill="1" applyBorder="1" applyAlignment="1">
      <alignment horizontal="center"/>
    </xf>
    <xf numFmtId="0" fontId="18" fillId="0" borderId="0" xfId="0" applyFont="1" applyFill="1"/>
    <xf numFmtId="0" fontId="18" fillId="0" borderId="0" xfId="0" applyFont="1" applyFill="1" applyAlignment="1"/>
    <xf numFmtId="0" fontId="14" fillId="0" borderId="0" xfId="0" applyFont="1" applyBorder="1" applyAlignment="1">
      <alignment horizontal="left"/>
    </xf>
    <xf numFmtId="0" fontId="14" fillId="0" borderId="0" xfId="0" applyFont="1" applyFill="1" applyBorder="1" applyAlignment="1">
      <alignment horizontal="left"/>
    </xf>
    <xf numFmtId="0" fontId="16" fillId="5" borderId="0" xfId="0" applyFont="1" applyFill="1" applyAlignment="1">
      <alignment horizontal="left"/>
    </xf>
    <xf numFmtId="0" fontId="16" fillId="5" borderId="0" xfId="0" applyFont="1" applyFill="1" applyAlignment="1">
      <alignment horizontal="center"/>
    </xf>
    <xf numFmtId="0" fontId="16" fillId="0" borderId="0" xfId="0" applyFont="1" applyFill="1" applyAlignment="1">
      <alignment horizontal="center"/>
    </xf>
    <xf numFmtId="0" fontId="19" fillId="0" borderId="0" xfId="0" quotePrefix="1" applyFont="1" applyFill="1"/>
    <xf numFmtId="0" fontId="19" fillId="0" borderId="0" xfId="0" applyFont="1" applyFill="1" applyAlignment="1">
      <alignment horizontal="right"/>
    </xf>
    <xf numFmtId="164" fontId="27" fillId="0" borderId="0" xfId="0" applyNumberFormat="1" applyFont="1" applyFill="1"/>
    <xf numFmtId="0" fontId="36" fillId="0" borderId="0" xfId="0" applyFont="1" applyFill="1"/>
    <xf numFmtId="0" fontId="18" fillId="0" borderId="0" xfId="0" applyFont="1" applyFill="1" applyAlignment="1">
      <alignment horizontal="center"/>
    </xf>
    <xf numFmtId="0" fontId="14" fillId="0" borderId="0" xfId="0" applyFont="1" applyFill="1" applyBorder="1" applyAlignment="1">
      <alignment horizontal="center"/>
    </xf>
    <xf numFmtId="164" fontId="19" fillId="0" borderId="0" xfId="0" applyNumberFormat="1" applyFont="1" applyFill="1" applyAlignment="1">
      <alignment horizontal="center"/>
    </xf>
    <xf numFmtId="0" fontId="14" fillId="0" borderId="0" xfId="0" applyFont="1" applyFill="1" applyBorder="1" applyAlignment="1"/>
    <xf numFmtId="0" fontId="36" fillId="0" borderId="0" xfId="0" applyFont="1" applyFill="1" applyAlignment="1">
      <alignment horizontal="left"/>
    </xf>
    <xf numFmtId="0" fontId="33" fillId="0" borderId="0" xfId="12" applyFont="1" applyFill="1" applyBorder="1" applyAlignment="1">
      <alignment horizontal="center"/>
    </xf>
    <xf numFmtId="0" fontId="27" fillId="0" borderId="0" xfId="0" applyFont="1" applyFill="1" applyBorder="1" applyAlignment="1">
      <alignment wrapText="1"/>
    </xf>
    <xf numFmtId="0" fontId="27" fillId="0" borderId="0" xfId="0" applyFont="1" applyFill="1" applyBorder="1"/>
    <xf numFmtId="0" fontId="33" fillId="7" borderId="0" xfId="0" applyFont="1" applyFill="1" applyAlignment="1">
      <alignment horizontal="center"/>
    </xf>
    <xf numFmtId="0" fontId="16" fillId="2" borderId="0" xfId="0" applyFont="1" applyFill="1" applyAlignment="1">
      <alignment horizontal="left"/>
    </xf>
    <xf numFmtId="0" fontId="16" fillId="2" borderId="0" xfId="0" applyFont="1" applyFill="1" applyAlignment="1">
      <alignment horizontal="center"/>
    </xf>
    <xf numFmtId="49" fontId="19" fillId="0" borderId="0" xfId="0" applyNumberFormat="1" applyFont="1" applyFill="1"/>
    <xf numFmtId="0" fontId="14" fillId="10" borderId="0" xfId="0" applyFont="1" applyFill="1"/>
    <xf numFmtId="0" fontId="27" fillId="0" borderId="2" xfId="0" applyFont="1" applyFill="1" applyBorder="1" applyAlignment="1"/>
    <xf numFmtId="0" fontId="14" fillId="9" borderId="0" xfId="0" applyFont="1" applyFill="1"/>
    <xf numFmtId="0" fontId="33" fillId="0" borderId="0" xfId="12" applyFont="1" applyFill="1" applyBorder="1" applyAlignment="1"/>
    <xf numFmtId="0" fontId="33" fillId="0" borderId="0" xfId="12" applyFont="1" applyFill="1" applyBorder="1"/>
    <xf numFmtId="0" fontId="39" fillId="0" borderId="0" xfId="0" applyFont="1" applyAlignment="1">
      <alignment vertical="center"/>
    </xf>
    <xf numFmtId="0" fontId="34" fillId="0" borderId="1" xfId="0" applyFont="1" applyBorder="1" applyAlignment="1">
      <alignment horizontal="center" vertical="center"/>
    </xf>
    <xf numFmtId="0" fontId="21" fillId="0" borderId="0" xfId="0" applyFont="1" applyAlignment="1">
      <alignment vertical="center" wrapText="1"/>
    </xf>
    <xf numFmtId="0" fontId="40" fillId="0" borderId="0" xfId="0" applyFont="1" applyAlignment="1">
      <alignment vertical="center"/>
    </xf>
    <xf numFmtId="0" fontId="40" fillId="0" borderId="1" xfId="0" applyFont="1" applyBorder="1" applyAlignment="1">
      <alignment horizontal="center" vertical="center"/>
    </xf>
    <xf numFmtId="0" fontId="41" fillId="0" borderId="0" xfId="0" applyFont="1"/>
    <xf numFmtId="0" fontId="40" fillId="0" borderId="0" xfId="0" applyFont="1" applyFill="1" applyAlignment="1">
      <alignment vertical="center"/>
    </xf>
    <xf numFmtId="164" fontId="27" fillId="0" borderId="0" xfId="0" applyNumberFormat="1" applyFont="1" applyFill="1" applyAlignment="1">
      <alignment horizontal="center" vertical="center"/>
    </xf>
    <xf numFmtId="0" fontId="27" fillId="0" borderId="0" xfId="0" applyFont="1" applyFill="1" applyAlignment="1">
      <alignment horizontal="left" vertical="top"/>
    </xf>
    <xf numFmtId="0" fontId="27" fillId="0" borderId="0" xfId="0" applyFont="1" applyFill="1" applyAlignment="1">
      <alignment horizontal="left" vertical="top" wrapText="1"/>
    </xf>
    <xf numFmtId="0" fontId="14" fillId="0" borderId="1" xfId="0" applyFont="1" applyFill="1" applyBorder="1" applyAlignment="1">
      <alignment horizontal="center" vertical="center"/>
    </xf>
    <xf numFmtId="0" fontId="14" fillId="0" borderId="0" xfId="0" applyFont="1" applyFill="1" applyAlignment="1">
      <alignment horizontal="left" wrapText="1"/>
    </xf>
    <xf numFmtId="0" fontId="17" fillId="0" borderId="0" xfId="0" applyFont="1"/>
    <xf numFmtId="0" fontId="19" fillId="0" borderId="0" xfId="0" applyFont="1" applyFill="1" applyBorder="1" applyAlignment="1"/>
    <xf numFmtId="0" fontId="19" fillId="0" borderId="0" xfId="0" quotePrefix="1" applyFont="1" applyFill="1" applyAlignment="1"/>
    <xf numFmtId="0" fontId="18" fillId="0" borderId="0" xfId="0" applyFont="1" applyAlignment="1">
      <alignment horizontal="center"/>
    </xf>
    <xf numFmtId="0" fontId="17" fillId="0" borderId="0" xfId="0" applyFont="1" applyAlignment="1">
      <alignment horizontal="center"/>
    </xf>
    <xf numFmtId="164" fontId="19" fillId="0" borderId="0" xfId="0" applyNumberFormat="1" applyFont="1" applyFill="1" applyBorder="1" applyAlignment="1">
      <alignment horizontal="center"/>
    </xf>
    <xf numFmtId="0" fontId="19" fillId="0" borderId="2" xfId="0" applyFont="1" applyFill="1" applyBorder="1" applyAlignment="1"/>
    <xf numFmtId="0" fontId="16" fillId="0" borderId="0" xfId="0" applyFont="1" applyFill="1" applyAlignment="1">
      <alignment horizontal="left"/>
    </xf>
    <xf numFmtId="0" fontId="19" fillId="0" borderId="0" xfId="0" applyFont="1" applyFill="1" applyBorder="1"/>
    <xf numFmtId="0" fontId="42" fillId="0" borderId="0" xfId="12" applyFont="1" applyFill="1" applyBorder="1"/>
    <xf numFmtId="0" fontId="22" fillId="0" borderId="3" xfId="1" applyFont="1" applyFill="1" applyBorder="1" applyAlignment="1">
      <alignment horizontal="center" vertical="center" wrapText="1"/>
    </xf>
    <xf numFmtId="0" fontId="22" fillId="0" borderId="4" xfId="1" applyFont="1" applyFill="1" applyBorder="1" applyAlignment="1">
      <alignment horizontal="center" vertical="center" wrapText="1"/>
    </xf>
    <xf numFmtId="0" fontId="19" fillId="0" borderId="0" xfId="0" applyFont="1" applyFill="1" applyAlignment="1">
      <alignment horizontal="center"/>
    </xf>
    <xf numFmtId="0" fontId="27" fillId="0" borderId="0" xfId="0" applyFont="1" applyFill="1" applyAlignment="1">
      <alignment horizontal="center"/>
    </xf>
    <xf numFmtId="0" fontId="45" fillId="0" borderId="0" xfId="0" applyFont="1" applyFill="1" applyAlignment="1">
      <alignment horizontal="left"/>
    </xf>
    <xf numFmtId="164" fontId="18" fillId="13" borderId="0" xfId="1" applyNumberFormat="1" applyFont="1" applyFill="1" applyAlignment="1">
      <alignment horizontal="center" vertical="center"/>
    </xf>
    <xf numFmtId="0" fontId="29" fillId="13" borderId="0" xfId="0" applyFont="1" applyFill="1" applyAlignment="1">
      <alignment vertical="center"/>
    </xf>
    <xf numFmtId="0" fontId="18" fillId="13" borderId="0" xfId="1" applyFont="1" applyFill="1" applyBorder="1" applyAlignment="1">
      <alignment horizontal="center" vertical="center"/>
    </xf>
    <xf numFmtId="0" fontId="18" fillId="13" borderId="0" xfId="1" applyFont="1" applyFill="1" applyBorder="1" applyAlignment="1">
      <alignment horizontal="left" vertical="center"/>
    </xf>
    <xf numFmtId="0" fontId="17" fillId="13" borderId="0" xfId="0" applyFont="1" applyFill="1" applyAlignment="1">
      <alignment horizontal="right"/>
    </xf>
    <xf numFmtId="0" fontId="17" fillId="13" borderId="1" xfId="0" applyFont="1" applyFill="1" applyBorder="1" applyAlignment="1">
      <alignment horizontal="center"/>
    </xf>
    <xf numFmtId="164" fontId="18" fillId="13" borderId="0" xfId="1" applyNumberFormat="1" applyFont="1" applyFill="1" applyBorder="1" applyAlignment="1">
      <alignment horizontal="left" vertical="center"/>
    </xf>
    <xf numFmtId="0" fontId="18" fillId="13" borderId="0" xfId="1" applyFont="1" applyFill="1" applyBorder="1" applyAlignment="1">
      <alignment horizontal="center" vertical="center" wrapText="1"/>
    </xf>
    <xf numFmtId="0" fontId="17" fillId="13" borderId="0" xfId="0" applyFont="1" applyFill="1"/>
    <xf numFmtId="0" fontId="17" fillId="13" borderId="0" xfId="0" applyFont="1" applyFill="1" applyAlignment="1">
      <alignment horizontal="center"/>
    </xf>
    <xf numFmtId="0" fontId="17" fillId="13" borderId="0" xfId="0" applyFont="1" applyFill="1" applyBorder="1" applyAlignment="1">
      <alignment horizontal="center"/>
    </xf>
    <xf numFmtId="0" fontId="27" fillId="13" borderId="0" xfId="0" applyFont="1" applyFill="1" applyAlignment="1">
      <alignment horizontal="center"/>
    </xf>
    <xf numFmtId="0" fontId="28" fillId="13" borderId="0" xfId="0" applyFont="1" applyFill="1"/>
    <xf numFmtId="0" fontId="14" fillId="13" borderId="0" xfId="0" applyFont="1" applyFill="1" applyAlignment="1">
      <alignment horizontal="center"/>
    </xf>
    <xf numFmtId="0" fontId="14" fillId="13" borderId="0" xfId="0" applyFont="1" applyFill="1" applyBorder="1" applyAlignment="1">
      <alignment horizontal="center"/>
    </xf>
    <xf numFmtId="164" fontId="27" fillId="13" borderId="0" xfId="0" applyNumberFormat="1" applyFont="1" applyFill="1" applyAlignment="1">
      <alignment horizontal="center"/>
    </xf>
    <xf numFmtId="0" fontId="27" fillId="13" borderId="0" xfId="0" applyFont="1" applyFill="1"/>
    <xf numFmtId="0" fontId="14" fillId="13" borderId="0" xfId="0" applyFont="1" applyFill="1"/>
    <xf numFmtId="0" fontId="28" fillId="13" borderId="1" xfId="0" applyFont="1" applyFill="1" applyBorder="1" applyAlignment="1">
      <alignment horizontal="center"/>
    </xf>
    <xf numFmtId="164" fontId="18" fillId="13" borderId="0" xfId="0" applyNumberFormat="1" applyFont="1" applyFill="1" applyAlignment="1">
      <alignment horizontal="center"/>
    </xf>
    <xf numFmtId="0" fontId="18" fillId="13" borderId="0" xfId="0" applyFont="1" applyFill="1"/>
    <xf numFmtId="0" fontId="18" fillId="13" borderId="0" xfId="0" applyFont="1" applyFill="1" applyAlignment="1">
      <alignment horizontal="center"/>
    </xf>
    <xf numFmtId="0" fontId="36" fillId="13" borderId="0" xfId="0" applyFont="1" applyFill="1"/>
    <xf numFmtId="0" fontId="36" fillId="13" borderId="0" xfId="0" applyFont="1" applyFill="1" applyBorder="1" applyAlignment="1"/>
    <xf numFmtId="0" fontId="27" fillId="13" borderId="0" xfId="0" applyFont="1" applyFill="1" applyBorder="1" applyAlignment="1">
      <alignment wrapText="1"/>
    </xf>
    <xf numFmtId="0" fontId="19" fillId="13" borderId="0" xfId="0" applyFont="1" applyFill="1"/>
    <xf numFmtId="0" fontId="24" fillId="13" borderId="0" xfId="0" applyFont="1" applyFill="1" applyBorder="1" applyAlignment="1">
      <alignment horizontal="center"/>
    </xf>
    <xf numFmtId="0" fontId="14" fillId="13" borderId="0" xfId="0" applyFont="1" applyFill="1" applyBorder="1" applyAlignment="1">
      <alignment horizontal="left"/>
    </xf>
    <xf numFmtId="0" fontId="14" fillId="13" borderId="0" xfId="0" applyFont="1" applyFill="1" applyBorder="1"/>
    <xf numFmtId="0" fontId="36" fillId="13" borderId="0" xfId="0" applyFont="1" applyFill="1" applyAlignment="1">
      <alignment horizontal="left"/>
    </xf>
    <xf numFmtId="0" fontId="14" fillId="13" borderId="0" xfId="0" applyFont="1" applyFill="1" applyBorder="1" applyAlignment="1">
      <alignment horizontal="center" vertical="top" wrapText="1"/>
    </xf>
    <xf numFmtId="164" fontId="27" fillId="13" borderId="0" xfId="0" applyNumberFormat="1" applyFont="1" applyFill="1" applyAlignment="1">
      <alignment horizontal="left"/>
    </xf>
    <xf numFmtId="0" fontId="18" fillId="13" borderId="0" xfId="0" applyFont="1" applyFill="1" applyAlignment="1"/>
    <xf numFmtId="0" fontId="27" fillId="13" borderId="0" xfId="0" applyFont="1" applyFill="1" applyAlignment="1"/>
    <xf numFmtId="0" fontId="33" fillId="13" borderId="0" xfId="0" applyFont="1" applyFill="1" applyAlignment="1">
      <alignment horizontal="center"/>
    </xf>
    <xf numFmtId="0" fontId="14" fillId="13" borderId="3" xfId="0" applyFont="1" applyFill="1" applyBorder="1" applyAlignment="1">
      <alignment horizontal="center"/>
    </xf>
    <xf numFmtId="0" fontId="33" fillId="13" borderId="0" xfId="12" applyFont="1" applyFill="1" applyBorder="1" applyAlignment="1">
      <alignment horizontal="center"/>
    </xf>
    <xf numFmtId="0" fontId="14" fillId="13" borderId="1" xfId="0" applyFont="1" applyFill="1" applyBorder="1" applyAlignment="1">
      <alignment horizontal="center"/>
    </xf>
    <xf numFmtId="164" fontId="49" fillId="0" borderId="0" xfId="0" applyNumberFormat="1" applyFont="1" applyFill="1" applyAlignment="1">
      <alignment horizontal="left"/>
    </xf>
    <xf numFmtId="0" fontId="50" fillId="0" borderId="0" xfId="0" applyFont="1"/>
    <xf numFmtId="0" fontId="50" fillId="0" borderId="0" xfId="0" applyFont="1" applyAlignment="1">
      <alignment wrapText="1"/>
    </xf>
    <xf numFmtId="164" fontId="49" fillId="0" borderId="0" xfId="0" applyNumberFormat="1" applyFont="1" applyAlignment="1">
      <alignment horizontal="left"/>
    </xf>
    <xf numFmtId="0" fontId="50" fillId="0" borderId="1" xfId="0" applyFont="1" applyBorder="1"/>
    <xf numFmtId="0" fontId="51" fillId="0" borderId="0" xfId="0" applyFont="1"/>
    <xf numFmtId="0" fontId="27" fillId="0" borderId="0" xfId="0" applyFont="1" applyFill="1" applyAlignment="1">
      <alignment horizontal="center"/>
    </xf>
    <xf numFmtId="0" fontId="36" fillId="0" borderId="0" xfId="0" applyFont="1" applyFill="1" applyAlignment="1">
      <alignment horizontal="left"/>
    </xf>
    <xf numFmtId="0" fontId="14" fillId="13" borderId="0" xfId="0" applyFont="1" applyFill="1" applyBorder="1" applyAlignment="1">
      <alignment horizontal="center"/>
    </xf>
    <xf numFmtId="0" fontId="33" fillId="7" borderId="0" xfId="0" applyFont="1" applyFill="1" applyAlignment="1">
      <alignment horizontal="center"/>
    </xf>
    <xf numFmtId="0" fontId="18" fillId="0" borderId="0" xfId="0" applyFont="1" applyFill="1" applyAlignment="1">
      <alignment horizontal="center"/>
    </xf>
    <xf numFmtId="0" fontId="14" fillId="0" borderId="0" xfId="0" applyFont="1" applyFill="1" applyBorder="1" applyAlignment="1">
      <alignment horizontal="center"/>
    </xf>
    <xf numFmtId="0" fontId="16" fillId="2" borderId="0" xfId="0" applyFont="1" applyFill="1" applyAlignment="1">
      <alignment horizontal="center"/>
    </xf>
    <xf numFmtId="0" fontId="19" fillId="0" borderId="0" xfId="0" applyFont="1" applyFill="1" applyBorder="1" applyAlignment="1">
      <alignment horizontal="center"/>
    </xf>
    <xf numFmtId="0" fontId="27" fillId="0" borderId="0" xfId="0" applyFont="1" applyFill="1" applyAlignment="1">
      <alignment horizontal="left"/>
    </xf>
    <xf numFmtId="0" fontId="19" fillId="0" borderId="0" xfId="0" applyFont="1" applyFill="1" applyAlignment="1">
      <alignment horizontal="center"/>
    </xf>
    <xf numFmtId="0" fontId="13" fillId="0" borderId="0" xfId="0" applyFont="1" applyFill="1" applyAlignment="1">
      <alignment horizontal="center"/>
    </xf>
    <xf numFmtId="0" fontId="18" fillId="0" borderId="0" xfId="0" applyFont="1" applyFill="1" applyAlignment="1">
      <alignment horizontal="center" vertical="center" wrapText="1"/>
    </xf>
    <xf numFmtId="0" fontId="50" fillId="14" borderId="0" xfId="0" applyFont="1" applyFill="1"/>
    <xf numFmtId="0" fontId="52" fillId="0" borderId="0" xfId="0" applyFont="1"/>
    <xf numFmtId="164" fontId="54" fillId="14" borderId="0" xfId="0" applyNumberFormat="1" applyFont="1" applyFill="1" applyAlignment="1">
      <alignment horizontal="left"/>
    </xf>
    <xf numFmtId="0" fontId="52" fillId="0" borderId="1" xfId="0" applyFont="1" applyBorder="1"/>
    <xf numFmtId="0" fontId="25" fillId="13" borderId="0" xfId="0" applyFont="1" applyFill="1"/>
    <xf numFmtId="0" fontId="24" fillId="0" borderId="1" xfId="0" applyFont="1" applyFill="1" applyBorder="1" applyAlignment="1">
      <alignment horizontal="center" vertical="center" wrapText="1"/>
    </xf>
    <xf numFmtId="0" fontId="27" fillId="13" borderId="0" xfId="0" applyFont="1" applyFill="1" applyBorder="1" applyAlignment="1">
      <alignment horizontal="center"/>
    </xf>
    <xf numFmtId="0" fontId="34" fillId="13" borderId="0" xfId="0" applyFont="1" applyFill="1" applyAlignment="1">
      <alignment horizontal="left"/>
    </xf>
    <xf numFmtId="0" fontId="36" fillId="13" borderId="0" xfId="0" applyFont="1" applyFill="1" applyAlignment="1"/>
    <xf numFmtId="0" fontId="36" fillId="13" borderId="0" xfId="0" applyFont="1" applyFill="1" applyAlignment="1">
      <alignment horizontal="center"/>
    </xf>
    <xf numFmtId="0" fontId="56" fillId="0" borderId="0" xfId="0" applyFont="1" applyFill="1"/>
    <xf numFmtId="0" fontId="57" fillId="0" borderId="0" xfId="0" applyFont="1" applyFill="1"/>
    <xf numFmtId="0" fontId="56" fillId="15" borderId="0" xfId="0" applyFont="1" applyFill="1" applyAlignment="1">
      <alignment horizontal="center"/>
    </xf>
    <xf numFmtId="0" fontId="57" fillId="7" borderId="0" xfId="0" applyFont="1" applyFill="1" applyBorder="1" applyAlignment="1">
      <alignment horizontal="center"/>
    </xf>
    <xf numFmtId="0" fontId="39" fillId="0" borderId="0" xfId="0" applyFont="1" applyFill="1" applyAlignment="1">
      <alignment vertical="center"/>
    </xf>
    <xf numFmtId="0" fontId="34" fillId="0" borderId="0" xfId="0" applyFont="1" applyFill="1" applyAlignment="1">
      <alignment vertical="center"/>
    </xf>
    <xf numFmtId="0" fontId="51" fillId="0" borderId="0" xfId="0" applyFont="1" applyAlignment="1">
      <alignment horizontal="center"/>
    </xf>
    <xf numFmtId="164" fontId="58" fillId="0" borderId="0" xfId="0" applyNumberFormat="1" applyFont="1" applyAlignment="1">
      <alignment horizontal="left"/>
    </xf>
    <xf numFmtId="0" fontId="51" fillId="16" borderId="0" xfId="0" applyFont="1" applyFill="1" applyAlignment="1">
      <alignment horizontal="center"/>
    </xf>
    <xf numFmtId="0" fontId="51" fillId="0" borderId="1" xfId="0" applyFont="1" applyBorder="1"/>
    <xf numFmtId="0" fontId="0" fillId="0" borderId="1" xfId="0" applyBorder="1"/>
    <xf numFmtId="0" fontId="0" fillId="0" borderId="1" xfId="0" applyBorder="1" applyAlignment="1">
      <alignment vertical="center" wrapText="1"/>
    </xf>
    <xf numFmtId="0" fontId="50" fillId="0" borderId="0" xfId="0" applyFont="1" applyBorder="1"/>
    <xf numFmtId="0" fontId="0" fillId="0" borderId="0" xfId="0" applyBorder="1"/>
    <xf numFmtId="0" fontId="51" fillId="0" borderId="0" xfId="0" applyFont="1" applyAlignment="1">
      <alignment wrapText="1"/>
    </xf>
    <xf numFmtId="0" fontId="60" fillId="0" borderId="0" xfId="0" applyFont="1" applyAlignment="1">
      <alignment horizontal="right" wrapText="1"/>
    </xf>
    <xf numFmtId="0" fontId="50" fillId="0" borderId="0" xfId="0" applyFont="1" applyAlignment="1"/>
    <xf numFmtId="0" fontId="43" fillId="13" borderId="0" xfId="0" applyFont="1" applyFill="1"/>
    <xf numFmtId="0" fontId="44" fillId="13" borderId="0" xfId="0" applyFont="1" applyFill="1" applyAlignment="1"/>
    <xf numFmtId="164" fontId="18" fillId="13" borderId="0" xfId="0" applyNumberFormat="1" applyFont="1" applyFill="1" applyAlignment="1">
      <alignment horizontal="right"/>
    </xf>
    <xf numFmtId="0" fontId="14" fillId="3" borderId="0" xfId="0" applyFont="1" applyFill="1"/>
    <xf numFmtId="0" fontId="33" fillId="7" borderId="0" xfId="0" applyFont="1" applyFill="1" applyAlignment="1">
      <alignment horizontal="center"/>
    </xf>
    <xf numFmtId="0" fontId="61" fillId="0" borderId="0" xfId="0" applyFont="1"/>
    <xf numFmtId="0" fontId="61" fillId="0" borderId="1" xfId="0" applyFont="1" applyBorder="1"/>
    <xf numFmtId="0" fontId="62" fillId="0" borderId="0" xfId="0" applyFont="1" applyFill="1" applyAlignment="1">
      <alignment horizontal="center"/>
    </xf>
    <xf numFmtId="0" fontId="61" fillId="0" borderId="0" xfId="0" applyFont="1" applyFill="1"/>
    <xf numFmtId="0" fontId="63" fillId="0" borderId="0" xfId="0" applyFont="1"/>
    <xf numFmtId="0" fontId="63" fillId="0" borderId="0" xfId="0" applyFont="1" applyAlignment="1"/>
    <xf numFmtId="0" fontId="27" fillId="0" borderId="0" xfId="0" applyFont="1" applyFill="1" applyAlignment="1">
      <alignment horizontal="center"/>
    </xf>
    <xf numFmtId="0" fontId="27" fillId="0" borderId="0" xfId="0" applyFont="1" applyFill="1" applyAlignment="1">
      <alignment horizontal="center"/>
    </xf>
    <xf numFmtId="0" fontId="27" fillId="0" borderId="0" xfId="0" applyFont="1" applyFill="1" applyAlignment="1">
      <alignment horizontal="center"/>
    </xf>
    <xf numFmtId="0" fontId="14" fillId="0" borderId="0" xfId="0" applyFont="1" applyFill="1" applyBorder="1" applyAlignment="1">
      <alignment horizontal="center"/>
    </xf>
    <xf numFmtId="0" fontId="27" fillId="0" borderId="0" xfId="0" applyFont="1" applyFill="1" applyAlignment="1">
      <alignment horizontal="center"/>
    </xf>
    <xf numFmtId="0" fontId="14" fillId="0" borderId="0" xfId="0" applyFont="1" applyFill="1" applyBorder="1" applyAlignment="1">
      <alignment horizontal="center"/>
    </xf>
    <xf numFmtId="0" fontId="28" fillId="0" borderId="1" xfId="0" applyFont="1" applyFill="1" applyBorder="1" applyAlignment="1">
      <alignment horizontal="center"/>
    </xf>
    <xf numFmtId="164" fontId="27" fillId="0" borderId="0" xfId="0" applyNumberFormat="1" applyFont="1" applyFill="1" applyAlignment="1">
      <alignment horizontal="left"/>
    </xf>
    <xf numFmtId="0" fontId="36" fillId="0" borderId="0" xfId="0" applyFont="1" applyFill="1" applyAlignment="1">
      <alignment horizontal="center"/>
    </xf>
    <xf numFmtId="164" fontId="28" fillId="0" borderId="0" xfId="0" applyNumberFormat="1" applyFont="1" applyFill="1" applyAlignment="1">
      <alignment horizontal="center"/>
    </xf>
    <xf numFmtId="0" fontId="14" fillId="4" borderId="0" xfId="0" applyFont="1" applyFill="1"/>
    <xf numFmtId="0" fontId="27" fillId="4" borderId="0" xfId="0" applyFont="1" applyFill="1" applyAlignment="1">
      <alignment horizontal="center"/>
    </xf>
    <xf numFmtId="0" fontId="39" fillId="4" borderId="0" xfId="0" applyFont="1" applyFill="1" applyAlignment="1">
      <alignment vertical="center"/>
    </xf>
    <xf numFmtId="0" fontId="14" fillId="4" borderId="0" xfId="0" applyFont="1" applyFill="1" applyBorder="1" applyAlignment="1">
      <alignment horizontal="center"/>
    </xf>
    <xf numFmtId="0" fontId="14" fillId="4" borderId="0" xfId="0" applyFont="1" applyFill="1" applyAlignment="1">
      <alignment horizontal="center"/>
    </xf>
    <xf numFmtId="164" fontId="27" fillId="4" borderId="0" xfId="0" applyNumberFormat="1" applyFont="1" applyFill="1"/>
    <xf numFmtId="0" fontId="13" fillId="4" borderId="0" xfId="0" applyFont="1" applyFill="1"/>
    <xf numFmtId="0" fontId="40" fillId="4" borderId="0" xfId="0" applyFont="1" applyFill="1" applyAlignment="1">
      <alignment vertical="center"/>
    </xf>
    <xf numFmtId="0" fontId="40" fillId="4" borderId="1" xfId="0" applyFont="1" applyFill="1" applyBorder="1" applyAlignment="1">
      <alignment horizontal="center" vertical="center"/>
    </xf>
    <xf numFmtId="0" fontId="28" fillId="4" borderId="0" xfId="0" applyFont="1" applyFill="1"/>
    <xf numFmtId="164" fontId="27" fillId="4" borderId="0" xfId="0" applyNumberFormat="1" applyFont="1" applyFill="1" applyAlignment="1">
      <alignment horizontal="center"/>
    </xf>
    <xf numFmtId="0" fontId="27" fillId="4" borderId="0" xfId="0" applyFont="1" applyFill="1"/>
    <xf numFmtId="0" fontId="28" fillId="4" borderId="1" xfId="0" applyFont="1" applyFill="1" applyBorder="1" applyAlignment="1">
      <alignment horizontal="center"/>
    </xf>
    <xf numFmtId="0" fontId="19" fillId="4" borderId="0" xfId="0" applyFont="1" applyFill="1" applyAlignment="1">
      <alignment horizontal="center"/>
    </xf>
    <xf numFmtId="164" fontId="18" fillId="4" borderId="0" xfId="1" applyNumberFormat="1" applyFont="1" applyFill="1" applyAlignment="1">
      <alignment horizontal="center" vertical="center"/>
    </xf>
    <xf numFmtId="164" fontId="27" fillId="4" borderId="0" xfId="0" applyNumberFormat="1" applyFont="1" applyFill="1" applyAlignment="1">
      <alignment horizontal="left"/>
    </xf>
    <xf numFmtId="0" fontId="28" fillId="4" borderId="1" xfId="0" applyFont="1" applyFill="1" applyBorder="1"/>
    <xf numFmtId="0" fontId="36" fillId="4" borderId="0" xfId="0" applyFont="1" applyFill="1" applyAlignment="1">
      <alignment horizontal="center"/>
    </xf>
    <xf numFmtId="164" fontId="28" fillId="4" borderId="0" xfId="0" applyNumberFormat="1" applyFont="1" applyFill="1" applyAlignment="1">
      <alignment horizontal="center"/>
    </xf>
    <xf numFmtId="0" fontId="27" fillId="4" borderId="0" xfId="0" applyFont="1" applyFill="1" applyBorder="1" applyAlignment="1">
      <alignment horizontal="center"/>
    </xf>
    <xf numFmtId="0" fontId="19" fillId="4" borderId="0" xfId="0" applyFont="1" applyFill="1" applyBorder="1" applyAlignment="1">
      <alignment horizontal="center"/>
    </xf>
    <xf numFmtId="0" fontId="64" fillId="0" borderId="0" xfId="0" applyFont="1" applyFill="1" applyAlignment="1">
      <alignment horizontal="center"/>
    </xf>
    <xf numFmtId="0" fontId="27" fillId="0" borderId="0" xfId="0" applyFont="1" applyFill="1" applyAlignment="1">
      <alignment horizontal="center"/>
    </xf>
    <xf numFmtId="0" fontId="65" fillId="0" borderId="0" xfId="0" applyFont="1" applyFill="1" applyBorder="1" applyAlignment="1">
      <alignment horizontal="left"/>
    </xf>
    <xf numFmtId="0" fontId="67" fillId="0" borderId="0" xfId="0" applyFont="1" applyAlignment="1">
      <alignment vertical="center"/>
    </xf>
    <xf numFmtId="0" fontId="67" fillId="0" borderId="0" xfId="0" applyFont="1" applyFill="1" applyAlignment="1">
      <alignment vertical="center"/>
    </xf>
    <xf numFmtId="0" fontId="67" fillId="0" borderId="1" xfId="0" applyFont="1" applyBorder="1" applyAlignment="1">
      <alignment horizontal="center" vertical="center"/>
    </xf>
    <xf numFmtId="0" fontId="65" fillId="0" borderId="0" xfId="0" applyFont="1" applyFill="1"/>
    <xf numFmtId="0" fontId="27" fillId="0" borderId="0" xfId="0" applyFont="1" applyFill="1" applyAlignment="1">
      <alignment horizontal="center"/>
    </xf>
    <xf numFmtId="0" fontId="60" fillId="0" borderId="0" xfId="0" applyFont="1"/>
    <xf numFmtId="0" fontId="27" fillId="0" borderId="0" xfId="0" applyFont="1" applyFill="1" applyAlignment="1">
      <alignment horizontal="center"/>
    </xf>
    <xf numFmtId="0" fontId="9" fillId="7" borderId="0" xfId="0" applyFont="1" applyFill="1" applyAlignment="1">
      <alignment horizontal="center"/>
    </xf>
    <xf numFmtId="0" fontId="51" fillId="0" borderId="0" xfId="0" applyFont="1" applyFill="1" applyAlignment="1">
      <alignment horizontal="center"/>
    </xf>
    <xf numFmtId="0" fontId="29" fillId="3" borderId="0" xfId="0" applyFont="1" applyFill="1" applyBorder="1" applyAlignment="1">
      <alignment horizontal="right" vertical="center" wrapText="1"/>
    </xf>
    <xf numFmtId="164" fontId="19" fillId="17" borderId="0" xfId="0" applyNumberFormat="1" applyFont="1" applyFill="1" applyAlignment="1">
      <alignment horizontal="left"/>
    </xf>
    <xf numFmtId="0" fontId="19" fillId="17" borderId="0" xfId="0" applyFont="1" applyFill="1" applyAlignment="1">
      <alignment horizontal="left"/>
    </xf>
    <xf numFmtId="0" fontId="27" fillId="17" borderId="0" xfId="0" applyFont="1" applyFill="1" applyAlignment="1">
      <alignment horizontal="left"/>
    </xf>
    <xf numFmtId="164" fontId="18" fillId="17" borderId="0" xfId="0" applyNumberFormat="1" applyFont="1" applyFill="1" applyAlignment="1">
      <alignment horizontal="left"/>
    </xf>
    <xf numFmtId="0" fontId="34" fillId="0" borderId="1" xfId="0" applyFont="1" applyFill="1" applyBorder="1" applyAlignment="1">
      <alignment horizontal="center"/>
    </xf>
    <xf numFmtId="0" fontId="56" fillId="0" borderId="0" xfId="0" applyFont="1" applyFill="1" applyAlignment="1">
      <alignment horizontal="center"/>
    </xf>
    <xf numFmtId="0" fontId="36" fillId="0" borderId="0" xfId="0" applyFont="1" applyFill="1" applyAlignment="1">
      <alignment horizontal="right"/>
    </xf>
    <xf numFmtId="0" fontId="61" fillId="0" borderId="0" xfId="0" applyFont="1" applyAlignment="1">
      <alignment vertical="center"/>
    </xf>
    <xf numFmtId="0" fontId="61" fillId="0" borderId="0" xfId="0" applyFont="1" applyFill="1" applyBorder="1" applyAlignment="1">
      <alignment horizontal="left"/>
    </xf>
    <xf numFmtId="0" fontId="27" fillId="0" borderId="0" xfId="0" applyFont="1" applyFill="1" applyAlignment="1">
      <alignment vertical="center"/>
    </xf>
    <xf numFmtId="164" fontId="34" fillId="0" borderId="0" xfId="0" applyNumberFormat="1" applyFont="1" applyFill="1" applyAlignment="1">
      <alignment horizontal="center"/>
    </xf>
    <xf numFmtId="0" fontId="51" fillId="0" borderId="0" xfId="0" applyFont="1" applyFill="1"/>
    <xf numFmtId="0" fontId="61" fillId="0" borderId="0" xfId="0" applyFont="1" applyBorder="1"/>
    <xf numFmtId="0" fontId="0" fillId="0" borderId="1" xfId="0" applyBorder="1" applyAlignment="1">
      <alignment horizontal="center" vertical="center" wrapText="1"/>
    </xf>
    <xf numFmtId="0" fontId="50" fillId="0" borderId="0" xfId="0" applyFont="1" applyAlignment="1">
      <alignment horizontal="center"/>
    </xf>
    <xf numFmtId="0" fontId="50" fillId="0" borderId="1" xfId="0" applyFont="1" applyBorder="1" applyAlignment="1">
      <alignment horizontal="center"/>
    </xf>
    <xf numFmtId="0" fontId="50" fillId="0" borderId="0" xfId="0" applyFont="1" applyBorder="1" applyAlignment="1">
      <alignment horizontal="center"/>
    </xf>
    <xf numFmtId="0" fontId="0" fillId="0" borderId="0" xfId="0" applyBorder="1" applyAlignment="1">
      <alignment horizontal="center"/>
    </xf>
    <xf numFmtId="0" fontId="68" fillId="0" borderId="0" xfId="0" applyFont="1"/>
    <xf numFmtId="0" fontId="63" fillId="0" borderId="0" xfId="0" applyFont="1" applyFill="1"/>
    <xf numFmtId="0" fontId="34" fillId="0" borderId="0" xfId="0" applyFont="1" applyFill="1"/>
    <xf numFmtId="0" fontId="58" fillId="0" borderId="0" xfId="0" applyFont="1"/>
    <xf numFmtId="0" fontId="68" fillId="0" borderId="8" xfId="0" applyFont="1" applyBorder="1"/>
    <xf numFmtId="0" fontId="68" fillId="0" borderId="9" xfId="0" applyFont="1" applyBorder="1"/>
    <xf numFmtId="0" fontId="68" fillId="0" borderId="11" xfId="0" applyFont="1" applyBorder="1"/>
    <xf numFmtId="0" fontId="63" fillId="0" borderId="0" xfId="0" applyFont="1" applyAlignment="1">
      <alignment wrapText="1"/>
    </xf>
    <xf numFmtId="164" fontId="49" fillId="0" borderId="0" xfId="0" applyNumberFormat="1" applyFont="1" applyAlignment="1">
      <alignment horizontal="left" vertical="center"/>
    </xf>
    <xf numFmtId="0" fontId="64" fillId="0" borderId="0" xfId="0" applyFont="1" applyFill="1" applyAlignment="1">
      <alignment horizontal="left"/>
    </xf>
    <xf numFmtId="0" fontId="73" fillId="0" borderId="1" xfId="0" applyFont="1" applyBorder="1"/>
    <xf numFmtId="164" fontId="49" fillId="13" borderId="0" xfId="0" applyNumberFormat="1" applyFont="1" applyFill="1" applyAlignment="1">
      <alignment horizontal="left"/>
    </xf>
    <xf numFmtId="0" fontId="34" fillId="13" borderId="0" xfId="0" applyFont="1" applyFill="1"/>
    <xf numFmtId="0" fontId="61" fillId="13" borderId="0" xfId="0" applyFont="1" applyFill="1"/>
    <xf numFmtId="0" fontId="27" fillId="0" borderId="0" xfId="0" applyFont="1" applyFill="1" applyAlignment="1">
      <alignment horizontal="center"/>
    </xf>
    <xf numFmtId="0" fontId="73" fillId="13" borderId="0" xfId="0" applyFont="1" applyFill="1"/>
    <xf numFmtId="0" fontId="63" fillId="13" borderId="0" xfId="0" applyFont="1" applyFill="1"/>
    <xf numFmtId="0" fontId="0" fillId="0" borderId="0" xfId="0"/>
    <xf numFmtId="0" fontId="17" fillId="0" borderId="0" xfId="0" applyFont="1" applyFill="1" applyBorder="1" applyAlignment="1">
      <alignment horizontal="left"/>
    </xf>
    <xf numFmtId="0" fontId="14" fillId="0" borderId="0" xfId="0" applyFont="1" applyFill="1" applyBorder="1" applyAlignment="1">
      <alignment horizontal="left"/>
    </xf>
    <xf numFmtId="0" fontId="65" fillId="0" borderId="0" xfId="0" applyFont="1" applyFill="1" applyBorder="1" applyAlignment="1">
      <alignment horizontal="center"/>
    </xf>
    <xf numFmtId="0" fontId="65" fillId="0" borderId="0" xfId="0" applyFont="1" applyAlignment="1">
      <alignment horizontal="center"/>
    </xf>
    <xf numFmtId="0" fontId="14" fillId="18" borderId="0" xfId="0" applyFont="1" applyFill="1"/>
    <xf numFmtId="0" fontId="21" fillId="13" borderId="0" xfId="0" applyFont="1" applyFill="1" applyAlignment="1">
      <alignment vertical="center"/>
    </xf>
    <xf numFmtId="0" fontId="61" fillId="13" borderId="0" xfId="0" applyFont="1" applyFill="1" applyAlignment="1">
      <alignment vertical="center"/>
    </xf>
    <xf numFmtId="0" fontId="60" fillId="0" borderId="0" xfId="0" applyFont="1" applyAlignment="1">
      <alignment horizontal="right"/>
    </xf>
    <xf numFmtId="0" fontId="76" fillId="0" borderId="0" xfId="0" applyFont="1" applyFill="1"/>
    <xf numFmtId="0" fontId="40" fillId="0" borderId="1" xfId="0" applyFont="1" applyFill="1" applyBorder="1" applyAlignment="1">
      <alignment horizontal="center" vertical="center"/>
    </xf>
    <xf numFmtId="0" fontId="18" fillId="0" borderId="0" xfId="0" applyFont="1" applyFill="1" applyBorder="1"/>
    <xf numFmtId="0" fontId="33" fillId="7" borderId="0" xfId="0" applyFont="1" applyFill="1" applyAlignment="1">
      <alignment horizontal="center"/>
    </xf>
    <xf numFmtId="0" fontId="18" fillId="0" borderId="0" xfId="0" applyFont="1" applyFill="1" applyAlignment="1">
      <alignment horizontal="center"/>
    </xf>
    <xf numFmtId="0" fontId="27" fillId="0" borderId="0" xfId="0" applyFont="1" applyFill="1" applyAlignment="1">
      <alignment horizontal="center"/>
    </xf>
    <xf numFmtId="0" fontId="9" fillId="7" borderId="0" xfId="0" applyFont="1" applyFill="1" applyAlignment="1">
      <alignment horizontal="center"/>
    </xf>
    <xf numFmtId="0" fontId="77" fillId="0" borderId="0" xfId="0" applyFont="1" applyFill="1" applyBorder="1"/>
    <xf numFmtId="0" fontId="77" fillId="0" borderId="0" xfId="0" applyFont="1"/>
    <xf numFmtId="0" fontId="78" fillId="0" borderId="0" xfId="0" applyFont="1" applyFill="1"/>
    <xf numFmtId="0" fontId="79" fillId="0" borderId="0" xfId="0" applyFont="1" applyFill="1" applyAlignment="1">
      <alignment horizontal="center"/>
    </xf>
    <xf numFmtId="0" fontId="80" fillId="0" borderId="0" xfId="0" applyFont="1" applyFill="1" applyAlignment="1">
      <alignment horizontal="center"/>
    </xf>
    <xf numFmtId="0" fontId="79" fillId="0" borderId="0" xfId="0" applyFont="1" applyFill="1"/>
    <xf numFmtId="0" fontId="28" fillId="0" borderId="0" xfId="0" applyFont="1" applyFill="1" applyBorder="1"/>
    <xf numFmtId="0" fontId="2" fillId="0" borderId="1" xfId="0" applyFont="1" applyFill="1" applyBorder="1" applyAlignment="1">
      <alignment horizontal="center"/>
    </xf>
    <xf numFmtId="0" fontId="76" fillId="0" borderId="0" xfId="0" applyFont="1" applyFill="1" applyAlignment="1">
      <alignment horizontal="left"/>
    </xf>
    <xf numFmtId="0" fontId="81" fillId="0" borderId="0" xfId="0" applyFont="1"/>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6" fillId="0" borderId="0" xfId="0" applyFont="1" applyFill="1" applyBorder="1" applyAlignment="1">
      <alignment horizontal="left"/>
    </xf>
    <xf numFmtId="0" fontId="0" fillId="0" borderId="0" xfId="0" applyFill="1"/>
    <xf numFmtId="0" fontId="27" fillId="0" borderId="0" xfId="0" applyFont="1" applyFill="1" applyAlignment="1">
      <alignment horizontal="left"/>
    </xf>
    <xf numFmtId="0" fontId="13" fillId="0" borderId="0" xfId="0" applyFont="1" applyFill="1" applyAlignment="1">
      <alignment horizontal="center"/>
    </xf>
    <xf numFmtId="0" fontId="19" fillId="0" borderId="0" xfId="0" applyFont="1" applyFill="1" applyBorder="1" applyAlignment="1">
      <alignment horizontal="center"/>
    </xf>
    <xf numFmtId="0" fontId="18" fillId="0" borderId="0" xfId="0" applyFont="1" applyFill="1" applyAlignment="1">
      <alignment horizontal="center"/>
    </xf>
    <xf numFmtId="0" fontId="27" fillId="0" borderId="0" xfId="0" applyFont="1" applyFill="1" applyAlignment="1">
      <alignment horizontal="center"/>
    </xf>
    <xf numFmtId="0" fontId="14" fillId="0" borderId="0" xfId="0" applyFont="1" applyFill="1" applyBorder="1" applyAlignment="1">
      <alignment horizontal="center"/>
    </xf>
    <xf numFmtId="0" fontId="18" fillId="0" borderId="0" xfId="0" applyFont="1" applyFill="1" applyAlignment="1">
      <alignment horizontal="left"/>
    </xf>
    <xf numFmtId="0" fontId="27" fillId="0" borderId="0" xfId="0" applyFont="1" applyFill="1" applyAlignment="1">
      <alignment horizontal="center"/>
    </xf>
    <xf numFmtId="0" fontId="18" fillId="0" borderId="0" xfId="0" applyFont="1" applyFill="1" applyAlignment="1">
      <alignment horizontal="center"/>
    </xf>
    <xf numFmtId="0" fontId="27" fillId="0" borderId="0" xfId="0" applyFont="1" applyFill="1" applyAlignment="1">
      <alignment horizontal="center"/>
    </xf>
    <xf numFmtId="0" fontId="37" fillId="0" borderId="0" xfId="0" applyFont="1" applyFill="1" applyAlignment="1">
      <alignment horizontal="left"/>
    </xf>
    <xf numFmtId="0" fontId="27" fillId="0" borderId="0" xfId="0" applyFont="1" applyFill="1" applyAlignment="1">
      <alignment horizontal="left"/>
    </xf>
    <xf numFmtId="0" fontId="18" fillId="0" borderId="0" xfId="0" applyFont="1" applyFill="1" applyAlignment="1">
      <alignment horizontal="left"/>
    </xf>
    <xf numFmtId="0" fontId="19" fillId="0" borderId="2" xfId="0" applyFont="1" applyFill="1" applyBorder="1" applyAlignment="1">
      <alignment horizontal="center"/>
    </xf>
    <xf numFmtId="0" fontId="19" fillId="0" borderId="0" xfId="0" applyFont="1" applyFill="1" applyBorder="1" applyAlignment="1">
      <alignment horizontal="center"/>
    </xf>
    <xf numFmtId="0" fontId="14" fillId="0" borderId="0" xfId="0" applyFont="1" applyFill="1" applyBorder="1" applyAlignment="1">
      <alignment horizontal="center"/>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6" fillId="2" borderId="0" xfId="0" applyFont="1" applyFill="1" applyAlignment="1">
      <alignment horizontal="center"/>
    </xf>
    <xf numFmtId="0" fontId="27" fillId="6" borderId="0" xfId="0" applyFont="1" applyFill="1" applyAlignment="1">
      <alignment horizontal="center" vertical="center" wrapText="1"/>
    </xf>
    <xf numFmtId="0" fontId="50" fillId="0" borderId="7" xfId="0" applyFont="1" applyBorder="1" applyAlignment="1">
      <alignment horizontal="center" vertical="center"/>
    </xf>
    <xf numFmtId="0" fontId="50" fillId="0" borderId="2" xfId="0" applyFont="1" applyBorder="1" applyAlignment="1">
      <alignment horizontal="center" vertical="center"/>
    </xf>
    <xf numFmtId="0" fontId="50" fillId="0" borderId="10" xfId="0" applyFont="1" applyBorder="1" applyAlignment="1">
      <alignment horizontal="center" vertical="center"/>
    </xf>
    <xf numFmtId="0" fontId="70" fillId="0" borderId="7" xfId="0" applyFont="1" applyBorder="1" applyAlignment="1">
      <alignment horizontal="center" vertical="center"/>
    </xf>
    <xf numFmtId="0" fontId="70" fillId="0" borderId="2" xfId="0" applyFont="1" applyBorder="1" applyAlignment="1">
      <alignment horizontal="center" vertical="center"/>
    </xf>
    <xf numFmtId="0" fontId="70" fillId="0" borderId="10" xfId="0" applyFont="1" applyBorder="1" applyAlignment="1">
      <alignment horizontal="center" vertical="center"/>
    </xf>
    <xf numFmtId="0" fontId="63" fillId="0" borderId="0" xfId="0" applyFont="1" applyAlignment="1">
      <alignment horizontal="left" wrapText="1"/>
    </xf>
    <xf numFmtId="0" fontId="33" fillId="7" borderId="0" xfId="0" applyFont="1" applyFill="1" applyAlignment="1">
      <alignment horizontal="center"/>
    </xf>
    <xf numFmtId="0" fontId="69" fillId="0" borderId="0" xfId="0" applyFont="1" applyAlignment="1">
      <alignment horizontal="left" wrapText="1"/>
    </xf>
    <xf numFmtId="0" fontId="36" fillId="0" borderId="0" xfId="0" applyFont="1" applyFill="1" applyBorder="1" applyAlignment="1">
      <alignment horizontal="left"/>
    </xf>
    <xf numFmtId="0" fontId="9" fillId="7" borderId="0" xfId="0" applyFont="1" applyFill="1" applyAlignment="1">
      <alignment horizontal="center"/>
    </xf>
    <xf numFmtId="0" fontId="14" fillId="0" borderId="0" xfId="0" applyFont="1" applyFill="1" applyBorder="1" applyAlignment="1">
      <alignment horizontal="center" vertical="top" wrapText="1"/>
    </xf>
    <xf numFmtId="0" fontId="12" fillId="0" borderId="0" xfId="0" applyFont="1" applyFill="1" applyAlignment="1">
      <alignment horizontal="center" vertical="center"/>
    </xf>
    <xf numFmtId="0" fontId="13" fillId="0" borderId="0" xfId="0" applyFont="1" applyFill="1" applyAlignment="1">
      <alignment horizontal="center"/>
    </xf>
    <xf numFmtId="0" fontId="22" fillId="0" borderId="0" xfId="1" applyFont="1" applyFill="1" applyBorder="1" applyAlignment="1">
      <alignment horizontal="left" vertical="center" wrapText="1"/>
    </xf>
    <xf numFmtId="0" fontId="25" fillId="0" borderId="0" xfId="0" applyFont="1" applyFill="1" applyAlignment="1">
      <alignment horizontal="center" wrapText="1"/>
    </xf>
    <xf numFmtId="0" fontId="27" fillId="0" borderId="0" xfId="0" applyFont="1" applyFill="1" applyAlignment="1">
      <alignment horizontal="center" wrapText="1"/>
    </xf>
    <xf numFmtId="0" fontId="18" fillId="0" borderId="0" xfId="0" applyFont="1" applyFill="1" applyAlignment="1">
      <alignment horizontal="center" vertical="center" wrapText="1"/>
    </xf>
    <xf numFmtId="0" fontId="27" fillId="3" borderId="0" xfId="0" applyFont="1" applyFill="1" applyAlignment="1">
      <alignment horizontal="center" wrapText="1"/>
    </xf>
    <xf numFmtId="0" fontId="36" fillId="0" borderId="2" xfId="0" applyFont="1" applyFill="1" applyBorder="1" applyAlignment="1">
      <alignment horizontal="left"/>
    </xf>
    <xf numFmtId="0" fontId="36" fillId="0" borderId="0" xfId="0" applyFont="1" applyFill="1" applyAlignment="1">
      <alignment horizontal="left"/>
    </xf>
    <xf numFmtId="0" fontId="36" fillId="13" borderId="2" xfId="0" applyFont="1" applyFill="1" applyBorder="1" applyAlignment="1">
      <alignment horizontal="left"/>
    </xf>
    <xf numFmtId="0" fontId="36" fillId="13" borderId="0" xfId="0" applyFont="1" applyFill="1" applyAlignment="1">
      <alignment horizontal="left"/>
    </xf>
    <xf numFmtId="0" fontId="27" fillId="13" borderId="0" xfId="0" applyFont="1" applyFill="1" applyBorder="1" applyAlignment="1">
      <alignment horizontal="center" wrapText="1"/>
    </xf>
    <xf numFmtId="0" fontId="36" fillId="13" borderId="0" xfId="0" applyFont="1" applyFill="1" applyBorder="1" applyAlignment="1">
      <alignment horizontal="left"/>
    </xf>
    <xf numFmtId="0" fontId="27" fillId="4" borderId="0" xfId="0" applyFont="1" applyFill="1" applyAlignment="1">
      <alignment horizontal="center" wrapText="1"/>
    </xf>
    <xf numFmtId="0" fontId="19" fillId="13" borderId="0" xfId="0" applyFont="1" applyFill="1" applyBorder="1" applyAlignment="1">
      <alignment horizontal="center"/>
    </xf>
    <xf numFmtId="0" fontId="19" fillId="13" borderId="0" xfId="0" applyFont="1" applyFill="1" applyAlignment="1">
      <alignment horizontal="center"/>
    </xf>
    <xf numFmtId="0" fontId="36" fillId="13" borderId="0" xfId="0" applyFont="1" applyFill="1" applyBorder="1" applyAlignment="1">
      <alignment horizontal="center"/>
    </xf>
    <xf numFmtId="0" fontId="14" fillId="13" borderId="0" xfId="0" applyFont="1" applyFill="1" applyBorder="1" applyAlignment="1">
      <alignment horizontal="center"/>
    </xf>
    <xf numFmtId="0" fontId="36" fillId="4" borderId="2" xfId="0" applyFont="1" applyFill="1" applyBorder="1" applyAlignment="1">
      <alignment horizontal="left"/>
    </xf>
    <xf numFmtId="0" fontId="36" fillId="4" borderId="0" xfId="0" applyFont="1" applyFill="1" applyAlignment="1">
      <alignment horizontal="left"/>
    </xf>
    <xf numFmtId="0" fontId="14" fillId="13" borderId="0" xfId="0" applyFont="1" applyFill="1" applyBorder="1" applyAlignment="1">
      <alignment horizontal="center" vertical="top" wrapText="1"/>
    </xf>
    <xf numFmtId="0" fontId="16" fillId="6" borderId="0" xfId="0" applyFont="1" applyFill="1" applyAlignment="1">
      <alignment horizontal="center" vertical="center" wrapText="1"/>
    </xf>
    <xf numFmtId="0" fontId="16" fillId="5" borderId="0" xfId="0" applyFont="1" applyFill="1" applyAlignment="1">
      <alignment horizontal="center"/>
    </xf>
  </cellXfs>
  <cellStyles count="13">
    <cellStyle name="3232" xfId="1"/>
    <cellStyle name="Celda de comprobación" xfId="12" builtinId="23"/>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Normal" xfId="0" builtinId="0"/>
  </cellStyles>
  <dxfs count="0"/>
  <tableStyles count="0" defaultTableStyle="TableStyleMedium2" defaultPivotStyle="PivotStyleLight16"/>
  <colors>
    <mruColors>
      <color rgb="FF5B9BD5"/>
      <color rgb="FFED7D31"/>
      <color rgb="FFFF6699"/>
      <color rgb="FFE7B5E0"/>
      <color rgb="FFFF0066"/>
      <color rgb="FFFFCC99"/>
      <color rgb="FF009999"/>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5"/>
  <sheetViews>
    <sheetView showGridLines="0" tabSelected="1" topLeftCell="B1" zoomScale="55" zoomScaleNormal="55" workbookViewId="0">
      <selection activeCell="E18" sqref="E18"/>
    </sheetView>
  </sheetViews>
  <sheetFormatPr baseColWidth="10" defaultColWidth="10.7265625" defaultRowHeight="14.5"/>
  <cols>
    <col min="1" max="1" width="3.26953125" style="2" hidden="1" customWidth="1"/>
    <col min="2" max="2" width="13.7265625" style="2" customWidth="1"/>
    <col min="3" max="3" width="10.7265625" style="93"/>
    <col min="4" max="4" width="62.54296875" style="2" customWidth="1"/>
    <col min="5" max="5" width="30.7265625" style="2" customWidth="1"/>
    <col min="6" max="6" width="56.453125" style="14" customWidth="1"/>
    <col min="7" max="7" width="20.54296875" style="14" customWidth="1"/>
    <col min="8" max="8" width="19.453125" style="2" customWidth="1"/>
    <col min="9" max="9" width="19.26953125" style="2" customWidth="1"/>
    <col min="10" max="10" width="22.26953125" style="2" customWidth="1"/>
    <col min="11" max="11" width="17.1796875" style="2" customWidth="1"/>
    <col min="12" max="12" width="17.81640625" style="2" customWidth="1"/>
    <col min="13" max="13" width="26.1796875" style="2" customWidth="1"/>
    <col min="14" max="14" width="19.1796875" style="2" customWidth="1"/>
    <col min="15" max="16384" width="10.7265625" style="2"/>
  </cols>
  <sheetData>
    <row r="1" spans="1:20" ht="19.5">
      <c r="A1" s="402" t="s">
        <v>671</v>
      </c>
      <c r="B1" s="402"/>
      <c r="C1" s="402"/>
      <c r="D1" s="402"/>
      <c r="E1" s="402"/>
      <c r="F1" s="402"/>
      <c r="G1" s="402"/>
      <c r="H1" s="402"/>
      <c r="I1" s="402"/>
      <c r="J1" s="402"/>
      <c r="K1" s="402"/>
    </row>
    <row r="2" spans="1:20" ht="16.5" customHeight="1">
      <c r="A2" s="403" t="s">
        <v>84</v>
      </c>
      <c r="B2" s="403"/>
      <c r="C2" s="403"/>
      <c r="D2" s="403"/>
      <c r="E2" s="403"/>
      <c r="F2" s="403"/>
      <c r="G2" s="403"/>
      <c r="H2" s="403"/>
      <c r="I2" s="403"/>
      <c r="J2" s="403"/>
      <c r="K2" s="403"/>
      <c r="L2" s="10"/>
      <c r="M2" s="10"/>
      <c r="N2" s="10"/>
      <c r="O2" s="10"/>
      <c r="P2" s="10"/>
      <c r="Q2" s="10"/>
      <c r="R2" s="10"/>
    </row>
    <row r="3" spans="1:20" s="20" customFormat="1" ht="16.5" customHeight="1">
      <c r="A3" s="19"/>
      <c r="B3" s="15" t="s">
        <v>259</v>
      </c>
      <c r="C3" s="21" t="s">
        <v>260</v>
      </c>
      <c r="D3" s="15"/>
      <c r="E3" s="15"/>
      <c r="F3" s="15"/>
      <c r="G3" s="15"/>
      <c r="H3" s="19"/>
      <c r="I3" s="19"/>
      <c r="J3" s="19"/>
      <c r="K3" s="19"/>
      <c r="L3" s="10"/>
      <c r="M3" s="10"/>
      <c r="N3" s="10"/>
      <c r="O3" s="10"/>
      <c r="P3" s="10"/>
      <c r="Q3" s="10"/>
      <c r="R3" s="10"/>
    </row>
    <row r="4" spans="1:20" s="20" customFormat="1" ht="16.5" customHeight="1">
      <c r="A4" s="19"/>
      <c r="B4" s="15"/>
      <c r="C4" s="21"/>
      <c r="D4" s="22" t="s">
        <v>20</v>
      </c>
      <c r="E4" s="23">
        <v>1</v>
      </c>
      <c r="F4" s="15"/>
      <c r="G4"/>
      <c r="H4"/>
      <c r="I4"/>
      <c r="J4"/>
      <c r="K4"/>
      <c r="L4" s="10"/>
      <c r="M4" s="10"/>
      <c r="N4" s="10"/>
      <c r="O4" s="10"/>
      <c r="P4" s="10"/>
      <c r="Q4" s="10"/>
      <c r="R4" s="10"/>
    </row>
    <row r="5" spans="1:20" s="20" customFormat="1" ht="16.5" customHeight="1">
      <c r="A5" s="19"/>
      <c r="B5" s="15"/>
      <c r="C5" s="16"/>
      <c r="D5" s="22" t="s">
        <v>21</v>
      </c>
      <c r="E5" s="23">
        <v>2</v>
      </c>
      <c r="F5" s="15"/>
      <c r="G5"/>
      <c r="H5"/>
      <c r="I5"/>
      <c r="J5"/>
      <c r="K5"/>
      <c r="L5" s="10"/>
      <c r="M5" s="10"/>
      <c r="N5" s="10"/>
      <c r="O5" s="10"/>
      <c r="P5" s="10"/>
      <c r="Q5" s="10"/>
      <c r="R5" s="10"/>
    </row>
    <row r="6" spans="1:20" s="20" customFormat="1" ht="16.5" customHeight="1">
      <c r="A6" s="19"/>
      <c r="B6" s="15" t="s">
        <v>261</v>
      </c>
      <c r="C6" s="24" t="s">
        <v>262</v>
      </c>
      <c r="D6" s="12"/>
      <c r="E6" s="15"/>
      <c r="F6" s="15"/>
      <c r="G6"/>
      <c r="H6"/>
      <c r="I6"/>
      <c r="J6"/>
      <c r="K6"/>
      <c r="L6" s="10"/>
      <c r="M6" s="10"/>
      <c r="N6" s="10"/>
      <c r="O6" s="10"/>
      <c r="P6" s="10"/>
      <c r="Q6" s="10"/>
      <c r="R6" s="10"/>
    </row>
    <row r="7" spans="1:20" s="20" customFormat="1" ht="16.5" customHeight="1">
      <c r="A7" s="19"/>
      <c r="B7" s="15"/>
      <c r="C7" s="24"/>
      <c r="D7" s="22" t="s">
        <v>20</v>
      </c>
      <c r="E7" s="23">
        <v>1</v>
      </c>
      <c r="F7" s="15"/>
      <c r="G7"/>
      <c r="H7"/>
      <c r="I7"/>
      <c r="J7"/>
      <c r="K7"/>
      <c r="L7" s="10"/>
      <c r="M7" s="10"/>
      <c r="N7" s="10"/>
      <c r="O7" s="10"/>
      <c r="P7" s="10"/>
      <c r="Q7" s="10"/>
      <c r="R7" s="10"/>
    </row>
    <row r="8" spans="1:20" s="20" customFormat="1" ht="16.5" customHeight="1">
      <c r="A8" s="19"/>
      <c r="B8" s="15"/>
      <c r="C8" s="16"/>
      <c r="D8" s="22" t="s">
        <v>21</v>
      </c>
      <c r="E8" s="23">
        <v>2</v>
      </c>
      <c r="F8" s="15"/>
      <c r="L8" s="10"/>
      <c r="M8" s="10"/>
      <c r="N8" s="10"/>
      <c r="O8" s="10"/>
      <c r="P8" s="10"/>
      <c r="Q8" s="10"/>
      <c r="R8" s="10"/>
    </row>
    <row r="9" spans="1:20" ht="16.5" customHeight="1">
      <c r="B9" s="5"/>
      <c r="C9" s="28" t="s">
        <v>130</v>
      </c>
      <c r="D9" s="29"/>
      <c r="E9" s="30"/>
      <c r="F9" s="5"/>
      <c r="G9" s="9"/>
      <c r="H9" s="5"/>
      <c r="I9" s="5"/>
      <c r="J9" s="5"/>
      <c r="K9" s="5"/>
      <c r="L9" s="10"/>
      <c r="M9" s="10"/>
      <c r="N9" s="10"/>
      <c r="O9" s="10"/>
      <c r="P9" s="10"/>
      <c r="Q9" s="10"/>
      <c r="R9" s="10"/>
    </row>
    <row r="10" spans="1:20" ht="16.5" customHeight="1">
      <c r="A10" s="31"/>
      <c r="B10" s="20"/>
      <c r="C10" s="32" t="s">
        <v>591</v>
      </c>
      <c r="D10" s="32"/>
      <c r="E10" s="30"/>
      <c r="F10" s="5"/>
      <c r="G10" s="9"/>
      <c r="H10" s="5"/>
      <c r="I10" s="5"/>
      <c r="J10" s="5"/>
      <c r="K10" s="5"/>
      <c r="L10" s="10"/>
      <c r="M10" s="10"/>
      <c r="N10" s="10"/>
      <c r="O10" s="10"/>
      <c r="P10" s="10"/>
      <c r="Q10" s="10"/>
      <c r="R10" s="10"/>
    </row>
    <row r="11" spans="1:20" ht="16.5" customHeight="1">
      <c r="B11" s="390" t="s">
        <v>756</v>
      </c>
      <c r="C11" s="20" t="s">
        <v>85</v>
      </c>
      <c r="D11" s="20"/>
      <c r="E11" s="34"/>
      <c r="F11" s="35" t="s">
        <v>279</v>
      </c>
      <c r="G11" s="9"/>
      <c r="H11" s="5"/>
      <c r="I11" s="5"/>
      <c r="J11" s="5"/>
      <c r="K11" s="5"/>
      <c r="L11" s="10"/>
      <c r="M11" s="10"/>
      <c r="N11" s="10"/>
      <c r="O11" s="10"/>
      <c r="P11" s="10"/>
      <c r="Q11" s="10"/>
      <c r="R11" s="10"/>
    </row>
    <row r="12" spans="1:20" ht="16.5" customHeight="1">
      <c r="B12" s="393"/>
      <c r="C12" s="20"/>
      <c r="D12" s="20"/>
      <c r="E12" s="378"/>
      <c r="F12" s="35"/>
      <c r="G12" s="9"/>
      <c r="H12" s="5"/>
      <c r="I12" s="5"/>
      <c r="J12" s="5"/>
      <c r="K12" s="5"/>
      <c r="L12" s="10"/>
      <c r="M12" s="10"/>
      <c r="N12" s="10"/>
      <c r="O12" s="10"/>
      <c r="P12" s="10"/>
      <c r="Q12" s="10"/>
      <c r="R12" s="10"/>
    </row>
    <row r="13" spans="1:20" ht="16.5" customHeight="1">
      <c r="A13" s="403" t="s">
        <v>764</v>
      </c>
      <c r="B13" s="403"/>
      <c r="C13" s="403"/>
      <c r="D13" s="403"/>
      <c r="E13" s="403"/>
      <c r="F13" s="403"/>
      <c r="G13" s="403"/>
      <c r="H13" s="403"/>
      <c r="I13" s="403"/>
      <c r="J13" s="403"/>
      <c r="K13" s="403"/>
      <c r="L13" s="10"/>
      <c r="M13" s="10"/>
      <c r="N13" s="10"/>
      <c r="O13" s="10"/>
      <c r="P13" s="10"/>
      <c r="Q13" s="10"/>
      <c r="R13" s="10"/>
    </row>
    <row r="14" spans="1:20" s="10" customFormat="1" ht="8.25" customHeight="1">
      <c r="B14" s="36"/>
      <c r="C14" s="37"/>
      <c r="D14" s="38"/>
      <c r="E14" s="38"/>
      <c r="F14" s="38"/>
      <c r="G14" s="38"/>
      <c r="H14" s="38"/>
      <c r="I14" s="39"/>
      <c r="J14" s="7"/>
      <c r="K14" s="40"/>
      <c r="L14" s="42"/>
      <c r="M14" s="42"/>
      <c r="Q14" s="43"/>
      <c r="R14" s="43"/>
      <c r="S14" s="43"/>
      <c r="T14" s="43"/>
    </row>
    <row r="15" spans="1:20" s="10" customFormat="1" ht="18.75" customHeight="1">
      <c r="A15" s="54"/>
      <c r="B15" s="28">
        <f>1</f>
        <v>1</v>
      </c>
      <c r="C15" s="356" t="s">
        <v>382</v>
      </c>
      <c r="D15" s="38"/>
      <c r="E15" s="38"/>
      <c r="F15" s="38"/>
      <c r="G15" s="38"/>
      <c r="H15" s="38"/>
      <c r="I15" s="38"/>
      <c r="J15" s="53"/>
      <c r="K15" s="47"/>
      <c r="L15" s="42"/>
      <c r="M15" s="42"/>
    </row>
    <row r="16" spans="1:20" s="10" customFormat="1" ht="18.75" customHeight="1">
      <c r="B16" s="47"/>
      <c r="C16" s="37"/>
      <c r="D16" s="38"/>
      <c r="E16" s="38"/>
      <c r="F16" s="38"/>
      <c r="G16" s="7">
        <v>0</v>
      </c>
      <c r="H16" s="52">
        <v>1</v>
      </c>
      <c r="I16" s="38"/>
      <c r="J16" s="53"/>
      <c r="K16" s="47"/>
      <c r="L16" s="42"/>
      <c r="M16" s="42"/>
    </row>
    <row r="17" spans="2:13" s="10" customFormat="1" ht="18.75" customHeight="1">
      <c r="B17" s="47"/>
      <c r="C17" s="37"/>
      <c r="D17" s="38"/>
      <c r="E17" s="38"/>
      <c r="F17" s="38"/>
      <c r="G17" s="7">
        <v>1</v>
      </c>
      <c r="H17" s="52">
        <v>2</v>
      </c>
      <c r="I17" s="38"/>
      <c r="J17" s="53"/>
      <c r="K17" s="47"/>
      <c r="L17" s="42"/>
      <c r="M17" s="42"/>
    </row>
    <row r="18" spans="2:13" s="10" customFormat="1" ht="18.75" customHeight="1">
      <c r="B18" s="47"/>
      <c r="C18" s="37"/>
      <c r="D18" s="38"/>
      <c r="E18" s="38"/>
      <c r="F18" s="38"/>
      <c r="G18" s="7">
        <v>2</v>
      </c>
      <c r="H18" s="52">
        <v>3</v>
      </c>
      <c r="I18" s="38"/>
      <c r="J18" s="53"/>
      <c r="K18" s="47"/>
      <c r="L18" s="42"/>
      <c r="M18" s="42"/>
    </row>
    <row r="19" spans="2:13" s="10" customFormat="1" ht="18.75" customHeight="1">
      <c r="B19" s="47"/>
      <c r="C19" s="37"/>
      <c r="D19" s="38"/>
      <c r="E19" s="38"/>
      <c r="F19" s="38"/>
      <c r="G19" s="7">
        <v>3</v>
      </c>
      <c r="H19" s="52">
        <v>4</v>
      </c>
      <c r="I19" s="38"/>
      <c r="J19" s="53"/>
      <c r="K19" s="47"/>
      <c r="L19" s="42"/>
      <c r="M19" s="42"/>
    </row>
    <row r="20" spans="2:13" s="10" customFormat="1" ht="18.75" customHeight="1">
      <c r="B20" s="47"/>
      <c r="C20" s="37"/>
      <c r="D20" s="38"/>
      <c r="E20" s="38"/>
      <c r="F20" s="38"/>
      <c r="G20" s="55" t="s">
        <v>53</v>
      </c>
      <c r="H20" s="52">
        <v>5</v>
      </c>
      <c r="I20" s="38"/>
      <c r="J20" s="53"/>
      <c r="K20" s="47"/>
      <c r="L20" s="42"/>
      <c r="M20" s="42"/>
    </row>
    <row r="21" spans="2:13" s="10" customFormat="1" ht="15" customHeight="1">
      <c r="B21" s="56">
        <f>B15+1</f>
        <v>2</v>
      </c>
      <c r="C21" s="57" t="s">
        <v>535</v>
      </c>
      <c r="D21" s="58"/>
      <c r="E21" s="58"/>
      <c r="F21" s="59"/>
      <c r="G21" s="59"/>
      <c r="H21" s="58"/>
      <c r="I21" s="58"/>
      <c r="J21" s="58"/>
      <c r="K21" s="58"/>
      <c r="L21" s="60"/>
      <c r="M21" s="60"/>
    </row>
    <row r="22" spans="2:13" s="10" customFormat="1" ht="15" customHeight="1">
      <c r="B22" s="47"/>
      <c r="C22" s="61"/>
      <c r="D22" s="61"/>
      <c r="E22" s="61"/>
      <c r="F22" s="62"/>
      <c r="G22" s="7">
        <v>0</v>
      </c>
      <c r="H22" s="52">
        <v>1</v>
      </c>
      <c r="J22" s="55"/>
      <c r="K22" s="61"/>
      <c r="L22" s="63"/>
      <c r="M22" s="63"/>
    </row>
    <row r="23" spans="2:13" s="10" customFormat="1" ht="15" customHeight="1">
      <c r="B23" s="47"/>
      <c r="C23" s="61"/>
      <c r="D23" s="61"/>
      <c r="E23" s="61"/>
      <c r="F23" s="62"/>
      <c r="G23" s="7">
        <v>1</v>
      </c>
      <c r="H23" s="52">
        <v>2</v>
      </c>
      <c r="J23" s="55"/>
      <c r="K23" s="61"/>
      <c r="L23" s="63"/>
      <c r="M23" s="63"/>
    </row>
    <row r="24" spans="2:13" s="10" customFormat="1" ht="15" customHeight="1">
      <c r="B24" s="47"/>
      <c r="C24" s="61"/>
      <c r="D24" s="61"/>
      <c r="E24" s="61"/>
      <c r="F24" s="62"/>
      <c r="G24" s="7" t="s">
        <v>538</v>
      </c>
      <c r="H24" s="52">
        <v>3</v>
      </c>
      <c r="J24" s="55"/>
      <c r="K24" s="61"/>
      <c r="L24" s="63"/>
      <c r="M24" s="63"/>
    </row>
    <row r="25" spans="2:13" s="10" customFormat="1" ht="7.5" customHeight="1">
      <c r="B25" s="47"/>
      <c r="C25" s="37"/>
      <c r="D25" s="38"/>
      <c r="E25" s="38"/>
      <c r="F25" s="38"/>
      <c r="G25" s="38"/>
      <c r="H25" s="38"/>
      <c r="J25" s="53"/>
      <c r="K25" s="47"/>
      <c r="L25" s="42"/>
      <c r="M25" s="42"/>
    </row>
    <row r="26" spans="2:13" s="10" customFormat="1" ht="15" customHeight="1">
      <c r="B26" s="56">
        <f>B21+1</f>
        <v>3</v>
      </c>
      <c r="C26" s="48" t="s">
        <v>536</v>
      </c>
      <c r="D26" s="38"/>
      <c r="E26" s="7"/>
      <c r="F26" s="41"/>
      <c r="G26" s="7"/>
      <c r="H26" s="8"/>
      <c r="J26" s="53"/>
      <c r="K26" s="47"/>
      <c r="L26" s="42"/>
      <c r="M26" s="42"/>
    </row>
    <row r="27" spans="2:13" s="10" customFormat="1" ht="15.75" customHeight="1">
      <c r="B27" s="47"/>
      <c r="C27" s="37"/>
      <c r="D27" s="38"/>
      <c r="E27" s="7"/>
      <c r="F27" s="41"/>
      <c r="G27" s="7">
        <v>0</v>
      </c>
      <c r="H27" s="52">
        <v>1</v>
      </c>
      <c r="J27" s="53"/>
      <c r="K27" s="47"/>
      <c r="L27" s="42"/>
      <c r="M27" s="42"/>
    </row>
    <row r="28" spans="2:13" s="10" customFormat="1" ht="15.75" customHeight="1">
      <c r="B28" s="47"/>
      <c r="C28" s="37"/>
      <c r="D28" s="38"/>
      <c r="E28" s="7"/>
      <c r="F28" s="41"/>
      <c r="G28" s="7">
        <v>1</v>
      </c>
      <c r="H28" s="52">
        <v>2</v>
      </c>
      <c r="J28" s="53"/>
      <c r="K28" s="47"/>
      <c r="L28" s="42"/>
      <c r="M28" s="42"/>
    </row>
    <row r="29" spans="2:13" s="10" customFormat="1" ht="15.75" customHeight="1">
      <c r="B29" s="47"/>
      <c r="C29" s="37"/>
      <c r="D29" s="38"/>
      <c r="E29" s="7"/>
      <c r="F29" s="41"/>
      <c r="G29" s="7" t="s">
        <v>538</v>
      </c>
      <c r="H29" s="52">
        <v>3</v>
      </c>
      <c r="J29" s="53"/>
      <c r="K29" s="47"/>
      <c r="L29" s="42"/>
      <c r="M29" s="42"/>
    </row>
    <row r="30" spans="2:13" s="10" customFormat="1" ht="15.75" customHeight="1">
      <c r="B30" s="47"/>
      <c r="C30" s="37"/>
      <c r="D30" s="38"/>
      <c r="E30" s="7"/>
      <c r="F30" s="41"/>
      <c r="G30" s="320"/>
      <c r="H30" s="8"/>
      <c r="J30" s="53"/>
      <c r="K30" s="47"/>
      <c r="L30" s="42"/>
      <c r="M30" s="42"/>
    </row>
    <row r="31" spans="2:13" s="10" customFormat="1" ht="7.5" customHeight="1">
      <c r="B31" s="47"/>
      <c r="C31" s="37"/>
      <c r="D31" s="38"/>
      <c r="E31" s="7"/>
      <c r="F31" s="41"/>
      <c r="G31" s="7"/>
      <c r="H31" s="8"/>
      <c r="J31" s="53"/>
      <c r="K31" s="47"/>
      <c r="L31" s="42"/>
      <c r="M31" s="42"/>
    </row>
    <row r="32" spans="2:13" s="10" customFormat="1" ht="7.5" customHeight="1">
      <c r="B32" s="47"/>
      <c r="C32" s="5"/>
      <c r="D32" s="42"/>
      <c r="E32" s="29"/>
      <c r="F32" s="68"/>
      <c r="G32" s="68"/>
      <c r="H32" s="29"/>
      <c r="I32" s="8"/>
      <c r="J32" s="53"/>
      <c r="K32" s="47"/>
      <c r="L32" s="42"/>
      <c r="M32" s="42"/>
    </row>
    <row r="33" spans="1:13" s="10" customFormat="1" ht="15" customHeight="1">
      <c r="B33" s="56">
        <f>B26+1</f>
        <v>4</v>
      </c>
      <c r="C33" s="44" t="s">
        <v>541</v>
      </c>
      <c r="D33" s="42"/>
      <c r="E33" s="29"/>
      <c r="F33" s="68"/>
      <c r="G33" s="68"/>
      <c r="H33" s="29"/>
      <c r="I33" s="8"/>
      <c r="J33" s="53"/>
      <c r="K33" s="47"/>
      <c r="L33" s="42"/>
      <c r="M33" s="42"/>
    </row>
    <row r="34" spans="1:13" s="10" customFormat="1" ht="7.5" customHeight="1">
      <c r="B34" s="47"/>
      <c r="C34" s="44"/>
      <c r="D34" s="42"/>
      <c r="E34" s="29"/>
      <c r="F34" s="68"/>
      <c r="G34" s="68"/>
      <c r="H34" s="29"/>
      <c r="I34" s="8"/>
      <c r="J34" s="53"/>
      <c r="K34" s="47"/>
      <c r="L34" s="42"/>
      <c r="M34" s="42"/>
    </row>
    <row r="35" spans="1:13" s="10" customFormat="1" ht="18" customHeight="1">
      <c r="B35" s="47"/>
      <c r="C35" s="44"/>
      <c r="D35" s="69" t="s">
        <v>70</v>
      </c>
      <c r="F35" s="52">
        <v>1</v>
      </c>
      <c r="G35" s="68"/>
      <c r="H35" s="40" t="s">
        <v>77</v>
      </c>
      <c r="I35" s="40"/>
      <c r="J35" s="7"/>
      <c r="K35" s="52">
        <v>7</v>
      </c>
      <c r="L35" s="42"/>
      <c r="M35" s="42"/>
    </row>
    <row r="36" spans="1:13" s="10" customFormat="1" ht="18" customHeight="1">
      <c r="B36" s="47"/>
      <c r="C36" s="70"/>
      <c r="D36" s="69" t="s">
        <v>537</v>
      </c>
      <c r="E36" s="69"/>
      <c r="F36" s="52">
        <v>2</v>
      </c>
      <c r="G36" s="68"/>
      <c r="H36" s="40" t="s">
        <v>78</v>
      </c>
      <c r="I36" s="40"/>
      <c r="J36" s="7"/>
      <c r="K36" s="52">
        <v>8</v>
      </c>
      <c r="L36" s="42"/>
      <c r="M36" s="42"/>
    </row>
    <row r="37" spans="1:13" s="10" customFormat="1" ht="18" customHeight="1">
      <c r="B37" s="47"/>
      <c r="C37" s="70"/>
      <c r="D37" s="69" t="s">
        <v>71</v>
      </c>
      <c r="E37" s="69"/>
      <c r="F37" s="52">
        <v>3</v>
      </c>
      <c r="G37" s="68"/>
      <c r="H37" s="40" t="s">
        <v>79</v>
      </c>
      <c r="I37" s="40"/>
      <c r="J37" s="7"/>
      <c r="K37" s="52">
        <v>9</v>
      </c>
      <c r="L37" s="42"/>
      <c r="M37" s="42"/>
    </row>
    <row r="38" spans="1:13" s="10" customFormat="1" ht="18" customHeight="1">
      <c r="B38" s="47"/>
      <c r="C38" s="70"/>
      <c r="D38" s="69" t="s">
        <v>72</v>
      </c>
      <c r="E38" s="69"/>
      <c r="F38" s="52">
        <v>4</v>
      </c>
      <c r="G38" s="68"/>
      <c r="H38" s="40" t="s">
        <v>80</v>
      </c>
      <c r="I38" s="40"/>
      <c r="J38" s="7"/>
      <c r="K38" s="52">
        <v>10</v>
      </c>
      <c r="L38" s="42"/>
      <c r="M38" s="42"/>
    </row>
    <row r="39" spans="1:13" s="10" customFormat="1" ht="18" customHeight="1">
      <c r="B39" s="47"/>
      <c r="C39" s="70"/>
      <c r="D39" s="69" t="s">
        <v>73</v>
      </c>
      <c r="E39" s="69"/>
      <c r="F39" s="52">
        <v>5</v>
      </c>
      <c r="G39" s="68"/>
      <c r="H39" s="40" t="s">
        <v>534</v>
      </c>
      <c r="I39" s="40"/>
      <c r="J39" s="7"/>
      <c r="K39" s="52">
        <v>11</v>
      </c>
      <c r="L39" s="42"/>
      <c r="M39" s="42"/>
    </row>
    <row r="40" spans="1:13" s="10" customFormat="1" ht="18" customHeight="1">
      <c r="B40" s="47"/>
      <c r="C40" s="70"/>
      <c r="D40" s="69" t="s">
        <v>74</v>
      </c>
      <c r="E40" s="357"/>
      <c r="F40" s="52">
        <v>6</v>
      </c>
      <c r="G40" s="68"/>
      <c r="H40" s="40"/>
      <c r="I40" s="40"/>
      <c r="J40" s="7"/>
      <c r="K40" s="8"/>
      <c r="L40" s="42"/>
      <c r="M40" s="42"/>
    </row>
    <row r="41" spans="1:13" s="10" customFormat="1" ht="18" customHeight="1">
      <c r="B41" s="47"/>
      <c r="D41" s="357"/>
      <c r="E41" s="357"/>
      <c r="F41" s="8"/>
      <c r="G41" s="68"/>
      <c r="H41" s="40"/>
      <c r="I41" s="40"/>
      <c r="J41" s="7"/>
      <c r="K41" s="8"/>
      <c r="L41" s="42"/>
      <c r="M41" s="42"/>
    </row>
    <row r="42" spans="1:13" s="10" customFormat="1" ht="18" customHeight="1">
      <c r="A42" s="54"/>
      <c r="B42" s="56">
        <f>+B33+1</f>
        <v>5</v>
      </c>
      <c r="C42" s="10" t="s">
        <v>540</v>
      </c>
      <c r="D42" s="69"/>
      <c r="E42" s="69"/>
      <c r="F42" s="8"/>
      <c r="G42" s="68"/>
      <c r="H42" s="40"/>
      <c r="I42" s="40"/>
      <c r="J42" s="7"/>
      <c r="K42" s="8"/>
      <c r="L42" s="42"/>
      <c r="M42" s="42"/>
    </row>
    <row r="43" spans="1:13" s="10" customFormat="1" ht="18" customHeight="1">
      <c r="B43" s="47"/>
      <c r="D43" s="69"/>
      <c r="E43" s="69"/>
      <c r="F43" s="8"/>
      <c r="G43" s="7">
        <v>0</v>
      </c>
      <c r="H43" s="52">
        <v>1</v>
      </c>
      <c r="I43" s="40"/>
      <c r="J43" s="7"/>
      <c r="K43" s="8"/>
      <c r="L43" s="42"/>
      <c r="M43" s="42"/>
    </row>
    <row r="44" spans="1:13" s="10" customFormat="1" ht="18" customHeight="1">
      <c r="B44" s="47"/>
      <c r="D44" s="69"/>
      <c r="E44" s="69"/>
      <c r="F44" s="8"/>
      <c r="G44" s="7">
        <v>1</v>
      </c>
      <c r="H44" s="52">
        <v>2</v>
      </c>
      <c r="I44" s="40"/>
      <c r="J44" s="7"/>
      <c r="K44" s="8"/>
      <c r="L44" s="42"/>
      <c r="M44" s="42"/>
    </row>
    <row r="45" spans="1:13" s="10" customFormat="1" ht="18" customHeight="1">
      <c r="B45" s="47"/>
      <c r="D45" s="69"/>
      <c r="E45" s="69"/>
      <c r="F45" s="8"/>
      <c r="G45" s="7">
        <v>2</v>
      </c>
      <c r="H45" s="52">
        <v>3</v>
      </c>
      <c r="I45" s="40"/>
      <c r="J45" s="7"/>
      <c r="K45" s="8"/>
      <c r="L45" s="42"/>
      <c r="M45" s="42"/>
    </row>
    <row r="46" spans="1:13" s="10" customFormat="1" ht="18" customHeight="1">
      <c r="B46" s="47"/>
      <c r="D46" s="69"/>
      <c r="E46" s="69"/>
      <c r="F46" s="8"/>
      <c r="G46" s="7">
        <v>3</v>
      </c>
      <c r="H46" s="52">
        <v>4</v>
      </c>
      <c r="I46" s="40"/>
      <c r="J46" s="7"/>
      <c r="K46" s="8"/>
      <c r="L46" s="42"/>
      <c r="M46" s="42"/>
    </row>
    <row r="47" spans="1:13" s="10" customFormat="1" ht="18" customHeight="1">
      <c r="B47" s="47"/>
      <c r="D47" s="69"/>
      <c r="E47" s="69"/>
      <c r="F47" s="8"/>
      <c r="G47" s="55" t="s">
        <v>53</v>
      </c>
      <c r="H47" s="52">
        <v>5</v>
      </c>
      <c r="I47" s="40"/>
      <c r="J47" s="7"/>
      <c r="K47" s="8"/>
      <c r="L47" s="42"/>
      <c r="M47" s="42"/>
    </row>
    <row r="48" spans="1:13" s="10" customFormat="1" ht="18" customHeight="1">
      <c r="A48" s="54"/>
      <c r="B48" s="71">
        <f>+B42+1</f>
        <v>6</v>
      </c>
      <c r="C48" s="10" t="s">
        <v>539</v>
      </c>
      <c r="D48" s="69"/>
      <c r="E48" s="69"/>
      <c r="F48" s="8"/>
      <c r="G48" s="55"/>
      <c r="H48" s="8"/>
      <c r="I48" s="40"/>
      <c r="J48" s="7"/>
      <c r="K48" s="8"/>
      <c r="L48" s="42"/>
      <c r="M48" s="42"/>
    </row>
    <row r="49" spans="1:13" s="10" customFormat="1" ht="18" customHeight="1">
      <c r="B49" s="47"/>
      <c r="C49" s="72"/>
      <c r="D49" s="73"/>
      <c r="E49" s="73"/>
      <c r="F49" s="74"/>
      <c r="G49" s="7" t="s">
        <v>20</v>
      </c>
      <c r="H49" s="52">
        <v>1</v>
      </c>
      <c r="I49" s="40"/>
      <c r="J49" s="7"/>
      <c r="K49" s="8"/>
      <c r="L49" s="42"/>
      <c r="M49" s="42"/>
    </row>
    <row r="50" spans="1:13" s="10" customFormat="1" ht="18" customHeight="1">
      <c r="B50" s="47"/>
      <c r="C50" s="3"/>
      <c r="D50" s="357"/>
      <c r="E50" s="357"/>
      <c r="F50" s="30"/>
      <c r="G50" s="7" t="s">
        <v>21</v>
      </c>
      <c r="H50" s="52">
        <v>2</v>
      </c>
      <c r="I50" s="40"/>
      <c r="J50" s="7"/>
      <c r="K50" s="8"/>
      <c r="L50" s="42"/>
      <c r="M50" s="42"/>
    </row>
    <row r="51" spans="1:13" s="10" customFormat="1" ht="18" customHeight="1">
      <c r="B51" s="47"/>
      <c r="C51" s="3"/>
      <c r="D51" s="357"/>
      <c r="E51" s="357"/>
      <c r="F51" s="30"/>
      <c r="G51" s="55"/>
      <c r="H51" s="8"/>
      <c r="I51" s="40"/>
      <c r="J51" s="7"/>
      <c r="K51" s="8"/>
      <c r="L51" s="42"/>
      <c r="M51" s="42"/>
    </row>
    <row r="52" spans="1:13">
      <c r="A52" s="404" t="s">
        <v>244</v>
      </c>
      <c r="B52" s="404"/>
      <c r="C52" s="404"/>
      <c r="D52" s="404"/>
      <c r="E52" s="404"/>
      <c r="F52" s="404"/>
      <c r="G52" s="404"/>
      <c r="H52" s="404"/>
      <c r="I52" s="404"/>
      <c r="J52" s="404"/>
      <c r="K52" s="404"/>
    </row>
    <row r="53" spans="1:13" s="76" customFormat="1" ht="21" customHeight="1">
      <c r="B53" s="28">
        <f>B48+1</f>
        <v>7</v>
      </c>
      <c r="C53" s="32" t="s">
        <v>599</v>
      </c>
      <c r="D53" s="77"/>
      <c r="E53" s="356"/>
    </row>
    <row r="54" spans="1:13" s="76" customFormat="1" ht="18" customHeight="1">
      <c r="B54" s="80"/>
      <c r="D54" s="79"/>
      <c r="E54" s="82" t="s">
        <v>253</v>
      </c>
      <c r="F54" s="77"/>
      <c r="G54" s="77"/>
    </row>
    <row r="55" spans="1:13" s="76" customFormat="1" ht="18" customHeight="1">
      <c r="B55" s="80"/>
      <c r="C55" s="81" t="str">
        <f>+"P."&amp;$B$53&amp;".1"</f>
        <v>P.7.1</v>
      </c>
      <c r="D55" s="23" t="s">
        <v>88</v>
      </c>
      <c r="E55" s="82">
        <v>1</v>
      </c>
      <c r="F55" s="77"/>
      <c r="G55" s="77"/>
    </row>
    <row r="56" spans="1:13" s="76" customFormat="1" ht="18" customHeight="1">
      <c r="B56" s="80"/>
      <c r="C56" s="81" t="str">
        <f>+"P."&amp;$B$53&amp;".2"</f>
        <v>P.7.2</v>
      </c>
      <c r="D56" s="379" t="s">
        <v>720</v>
      </c>
      <c r="E56" s="82">
        <v>2</v>
      </c>
      <c r="F56" s="83"/>
      <c r="G56" s="77"/>
    </row>
    <row r="57" spans="1:13" s="76" customFormat="1" ht="18" customHeight="1">
      <c r="B57" s="80"/>
      <c r="C57" s="81" t="str">
        <f>+"P."&amp;$B$53&amp;".3"</f>
        <v>P.7.3</v>
      </c>
      <c r="D57" s="23" t="s">
        <v>26</v>
      </c>
      <c r="E57" s="82">
        <v>3</v>
      </c>
      <c r="F57" s="83"/>
      <c r="G57" s="77"/>
    </row>
    <row r="58" spans="1:13" s="76" customFormat="1" ht="18" customHeight="1">
      <c r="B58" s="80"/>
      <c r="C58" s="81" t="str">
        <f>+"P."&amp;$B$53&amp;".4"</f>
        <v>P.7.4</v>
      </c>
      <c r="D58" s="23" t="s">
        <v>97</v>
      </c>
      <c r="E58" s="82">
        <v>4</v>
      </c>
      <c r="F58" s="83"/>
      <c r="G58" s="356"/>
    </row>
    <row r="59" spans="1:13" s="76" customFormat="1">
      <c r="B59" s="80"/>
      <c r="C59" s="81" t="str">
        <f>+"P."&amp;$B$53&amp;".5"</f>
        <v>P.7.5</v>
      </c>
      <c r="D59" s="379" t="s">
        <v>706</v>
      </c>
      <c r="E59" s="82">
        <v>5</v>
      </c>
      <c r="F59" s="372"/>
      <c r="G59" s="356"/>
    </row>
    <row r="60" spans="1:13" s="76" customFormat="1">
      <c r="B60" s="80"/>
      <c r="C60" s="81" t="str">
        <f>+"P."&amp;$B$53&amp;".6"</f>
        <v>P.7.6</v>
      </c>
      <c r="D60" s="379" t="s">
        <v>686</v>
      </c>
      <c r="E60" s="82">
        <v>6</v>
      </c>
      <c r="F60" s="372"/>
      <c r="G60" s="356"/>
    </row>
    <row r="61" spans="1:13" s="76" customFormat="1" ht="18" customHeight="1">
      <c r="B61" s="80"/>
      <c r="C61" s="81" t="str">
        <f>+"P."&amp;$B$53&amp;".7"</f>
        <v>P.7.7</v>
      </c>
      <c r="D61" s="23" t="s">
        <v>27</v>
      </c>
      <c r="E61" s="82">
        <v>7</v>
      </c>
      <c r="F61" s="83"/>
      <c r="G61" s="356"/>
    </row>
    <row r="62" spans="1:13" s="76" customFormat="1" ht="18" customHeight="1">
      <c r="B62" s="80"/>
      <c r="C62" s="81" t="str">
        <f>+"P."&amp;$B$53&amp;".8"</f>
        <v>P.7.8</v>
      </c>
      <c r="D62" s="23" t="s">
        <v>125</v>
      </c>
      <c r="E62" s="82">
        <v>8</v>
      </c>
      <c r="F62" s="83"/>
      <c r="G62" s="77"/>
      <c r="H62" s="83"/>
      <c r="I62" s="84"/>
    </row>
    <row r="63" spans="1:13" s="76" customFormat="1" ht="44.25" customHeight="1">
      <c r="B63" s="80"/>
      <c r="C63" s="85" t="str">
        <f>+"P."&amp;$B$53&amp;".9"</f>
        <v>P.7.9</v>
      </c>
      <c r="D63" s="86" t="s">
        <v>302</v>
      </c>
      <c r="E63" s="82">
        <v>9</v>
      </c>
      <c r="F63" s="83"/>
      <c r="G63" s="77"/>
      <c r="H63" s="83"/>
      <c r="I63" s="84"/>
    </row>
    <row r="64" spans="1:13" s="76" customFormat="1" ht="31.5" customHeight="1">
      <c r="B64" s="80"/>
      <c r="C64" s="85" t="str">
        <f>+"P."&amp;$B$53&amp;".10"</f>
        <v>P.7.10</v>
      </c>
      <c r="D64" s="244" t="s">
        <v>303</v>
      </c>
      <c r="E64" s="82">
        <v>10</v>
      </c>
      <c r="F64" s="356"/>
      <c r="G64" s="77"/>
      <c r="H64" s="83"/>
      <c r="I64" s="84"/>
    </row>
    <row r="65" spans="2:11" s="76" customFormat="1" ht="43.5">
      <c r="B65" s="80"/>
      <c r="C65" s="85" t="str">
        <f>+"P."&amp;$B$53&amp;".11"</f>
        <v>P.7.11</v>
      </c>
      <c r="D65" s="382" t="s">
        <v>687</v>
      </c>
      <c r="E65" s="383">
        <v>11</v>
      </c>
      <c r="F65" s="373"/>
      <c r="G65" s="77"/>
      <c r="H65" s="83"/>
      <c r="I65" s="84"/>
    </row>
    <row r="66" spans="2:11" s="76" customFormat="1">
      <c r="B66" s="80"/>
      <c r="C66" s="85" t="str">
        <f>+"P."&amp;$B$53&amp;".12"</f>
        <v>P.7.12</v>
      </c>
      <c r="D66" s="382" t="s">
        <v>683</v>
      </c>
      <c r="E66" s="383">
        <v>12</v>
      </c>
      <c r="F66" s="373"/>
      <c r="G66" s="77"/>
      <c r="H66" s="83"/>
      <c r="I66" s="84"/>
    </row>
    <row r="67" spans="2:11" s="76" customFormat="1" ht="18" customHeight="1">
      <c r="B67" s="80"/>
      <c r="C67" s="81" t="str">
        <f>+"P."&amp;$B$53&amp;".99"</f>
        <v>P.7.99</v>
      </c>
      <c r="D67" s="23" t="s">
        <v>134</v>
      </c>
      <c r="E67" s="86">
        <v>99</v>
      </c>
      <c r="F67" s="356"/>
      <c r="H67" s="83"/>
      <c r="I67" s="84"/>
    </row>
    <row r="68" spans="2:11" s="76" customFormat="1" ht="18" customHeight="1">
      <c r="B68" s="77"/>
      <c r="C68" s="77"/>
      <c r="D68" s="77"/>
      <c r="E68" s="79"/>
      <c r="F68" s="356"/>
      <c r="G68" s="77"/>
      <c r="H68" s="87"/>
      <c r="J68" s="83"/>
      <c r="K68" s="84"/>
    </row>
    <row r="69" spans="2:11" s="76" customFormat="1" ht="18" customHeight="1">
      <c r="B69" s="77"/>
      <c r="C69" s="88" t="str">
        <f>+"Aplicar P"&amp;B70&amp;" Sí "&amp;C57&amp;"=3"</f>
        <v>Aplicar P8 Sí P.7.3=3</v>
      </c>
      <c r="D69" s="77"/>
      <c r="E69" s="79"/>
      <c r="F69" s="79"/>
      <c r="G69" s="77"/>
      <c r="H69" s="87"/>
      <c r="J69" s="83"/>
      <c r="K69" s="84"/>
    </row>
    <row r="70" spans="2:11" s="76" customFormat="1" ht="18" customHeight="1">
      <c r="B70" s="28">
        <f>B53+1</f>
        <v>8</v>
      </c>
      <c r="C70" s="81" t="s">
        <v>317</v>
      </c>
      <c r="D70" s="77"/>
      <c r="E70" s="79"/>
      <c r="F70" s="79"/>
      <c r="G70" s="77"/>
      <c r="H70" s="87"/>
      <c r="J70" s="83"/>
      <c r="K70" s="84"/>
    </row>
    <row r="71" spans="2:11" s="76" customFormat="1" ht="18" customHeight="1">
      <c r="B71" s="77"/>
      <c r="C71" s="20" t="s">
        <v>600</v>
      </c>
      <c r="D71" s="89">
        <v>1</v>
      </c>
      <c r="F71" s="79"/>
      <c r="G71" s="77"/>
      <c r="H71" s="87"/>
      <c r="J71" s="83"/>
      <c r="K71" s="84"/>
    </row>
    <row r="72" spans="2:11" s="76" customFormat="1" ht="18" customHeight="1">
      <c r="B72" s="77"/>
      <c r="C72" s="20" t="s">
        <v>1</v>
      </c>
      <c r="D72" s="89">
        <v>2</v>
      </c>
      <c r="F72" s="79"/>
      <c r="G72" s="77"/>
      <c r="H72" s="87"/>
      <c r="J72" s="83"/>
      <c r="K72" s="84"/>
    </row>
    <row r="73" spans="2:11" s="76" customFormat="1" ht="18" customHeight="1">
      <c r="B73" s="77"/>
      <c r="C73" s="77"/>
      <c r="D73" s="77"/>
      <c r="E73" s="79"/>
      <c r="F73" s="79"/>
      <c r="G73" s="77"/>
      <c r="H73" s="87"/>
      <c r="J73" s="83"/>
      <c r="K73" s="84"/>
    </row>
    <row r="74" spans="2:11">
      <c r="B74" s="20"/>
      <c r="C74" s="88" t="str">
        <f>+"Aplicar P"&amp;B75&amp;" Sí "&amp;C55&amp;"=1 Sí no ir a P"&amp;B117&amp;""</f>
        <v>Aplicar P9 Sí P.7.1=1 Sí no ir a P14</v>
      </c>
      <c r="D74" s="90"/>
      <c r="E74" s="20"/>
      <c r="F74" s="20"/>
      <c r="G74" s="20"/>
      <c r="H74" s="20"/>
      <c r="I74" s="20"/>
      <c r="J74" s="20"/>
      <c r="K74" s="20"/>
    </row>
    <row r="75" spans="2:11">
      <c r="B75" s="91">
        <f>B70+1</f>
        <v>9</v>
      </c>
      <c r="C75" s="92" t="s">
        <v>3</v>
      </c>
      <c r="D75" s="92"/>
      <c r="E75" s="93"/>
      <c r="F75" s="390"/>
      <c r="I75" s="390"/>
      <c r="K75" s="390"/>
    </row>
    <row r="76" spans="2:11">
      <c r="B76" s="390"/>
      <c r="C76" s="2"/>
      <c r="D76" s="96" t="s">
        <v>689</v>
      </c>
      <c r="E76" s="97">
        <v>1</v>
      </c>
      <c r="F76" s="98"/>
      <c r="G76" s="95"/>
      <c r="H76" s="20"/>
      <c r="I76" s="390"/>
      <c r="J76" s="390"/>
      <c r="K76" s="390"/>
    </row>
    <row r="77" spans="2:11">
      <c r="B77" s="390"/>
      <c r="C77" s="20"/>
      <c r="D77" s="100" t="s">
        <v>690</v>
      </c>
      <c r="E77" s="97">
        <v>2</v>
      </c>
      <c r="F77" s="236" t="str">
        <f>+"Ir a P"&amp;$B$93&amp;""</f>
        <v>Ir a P11</v>
      </c>
      <c r="G77" s="100"/>
      <c r="H77" s="98"/>
      <c r="I77" s="390"/>
      <c r="J77" s="95"/>
      <c r="K77" s="390"/>
    </row>
    <row r="78" spans="2:11">
      <c r="B78" s="390"/>
      <c r="C78" s="20"/>
      <c r="D78" s="100" t="s">
        <v>92</v>
      </c>
      <c r="E78" s="97">
        <v>3</v>
      </c>
      <c r="F78" s="236" t="str">
        <f>+"Ir a P"&amp;$B$93&amp;""</f>
        <v>Ir a P11</v>
      </c>
      <c r="G78" s="100"/>
      <c r="H78" s="98"/>
      <c r="I78" s="390"/>
      <c r="J78" s="390"/>
      <c r="K78" s="390"/>
    </row>
    <row r="79" spans="2:11">
      <c r="B79" s="390"/>
      <c r="C79" s="20"/>
      <c r="D79" s="100"/>
      <c r="F79" s="101"/>
      <c r="G79" s="100"/>
      <c r="H79" s="98"/>
      <c r="I79" s="390"/>
      <c r="J79" s="390"/>
      <c r="K79" s="390"/>
    </row>
    <row r="80" spans="2:11">
      <c r="B80" s="91">
        <f>B75+1</f>
        <v>10</v>
      </c>
      <c r="C80" s="32" t="s">
        <v>746</v>
      </c>
      <c r="D80" s="32"/>
      <c r="F80" s="103"/>
      <c r="G80" s="390"/>
      <c r="H80" s="390"/>
      <c r="I80" s="390"/>
      <c r="J80" s="95"/>
      <c r="K80" s="390"/>
    </row>
    <row r="81" spans="2:11">
      <c r="B81" s="390"/>
      <c r="C81" s="20" t="s">
        <v>120</v>
      </c>
      <c r="D81" s="20"/>
      <c r="F81" s="89">
        <v>1</v>
      </c>
      <c r="G81" s="104"/>
      <c r="H81" s="104"/>
      <c r="I81" s="104"/>
      <c r="J81" s="104"/>
      <c r="K81" s="104"/>
    </row>
    <row r="82" spans="2:11">
      <c r="B82" s="390"/>
      <c r="C82" s="20" t="s">
        <v>178</v>
      </c>
      <c r="D82" s="20"/>
      <c r="F82" s="89">
        <v>2</v>
      </c>
      <c r="G82" s="390"/>
      <c r="H82" s="390"/>
      <c r="I82" s="390"/>
      <c r="J82" s="390"/>
      <c r="K82" s="390"/>
    </row>
    <row r="83" spans="2:11">
      <c r="B83" s="390"/>
      <c r="C83" s="20" t="s">
        <v>692</v>
      </c>
      <c r="D83" s="20"/>
      <c r="F83" s="89">
        <v>3</v>
      </c>
      <c r="G83" s="390"/>
      <c r="H83" s="390"/>
      <c r="I83" s="390"/>
      <c r="J83" s="390"/>
      <c r="K83" s="390"/>
    </row>
    <row r="84" spans="2:11">
      <c r="B84" s="390"/>
      <c r="C84" s="20" t="s">
        <v>135</v>
      </c>
      <c r="D84" s="20"/>
      <c r="F84" s="89">
        <v>4</v>
      </c>
      <c r="G84" s="390"/>
      <c r="H84" s="390"/>
      <c r="I84" s="390"/>
      <c r="J84" s="390"/>
      <c r="K84" s="390"/>
    </row>
    <row r="85" spans="2:11">
      <c r="B85" s="390"/>
      <c r="C85" s="20" t="s">
        <v>122</v>
      </c>
      <c r="D85" s="20"/>
      <c r="F85" s="89">
        <v>5</v>
      </c>
      <c r="G85" s="390"/>
      <c r="H85" s="390"/>
      <c r="I85" s="390"/>
      <c r="J85" s="390"/>
      <c r="K85" s="390"/>
    </row>
    <row r="86" spans="2:11">
      <c r="B86" s="390"/>
      <c r="C86" s="10" t="s">
        <v>688</v>
      </c>
      <c r="D86" s="10"/>
      <c r="E86" s="128"/>
      <c r="F86" s="89">
        <v>6</v>
      </c>
      <c r="G86" s="104"/>
      <c r="H86" s="104"/>
      <c r="I86" s="104"/>
      <c r="J86" s="104"/>
      <c r="K86" s="104"/>
    </row>
    <row r="87" spans="2:11">
      <c r="B87" s="390"/>
      <c r="C87" s="365" t="s">
        <v>691</v>
      </c>
      <c r="D87" s="10"/>
      <c r="E87" s="128"/>
      <c r="F87" s="89">
        <v>7</v>
      </c>
      <c r="G87" s="104"/>
      <c r="H87" s="104"/>
      <c r="I87" s="104"/>
      <c r="J87" s="104"/>
      <c r="K87" s="104"/>
    </row>
    <row r="88" spans="2:11">
      <c r="B88" s="390"/>
      <c r="C88" s="20" t="s">
        <v>179</v>
      </c>
      <c r="D88" s="20"/>
      <c r="F88" s="89">
        <v>97</v>
      </c>
      <c r="G88" s="390"/>
      <c r="H88" s="390"/>
      <c r="I88" s="390"/>
      <c r="J88" s="390"/>
      <c r="K88" s="390"/>
    </row>
    <row r="89" spans="2:11">
      <c r="B89" s="390"/>
      <c r="C89" s="20" t="s">
        <v>153</v>
      </c>
      <c r="D89" s="20"/>
      <c r="F89" s="89">
        <v>98</v>
      </c>
      <c r="G89" s="390"/>
      <c r="H89" s="390"/>
      <c r="I89" s="390"/>
      <c r="J89" s="390"/>
      <c r="K89" s="390"/>
    </row>
    <row r="90" spans="2:11">
      <c r="B90" s="390"/>
      <c r="C90" s="377"/>
      <c r="D90" s="20"/>
      <c r="F90" s="391"/>
      <c r="G90" s="390"/>
      <c r="H90" s="390"/>
      <c r="I90" s="390"/>
      <c r="J90" s="390"/>
      <c r="K90" s="390"/>
    </row>
    <row r="91" spans="2:11">
      <c r="B91" s="390"/>
      <c r="C91" s="2"/>
      <c r="D91" s="94"/>
      <c r="E91" s="101"/>
      <c r="F91" s="390"/>
      <c r="G91" s="236"/>
      <c r="H91" s="390"/>
      <c r="I91" s="390"/>
      <c r="J91" s="390"/>
      <c r="K91" s="390"/>
    </row>
    <row r="92" spans="2:11">
      <c r="B92" s="390"/>
      <c r="C92" s="105" t="str">
        <f>+"Aplicar P"&amp;B93&amp;" Sí P"&amp;$B$75&amp;"=2 o 3"</f>
        <v>Aplicar P11 Sí P9=2 o 3</v>
      </c>
      <c r="D92" s="94"/>
      <c r="E92" s="101"/>
      <c r="F92" s="390"/>
      <c r="G92" s="236"/>
      <c r="H92" s="390"/>
      <c r="I92" s="390"/>
      <c r="J92" s="390"/>
      <c r="K92" s="390"/>
    </row>
    <row r="93" spans="2:11">
      <c r="B93" s="106">
        <f>B80+1</f>
        <v>11</v>
      </c>
      <c r="C93" s="107" t="s">
        <v>747</v>
      </c>
      <c r="D93" s="107"/>
      <c r="E93" s="107"/>
      <c r="F93" s="107"/>
      <c r="G93" s="107"/>
      <c r="H93" s="108"/>
      <c r="I93" s="18"/>
      <c r="J93" s="109"/>
      <c r="K93" s="24"/>
    </row>
    <row r="94" spans="2:11">
      <c r="B94" s="12"/>
      <c r="C94" s="20" t="s">
        <v>117</v>
      </c>
      <c r="D94" s="12"/>
      <c r="E94" s="387"/>
      <c r="F94" s="12"/>
      <c r="G94" s="97">
        <v>1</v>
      </c>
      <c r="H94" s="110"/>
      <c r="I94" s="111"/>
      <c r="J94" s="12"/>
      <c r="K94" s="12"/>
    </row>
    <row r="95" spans="2:11">
      <c r="B95" s="12"/>
      <c r="C95" s="20" t="s">
        <v>118</v>
      </c>
      <c r="D95" s="20"/>
      <c r="E95" s="94"/>
      <c r="F95" s="12"/>
      <c r="G95" s="97">
        <v>2</v>
      </c>
      <c r="H95" s="110"/>
      <c r="I95" s="111"/>
      <c r="J95" s="12"/>
      <c r="K95" s="12"/>
    </row>
    <row r="96" spans="2:11">
      <c r="B96" s="12"/>
      <c r="C96" s="20" t="s">
        <v>142</v>
      </c>
      <c r="D96" s="20"/>
      <c r="E96" s="94"/>
      <c r="F96" s="12"/>
      <c r="G96" s="97">
        <v>3</v>
      </c>
      <c r="H96" s="110"/>
      <c r="I96" s="111"/>
      <c r="J96" s="12"/>
      <c r="K96" s="12"/>
    </row>
    <row r="97" spans="2:11">
      <c r="B97" s="12"/>
      <c r="C97" s="20" t="s">
        <v>123</v>
      </c>
      <c r="D97" s="20"/>
      <c r="E97" s="94"/>
      <c r="F97" s="12"/>
      <c r="G97" s="97">
        <v>4</v>
      </c>
      <c r="H97" s="112"/>
      <c r="I97" s="111"/>
      <c r="J97" s="12"/>
      <c r="K97" s="12"/>
    </row>
    <row r="98" spans="2:11">
      <c r="B98" s="12"/>
      <c r="C98" s="20" t="s">
        <v>124</v>
      </c>
      <c r="D98" s="20"/>
      <c r="E98" s="94"/>
      <c r="F98" s="12"/>
      <c r="G98" s="97">
        <v>5</v>
      </c>
      <c r="H98" s="110"/>
      <c r="I98" s="111"/>
      <c r="J98" s="12"/>
      <c r="K98" s="12"/>
    </row>
    <row r="99" spans="2:11">
      <c r="B99" s="12"/>
      <c r="C99" s="20" t="s">
        <v>234</v>
      </c>
      <c r="D99" s="20"/>
      <c r="E99" s="94"/>
      <c r="F99" s="12"/>
      <c r="G99" s="97">
        <v>6</v>
      </c>
      <c r="H99" s="110"/>
      <c r="I99" s="111"/>
      <c r="J99" s="12"/>
      <c r="K99" s="12"/>
    </row>
    <row r="100" spans="2:11">
      <c r="B100" s="12"/>
      <c r="C100" s="20" t="s">
        <v>669</v>
      </c>
      <c r="D100" s="20"/>
      <c r="E100" s="94"/>
      <c r="F100" s="12"/>
      <c r="G100" s="97">
        <v>7</v>
      </c>
      <c r="H100" s="110"/>
      <c r="I100" s="111"/>
      <c r="J100" s="12"/>
      <c r="K100" s="12"/>
    </row>
    <row r="101" spans="2:11">
      <c r="B101" s="12"/>
      <c r="C101" s="20" t="s">
        <v>724</v>
      </c>
      <c r="D101" s="20"/>
      <c r="E101" s="94"/>
      <c r="F101" s="12"/>
      <c r="G101" s="97">
        <v>8</v>
      </c>
      <c r="H101" s="110"/>
      <c r="I101" s="111"/>
      <c r="J101" s="12"/>
      <c r="K101" s="12"/>
    </row>
    <row r="102" spans="2:11">
      <c r="B102" s="12"/>
      <c r="C102" s="20" t="s">
        <v>119</v>
      </c>
      <c r="D102" s="20"/>
      <c r="E102" s="94"/>
      <c r="F102" s="12"/>
      <c r="G102" s="97">
        <v>97</v>
      </c>
      <c r="H102" s="100"/>
      <c r="I102" s="111"/>
      <c r="J102" s="12"/>
      <c r="K102" s="12"/>
    </row>
    <row r="103" spans="2:11">
      <c r="B103" s="12"/>
      <c r="C103" s="20" t="s">
        <v>266</v>
      </c>
      <c r="D103" s="12"/>
      <c r="E103" s="376"/>
      <c r="F103" s="12"/>
      <c r="G103" s="97">
        <v>98</v>
      </c>
      <c r="H103" s="12"/>
      <c r="I103" s="113"/>
      <c r="J103" s="12"/>
      <c r="K103" s="12"/>
    </row>
    <row r="104" spans="2:11">
      <c r="B104" s="390"/>
      <c r="C104" s="20"/>
      <c r="D104" s="100"/>
      <c r="F104" s="101"/>
      <c r="G104" s="236"/>
      <c r="H104" s="98"/>
      <c r="I104" s="390"/>
      <c r="J104" s="390"/>
      <c r="K104" s="390"/>
    </row>
    <row r="105" spans="2:11">
      <c r="B105" s="28">
        <f>B93+1</f>
        <v>12</v>
      </c>
      <c r="C105" s="32" t="s">
        <v>89</v>
      </c>
      <c r="D105" s="32"/>
      <c r="E105" s="390"/>
      <c r="F105" s="390"/>
      <c r="G105" s="32"/>
      <c r="H105" s="32"/>
      <c r="I105" s="32"/>
      <c r="J105" s="32"/>
      <c r="K105" s="32"/>
    </row>
    <row r="106" spans="2:11">
      <c r="B106" s="390"/>
      <c r="C106" s="20" t="s">
        <v>85</v>
      </c>
      <c r="E106" s="34"/>
      <c r="F106" s="356"/>
      <c r="G106" s="114"/>
      <c r="H106" s="20"/>
      <c r="I106" s="20"/>
      <c r="J106" s="20"/>
      <c r="K106" s="20"/>
    </row>
    <row r="107" spans="2:11">
      <c r="B107" s="390"/>
      <c r="C107" s="20"/>
      <c r="D107" s="20"/>
      <c r="E107" s="91"/>
      <c r="F107" s="356"/>
      <c r="G107" s="20"/>
      <c r="H107" s="356"/>
      <c r="I107" s="356"/>
      <c r="J107" s="356"/>
      <c r="K107" s="20"/>
    </row>
    <row r="108" spans="2:11" ht="15" customHeight="1">
      <c r="B108" s="91"/>
      <c r="C108" s="386" t="s">
        <v>273</v>
      </c>
      <c r="D108" s="386"/>
      <c r="E108" s="386"/>
      <c r="F108" s="356"/>
      <c r="G108" s="386"/>
      <c r="H108" s="356"/>
      <c r="I108" s="356"/>
      <c r="J108" s="356"/>
      <c r="K108" s="390"/>
    </row>
    <row r="109" spans="2:11">
      <c r="B109" s="390"/>
      <c r="C109" s="356"/>
      <c r="D109" s="356"/>
      <c r="E109" s="94" t="s">
        <v>86</v>
      </c>
      <c r="F109" s="34"/>
      <c r="G109" s="20" t="s">
        <v>85</v>
      </c>
      <c r="H109" s="356"/>
      <c r="I109" s="356"/>
      <c r="J109" s="356"/>
      <c r="K109" s="116"/>
    </row>
    <row r="110" spans="2:11">
      <c r="B110" s="390"/>
      <c r="C110" s="390"/>
      <c r="D110" s="20"/>
      <c r="E110" s="94" t="s">
        <v>87</v>
      </c>
      <c r="F110" s="34"/>
      <c r="G110" s="20" t="s">
        <v>85</v>
      </c>
      <c r="H110" s="356"/>
      <c r="I110" s="356"/>
      <c r="J110" s="356"/>
      <c r="K110" s="390"/>
    </row>
    <row r="111" spans="2:11">
      <c r="B111" s="390"/>
      <c r="C111" s="390"/>
      <c r="D111" s="20"/>
      <c r="E111" s="94"/>
      <c r="F111" s="356"/>
      <c r="G111" s="20"/>
      <c r="H111" s="20"/>
      <c r="I111" s="390"/>
      <c r="J111" s="390"/>
      <c r="K111" s="390"/>
    </row>
    <row r="112" spans="2:11" s="20" customFormat="1">
      <c r="B112" s="390"/>
      <c r="C112" s="88" t="str">
        <f>+"APLICAR P"&amp;B105&amp;" Sí P"&amp;B105&amp;"DIGITAL&gt;0"</f>
        <v>APLICAR P12 Sí P12DIGITAL&gt;0</v>
      </c>
      <c r="D112" s="94"/>
      <c r="E112" s="391"/>
      <c r="F112" s="356"/>
      <c r="G112" s="390"/>
      <c r="H112" s="390"/>
      <c r="I112" s="390"/>
      <c r="J112" s="390"/>
      <c r="K112" s="390"/>
    </row>
    <row r="113" spans="1:11" s="20" customFormat="1" ht="14.5" customHeight="1">
      <c r="B113" s="91">
        <f>B105+1</f>
        <v>13</v>
      </c>
      <c r="C113" s="32" t="str">
        <f>+"Tomando en cuenta los -INSERTAR VALOR DE P"&amp;$B$105&amp;"DIGITAL- televisores digitales que usted tiene, ¿Cuántos de ellos son una SmartTV?"</f>
        <v>Tomando en cuenta los -INSERTAR VALOR DE P12DIGITAL- televisores digitales que usted tiene, ¿Cuántos de ellos son una SmartTV?</v>
      </c>
      <c r="D113" s="94"/>
      <c r="E113" s="391"/>
      <c r="F113" s="356"/>
      <c r="G113" s="356"/>
      <c r="H113" s="356"/>
      <c r="I113" s="390"/>
      <c r="J113" s="390"/>
      <c r="K113" s="390"/>
    </row>
    <row r="114" spans="1:11" s="20" customFormat="1">
      <c r="B114" s="390"/>
      <c r="D114" s="20" t="s">
        <v>85</v>
      </c>
      <c r="E114" s="283"/>
      <c r="F114" s="356"/>
      <c r="G114" s="356"/>
      <c r="H114" s="356"/>
      <c r="I114" s="390"/>
      <c r="J114" s="390"/>
      <c r="K114" s="390"/>
    </row>
    <row r="115" spans="1:11">
      <c r="B115" s="390"/>
      <c r="C115" s="390"/>
      <c r="D115" s="377"/>
      <c r="E115" s="94"/>
      <c r="F115" s="356"/>
      <c r="G115" s="356"/>
      <c r="H115" s="356"/>
      <c r="I115" s="390"/>
      <c r="J115" s="390"/>
      <c r="K115" s="390"/>
    </row>
    <row r="116" spans="1:11" s="20" customFormat="1">
      <c r="C116" s="88" t="str">
        <f>+"Aplicar P"&amp;B117&amp;" Sí "&amp;C56&amp;"=2"</f>
        <v>Aplicar P14 Sí P.7.2=2</v>
      </c>
      <c r="E116" s="94"/>
      <c r="F116" s="356"/>
      <c r="G116" s="356"/>
      <c r="H116" s="356"/>
      <c r="I116" s="390"/>
      <c r="J116" s="390"/>
      <c r="K116" s="390"/>
    </row>
    <row r="117" spans="1:11" s="20" customFormat="1">
      <c r="B117" s="91">
        <f>B113+1</f>
        <v>14</v>
      </c>
      <c r="C117" s="32" t="s">
        <v>305</v>
      </c>
      <c r="D117" s="32"/>
      <c r="E117" s="284"/>
      <c r="F117" s="356"/>
      <c r="G117" s="356"/>
      <c r="H117" s="356"/>
      <c r="I117" s="390"/>
      <c r="J117" s="390"/>
      <c r="K117" s="390"/>
    </row>
    <row r="118" spans="1:11" s="20" customFormat="1">
      <c r="B118" s="390"/>
      <c r="C118" s="20" t="s">
        <v>85</v>
      </c>
      <c r="E118" s="34"/>
      <c r="F118" s="356"/>
      <c r="G118" s="356"/>
      <c r="H118" s="356"/>
      <c r="I118" s="390"/>
      <c r="J118" s="390"/>
      <c r="K118" s="390"/>
    </row>
    <row r="119" spans="1:11" s="20" customFormat="1">
      <c r="B119" s="390"/>
      <c r="E119" s="378"/>
      <c r="F119" s="285"/>
      <c r="G119" s="356"/>
      <c r="H119" s="356"/>
      <c r="I119" s="390"/>
      <c r="J119" s="390"/>
      <c r="K119" s="390"/>
    </row>
    <row r="120" spans="1:11" s="20" customFormat="1">
      <c r="C120" s="88" t="str">
        <f>+"Aplicar P"&amp;B121&amp;" Sí "&amp;C65&amp;"=11"</f>
        <v>Aplicar P15 Sí P.7.11=11</v>
      </c>
      <c r="E120" s="378"/>
      <c r="F120" s="285"/>
      <c r="G120" s="356"/>
      <c r="H120" s="356"/>
      <c r="I120" s="390"/>
      <c r="J120" s="390"/>
      <c r="K120" s="390"/>
    </row>
    <row r="121" spans="1:11" s="20" customFormat="1">
      <c r="B121" s="91">
        <f>B117+1</f>
        <v>15</v>
      </c>
      <c r="C121" s="32" t="s">
        <v>725</v>
      </c>
      <c r="D121" s="32"/>
      <c r="E121" s="284"/>
      <c r="F121" s="94"/>
      <c r="G121" s="356"/>
      <c r="H121" s="356"/>
      <c r="I121" s="390"/>
      <c r="J121" s="390"/>
      <c r="K121" s="390"/>
    </row>
    <row r="122" spans="1:11" s="20" customFormat="1">
      <c r="B122" s="91"/>
      <c r="C122" s="20" t="s">
        <v>85</v>
      </c>
      <c r="E122" s="34"/>
      <c r="F122" s="285"/>
      <c r="G122" s="356"/>
      <c r="H122" s="356"/>
      <c r="I122" s="390"/>
      <c r="J122" s="390"/>
      <c r="K122" s="390"/>
    </row>
    <row r="123" spans="1:11" s="20" customFormat="1">
      <c r="B123" s="91"/>
      <c r="E123" s="378"/>
      <c r="F123" s="285"/>
      <c r="G123" s="286"/>
      <c r="H123" s="88"/>
      <c r="I123" s="390"/>
      <c r="J123" s="390"/>
      <c r="K123" s="390"/>
    </row>
    <row r="124" spans="1:11" s="119" customFormat="1" ht="24.75" customHeight="1">
      <c r="A124" s="439" t="s">
        <v>759</v>
      </c>
      <c r="B124" s="439"/>
      <c r="C124" s="439"/>
      <c r="D124" s="439"/>
      <c r="E124" s="439"/>
      <c r="F124" s="439"/>
      <c r="G124" s="439"/>
      <c r="H124" s="439"/>
      <c r="I124" s="439"/>
      <c r="J124" s="439"/>
      <c r="K124" s="439"/>
    </row>
    <row r="125" spans="1:11">
      <c r="A125" s="14"/>
      <c r="B125" s="14"/>
      <c r="C125" s="14"/>
      <c r="D125" s="14"/>
      <c r="E125" s="14"/>
      <c r="H125" s="14"/>
      <c r="I125" s="14"/>
      <c r="J125" s="14"/>
      <c r="K125" s="14"/>
    </row>
    <row r="126" spans="1:11">
      <c r="A126" s="14"/>
      <c r="B126" s="5" t="s">
        <v>757</v>
      </c>
      <c r="C126" s="5" t="s">
        <v>43</v>
      </c>
      <c r="D126" s="5"/>
      <c r="E126" s="5"/>
      <c r="F126" s="94"/>
      <c r="H126" s="14"/>
      <c r="I126" s="14"/>
      <c r="J126" s="14"/>
      <c r="K126" s="14"/>
    </row>
    <row r="127" spans="1:11">
      <c r="A127" s="14"/>
      <c r="B127" s="14"/>
      <c r="C127" s="29" t="s">
        <v>44</v>
      </c>
      <c r="D127" s="120">
        <v>1</v>
      </c>
      <c r="E127" s="1"/>
      <c r="F127" s="94"/>
      <c r="H127" s="14"/>
      <c r="I127" s="14"/>
      <c r="J127" s="14"/>
      <c r="K127" s="14"/>
    </row>
    <row r="128" spans="1:11">
      <c r="A128" s="14"/>
      <c r="B128" s="14"/>
      <c r="C128" s="29" t="s">
        <v>45</v>
      </c>
      <c r="D128" s="120">
        <v>2</v>
      </c>
      <c r="E128" s="5"/>
      <c r="F128" s="94"/>
      <c r="H128" s="14"/>
      <c r="I128" s="14"/>
      <c r="J128" s="14"/>
      <c r="K128" s="14"/>
    </row>
    <row r="129" spans="1:15">
      <c r="A129" s="14"/>
      <c r="B129" s="14"/>
      <c r="C129" s="6"/>
      <c r="D129" s="5"/>
      <c r="E129" s="5"/>
      <c r="F129" s="94"/>
      <c r="H129" s="14"/>
      <c r="I129" s="14"/>
      <c r="J129" s="14"/>
      <c r="K129" s="14"/>
    </row>
    <row r="130" spans="1:15">
      <c r="A130" s="14"/>
      <c r="B130" s="5" t="s">
        <v>758</v>
      </c>
      <c r="C130" s="24" t="s">
        <v>154</v>
      </c>
      <c r="D130" s="5"/>
      <c r="E130" s="5"/>
      <c r="F130" s="94"/>
      <c r="G130" s="94"/>
      <c r="H130" s="94"/>
      <c r="I130" s="94"/>
      <c r="J130" s="94"/>
      <c r="K130" s="94"/>
    </row>
    <row r="131" spans="1:15">
      <c r="A131" s="14"/>
      <c r="B131" s="14"/>
      <c r="C131" s="6" t="s">
        <v>46</v>
      </c>
      <c r="D131" s="20"/>
      <c r="E131" s="18"/>
      <c r="F131" s="94"/>
      <c r="G131" s="94"/>
      <c r="H131" s="94"/>
      <c r="I131" s="94"/>
      <c r="J131" s="94"/>
      <c r="K131" s="94"/>
    </row>
    <row r="132" spans="1:15">
      <c r="A132" s="14"/>
      <c r="B132" s="14"/>
      <c r="C132" s="14"/>
      <c r="D132" s="94"/>
      <c r="E132" s="94"/>
      <c r="F132" s="94"/>
      <c r="G132" s="94"/>
      <c r="H132" s="94"/>
      <c r="I132" s="94"/>
      <c r="J132" s="94"/>
      <c r="K132" s="94"/>
    </row>
    <row r="133" spans="1:15">
      <c r="B133" s="20"/>
      <c r="C133" s="91">
        <f>B121+1</f>
        <v>16</v>
      </c>
      <c r="D133" s="182" t="s">
        <v>379</v>
      </c>
      <c r="E133" s="392"/>
      <c r="F133" s="392"/>
      <c r="G133" s="396"/>
      <c r="H133" s="397"/>
      <c r="I133" s="397"/>
      <c r="J133" s="396"/>
      <c r="K133" s="397"/>
    </row>
    <row r="134" spans="1:15">
      <c r="B134" s="20"/>
      <c r="C134" s="91"/>
      <c r="D134" s="20" t="s">
        <v>20</v>
      </c>
      <c r="E134" s="20"/>
      <c r="F134" s="89">
        <v>1</v>
      </c>
      <c r="G134" s="390"/>
      <c r="H134" s="386"/>
      <c r="I134" s="386"/>
      <c r="J134" s="386"/>
      <c r="K134" s="386"/>
    </row>
    <row r="135" spans="1:15">
      <c r="B135" s="20"/>
      <c r="C135" s="91"/>
      <c r="D135" s="20" t="s">
        <v>21</v>
      </c>
      <c r="E135" s="20"/>
      <c r="F135" s="89">
        <v>2</v>
      </c>
      <c r="G135" s="236" t="s">
        <v>99</v>
      </c>
      <c r="H135" s="121">
        <f>$C$183</f>
        <v>20</v>
      </c>
      <c r="I135" s="356"/>
      <c r="J135" s="102"/>
      <c r="K135" s="386"/>
    </row>
    <row r="136" spans="1:15">
      <c r="B136" s="20"/>
      <c r="C136" s="91"/>
      <c r="D136" s="386"/>
      <c r="E136" s="386"/>
      <c r="F136" s="390"/>
      <c r="G136" s="390"/>
      <c r="H136" s="356"/>
      <c r="I136" s="356"/>
      <c r="J136" s="102"/>
      <c r="K136" s="386"/>
    </row>
    <row r="137" spans="1:15">
      <c r="B137" s="20"/>
      <c r="C137" s="91">
        <f>C133+1</f>
        <v>17</v>
      </c>
      <c r="D137" s="398" t="s">
        <v>748</v>
      </c>
      <c r="E137" s="397"/>
      <c r="F137" s="397"/>
      <c r="G137" s="2"/>
      <c r="H137" s="386"/>
      <c r="I137" s="386"/>
      <c r="J137" s="386"/>
      <c r="K137" s="386"/>
      <c r="L137" s="1"/>
      <c r="M137" s="1"/>
      <c r="N137" s="1"/>
      <c r="O137" s="1"/>
    </row>
    <row r="138" spans="1:15">
      <c r="B138" s="20"/>
      <c r="C138" s="91"/>
      <c r="D138" s="356"/>
      <c r="E138" s="356"/>
      <c r="F138" s="94" t="s">
        <v>253</v>
      </c>
      <c r="G138" s="2"/>
      <c r="H138" s="386"/>
      <c r="I138" s="386"/>
      <c r="J138" s="386"/>
      <c r="K138" s="386"/>
      <c r="L138" s="1"/>
      <c r="M138" s="1"/>
      <c r="N138" s="1"/>
    </row>
    <row r="139" spans="1:15">
      <c r="B139" s="20"/>
      <c r="C139" s="390"/>
      <c r="D139" s="20" t="s">
        <v>737</v>
      </c>
      <c r="E139" s="390"/>
      <c r="F139" s="89">
        <v>1</v>
      </c>
      <c r="G139" s="2"/>
      <c r="H139" s="20"/>
      <c r="I139" s="390"/>
      <c r="J139" s="390"/>
      <c r="K139" s="390"/>
      <c r="L139" s="1"/>
      <c r="M139" s="1"/>
      <c r="N139" s="1"/>
    </row>
    <row r="140" spans="1:15">
      <c r="B140" s="20"/>
      <c r="C140" s="390"/>
      <c r="D140" s="20" t="s">
        <v>738</v>
      </c>
      <c r="E140" s="390"/>
      <c r="F140" s="89">
        <v>2</v>
      </c>
      <c r="G140" s="2"/>
      <c r="H140" s="390"/>
      <c r="I140" s="390"/>
      <c r="J140" s="390"/>
      <c r="K140" s="390"/>
      <c r="L140" s="1"/>
      <c r="M140" s="1"/>
      <c r="N140" s="1"/>
    </row>
    <row r="141" spans="1:15">
      <c r="B141" s="20"/>
      <c r="C141" s="390"/>
      <c r="D141" s="20" t="s">
        <v>739</v>
      </c>
      <c r="E141" s="390"/>
      <c r="F141" s="89">
        <v>3</v>
      </c>
      <c r="G141" s="2"/>
      <c r="H141" s="390"/>
      <c r="I141" s="390"/>
      <c r="J141" s="390"/>
      <c r="K141" s="390"/>
      <c r="L141" s="1"/>
      <c r="M141" s="1"/>
      <c r="N141" s="1"/>
    </row>
    <row r="142" spans="1:15">
      <c r="B142" s="20"/>
      <c r="C142" s="390"/>
      <c r="D142" s="20" t="s">
        <v>740</v>
      </c>
      <c r="E142" s="390"/>
      <c r="F142" s="89">
        <v>4</v>
      </c>
      <c r="G142" s="2"/>
      <c r="H142" s="390"/>
      <c r="I142" s="390"/>
      <c r="J142" s="390"/>
      <c r="K142" s="390"/>
      <c r="L142" s="1"/>
      <c r="M142" s="1"/>
      <c r="N142" s="1"/>
    </row>
    <row r="143" spans="1:15">
      <c r="B143" s="20"/>
      <c r="C143" s="390"/>
      <c r="D143" s="20" t="s">
        <v>94</v>
      </c>
      <c r="E143" s="390"/>
      <c r="F143" s="89">
        <v>5</v>
      </c>
      <c r="G143" s="2"/>
      <c r="H143" s="390"/>
      <c r="I143" s="390"/>
      <c r="J143" s="390"/>
      <c r="K143" s="390"/>
      <c r="L143" s="1"/>
      <c r="M143" s="1"/>
      <c r="N143" s="1"/>
    </row>
    <row r="144" spans="1:15">
      <c r="B144" s="20"/>
      <c r="C144" s="390"/>
      <c r="D144" s="100" t="s">
        <v>95</v>
      </c>
      <c r="E144" s="390"/>
      <c r="F144" s="89">
        <v>6</v>
      </c>
      <c r="G144" s="2"/>
      <c r="H144" s="390"/>
      <c r="I144" s="390"/>
      <c r="J144" s="390"/>
      <c r="K144" s="390"/>
    </row>
    <row r="145" spans="1:15">
      <c r="B145" s="20"/>
      <c r="C145" s="390"/>
      <c r="D145" s="100" t="s">
        <v>741</v>
      </c>
      <c r="E145" s="390"/>
      <c r="F145" s="89">
        <v>7</v>
      </c>
      <c r="G145" s="2"/>
      <c r="H145" s="100"/>
      <c r="I145" s="390"/>
      <c r="J145" s="390"/>
      <c r="K145" s="390"/>
    </row>
    <row r="146" spans="1:15">
      <c r="B146" s="20"/>
      <c r="C146" s="390"/>
      <c r="D146" s="100" t="s">
        <v>98</v>
      </c>
      <c r="E146" s="390"/>
      <c r="F146" s="89">
        <v>8</v>
      </c>
      <c r="G146" s="2"/>
      <c r="H146" s="390"/>
      <c r="I146" s="390"/>
      <c r="J146" s="390"/>
      <c r="K146" s="390"/>
    </row>
    <row r="147" spans="1:15">
      <c r="B147" s="20"/>
      <c r="C147" s="390"/>
      <c r="D147" s="380" t="s">
        <v>742</v>
      </c>
      <c r="E147" s="390"/>
      <c r="F147" s="89">
        <v>9</v>
      </c>
      <c r="G147" s="2"/>
      <c r="H147" s="390"/>
      <c r="I147" s="390"/>
      <c r="J147" s="390"/>
      <c r="K147" s="390"/>
    </row>
    <row r="148" spans="1:15">
      <c r="B148" s="20"/>
      <c r="C148" s="390"/>
      <c r="D148" s="100" t="s">
        <v>266</v>
      </c>
      <c r="E148" s="390"/>
      <c r="F148" s="325">
        <v>98</v>
      </c>
      <c r="G148" s="2"/>
      <c r="H148" s="390"/>
      <c r="I148" s="390"/>
      <c r="J148" s="390"/>
      <c r="K148" s="390"/>
      <c r="L148" s="1"/>
      <c r="M148" s="1"/>
      <c r="N148" s="1"/>
    </row>
    <row r="149" spans="1:15">
      <c r="B149" s="20"/>
      <c r="C149" s="390"/>
      <c r="D149" s="100"/>
      <c r="E149" s="390"/>
      <c r="F149" s="390"/>
      <c r="G149" s="117"/>
      <c r="H149" s="117"/>
      <c r="I149" s="390"/>
      <c r="J149" s="390"/>
      <c r="K149" s="390"/>
      <c r="L149" s="1"/>
      <c r="M149" s="1"/>
      <c r="N149" s="1"/>
      <c r="O149" s="1"/>
    </row>
    <row r="150" spans="1:15">
      <c r="A150" s="31"/>
      <c r="B150" s="20"/>
      <c r="C150" s="123">
        <f>C137+1</f>
        <v>18</v>
      </c>
      <c r="D150" s="392" t="s">
        <v>693</v>
      </c>
      <c r="E150" s="10"/>
      <c r="F150" s="125"/>
      <c r="G150" s="20"/>
      <c r="H150" s="126"/>
      <c r="I150" s="390"/>
      <c r="J150" s="390"/>
      <c r="K150" s="390"/>
      <c r="L150" s="1"/>
      <c r="M150" s="1"/>
      <c r="N150" s="1"/>
      <c r="O150" s="1"/>
    </row>
    <row r="151" spans="1:15">
      <c r="B151" s="20"/>
      <c r="C151" s="390"/>
      <c r="D151" s="100"/>
      <c r="E151" s="390"/>
      <c r="F151" s="127"/>
      <c r="G151" s="117"/>
      <c r="H151" s="117"/>
      <c r="I151" s="390"/>
      <c r="J151" s="390"/>
      <c r="K151" s="390"/>
      <c r="L151" s="1"/>
      <c r="M151" s="1"/>
      <c r="N151" s="1"/>
      <c r="O151" s="1"/>
    </row>
    <row r="152" spans="1:15">
      <c r="B152" s="20"/>
      <c r="C152" s="390"/>
      <c r="D152" s="20" t="s">
        <v>20</v>
      </c>
      <c r="E152" s="20"/>
      <c r="F152" s="89">
        <v>1</v>
      </c>
      <c r="G152" s="117"/>
      <c r="H152" s="117"/>
      <c r="I152" s="390"/>
      <c r="J152" s="390"/>
      <c r="K152" s="390"/>
      <c r="L152" s="1"/>
      <c r="M152" s="1"/>
      <c r="N152" s="1"/>
      <c r="O152" s="1"/>
    </row>
    <row r="153" spans="1:15">
      <c r="B153" s="20"/>
      <c r="C153" s="390"/>
      <c r="D153" s="20" t="s">
        <v>21</v>
      </c>
      <c r="E153" s="20"/>
      <c r="F153" s="89">
        <v>2</v>
      </c>
      <c r="G153" s="236" t="s">
        <v>99</v>
      </c>
      <c r="H153" s="121">
        <f>$C$183</f>
        <v>20</v>
      </c>
      <c r="I153" s="356"/>
      <c r="J153" s="390"/>
      <c r="K153" s="390"/>
      <c r="L153" s="1"/>
      <c r="M153" s="1"/>
      <c r="N153" s="1"/>
      <c r="O153" s="1"/>
    </row>
    <row r="154" spans="1:15">
      <c r="B154" s="20"/>
      <c r="C154" s="390"/>
      <c r="D154" s="100"/>
      <c r="E154" s="390"/>
      <c r="F154" s="390"/>
      <c r="G154" s="390"/>
      <c r="H154" s="356"/>
      <c r="I154" s="356"/>
      <c r="K154" s="390"/>
      <c r="L154" s="1"/>
      <c r="M154" s="1"/>
      <c r="N154" s="1"/>
      <c r="O154" s="1"/>
    </row>
    <row r="155" spans="1:15">
      <c r="B155" s="20"/>
      <c r="C155" s="390"/>
      <c r="D155" s="100"/>
      <c r="E155" s="390"/>
      <c r="F155" s="390"/>
      <c r="G155" s="117"/>
      <c r="H155" s="356"/>
      <c r="I155" s="390"/>
      <c r="J155" s="390"/>
      <c r="K155" s="390"/>
      <c r="L155" s="1"/>
      <c r="M155" s="1"/>
      <c r="N155" s="1"/>
      <c r="O155" s="1"/>
    </row>
    <row r="156" spans="1:15">
      <c r="B156" s="128"/>
      <c r="C156" s="123">
        <f>C150+1</f>
        <v>19</v>
      </c>
      <c r="D156" s="129" t="s">
        <v>749</v>
      </c>
      <c r="E156" s="129"/>
      <c r="F156" s="129"/>
      <c r="H156" s="117"/>
      <c r="I156" s="390"/>
      <c r="J156" s="390"/>
      <c r="K156" s="1"/>
      <c r="L156" s="1"/>
      <c r="M156" s="1"/>
      <c r="N156" s="1"/>
      <c r="O156" s="1"/>
    </row>
    <row r="157" spans="1:15">
      <c r="B157" s="128"/>
      <c r="C157" s="123"/>
      <c r="D157" s="356"/>
      <c r="E157" s="357" t="s">
        <v>155</v>
      </c>
      <c r="F157" s="120">
        <v>1</v>
      </c>
      <c r="H157" s="1"/>
      <c r="I157" s="1"/>
      <c r="J157" s="1"/>
      <c r="K157" s="1"/>
      <c r="L157" s="1"/>
      <c r="M157" s="1"/>
    </row>
    <row r="158" spans="1:15">
      <c r="B158" s="128"/>
      <c r="C158" s="123"/>
      <c r="D158" s="356"/>
      <c r="E158" s="357" t="s">
        <v>715</v>
      </c>
      <c r="F158" s="120">
        <v>2</v>
      </c>
      <c r="H158" s="1"/>
      <c r="I158" s="1"/>
      <c r="J158" s="1"/>
      <c r="K158" s="1"/>
      <c r="L158" s="1"/>
      <c r="M158" s="1"/>
    </row>
    <row r="159" spans="1:15">
      <c r="B159" s="128"/>
      <c r="C159" s="123"/>
      <c r="D159" s="356"/>
      <c r="E159" s="357" t="s">
        <v>625</v>
      </c>
      <c r="F159" s="120">
        <v>3</v>
      </c>
      <c r="H159" s="1"/>
      <c r="I159" s="1"/>
      <c r="J159" s="1"/>
      <c r="K159" s="1"/>
      <c r="L159" s="1"/>
      <c r="M159" s="1"/>
    </row>
    <row r="160" spans="1:15">
      <c r="B160" s="128"/>
      <c r="C160" s="123"/>
      <c r="D160" s="356"/>
      <c r="E160" s="357" t="s">
        <v>626</v>
      </c>
      <c r="F160" s="120">
        <v>4</v>
      </c>
      <c r="H160" s="1"/>
      <c r="I160" s="1"/>
      <c r="J160" s="1"/>
      <c r="K160" s="1"/>
      <c r="L160" s="1"/>
      <c r="M160" s="1"/>
    </row>
    <row r="161" spans="2:13">
      <c r="B161" s="128"/>
      <c r="C161" s="123"/>
      <c r="D161" s="356"/>
      <c r="E161" s="357" t="s">
        <v>158</v>
      </c>
      <c r="F161" s="120">
        <v>5</v>
      </c>
      <c r="H161" s="1"/>
      <c r="I161" s="1"/>
      <c r="J161" s="1"/>
      <c r="K161" s="1"/>
      <c r="L161" s="1"/>
      <c r="M161" s="1"/>
    </row>
    <row r="162" spans="2:13">
      <c r="B162" s="128"/>
      <c r="C162" s="123"/>
      <c r="D162" s="356"/>
      <c r="E162" s="357" t="s">
        <v>483</v>
      </c>
      <c r="F162" s="120">
        <v>6</v>
      </c>
      <c r="H162" s="1"/>
      <c r="I162" s="1"/>
      <c r="J162" s="1"/>
      <c r="K162" s="1"/>
      <c r="L162" s="1"/>
      <c r="M162" s="1"/>
    </row>
    <row r="163" spans="2:13">
      <c r="B163" s="128"/>
      <c r="C163" s="123"/>
      <c r="D163" s="356"/>
      <c r="E163" s="357" t="s">
        <v>477</v>
      </c>
      <c r="F163" s="120">
        <v>7</v>
      </c>
      <c r="H163" s="1"/>
      <c r="I163" s="1"/>
      <c r="J163" s="1"/>
      <c r="K163" s="1"/>
      <c r="L163" s="1"/>
      <c r="M163" s="1"/>
    </row>
    <row r="164" spans="2:13">
      <c r="B164" s="128"/>
      <c r="C164" s="123"/>
      <c r="D164" s="356"/>
      <c r="E164" s="357" t="s">
        <v>160</v>
      </c>
      <c r="F164" s="120">
        <v>8</v>
      </c>
      <c r="H164" s="1"/>
      <c r="I164" s="1"/>
      <c r="J164" s="1"/>
      <c r="K164" s="1"/>
      <c r="L164" s="1"/>
      <c r="M164" s="1"/>
    </row>
    <row r="165" spans="2:13">
      <c r="B165" s="128"/>
      <c r="C165" s="123"/>
      <c r="D165" s="356"/>
      <c r="E165" s="357" t="s">
        <v>156</v>
      </c>
      <c r="F165" s="120">
        <v>9</v>
      </c>
      <c r="H165" s="1"/>
      <c r="I165" s="1"/>
      <c r="J165" s="1"/>
      <c r="K165" s="1"/>
      <c r="L165" s="1"/>
      <c r="M165" s="1"/>
    </row>
    <row r="166" spans="2:13">
      <c r="B166" s="128"/>
      <c r="C166" s="123"/>
      <c r="D166" s="356"/>
      <c r="E166" s="357" t="s">
        <v>157</v>
      </c>
      <c r="F166" s="120">
        <v>10</v>
      </c>
      <c r="H166" s="1"/>
      <c r="I166" s="1"/>
      <c r="J166" s="1"/>
      <c r="K166" s="1"/>
      <c r="L166" s="1"/>
      <c r="M166" s="1"/>
    </row>
    <row r="167" spans="2:13">
      <c r="B167" s="128"/>
      <c r="C167" s="123"/>
      <c r="D167" s="356"/>
      <c r="E167" s="357" t="s">
        <v>187</v>
      </c>
      <c r="F167" s="120">
        <v>11</v>
      </c>
      <c r="H167" s="1"/>
      <c r="I167" s="1"/>
      <c r="J167" s="1"/>
      <c r="K167" s="1"/>
      <c r="L167" s="1"/>
      <c r="M167" s="1"/>
    </row>
    <row r="168" spans="2:13">
      <c r="B168" s="128"/>
      <c r="C168" s="123"/>
      <c r="D168" s="356"/>
      <c r="E168" s="357" t="s">
        <v>188</v>
      </c>
      <c r="F168" s="120">
        <v>12</v>
      </c>
      <c r="H168" s="1"/>
      <c r="I168" s="1"/>
      <c r="J168" s="1"/>
      <c r="K168" s="1"/>
      <c r="L168" s="1"/>
      <c r="M168" s="1"/>
    </row>
    <row r="169" spans="2:13">
      <c r="B169" s="128"/>
      <c r="C169" s="123"/>
      <c r="D169" s="356"/>
      <c r="E169" s="168" t="s">
        <v>186</v>
      </c>
      <c r="F169" s="120">
        <v>13</v>
      </c>
      <c r="H169" s="1"/>
      <c r="I169" s="1"/>
      <c r="J169" s="1"/>
      <c r="K169" s="1"/>
      <c r="L169" s="1"/>
      <c r="M169" s="1"/>
    </row>
    <row r="170" spans="2:13">
      <c r="B170" s="128"/>
      <c r="C170" s="123"/>
      <c r="D170" s="356"/>
      <c r="E170" s="357" t="s">
        <v>108</v>
      </c>
      <c r="F170" s="120">
        <v>14</v>
      </c>
      <c r="H170" s="1"/>
      <c r="I170" s="1"/>
      <c r="J170" s="1"/>
      <c r="K170" s="1"/>
      <c r="L170" s="1"/>
      <c r="M170" s="1"/>
    </row>
    <row r="171" spans="2:13">
      <c r="E171" s="357" t="s">
        <v>184</v>
      </c>
      <c r="F171" s="120">
        <v>15</v>
      </c>
    </row>
    <row r="172" spans="2:13">
      <c r="B172" s="128"/>
      <c r="C172" s="123"/>
      <c r="D172" s="356"/>
      <c r="E172" s="357" t="s">
        <v>480</v>
      </c>
      <c r="F172" s="120">
        <v>16</v>
      </c>
      <c r="H172" s="1"/>
      <c r="I172" s="1"/>
      <c r="J172" s="1"/>
      <c r="K172" s="1"/>
      <c r="L172" s="1"/>
      <c r="M172" s="1"/>
    </row>
    <row r="173" spans="2:13">
      <c r="B173" s="128"/>
      <c r="C173" s="123"/>
      <c r="D173" s="356"/>
      <c r="E173" s="168" t="s">
        <v>190</v>
      </c>
      <c r="F173" s="120">
        <v>17</v>
      </c>
      <c r="H173" s="1"/>
      <c r="I173" s="1"/>
      <c r="J173" s="1"/>
      <c r="K173" s="1"/>
      <c r="L173" s="1"/>
      <c r="M173" s="1"/>
    </row>
    <row r="174" spans="2:13">
      <c r="B174" s="128"/>
      <c r="C174" s="123"/>
      <c r="D174" s="356"/>
      <c r="E174" s="357" t="s">
        <v>481</v>
      </c>
      <c r="F174" s="120">
        <v>18</v>
      </c>
      <c r="H174" s="1"/>
      <c r="I174" s="1"/>
      <c r="J174" s="1"/>
      <c r="K174" s="1"/>
      <c r="L174" s="1"/>
      <c r="M174" s="1"/>
    </row>
    <row r="175" spans="2:13">
      <c r="E175" s="384" t="s">
        <v>629</v>
      </c>
      <c r="F175" s="120">
        <v>19</v>
      </c>
    </row>
    <row r="176" spans="2:13">
      <c r="B176" s="128"/>
      <c r="C176" s="123"/>
      <c r="D176" s="356"/>
      <c r="E176" s="384" t="s">
        <v>484</v>
      </c>
      <c r="F176" s="120">
        <v>20</v>
      </c>
      <c r="H176" s="1"/>
      <c r="I176" s="1"/>
      <c r="J176" s="1"/>
      <c r="K176" s="1"/>
      <c r="L176" s="1"/>
      <c r="M176" s="1"/>
    </row>
    <row r="177" spans="1:13">
      <c r="B177" s="128"/>
      <c r="C177" s="123"/>
      <c r="D177" s="356"/>
      <c r="E177" s="384" t="s">
        <v>716</v>
      </c>
      <c r="F177" s="120">
        <v>21</v>
      </c>
      <c r="H177" s="1"/>
      <c r="I177" s="1"/>
      <c r="J177" s="1"/>
      <c r="K177" s="1"/>
      <c r="L177" s="1"/>
      <c r="M177" s="1"/>
    </row>
    <row r="178" spans="1:13">
      <c r="B178" s="128"/>
      <c r="C178" s="123"/>
      <c r="D178" s="356"/>
      <c r="E178" s="384" t="s">
        <v>717</v>
      </c>
      <c r="F178" s="120">
        <v>22</v>
      </c>
      <c r="H178" s="1"/>
      <c r="I178" s="1"/>
      <c r="J178" s="1"/>
      <c r="K178" s="1"/>
      <c r="L178" s="1"/>
      <c r="M178" s="1"/>
    </row>
    <row r="179" spans="1:13">
      <c r="B179" s="128"/>
      <c r="C179" s="123"/>
      <c r="D179" s="356"/>
      <c r="E179" s="357" t="s">
        <v>161</v>
      </c>
      <c r="F179" s="120">
        <v>98</v>
      </c>
      <c r="H179" s="1"/>
      <c r="I179" s="1"/>
      <c r="J179" s="1"/>
      <c r="K179" s="1"/>
      <c r="L179" s="1"/>
      <c r="M179" s="1"/>
    </row>
    <row r="180" spans="1:13" s="20" customFormat="1">
      <c r="C180" s="390"/>
      <c r="D180" s="236"/>
      <c r="E180" s="121"/>
      <c r="F180" s="102"/>
      <c r="H180" s="390"/>
      <c r="I180" s="390"/>
      <c r="J180" s="390"/>
      <c r="K180" s="390"/>
    </row>
    <row r="181" spans="1:13">
      <c r="A181" s="132" t="s">
        <v>276</v>
      </c>
      <c r="B181" s="440" t="s">
        <v>383</v>
      </c>
      <c r="C181" s="440"/>
      <c r="D181" s="440"/>
      <c r="E181" s="440"/>
      <c r="F181" s="440"/>
      <c r="G181" s="440"/>
      <c r="H181" s="440"/>
      <c r="I181" s="440"/>
      <c r="J181" s="440"/>
      <c r="K181" s="440"/>
    </row>
    <row r="182" spans="1:13" s="20" customFormat="1">
      <c r="B182" s="134"/>
      <c r="C182" s="134"/>
      <c r="D182" s="134"/>
      <c r="E182" s="134"/>
      <c r="F182" s="134"/>
      <c r="G182" s="134" t="s">
        <v>634</v>
      </c>
      <c r="H182" s="134"/>
      <c r="I182" s="134"/>
      <c r="J182" s="134"/>
      <c r="K182" s="134"/>
    </row>
    <row r="183" spans="1:13" s="20" customFormat="1">
      <c r="B183" s="32"/>
      <c r="C183" s="28">
        <f>C156+1</f>
        <v>20</v>
      </c>
      <c r="D183" s="32" t="s">
        <v>698</v>
      </c>
      <c r="E183" s="32"/>
      <c r="F183" s="390"/>
      <c r="G183" s="358"/>
      <c r="H183" s="32"/>
      <c r="I183" s="32"/>
      <c r="J183" s="32"/>
      <c r="K183" s="32"/>
    </row>
    <row r="184" spans="1:13" s="20" customFormat="1">
      <c r="C184" s="390"/>
      <c r="D184" s="20" t="s">
        <v>20</v>
      </c>
      <c r="F184" s="89">
        <v>1</v>
      </c>
      <c r="G184" s="114"/>
      <c r="H184" s="121"/>
      <c r="I184" s="102"/>
      <c r="J184" s="121"/>
      <c r="K184" s="135"/>
    </row>
    <row r="185" spans="1:13" s="20" customFormat="1">
      <c r="C185" s="390"/>
      <c r="D185" s="20" t="s">
        <v>21</v>
      </c>
      <c r="F185" s="89">
        <v>2</v>
      </c>
      <c r="G185" s="114" t="s">
        <v>2</v>
      </c>
      <c r="H185" s="121">
        <f>$C$251</f>
        <v>29</v>
      </c>
      <c r="I185" s="102"/>
      <c r="J185" s="121"/>
      <c r="K185" s="135"/>
    </row>
    <row r="186" spans="1:13" s="20" customFormat="1">
      <c r="C186" s="390"/>
      <c r="F186" s="94"/>
      <c r="G186" s="114"/>
      <c r="H186" s="121"/>
      <c r="I186" s="102"/>
      <c r="J186" s="102"/>
      <c r="K186" s="135"/>
    </row>
    <row r="187" spans="1:13" s="20" customFormat="1">
      <c r="C187" s="136"/>
      <c r="D187" s="114"/>
      <c r="E187" s="114"/>
      <c r="F187" s="94"/>
      <c r="G187" s="94"/>
      <c r="H187" s="114"/>
      <c r="I187" s="98"/>
      <c r="J187" s="114"/>
      <c r="K187" s="114"/>
    </row>
    <row r="188" spans="1:13" s="20" customFormat="1">
      <c r="C188" s="91">
        <f>C183+1</f>
        <v>21</v>
      </c>
      <c r="D188" s="32" t="s">
        <v>659</v>
      </c>
      <c r="F188" s="94"/>
      <c r="G188" s="94"/>
      <c r="I188" s="137"/>
      <c r="J188" s="114"/>
    </row>
    <row r="189" spans="1:13" s="20" customFormat="1">
      <c r="C189" s="390"/>
      <c r="F189" s="94"/>
      <c r="G189" s="94"/>
      <c r="I189" s="137"/>
      <c r="J189" s="114"/>
    </row>
    <row r="190" spans="1:13" s="20" customFormat="1">
      <c r="C190" s="390"/>
      <c r="D190" s="20" t="s">
        <v>20</v>
      </c>
      <c r="F190" s="89">
        <v>1</v>
      </c>
      <c r="G190" s="94"/>
      <c r="I190" s="137"/>
      <c r="J190" s="114"/>
    </row>
    <row r="191" spans="1:13" s="20" customFormat="1">
      <c r="C191" s="390"/>
      <c r="D191" s="20" t="s">
        <v>21</v>
      </c>
      <c r="F191" s="89">
        <v>2</v>
      </c>
      <c r="G191" s="94"/>
      <c r="I191" s="137"/>
      <c r="J191" s="114"/>
    </row>
    <row r="192" spans="1:13" s="20" customFormat="1">
      <c r="C192" s="390"/>
      <c r="F192" s="94"/>
      <c r="G192" s="94"/>
      <c r="I192" s="137"/>
      <c r="J192" s="114"/>
    </row>
    <row r="193" spans="2:11" s="20" customFormat="1">
      <c r="B193" s="32"/>
      <c r="C193" s="91">
        <f>C188+1</f>
        <v>22</v>
      </c>
      <c r="D193" s="32" t="s">
        <v>641</v>
      </c>
      <c r="E193" s="32"/>
      <c r="F193" s="390"/>
      <c r="G193" s="390"/>
      <c r="H193" s="32"/>
      <c r="I193" s="32"/>
      <c r="J193" s="32"/>
      <c r="K193" s="32"/>
    </row>
    <row r="194" spans="2:11" s="20" customFormat="1">
      <c r="C194" s="390"/>
      <c r="F194" s="94"/>
      <c r="G194" s="94"/>
      <c r="I194" s="137"/>
      <c r="J194" s="114"/>
    </row>
    <row r="195" spans="2:11" s="20" customFormat="1">
      <c r="B195" s="32"/>
      <c r="C195" s="91">
        <f>C193+1</f>
        <v>23</v>
      </c>
      <c r="D195" s="32" t="s">
        <v>6</v>
      </c>
      <c r="E195" s="32"/>
      <c r="F195" s="390"/>
      <c r="G195" s="390"/>
      <c r="H195" s="32"/>
      <c r="I195" s="32"/>
      <c r="J195" s="32"/>
      <c r="K195" s="32"/>
    </row>
    <row r="196" spans="2:11" s="20" customFormat="1">
      <c r="C196" s="390"/>
      <c r="D196" s="20" t="s">
        <v>96</v>
      </c>
      <c r="G196" s="89">
        <v>1</v>
      </c>
      <c r="H196" s="1"/>
      <c r="I196" s="1"/>
    </row>
    <row r="197" spans="2:11" s="20" customFormat="1">
      <c r="C197" s="390"/>
      <c r="D197" s="20" t="s">
        <v>7</v>
      </c>
      <c r="G197" s="89">
        <v>2</v>
      </c>
      <c r="H197" s="1"/>
      <c r="I197" s="1"/>
    </row>
    <row r="198" spans="2:11" s="20" customFormat="1">
      <c r="C198" s="390"/>
      <c r="D198" s="20" t="s">
        <v>8</v>
      </c>
      <c r="G198" s="89">
        <v>3</v>
      </c>
      <c r="H198" s="1"/>
      <c r="I198" s="1"/>
    </row>
    <row r="199" spans="2:11" s="20" customFormat="1">
      <c r="C199" s="390"/>
      <c r="D199" s="20" t="s">
        <v>9</v>
      </c>
      <c r="G199" s="89">
        <v>4</v>
      </c>
      <c r="H199" s="1"/>
      <c r="I199" s="1"/>
    </row>
    <row r="200" spans="2:11" s="20" customFormat="1">
      <c r="C200" s="390"/>
      <c r="D200" s="20" t="s">
        <v>10</v>
      </c>
      <c r="G200" s="89">
        <v>5</v>
      </c>
      <c r="H200" s="1"/>
      <c r="I200" s="1"/>
    </row>
    <row r="201" spans="2:11" s="20" customFormat="1">
      <c r="C201" s="390"/>
      <c r="D201" s="20" t="s">
        <v>11</v>
      </c>
      <c r="G201" s="89">
        <v>6</v>
      </c>
      <c r="H201" s="1"/>
      <c r="I201" s="1"/>
    </row>
    <row r="202" spans="2:11" s="20" customFormat="1">
      <c r="C202" s="390"/>
      <c r="D202" s="10" t="s">
        <v>240</v>
      </c>
      <c r="G202" s="89">
        <v>7</v>
      </c>
      <c r="H202" s="1"/>
      <c r="I202" s="1"/>
    </row>
    <row r="203" spans="2:11" s="20" customFormat="1">
      <c r="C203" s="390"/>
      <c r="D203" s="10" t="s">
        <v>694</v>
      </c>
      <c r="G203" s="89">
        <v>8</v>
      </c>
      <c r="H203" s="1"/>
      <c r="I203" s="1"/>
    </row>
    <row r="204" spans="2:11" s="20" customFormat="1">
      <c r="C204" s="390"/>
      <c r="D204" s="10" t="s">
        <v>13</v>
      </c>
      <c r="G204" s="89">
        <v>9</v>
      </c>
      <c r="H204" s="1"/>
      <c r="I204" s="1"/>
    </row>
    <row r="205" spans="2:11" s="20" customFormat="1">
      <c r="C205" s="390"/>
      <c r="D205" s="10" t="s">
        <v>14</v>
      </c>
      <c r="G205" s="89">
        <v>10</v>
      </c>
      <c r="H205" s="1"/>
      <c r="I205" s="1"/>
    </row>
    <row r="206" spans="2:11" s="20" customFormat="1">
      <c r="C206" s="390"/>
      <c r="D206" s="10" t="s">
        <v>15</v>
      </c>
      <c r="G206" s="89">
        <v>11</v>
      </c>
      <c r="H206" s="1"/>
      <c r="I206" s="1"/>
    </row>
    <row r="207" spans="2:11" s="20" customFormat="1">
      <c r="C207" s="390"/>
      <c r="D207" s="10" t="s">
        <v>695</v>
      </c>
      <c r="G207" s="89">
        <v>12</v>
      </c>
      <c r="H207" s="1"/>
      <c r="I207" s="1"/>
    </row>
    <row r="208" spans="2:11" s="20" customFormat="1">
      <c r="C208" s="390"/>
      <c r="D208" s="10" t="s">
        <v>639</v>
      </c>
      <c r="G208" s="89">
        <v>13</v>
      </c>
      <c r="H208" s="1"/>
      <c r="I208" s="1"/>
    </row>
    <row r="209" spans="2:12" s="20" customFormat="1">
      <c r="C209" s="390"/>
      <c r="D209" s="10" t="s">
        <v>544</v>
      </c>
      <c r="E209" s="314"/>
      <c r="G209" s="89">
        <v>14</v>
      </c>
      <c r="H209" s="1"/>
      <c r="I209" s="1"/>
    </row>
    <row r="210" spans="2:12" s="20" customFormat="1">
      <c r="C210" s="390"/>
      <c r="D210" s="10" t="s">
        <v>696</v>
      </c>
      <c r="E210" s="314"/>
      <c r="G210" s="89">
        <v>15</v>
      </c>
      <c r="H210" s="1"/>
      <c r="I210" s="1"/>
    </row>
    <row r="211" spans="2:12" s="20" customFormat="1">
      <c r="C211" s="390"/>
      <c r="D211" s="10" t="s">
        <v>697</v>
      </c>
      <c r="E211" s="314"/>
      <c r="G211" s="89">
        <v>16</v>
      </c>
      <c r="H211" s="1"/>
      <c r="I211" s="1"/>
    </row>
    <row r="212" spans="2:12" s="20" customFormat="1">
      <c r="C212" s="390"/>
      <c r="D212" s="10" t="s">
        <v>266</v>
      </c>
      <c r="G212" s="89">
        <v>98</v>
      </c>
      <c r="H212" s="1"/>
      <c r="I212" s="1"/>
    </row>
    <row r="213" spans="2:12" s="20" customFormat="1">
      <c r="C213" s="390"/>
      <c r="D213" s="88"/>
      <c r="F213" s="391"/>
      <c r="G213" s="391"/>
      <c r="L213" s="77"/>
    </row>
    <row r="214" spans="2:12" s="20" customFormat="1">
      <c r="B214" s="32"/>
      <c r="C214" s="91">
        <f>C195+1</f>
        <v>24</v>
      </c>
      <c r="D214" s="32" t="s">
        <v>750</v>
      </c>
      <c r="E214" s="32"/>
      <c r="F214" s="390"/>
      <c r="G214" s="390"/>
      <c r="H214" s="32"/>
      <c r="I214" s="32"/>
      <c r="J214" s="32"/>
      <c r="K214" s="32"/>
      <c r="L214" s="77"/>
    </row>
    <row r="215" spans="2:12" s="20" customFormat="1">
      <c r="C215" s="390"/>
      <c r="D215" s="32"/>
      <c r="E215" s="32"/>
      <c r="F215" s="390" t="s">
        <v>136</v>
      </c>
      <c r="G215" s="390" t="s">
        <v>137</v>
      </c>
    </row>
    <row r="216" spans="2:12" s="20" customFormat="1">
      <c r="C216" s="390"/>
      <c r="D216" s="10" t="s">
        <v>5</v>
      </c>
      <c r="E216" s="32"/>
      <c r="F216" s="89">
        <v>99</v>
      </c>
      <c r="G216" s="89">
        <v>99</v>
      </c>
    </row>
    <row r="217" spans="2:12" s="20" customFormat="1">
      <c r="C217" s="390"/>
      <c r="D217" s="10" t="s">
        <v>102</v>
      </c>
      <c r="F217" s="89">
        <v>1</v>
      </c>
      <c r="G217" s="89">
        <v>1</v>
      </c>
    </row>
    <row r="218" spans="2:12" s="20" customFormat="1">
      <c r="C218" s="390"/>
      <c r="D218" s="10" t="s">
        <v>100</v>
      </c>
      <c r="F218" s="89">
        <v>2</v>
      </c>
      <c r="G218" s="89">
        <v>2</v>
      </c>
    </row>
    <row r="219" spans="2:12" s="20" customFormat="1">
      <c r="C219" s="390"/>
      <c r="D219" s="10" t="s">
        <v>101</v>
      </c>
      <c r="F219" s="89">
        <v>3</v>
      </c>
      <c r="G219" s="89">
        <v>3</v>
      </c>
    </row>
    <row r="220" spans="2:12" s="20" customFormat="1">
      <c r="C220" s="390"/>
      <c r="D220" s="10" t="s">
        <v>146</v>
      </c>
      <c r="F220" s="89">
        <v>4</v>
      </c>
      <c r="G220" s="89">
        <v>4</v>
      </c>
    </row>
    <row r="221" spans="2:12" s="20" customFormat="1">
      <c r="C221" s="390"/>
      <c r="D221" s="10"/>
      <c r="G221" s="391"/>
    </row>
    <row r="222" spans="2:12" s="20" customFormat="1">
      <c r="C222" s="390"/>
      <c r="D222" s="10"/>
      <c r="G222" s="391"/>
    </row>
    <row r="223" spans="2:12" s="20" customFormat="1">
      <c r="C223" s="91">
        <f>C214+1</f>
        <v>25</v>
      </c>
      <c r="D223" s="128" t="s">
        <v>660</v>
      </c>
      <c r="F223" s="94"/>
    </row>
    <row r="224" spans="2:12" s="20" customFormat="1">
      <c r="C224" s="390"/>
      <c r="D224" s="10" t="s">
        <v>721</v>
      </c>
      <c r="F224" s="89">
        <v>1</v>
      </c>
    </row>
    <row r="225" spans="2:8" s="20" customFormat="1">
      <c r="C225" s="390"/>
      <c r="D225" s="10" t="s">
        <v>24</v>
      </c>
      <c r="F225" s="89">
        <v>2</v>
      </c>
    </row>
    <row r="226" spans="2:8" s="20" customFormat="1">
      <c r="C226" s="390"/>
      <c r="D226" s="10" t="s">
        <v>442</v>
      </c>
      <c r="F226" s="89">
        <v>3</v>
      </c>
    </row>
    <row r="227" spans="2:8" s="20" customFormat="1">
      <c r="C227" s="390"/>
      <c r="D227" s="10" t="s">
        <v>594</v>
      </c>
      <c r="F227" s="89">
        <v>4</v>
      </c>
    </row>
    <row r="228" spans="2:8" s="20" customFormat="1">
      <c r="C228" s="390"/>
      <c r="D228" s="365" t="s">
        <v>700</v>
      </c>
      <c r="F228" s="89">
        <v>5</v>
      </c>
    </row>
    <row r="229" spans="2:8" s="20" customFormat="1">
      <c r="C229" s="390"/>
      <c r="D229" s="10" t="s">
        <v>34</v>
      </c>
      <c r="F229" s="89">
        <v>98</v>
      </c>
    </row>
    <row r="230" spans="2:8" s="20" customFormat="1">
      <c r="C230" s="390"/>
      <c r="D230" s="10"/>
      <c r="G230" s="391"/>
    </row>
    <row r="231" spans="2:8" s="20" customFormat="1">
      <c r="B231" s="32"/>
      <c r="C231" s="91">
        <f>C223+1</f>
        <v>26</v>
      </c>
      <c r="D231" s="32" t="s">
        <v>761</v>
      </c>
      <c r="F231" s="117"/>
      <c r="G231" s="391"/>
    </row>
    <row r="232" spans="2:8" s="20" customFormat="1">
      <c r="C232" s="390"/>
      <c r="D232" s="20" t="s">
        <v>18</v>
      </c>
      <c r="F232" s="89">
        <v>1</v>
      </c>
      <c r="G232" s="391"/>
    </row>
    <row r="233" spans="2:8" s="20" customFormat="1">
      <c r="C233" s="390"/>
      <c r="D233" s="20" t="s">
        <v>19</v>
      </c>
      <c r="F233" s="89">
        <v>2</v>
      </c>
      <c r="G233" s="391"/>
    </row>
    <row r="234" spans="2:8" s="20" customFormat="1">
      <c r="C234" s="390"/>
      <c r="D234" s="20" t="s">
        <v>4</v>
      </c>
      <c r="E234" s="356"/>
      <c r="F234" s="89">
        <v>3</v>
      </c>
      <c r="G234" s="399"/>
      <c r="H234" s="400"/>
    </row>
    <row r="235" spans="2:8" s="20" customFormat="1">
      <c r="C235" s="390"/>
      <c r="E235" s="356"/>
      <c r="F235" s="391"/>
      <c r="G235" s="391"/>
    </row>
    <row r="236" spans="2:8" s="20" customFormat="1">
      <c r="C236" s="91">
        <f>C231+1</f>
        <v>27</v>
      </c>
      <c r="D236" s="32" t="s">
        <v>727</v>
      </c>
      <c r="E236" s="356"/>
      <c r="F236" s="68"/>
      <c r="G236" s="391"/>
    </row>
    <row r="237" spans="2:8" s="20" customFormat="1">
      <c r="C237" s="390"/>
      <c r="D237" s="10" t="s">
        <v>600</v>
      </c>
      <c r="E237" s="356"/>
      <c r="F237" s="120">
        <v>1</v>
      </c>
      <c r="G237" s="391"/>
    </row>
    <row r="238" spans="2:8" s="20" customFormat="1">
      <c r="C238" s="390"/>
      <c r="D238" s="10" t="s">
        <v>1</v>
      </c>
      <c r="E238" s="10"/>
      <c r="F238" s="120">
        <v>2</v>
      </c>
      <c r="G238" s="114" t="s">
        <v>2</v>
      </c>
      <c r="H238" s="121">
        <f>$C$251</f>
        <v>29</v>
      </c>
    </row>
    <row r="239" spans="2:8" s="20" customFormat="1">
      <c r="C239" s="390"/>
      <c r="F239" s="391"/>
      <c r="G239" s="391"/>
    </row>
    <row r="240" spans="2:8" s="20" customFormat="1">
      <c r="C240" s="91">
        <f>C236+1</f>
        <v>28</v>
      </c>
      <c r="D240" s="128" t="s">
        <v>699</v>
      </c>
      <c r="E240" s="10"/>
      <c r="F240" s="68"/>
      <c r="G240" s="391"/>
    </row>
    <row r="241" spans="1:11" s="20" customFormat="1">
      <c r="C241" s="389"/>
      <c r="D241" s="10" t="s">
        <v>675</v>
      </c>
      <c r="E241" s="10"/>
      <c r="F241" s="120">
        <v>1</v>
      </c>
      <c r="G241" s="391"/>
    </row>
    <row r="242" spans="1:11" s="20" customFormat="1">
      <c r="C242" s="389"/>
      <c r="D242" s="10" t="s">
        <v>232</v>
      </c>
      <c r="F242" s="120">
        <v>2</v>
      </c>
      <c r="G242" s="391"/>
    </row>
    <row r="243" spans="1:11" s="20" customFormat="1">
      <c r="C243" s="389"/>
      <c r="D243" s="20" t="s">
        <v>677</v>
      </c>
      <c r="F243" s="120">
        <v>3</v>
      </c>
      <c r="G243" s="391"/>
    </row>
    <row r="244" spans="1:11" s="20" customFormat="1">
      <c r="C244" s="389"/>
      <c r="D244" s="20" t="s">
        <v>726</v>
      </c>
      <c r="F244" s="120">
        <v>4</v>
      </c>
      <c r="G244" s="391"/>
    </row>
    <row r="245" spans="1:11" s="20" customFormat="1">
      <c r="C245" s="389"/>
      <c r="D245" s="20" t="s">
        <v>679</v>
      </c>
      <c r="F245" s="120">
        <v>5</v>
      </c>
      <c r="G245" s="391"/>
    </row>
    <row r="246" spans="1:11" s="20" customFormat="1">
      <c r="C246" s="389"/>
      <c r="D246" s="20" t="s">
        <v>680</v>
      </c>
      <c r="F246" s="120">
        <v>6</v>
      </c>
      <c r="G246" s="391"/>
    </row>
    <row r="247" spans="1:11" s="20" customFormat="1">
      <c r="C247" s="385"/>
      <c r="D247" s="20" t="s">
        <v>681</v>
      </c>
      <c r="E247" s="385"/>
      <c r="F247" s="120">
        <v>98</v>
      </c>
      <c r="G247" s="391"/>
    </row>
    <row r="248" spans="1:11" s="20" customFormat="1">
      <c r="C248" s="236"/>
      <c r="D248" s="141"/>
      <c r="E248" s="114"/>
      <c r="F248" s="94"/>
      <c r="G248" s="94"/>
    </row>
    <row r="249" spans="1:11">
      <c r="A249" s="132" t="s">
        <v>151</v>
      </c>
      <c r="B249" s="440" t="s">
        <v>384</v>
      </c>
      <c r="C249" s="440"/>
      <c r="D249" s="440"/>
      <c r="E249" s="440"/>
      <c r="F249" s="440"/>
      <c r="G249" s="440"/>
      <c r="H249" s="440"/>
      <c r="I249" s="440"/>
      <c r="J249" s="440"/>
      <c r="K249" s="440"/>
    </row>
    <row r="250" spans="1:11" s="20" customFormat="1">
      <c r="C250" s="390"/>
      <c r="D250" s="390"/>
      <c r="E250" s="390"/>
      <c r="F250" s="390"/>
      <c r="G250" s="390"/>
      <c r="H250" s="390"/>
      <c r="I250" s="390"/>
      <c r="J250" s="390"/>
      <c r="K250" s="390"/>
    </row>
    <row r="251" spans="1:11" s="20" customFormat="1">
      <c r="B251" s="390"/>
      <c r="C251" s="91">
        <f>C240+1</f>
        <v>29</v>
      </c>
      <c r="D251" s="386" t="s">
        <v>652</v>
      </c>
      <c r="E251" s="390"/>
      <c r="F251" s="390"/>
      <c r="G251" s="390"/>
      <c r="H251" s="390"/>
      <c r="I251" s="390"/>
      <c r="J251" s="390"/>
      <c r="K251" s="390"/>
    </row>
    <row r="252" spans="1:11" s="20" customFormat="1">
      <c r="C252" s="390"/>
      <c r="D252" s="20" t="s">
        <v>20</v>
      </c>
      <c r="F252" s="89">
        <v>1</v>
      </c>
      <c r="G252" s="390"/>
      <c r="H252" s="390"/>
      <c r="I252" s="390"/>
      <c r="J252" s="390"/>
      <c r="K252" s="390"/>
    </row>
    <row r="253" spans="1:11" s="20" customFormat="1">
      <c r="C253" s="390"/>
      <c r="D253" s="20" t="s">
        <v>21</v>
      </c>
      <c r="F253" s="89">
        <v>2</v>
      </c>
      <c r="G253" s="327" t="str">
        <f>+"Sí P"&amp;$B$75&amp;"=2 o 3"</f>
        <v>Sí P9=2 o 3</v>
      </c>
      <c r="H253" s="236" t="s">
        <v>545</v>
      </c>
      <c r="I253" s="141">
        <f>$C$258</f>
        <v>31</v>
      </c>
      <c r="J253" s="141"/>
      <c r="K253" s="326"/>
    </row>
    <row r="254" spans="1:11" s="20" customFormat="1">
      <c r="C254" s="390"/>
      <c r="D254" s="390"/>
      <c r="E254" s="390"/>
      <c r="F254" s="390"/>
      <c r="G254" s="327" t="str">
        <f>+"Sí P"&amp;$B$75&amp;"=1"</f>
        <v>Sí P9=1</v>
      </c>
      <c r="H254" s="236" t="s">
        <v>545</v>
      </c>
      <c r="I254" s="141">
        <f>$C$316</f>
        <v>38</v>
      </c>
      <c r="J254" s="390"/>
      <c r="K254" s="390"/>
    </row>
    <row r="255" spans="1:11" s="20" customFormat="1">
      <c r="C255" s="390"/>
      <c r="D255" s="390"/>
      <c r="E255" s="390"/>
      <c r="F255" s="390"/>
      <c r="G255" s="390"/>
      <c r="H255" s="390"/>
      <c r="I255" s="390"/>
      <c r="J255" s="390"/>
      <c r="K255" s="390"/>
    </row>
    <row r="256" spans="1:11" s="20" customFormat="1">
      <c r="B256" s="32"/>
      <c r="C256" s="91">
        <f>C251+1</f>
        <v>30</v>
      </c>
      <c r="D256" s="32" t="s">
        <v>595</v>
      </c>
      <c r="E256" s="32"/>
      <c r="F256" s="390"/>
      <c r="G256" s="390"/>
      <c r="H256" s="32"/>
      <c r="I256" s="32"/>
      <c r="J256" s="356"/>
      <c r="K256" s="356"/>
    </row>
    <row r="257" spans="2:11" s="20" customFormat="1">
      <c r="C257" s="390"/>
      <c r="D257" s="114"/>
      <c r="E257" s="17"/>
      <c r="F257" s="145"/>
      <c r="G257" s="391"/>
    </row>
    <row r="258" spans="2:11" s="20" customFormat="1">
      <c r="C258" s="91">
        <f>C256+1</f>
        <v>31</v>
      </c>
      <c r="D258" s="367" t="s">
        <v>661</v>
      </c>
      <c r="E258" s="391"/>
      <c r="F258" s="94"/>
      <c r="G258" s="94"/>
    </row>
    <row r="259" spans="2:11" s="20" customFormat="1">
      <c r="C259" s="390"/>
      <c r="D259" s="401"/>
      <c r="E259" s="401"/>
      <c r="F259" s="401"/>
      <c r="G259" s="236" t="s">
        <v>2</v>
      </c>
      <c r="H259" s="141">
        <f>$C$316</f>
        <v>38</v>
      </c>
      <c r="I259" s="102" t="str">
        <f>+"Sí P"&amp;$C$251&amp;"=2"</f>
        <v>Sí P29=2</v>
      </c>
    </row>
    <row r="260" spans="2:11" s="20" customFormat="1">
      <c r="B260" s="32"/>
      <c r="C260" s="91">
        <f>C258+1</f>
        <v>32</v>
      </c>
      <c r="D260" s="128" t="s">
        <v>327</v>
      </c>
      <c r="E260" s="32"/>
      <c r="F260" s="390"/>
      <c r="G260" s="390"/>
      <c r="H260" s="32"/>
      <c r="I260" s="32"/>
      <c r="J260" s="32"/>
      <c r="K260" s="32"/>
    </row>
    <row r="261" spans="2:11" s="20" customFormat="1">
      <c r="C261" s="390"/>
      <c r="D261" s="20" t="s">
        <v>96</v>
      </c>
      <c r="F261" s="89">
        <v>1</v>
      </c>
      <c r="I261" s="88"/>
    </row>
    <row r="262" spans="2:11" s="20" customFormat="1">
      <c r="C262" s="390"/>
      <c r="D262" s="20" t="s">
        <v>7</v>
      </c>
      <c r="F262" s="89">
        <v>2</v>
      </c>
    </row>
    <row r="263" spans="2:11" s="20" customFormat="1">
      <c r="C263" s="390"/>
      <c r="D263" s="20" t="s">
        <v>8</v>
      </c>
      <c r="F263" s="89">
        <v>3</v>
      </c>
    </row>
    <row r="264" spans="2:11" s="20" customFormat="1">
      <c r="C264" s="390"/>
      <c r="D264" s="20" t="s">
        <v>9</v>
      </c>
      <c r="F264" s="89">
        <v>4</v>
      </c>
    </row>
    <row r="265" spans="2:11" s="20" customFormat="1">
      <c r="C265" s="390"/>
      <c r="D265" s="20" t="s">
        <v>10</v>
      </c>
      <c r="F265" s="89">
        <v>5</v>
      </c>
    </row>
    <row r="266" spans="2:11" s="20" customFormat="1">
      <c r="C266" s="390"/>
      <c r="D266" s="20" t="s">
        <v>11</v>
      </c>
      <c r="F266" s="89">
        <v>6</v>
      </c>
    </row>
    <row r="267" spans="2:11" s="20" customFormat="1">
      <c r="C267" s="390"/>
      <c r="D267" s="20" t="s">
        <v>670</v>
      </c>
      <c r="F267" s="89">
        <v>7</v>
      </c>
    </row>
    <row r="268" spans="2:11" s="20" customFormat="1">
      <c r="C268" s="390"/>
      <c r="D268" s="20" t="s">
        <v>694</v>
      </c>
      <c r="F268" s="89">
        <v>8</v>
      </c>
    </row>
    <row r="269" spans="2:11" s="20" customFormat="1">
      <c r="C269" s="390"/>
      <c r="D269" s="10" t="s">
        <v>13</v>
      </c>
      <c r="F269" s="89">
        <v>9</v>
      </c>
    </row>
    <row r="270" spans="2:11" s="20" customFormat="1">
      <c r="C270" s="390"/>
      <c r="D270" s="10" t="s">
        <v>14</v>
      </c>
      <c r="F270" s="89">
        <v>10</v>
      </c>
    </row>
    <row r="271" spans="2:11" s="20" customFormat="1">
      <c r="C271" s="390"/>
      <c r="D271" s="10" t="s">
        <v>15</v>
      </c>
      <c r="F271" s="89">
        <v>11</v>
      </c>
    </row>
    <row r="272" spans="2:11" s="20" customFormat="1">
      <c r="C272" s="390"/>
      <c r="D272" s="10" t="s">
        <v>695</v>
      </c>
      <c r="F272" s="89">
        <v>12</v>
      </c>
    </row>
    <row r="273" spans="2:11" s="20" customFormat="1">
      <c r="C273" s="390"/>
      <c r="D273" s="10" t="s">
        <v>639</v>
      </c>
      <c r="F273" s="89">
        <v>13</v>
      </c>
    </row>
    <row r="274" spans="2:11" s="20" customFormat="1">
      <c r="C274" s="390"/>
      <c r="D274" s="10" t="s">
        <v>544</v>
      </c>
      <c r="F274" s="89">
        <v>14</v>
      </c>
    </row>
    <row r="275" spans="2:11" s="20" customFormat="1">
      <c r="C275" s="390"/>
      <c r="D275" s="10" t="s">
        <v>696</v>
      </c>
      <c r="E275" s="314"/>
      <c r="F275" s="89">
        <v>15</v>
      </c>
    </row>
    <row r="276" spans="2:11" s="20" customFormat="1">
      <c r="C276" s="390"/>
      <c r="D276" s="10" t="s">
        <v>697</v>
      </c>
      <c r="E276" s="314"/>
      <c r="F276" s="89">
        <v>16</v>
      </c>
    </row>
    <row r="277" spans="2:11" s="20" customFormat="1">
      <c r="C277" s="390"/>
      <c r="D277" s="10" t="s">
        <v>266</v>
      </c>
      <c r="F277" s="89">
        <v>98</v>
      </c>
    </row>
    <row r="278" spans="2:11" s="20" customFormat="1">
      <c r="C278" s="390"/>
      <c r="D278" s="10"/>
      <c r="F278" s="94"/>
      <c r="G278" s="391"/>
    </row>
    <row r="279" spans="2:11" s="20" customFormat="1">
      <c r="B279" s="32"/>
      <c r="C279" s="91">
        <f>C260+1</f>
        <v>33</v>
      </c>
      <c r="D279" s="32" t="s">
        <v>751</v>
      </c>
      <c r="E279" s="32"/>
      <c r="F279" s="390"/>
      <c r="G279" s="390"/>
      <c r="H279" s="32"/>
      <c r="I279" s="32"/>
      <c r="J279" s="32"/>
      <c r="K279" s="32"/>
    </row>
    <row r="280" spans="2:11" s="20" customFormat="1">
      <c r="C280" s="390"/>
      <c r="D280" s="32"/>
      <c r="E280" s="32"/>
      <c r="F280" s="390" t="s">
        <v>138</v>
      </c>
      <c r="G280" s="390" t="s">
        <v>139</v>
      </c>
      <c r="I280" s="32"/>
    </row>
    <row r="281" spans="2:11" s="20" customFormat="1">
      <c r="C281" s="390"/>
      <c r="D281" s="10" t="s">
        <v>5</v>
      </c>
      <c r="E281" s="32"/>
      <c r="F281" s="89">
        <v>99</v>
      </c>
      <c r="G281" s="89">
        <v>99</v>
      </c>
    </row>
    <row r="282" spans="2:11" s="20" customFormat="1">
      <c r="C282" s="390"/>
      <c r="D282" s="10" t="s">
        <v>102</v>
      </c>
      <c r="F282" s="89">
        <v>1</v>
      </c>
      <c r="G282" s="89">
        <v>1</v>
      </c>
    </row>
    <row r="283" spans="2:11" s="20" customFormat="1">
      <c r="C283" s="390"/>
      <c r="D283" s="10" t="s">
        <v>100</v>
      </c>
      <c r="F283" s="89">
        <v>2</v>
      </c>
      <c r="G283" s="89">
        <v>2</v>
      </c>
    </row>
    <row r="284" spans="2:11" s="20" customFormat="1">
      <c r="C284" s="390"/>
      <c r="D284" s="10" t="s">
        <v>101</v>
      </c>
      <c r="F284" s="89">
        <v>3</v>
      </c>
      <c r="G284" s="89">
        <v>3</v>
      </c>
    </row>
    <row r="285" spans="2:11" s="20" customFormat="1">
      <c r="C285" s="390"/>
      <c r="D285" s="10" t="s">
        <v>146</v>
      </c>
      <c r="F285" s="89">
        <v>4</v>
      </c>
      <c r="G285" s="89">
        <v>4</v>
      </c>
    </row>
    <row r="286" spans="2:11" s="20" customFormat="1">
      <c r="C286" s="390"/>
      <c r="D286" s="10"/>
      <c r="F286" s="391"/>
      <c r="G286" s="391"/>
    </row>
    <row r="287" spans="2:11" s="20" customFormat="1">
      <c r="C287" s="91">
        <f>C279+1</f>
        <v>34</v>
      </c>
      <c r="D287" s="32" t="s">
        <v>662</v>
      </c>
      <c r="F287" s="94"/>
    </row>
    <row r="288" spans="2:11" s="20" customFormat="1">
      <c r="C288" s="390"/>
      <c r="D288" s="20" t="s">
        <v>721</v>
      </c>
      <c r="F288" s="89">
        <v>1</v>
      </c>
    </row>
    <row r="289" spans="2:8" s="20" customFormat="1">
      <c r="C289" s="390"/>
      <c r="D289" s="20" t="s">
        <v>24</v>
      </c>
      <c r="F289" s="89">
        <v>2</v>
      </c>
    </row>
    <row r="290" spans="2:8" s="20" customFormat="1">
      <c r="C290" s="390"/>
      <c r="D290" s="20" t="s">
        <v>442</v>
      </c>
      <c r="F290" s="89">
        <v>3</v>
      </c>
    </row>
    <row r="291" spans="2:8" s="20" customFormat="1">
      <c r="C291" s="390"/>
      <c r="D291" s="20" t="s">
        <v>594</v>
      </c>
      <c r="F291" s="89">
        <v>4</v>
      </c>
    </row>
    <row r="292" spans="2:8" s="20" customFormat="1">
      <c r="C292" s="390"/>
      <c r="D292" s="365" t="s">
        <v>700</v>
      </c>
      <c r="F292" s="89">
        <v>5</v>
      </c>
    </row>
    <row r="293" spans="2:8" s="20" customFormat="1">
      <c r="C293" s="390"/>
      <c r="D293" s="20" t="s">
        <v>266</v>
      </c>
      <c r="F293" s="89">
        <v>98</v>
      </c>
    </row>
    <row r="294" spans="2:8" s="20" customFormat="1">
      <c r="C294" s="390"/>
      <c r="D294" s="10"/>
      <c r="G294" s="391"/>
    </row>
    <row r="295" spans="2:8" s="20" customFormat="1">
      <c r="B295" s="32"/>
      <c r="C295" s="91">
        <f>C287+1</f>
        <v>35</v>
      </c>
      <c r="D295" s="32" t="s">
        <v>762</v>
      </c>
      <c r="F295" s="117"/>
      <c r="G295" s="391"/>
    </row>
    <row r="296" spans="2:8" s="20" customFormat="1">
      <c r="C296" s="390"/>
      <c r="D296" s="20" t="s">
        <v>18</v>
      </c>
      <c r="F296" s="89">
        <v>1</v>
      </c>
      <c r="G296" s="391"/>
    </row>
    <row r="297" spans="2:8" s="20" customFormat="1">
      <c r="C297" s="390"/>
      <c r="D297" s="20" t="s">
        <v>19</v>
      </c>
      <c r="F297" s="89">
        <v>2</v>
      </c>
      <c r="G297" s="391"/>
    </row>
    <row r="298" spans="2:8" s="20" customFormat="1">
      <c r="C298" s="390"/>
      <c r="D298" s="20" t="s">
        <v>4</v>
      </c>
      <c r="F298" s="89">
        <v>3</v>
      </c>
      <c r="G298" s="391"/>
    </row>
    <row r="299" spans="2:8" s="20" customFormat="1">
      <c r="C299" s="390"/>
      <c r="E299" s="356"/>
      <c r="F299" s="391"/>
      <c r="G299" s="391"/>
    </row>
    <row r="300" spans="2:8" s="20" customFormat="1">
      <c r="C300" s="390"/>
      <c r="E300" s="356"/>
      <c r="F300" s="391"/>
      <c r="G300" s="391"/>
    </row>
    <row r="301" spans="2:8" s="20" customFormat="1">
      <c r="C301" s="91">
        <f>C295+1</f>
        <v>36</v>
      </c>
      <c r="D301" s="32" t="s">
        <v>728</v>
      </c>
      <c r="E301" s="356"/>
      <c r="F301" s="68"/>
      <c r="G301" s="391"/>
    </row>
    <row r="302" spans="2:8" s="20" customFormat="1">
      <c r="C302" s="390"/>
      <c r="D302" s="10" t="s">
        <v>600</v>
      </c>
      <c r="E302" s="356"/>
      <c r="F302" s="120">
        <v>1</v>
      </c>
      <c r="G302" s="391"/>
    </row>
    <row r="303" spans="2:8" s="20" customFormat="1">
      <c r="C303" s="390"/>
      <c r="D303" s="10" t="s">
        <v>1</v>
      </c>
      <c r="E303" s="10"/>
      <c r="F303" s="120">
        <v>2</v>
      </c>
      <c r="G303" s="136" t="s">
        <v>2</v>
      </c>
      <c r="H303" s="121">
        <f>$C$316</f>
        <v>38</v>
      </c>
    </row>
    <row r="304" spans="2:8" s="20" customFormat="1">
      <c r="C304" s="390"/>
      <c r="F304" s="391"/>
      <c r="G304" s="391"/>
    </row>
    <row r="305" spans="1:11" s="20" customFormat="1">
      <c r="C305" s="91">
        <f>C301+1</f>
        <v>37</v>
      </c>
      <c r="D305" s="128" t="s">
        <v>699</v>
      </c>
      <c r="E305" s="10"/>
      <c r="F305" s="68"/>
      <c r="G305" s="391"/>
    </row>
    <row r="306" spans="1:11" s="20" customFormat="1">
      <c r="C306" s="389"/>
      <c r="D306" s="10" t="s">
        <v>675</v>
      </c>
      <c r="E306" s="10"/>
      <c r="F306" s="120">
        <v>1</v>
      </c>
      <c r="G306" s="391"/>
    </row>
    <row r="307" spans="1:11" s="20" customFormat="1">
      <c r="C307" s="389"/>
      <c r="D307" s="10" t="s">
        <v>232</v>
      </c>
      <c r="F307" s="120">
        <v>2</v>
      </c>
      <c r="G307" s="391"/>
    </row>
    <row r="308" spans="1:11" s="20" customFormat="1">
      <c r="C308" s="389"/>
      <c r="D308" s="20" t="s">
        <v>677</v>
      </c>
      <c r="F308" s="120">
        <v>3</v>
      </c>
      <c r="G308" s="391"/>
    </row>
    <row r="309" spans="1:11" s="20" customFormat="1">
      <c r="C309" s="389"/>
      <c r="D309" s="20" t="s">
        <v>726</v>
      </c>
      <c r="F309" s="120">
        <v>4</v>
      </c>
      <c r="G309" s="391"/>
    </row>
    <row r="310" spans="1:11" s="20" customFormat="1">
      <c r="C310" s="389"/>
      <c r="D310" s="20" t="s">
        <v>679</v>
      </c>
      <c r="F310" s="120">
        <v>5</v>
      </c>
      <c r="G310" s="391"/>
    </row>
    <row r="311" spans="1:11" s="20" customFormat="1">
      <c r="C311" s="389"/>
      <c r="D311" s="20" t="s">
        <v>680</v>
      </c>
      <c r="F311" s="120">
        <v>6</v>
      </c>
      <c r="G311" s="391"/>
    </row>
    <row r="312" spans="1:11" s="20" customFormat="1">
      <c r="C312" s="385"/>
      <c r="D312" s="20" t="s">
        <v>681</v>
      </c>
      <c r="E312" s="385"/>
      <c r="F312" s="120">
        <v>7</v>
      </c>
      <c r="G312" s="391"/>
    </row>
    <row r="313" spans="1:11" s="20" customFormat="1">
      <c r="C313" s="390"/>
      <c r="F313" s="391"/>
      <c r="G313" s="391"/>
    </row>
    <row r="314" spans="1:11" ht="15.75" customHeight="1">
      <c r="A314" s="148" t="s">
        <v>223</v>
      </c>
      <c r="B314" s="440" t="s">
        <v>389</v>
      </c>
      <c r="C314" s="440"/>
      <c r="D314" s="440"/>
      <c r="E314" s="440"/>
      <c r="F314" s="440"/>
      <c r="G314" s="440"/>
      <c r="H314" s="440"/>
      <c r="I314" s="440"/>
      <c r="J314" s="440"/>
      <c r="K314" s="440"/>
    </row>
    <row r="316" spans="1:11" s="20" customFormat="1">
      <c r="B316" s="32"/>
      <c r="C316" s="91">
        <f>C305+1</f>
        <v>38</v>
      </c>
      <c r="D316" s="32" t="s">
        <v>653</v>
      </c>
      <c r="E316" s="32"/>
      <c r="F316" s="386"/>
      <c r="G316" s="390"/>
      <c r="H316" s="32"/>
      <c r="I316" s="32"/>
    </row>
    <row r="317" spans="1:11" s="20" customFormat="1">
      <c r="C317" s="390"/>
      <c r="D317" s="20" t="s">
        <v>600</v>
      </c>
      <c r="F317" s="89">
        <v>1</v>
      </c>
      <c r="G317" s="94"/>
    </row>
    <row r="318" spans="1:11" s="20" customFormat="1">
      <c r="C318" s="390"/>
      <c r="D318" s="20" t="s">
        <v>1</v>
      </c>
      <c r="F318" s="89">
        <v>2</v>
      </c>
      <c r="G318" s="136" t="s">
        <v>2</v>
      </c>
      <c r="H318" s="141">
        <f>C387</f>
        <v>48</v>
      </c>
      <c r="I318" s="114"/>
      <c r="J318" s="98"/>
      <c r="K318" s="150"/>
    </row>
    <row r="319" spans="1:11" s="20" customFormat="1">
      <c r="C319" s="390"/>
      <c r="F319" s="391"/>
      <c r="G319" s="94"/>
      <c r="H319" s="141"/>
      <c r="I319" s="114"/>
      <c r="J319" s="98"/>
      <c r="K319" s="150"/>
    </row>
    <row r="320" spans="1:11" s="20" customFormat="1">
      <c r="C320" s="91">
        <f>C316+1</f>
        <v>39</v>
      </c>
      <c r="D320" s="32" t="s">
        <v>128</v>
      </c>
      <c r="F320" s="391"/>
      <c r="G320" s="94"/>
      <c r="H320" s="114"/>
      <c r="I320" s="114"/>
      <c r="J320" s="114"/>
      <c r="K320" s="114"/>
    </row>
    <row r="321" spans="1:11" s="20" customFormat="1">
      <c r="C321" s="390"/>
      <c r="D321" s="20" t="s">
        <v>111</v>
      </c>
      <c r="F321" s="89">
        <v>1</v>
      </c>
      <c r="G321" s="94"/>
      <c r="H321" s="114"/>
      <c r="I321" s="236"/>
      <c r="J321" s="114"/>
      <c r="K321" s="114"/>
    </row>
    <row r="322" spans="1:11" s="20" customFormat="1">
      <c r="C322" s="390"/>
      <c r="D322" s="20" t="s">
        <v>112</v>
      </c>
      <c r="F322" s="89">
        <v>2</v>
      </c>
      <c r="G322" s="94"/>
      <c r="H322" s="114"/>
      <c r="I322" s="236"/>
      <c r="J322" s="114"/>
      <c r="K322" s="114"/>
    </row>
    <row r="323" spans="1:11" s="20" customFormat="1">
      <c r="C323" s="390"/>
      <c r="D323" s="20" t="s">
        <v>4</v>
      </c>
      <c r="F323" s="89">
        <v>3</v>
      </c>
      <c r="G323" s="94"/>
      <c r="H323" s="114"/>
      <c r="I323" s="114"/>
      <c r="J323" s="114"/>
      <c r="K323" s="114"/>
    </row>
    <row r="324" spans="1:11" s="20" customFormat="1">
      <c r="C324" s="390"/>
      <c r="D324" s="20" t="s">
        <v>149</v>
      </c>
      <c r="F324" s="89">
        <v>97</v>
      </c>
      <c r="G324" s="94"/>
      <c r="H324" s="114"/>
      <c r="I324" s="114"/>
      <c r="J324" s="114"/>
      <c r="K324" s="114"/>
    </row>
    <row r="325" spans="1:11" s="20" customFormat="1">
      <c r="C325" s="390"/>
      <c r="F325" s="391"/>
      <c r="G325" s="94"/>
      <c r="H325" s="114"/>
      <c r="I325" s="114"/>
      <c r="J325" s="114"/>
      <c r="K325" s="114"/>
    </row>
    <row r="326" spans="1:11" s="20" customFormat="1">
      <c r="C326" s="91">
        <f>C320+1</f>
        <v>40</v>
      </c>
      <c r="D326" s="32" t="s">
        <v>642</v>
      </c>
      <c r="E326" s="32"/>
      <c r="F326" s="390"/>
      <c r="G326" s="390"/>
      <c r="J326" s="10"/>
      <c r="K326" s="114"/>
    </row>
    <row r="327" spans="1:11" s="20" customFormat="1">
      <c r="C327" s="390"/>
      <c r="D327" s="138"/>
      <c r="F327" s="391"/>
      <c r="G327" s="94"/>
      <c r="H327" s="114"/>
      <c r="I327" s="114"/>
      <c r="J327" s="114"/>
      <c r="K327" s="114"/>
    </row>
    <row r="328" spans="1:11" s="20" customFormat="1">
      <c r="A328" s="151"/>
      <c r="C328" s="91">
        <f>C326+1</f>
        <v>41</v>
      </c>
      <c r="D328" s="32" t="s">
        <v>647</v>
      </c>
      <c r="G328" s="32"/>
      <c r="H328" s="32"/>
    </row>
    <row r="329" spans="1:11" s="20" customFormat="1">
      <c r="C329" s="390"/>
      <c r="D329" s="20" t="s">
        <v>701</v>
      </c>
      <c r="F329" s="89">
        <v>1</v>
      </c>
      <c r="G329" s="94"/>
    </row>
    <row r="330" spans="1:11" s="20" customFormat="1">
      <c r="C330" s="390"/>
      <c r="D330" s="20" t="s">
        <v>10</v>
      </c>
      <c r="F330" s="89">
        <v>2</v>
      </c>
      <c r="G330" s="94"/>
    </row>
    <row r="331" spans="1:11" s="20" customFormat="1">
      <c r="C331" s="390"/>
      <c r="D331" s="10" t="s">
        <v>640</v>
      </c>
      <c r="F331" s="89">
        <v>3</v>
      </c>
      <c r="G331" s="94"/>
    </row>
    <row r="332" spans="1:11" s="20" customFormat="1">
      <c r="C332" s="390"/>
      <c r="D332" s="20" t="s">
        <v>702</v>
      </c>
      <c r="F332" s="89">
        <v>4</v>
      </c>
      <c r="G332" s="152"/>
      <c r="H332" s="107"/>
      <c r="I332" s="32"/>
    </row>
    <row r="333" spans="1:11" s="20" customFormat="1">
      <c r="C333" s="390"/>
      <c r="D333" s="20" t="s">
        <v>38</v>
      </c>
      <c r="F333" s="89">
        <v>5</v>
      </c>
      <c r="G333" s="94"/>
    </row>
    <row r="334" spans="1:11" s="20" customFormat="1">
      <c r="C334" s="390"/>
      <c r="D334" s="20" t="s">
        <v>9</v>
      </c>
      <c r="F334" s="89">
        <v>6</v>
      </c>
      <c r="G334" s="94"/>
      <c r="J334" s="88"/>
    </row>
    <row r="335" spans="1:11" s="20" customFormat="1">
      <c r="C335" s="390"/>
      <c r="D335" s="20" t="s">
        <v>544</v>
      </c>
      <c r="F335" s="89">
        <v>7</v>
      </c>
      <c r="G335" s="94"/>
    </row>
    <row r="336" spans="1:11" s="20" customFormat="1">
      <c r="C336" s="390"/>
      <c r="D336" s="20" t="s">
        <v>218</v>
      </c>
      <c r="E336" s="32"/>
      <c r="F336" s="89">
        <v>8</v>
      </c>
      <c r="G336" s="94"/>
    </row>
    <row r="337" spans="3:11" s="20" customFormat="1">
      <c r="C337" s="390"/>
      <c r="D337" s="20" t="s">
        <v>219</v>
      </c>
      <c r="E337" s="32"/>
      <c r="F337" s="89">
        <v>9</v>
      </c>
      <c r="G337" s="94"/>
    </row>
    <row r="338" spans="3:11" s="20" customFormat="1">
      <c r="C338" s="390"/>
      <c r="D338" s="20" t="s">
        <v>153</v>
      </c>
      <c r="F338" s="89">
        <v>98</v>
      </c>
      <c r="G338" s="94"/>
    </row>
    <row r="339" spans="3:11" s="20" customFormat="1">
      <c r="C339" s="390"/>
      <c r="F339" s="391"/>
      <c r="G339" s="94"/>
      <c r="H339" s="114"/>
      <c r="I339" s="114"/>
      <c r="J339" s="114"/>
      <c r="K339" s="114"/>
    </row>
    <row r="340" spans="3:11" s="20" customFormat="1">
      <c r="C340" s="91">
        <f>C328+1</f>
        <v>42</v>
      </c>
      <c r="D340" s="32" t="s">
        <v>28</v>
      </c>
      <c r="F340" s="94"/>
      <c r="G340" s="32"/>
      <c r="H340" s="32"/>
    </row>
    <row r="341" spans="3:11" s="20" customFormat="1">
      <c r="C341" s="390"/>
      <c r="D341" s="20" t="s">
        <v>703</v>
      </c>
      <c r="F341" s="89">
        <v>1</v>
      </c>
      <c r="G341" s="94"/>
    </row>
    <row r="342" spans="3:11" s="20" customFormat="1">
      <c r="C342" s="390"/>
      <c r="D342" s="20" t="s">
        <v>30</v>
      </c>
      <c r="F342" s="89">
        <v>2</v>
      </c>
      <c r="G342" s="94"/>
    </row>
    <row r="343" spans="3:11" s="20" customFormat="1">
      <c r="C343" s="390"/>
      <c r="D343" s="20" t="s">
        <v>31</v>
      </c>
      <c r="F343" s="89">
        <v>3</v>
      </c>
      <c r="G343" s="94"/>
    </row>
    <row r="344" spans="3:11" s="20" customFormat="1">
      <c r="C344" s="390"/>
      <c r="D344" s="20" t="s">
        <v>26</v>
      </c>
      <c r="F344" s="89">
        <v>4</v>
      </c>
      <c r="G344" s="94"/>
    </row>
    <row r="345" spans="3:11" s="20" customFormat="1">
      <c r="C345" s="390"/>
      <c r="D345" s="20" t="s">
        <v>27</v>
      </c>
      <c r="F345" s="89">
        <v>5</v>
      </c>
      <c r="G345" s="94"/>
    </row>
    <row r="346" spans="3:11" s="20" customFormat="1">
      <c r="C346" s="390"/>
      <c r="D346" s="20" t="s">
        <v>704</v>
      </c>
      <c r="F346" s="89">
        <v>6</v>
      </c>
      <c r="G346" s="94"/>
    </row>
    <row r="347" spans="3:11" s="20" customFormat="1">
      <c r="C347" s="390"/>
      <c r="D347" s="20" t="s">
        <v>686</v>
      </c>
      <c r="F347" s="89">
        <v>7</v>
      </c>
      <c r="G347" s="94"/>
    </row>
    <row r="348" spans="3:11" s="20" customFormat="1">
      <c r="C348" s="390"/>
      <c r="D348" s="365" t="s">
        <v>705</v>
      </c>
      <c r="F348" s="89">
        <v>8</v>
      </c>
      <c r="G348" s="94"/>
    </row>
    <row r="349" spans="3:11" s="20" customFormat="1">
      <c r="C349" s="390"/>
      <c r="D349" s="365" t="s">
        <v>672</v>
      </c>
      <c r="F349" s="89">
        <v>9</v>
      </c>
      <c r="G349" s="94"/>
    </row>
    <row r="350" spans="3:11" s="20" customFormat="1">
      <c r="C350" s="390"/>
      <c r="F350" s="94"/>
      <c r="G350" s="94"/>
      <c r="J350" s="137"/>
    </row>
    <row r="351" spans="3:11" s="20" customFormat="1">
      <c r="C351" s="91">
        <f>C340+1</f>
        <v>43</v>
      </c>
      <c r="D351" s="32" t="s">
        <v>663</v>
      </c>
      <c r="F351" s="94"/>
      <c r="G351" s="32"/>
      <c r="H351" s="32"/>
    </row>
    <row r="352" spans="3:11" s="20" customFormat="1">
      <c r="C352" s="390"/>
      <c r="D352" s="20" t="s">
        <v>721</v>
      </c>
      <c r="F352" s="89">
        <v>1</v>
      </c>
      <c r="G352" s="94"/>
    </row>
    <row r="353" spans="2:11" s="20" customFormat="1">
      <c r="C353" s="390"/>
      <c r="D353" s="20" t="s">
        <v>225</v>
      </c>
      <c r="F353" s="89">
        <v>2</v>
      </c>
      <c r="G353" s="128"/>
    </row>
    <row r="354" spans="2:11" s="20" customFormat="1">
      <c r="C354" s="390"/>
      <c r="D354" s="20" t="s">
        <v>33</v>
      </c>
      <c r="F354" s="89">
        <v>3</v>
      </c>
      <c r="G354" s="94"/>
    </row>
    <row r="355" spans="2:11" s="20" customFormat="1">
      <c r="C355" s="390"/>
      <c r="D355" s="20" t="s">
        <v>24</v>
      </c>
      <c r="F355" s="89">
        <v>4</v>
      </c>
      <c r="G355" s="94"/>
    </row>
    <row r="356" spans="2:11" s="20" customFormat="1">
      <c r="C356" s="390"/>
      <c r="D356" s="20" t="s">
        <v>707</v>
      </c>
      <c r="F356" s="89">
        <v>5</v>
      </c>
      <c r="G356" s="94"/>
    </row>
    <row r="357" spans="2:11" s="20" customFormat="1">
      <c r="C357" s="390"/>
      <c r="D357" s="20" t="s">
        <v>266</v>
      </c>
      <c r="F357" s="89">
        <v>98</v>
      </c>
      <c r="G357" s="94"/>
    </row>
    <row r="358" spans="2:11" s="20" customFormat="1">
      <c r="C358" s="390"/>
      <c r="F358" s="391"/>
      <c r="G358" s="94"/>
      <c r="H358" s="137"/>
    </row>
    <row r="359" spans="2:11" s="20" customFormat="1">
      <c r="C359" s="390"/>
      <c r="D359" s="88"/>
      <c r="F359" s="94"/>
      <c r="G359" s="94"/>
    </row>
    <row r="360" spans="2:11" s="20" customFormat="1">
      <c r="B360" s="32"/>
      <c r="C360" s="91">
        <f>C351+1</f>
        <v>44</v>
      </c>
      <c r="D360" s="32" t="s">
        <v>752</v>
      </c>
      <c r="E360" s="32"/>
      <c r="G360" s="236"/>
    </row>
    <row r="361" spans="2:11" s="20" customFormat="1">
      <c r="C361" s="390"/>
      <c r="D361" s="32"/>
      <c r="E361" s="32"/>
      <c r="F361" s="390" t="s">
        <v>140</v>
      </c>
      <c r="G361" s="390" t="s">
        <v>139</v>
      </c>
    </row>
    <row r="362" spans="2:11" s="20" customFormat="1">
      <c r="C362" s="390"/>
      <c r="D362" s="10" t="s">
        <v>127</v>
      </c>
      <c r="E362" s="32"/>
      <c r="F362" s="89">
        <v>99</v>
      </c>
      <c r="G362" s="89">
        <v>99</v>
      </c>
      <c r="I362" s="88"/>
      <c r="J362" s="88"/>
      <c r="K362" s="88"/>
    </row>
    <row r="363" spans="2:11" s="20" customFormat="1">
      <c r="C363" s="390"/>
      <c r="D363" s="10" t="s">
        <v>102</v>
      </c>
      <c r="F363" s="89">
        <v>1</v>
      </c>
      <c r="G363" s="89">
        <v>1</v>
      </c>
    </row>
    <row r="364" spans="2:11" s="20" customFormat="1">
      <c r="C364" s="390"/>
      <c r="D364" s="10" t="s">
        <v>100</v>
      </c>
      <c r="F364" s="89">
        <v>2</v>
      </c>
      <c r="G364" s="89">
        <v>2</v>
      </c>
    </row>
    <row r="365" spans="2:11" s="20" customFormat="1">
      <c r="C365" s="390"/>
      <c r="D365" s="10" t="s">
        <v>101</v>
      </c>
      <c r="F365" s="89">
        <v>3</v>
      </c>
      <c r="G365" s="89">
        <v>3</v>
      </c>
    </row>
    <row r="366" spans="2:11" s="20" customFormat="1">
      <c r="C366" s="390"/>
      <c r="D366" s="10" t="s">
        <v>146</v>
      </c>
      <c r="F366" s="89">
        <v>4</v>
      </c>
      <c r="G366" s="89">
        <v>4</v>
      </c>
    </row>
    <row r="367" spans="2:11" s="20" customFormat="1">
      <c r="C367" s="390"/>
      <c r="F367" s="390"/>
      <c r="G367" s="94"/>
    </row>
    <row r="368" spans="2:11" s="20" customFormat="1">
      <c r="B368" s="32"/>
      <c r="C368" s="91">
        <f>C360+1</f>
        <v>45</v>
      </c>
      <c r="D368" s="32" t="s">
        <v>763</v>
      </c>
      <c r="F368" s="117"/>
      <c r="G368" s="94"/>
    </row>
    <row r="369" spans="1:11" s="20" customFormat="1">
      <c r="C369" s="390"/>
      <c r="D369" s="20" t="s">
        <v>18</v>
      </c>
      <c r="F369" s="89">
        <v>1</v>
      </c>
      <c r="G369" s="94"/>
    </row>
    <row r="370" spans="1:11" s="20" customFormat="1">
      <c r="C370" s="390"/>
      <c r="D370" s="20" t="s">
        <v>19</v>
      </c>
      <c r="F370" s="89">
        <v>2</v>
      </c>
      <c r="G370" s="94"/>
    </row>
    <row r="371" spans="1:11" s="20" customFormat="1">
      <c r="C371" s="390"/>
      <c r="D371" s="20" t="s">
        <v>4</v>
      </c>
      <c r="F371" s="89">
        <v>3</v>
      </c>
      <c r="G371" s="94"/>
    </row>
    <row r="372" spans="1:11" s="20" customFormat="1">
      <c r="C372" s="390"/>
      <c r="D372" s="391"/>
      <c r="E372" s="391"/>
      <c r="F372" s="94"/>
      <c r="G372" s="391"/>
    </row>
    <row r="373" spans="1:11" s="20" customFormat="1">
      <c r="A373" s="153"/>
      <c r="B373" s="32"/>
      <c r="C373" s="123">
        <f>C368+1</f>
        <v>46</v>
      </c>
      <c r="D373" s="128" t="s">
        <v>664</v>
      </c>
      <c r="E373" s="10"/>
      <c r="F373" s="68"/>
      <c r="G373" s="68"/>
      <c r="H373" s="10"/>
      <c r="I373" s="10"/>
      <c r="J373" s="10"/>
      <c r="K373" s="10"/>
    </row>
    <row r="374" spans="1:11" s="20" customFormat="1">
      <c r="B374" s="10"/>
      <c r="C374" s="389"/>
      <c r="D374" s="10" t="s">
        <v>600</v>
      </c>
      <c r="E374" s="10"/>
      <c r="F374" s="120">
        <v>1</v>
      </c>
      <c r="G374" s="154"/>
      <c r="H374" s="155"/>
      <c r="I374" s="4"/>
      <c r="J374" s="12"/>
      <c r="K374" s="12"/>
    </row>
    <row r="375" spans="1:11" s="20" customFormat="1">
      <c r="B375" s="10"/>
      <c r="C375" s="389"/>
      <c r="D375" s="10" t="s">
        <v>1</v>
      </c>
      <c r="E375" s="10"/>
      <c r="F375" s="120">
        <v>2</v>
      </c>
      <c r="G375" s="236" t="s">
        <v>2</v>
      </c>
      <c r="H375" s="141">
        <f>C387</f>
        <v>48</v>
      </c>
      <c r="I375" s="141"/>
      <c r="J375" s="141"/>
      <c r="K375" s="236"/>
    </row>
    <row r="376" spans="1:11" s="20" customFormat="1">
      <c r="B376" s="10"/>
      <c r="C376" s="389"/>
      <c r="D376" s="10"/>
      <c r="E376" s="10"/>
      <c r="F376" s="389"/>
      <c r="G376" s="236"/>
      <c r="H376" s="141"/>
      <c r="I376" s="141"/>
      <c r="J376" s="141"/>
      <c r="K376" s="236"/>
    </row>
    <row r="377" spans="1:11" s="20" customFormat="1">
      <c r="B377" s="32"/>
      <c r="C377" s="123">
        <f>C373+1</f>
        <v>47</v>
      </c>
      <c r="D377" s="128" t="s">
        <v>41</v>
      </c>
      <c r="E377" s="10"/>
      <c r="F377" s="68"/>
      <c r="G377" s="68"/>
      <c r="H377" s="32"/>
      <c r="J377" s="10"/>
      <c r="K377" s="10"/>
    </row>
    <row r="378" spans="1:11" s="20" customFormat="1">
      <c r="B378" s="10"/>
      <c r="C378" s="389"/>
      <c r="D378" s="10" t="s">
        <v>743</v>
      </c>
      <c r="E378" s="10"/>
      <c r="F378" s="120">
        <v>1</v>
      </c>
      <c r="G378" s="68"/>
      <c r="I378" s="128"/>
      <c r="J378" s="10"/>
      <c r="K378" s="10"/>
    </row>
    <row r="379" spans="1:11" s="20" customFormat="1">
      <c r="B379" s="10"/>
      <c r="C379" s="389"/>
      <c r="D379" s="10" t="s">
        <v>42</v>
      </c>
      <c r="E379" s="10"/>
      <c r="F379" s="120">
        <v>2</v>
      </c>
      <c r="G379" s="68"/>
      <c r="I379" s="10"/>
      <c r="J379" s="10"/>
      <c r="K379" s="10"/>
    </row>
    <row r="380" spans="1:11" s="20" customFormat="1">
      <c r="B380" s="10"/>
      <c r="C380" s="389"/>
      <c r="D380" s="10" t="s">
        <v>745</v>
      </c>
      <c r="E380" s="10"/>
      <c r="F380" s="120">
        <v>3</v>
      </c>
      <c r="G380" s="68"/>
      <c r="I380" s="10"/>
      <c r="J380" s="10"/>
      <c r="K380" s="10"/>
    </row>
    <row r="381" spans="1:11" s="20" customFormat="1">
      <c r="B381" s="10"/>
      <c r="C381" s="389"/>
      <c r="D381" s="10" t="s">
        <v>744</v>
      </c>
      <c r="E381" s="10"/>
      <c r="F381" s="120">
        <v>4</v>
      </c>
      <c r="G381" s="68"/>
      <c r="I381" s="10"/>
      <c r="J381" s="10"/>
      <c r="K381" s="10"/>
    </row>
    <row r="382" spans="1:11" s="20" customFormat="1">
      <c r="B382" s="10"/>
      <c r="C382" s="389"/>
      <c r="D382" s="10" t="s">
        <v>231</v>
      </c>
      <c r="E382" s="10"/>
      <c r="F382" s="120">
        <v>5</v>
      </c>
      <c r="G382" s="68"/>
      <c r="I382" s="10"/>
      <c r="J382" s="10"/>
      <c r="K382" s="10"/>
    </row>
    <row r="383" spans="1:11" s="20" customFormat="1">
      <c r="B383" s="10"/>
      <c r="C383" s="389"/>
      <c r="D383" s="10" t="s">
        <v>232</v>
      </c>
      <c r="E383" s="10"/>
      <c r="F383" s="120">
        <v>6</v>
      </c>
      <c r="G383" s="68"/>
      <c r="I383" s="10"/>
      <c r="J383" s="10"/>
      <c r="K383" s="10"/>
    </row>
    <row r="384" spans="1:11" s="20" customFormat="1">
      <c r="B384" s="10"/>
      <c r="C384" s="389"/>
      <c r="D384" s="10"/>
      <c r="E384" s="10"/>
      <c r="F384" s="68"/>
      <c r="G384" s="68"/>
      <c r="H384" s="10"/>
      <c r="I384" s="10"/>
      <c r="J384" s="10"/>
      <c r="K384" s="10"/>
    </row>
    <row r="385" spans="1:11">
      <c r="A385" s="148" t="s">
        <v>191</v>
      </c>
      <c r="B385" s="404" t="s">
        <v>448</v>
      </c>
      <c r="C385" s="404"/>
      <c r="D385" s="404"/>
      <c r="E385" s="404"/>
      <c r="F385" s="404"/>
      <c r="G385" s="404"/>
      <c r="H385" s="404"/>
      <c r="I385" s="404"/>
      <c r="J385" s="404"/>
      <c r="K385" s="404"/>
    </row>
    <row r="386" spans="1:11">
      <c r="J386" s="1"/>
    </row>
    <row r="387" spans="1:11" s="20" customFormat="1">
      <c r="A387" s="153"/>
      <c r="B387" s="32"/>
      <c r="C387" s="91">
        <f>C377+1</f>
        <v>48</v>
      </c>
      <c r="D387" s="32" t="s">
        <v>654</v>
      </c>
      <c r="E387" s="32"/>
      <c r="F387" s="114"/>
      <c r="H387" s="32"/>
      <c r="J387" s="1"/>
    </row>
    <row r="388" spans="1:11" s="20" customFormat="1">
      <c r="C388" s="390"/>
      <c r="D388" s="20" t="s">
        <v>600</v>
      </c>
      <c r="F388" s="89">
        <v>1</v>
      </c>
      <c r="G388" s="154"/>
      <c r="H388" s="155"/>
      <c r="I388" s="4"/>
      <c r="J388" s="12"/>
      <c r="K388" s="12"/>
    </row>
    <row r="389" spans="1:11" s="20" customFormat="1">
      <c r="C389" s="390"/>
      <c r="D389" s="20" t="s">
        <v>1</v>
      </c>
      <c r="F389" s="89">
        <v>2</v>
      </c>
      <c r="G389" s="236" t="s">
        <v>2</v>
      </c>
      <c r="H389" s="141">
        <f>C549</f>
        <v>63</v>
      </c>
      <c r="I389" s="141"/>
      <c r="J389" s="1"/>
      <c r="K389" s="1"/>
    </row>
    <row r="390" spans="1:11" s="20" customFormat="1">
      <c r="C390" s="390"/>
      <c r="F390" s="391"/>
      <c r="G390" s="94"/>
      <c r="H390" s="137"/>
      <c r="I390" s="137"/>
      <c r="J390" s="1"/>
      <c r="K390" s="1"/>
    </row>
    <row r="391" spans="1:11" s="20" customFormat="1">
      <c r="C391" s="91">
        <f>C387+1</f>
        <v>49</v>
      </c>
      <c r="D391" s="128" t="s">
        <v>722</v>
      </c>
      <c r="F391" s="391"/>
      <c r="G391" s="94"/>
      <c r="H391" s="137"/>
      <c r="I391" s="137"/>
      <c r="J391" s="1"/>
      <c r="K391" s="1"/>
    </row>
    <row r="392" spans="1:11" s="20" customFormat="1">
      <c r="C392" s="375"/>
      <c r="D392" s="20" t="s">
        <v>85</v>
      </c>
      <c r="F392" s="34"/>
      <c r="G392" s="94"/>
      <c r="H392" s="137"/>
      <c r="I392" s="137"/>
      <c r="J392" s="1"/>
      <c r="K392" s="1"/>
    </row>
    <row r="393" spans="1:11" s="20" customFormat="1">
      <c r="C393" s="375"/>
      <c r="F393" s="378"/>
      <c r="G393" s="94"/>
      <c r="H393" s="137"/>
      <c r="I393" s="137"/>
      <c r="J393" s="1"/>
      <c r="K393" s="1"/>
    </row>
    <row r="394" spans="1:11" s="20" customFormat="1">
      <c r="C394" s="91">
        <f>C391+1</f>
        <v>50</v>
      </c>
      <c r="D394" s="128" t="s">
        <v>723</v>
      </c>
      <c r="F394" s="391"/>
      <c r="G394" s="94"/>
      <c r="H394" s="137"/>
      <c r="I394" s="137"/>
      <c r="J394" s="1"/>
      <c r="K394" s="1"/>
    </row>
    <row r="395" spans="1:11" s="20" customFormat="1">
      <c r="C395" s="375"/>
      <c r="D395" s="20" t="s">
        <v>85</v>
      </c>
      <c r="F395" s="34"/>
      <c r="G395" s="94"/>
      <c r="H395" s="137"/>
      <c r="I395" s="137"/>
      <c r="J395" s="1"/>
      <c r="K395" s="1"/>
    </row>
    <row r="396" spans="1:11" s="20" customFormat="1">
      <c r="C396" s="390"/>
      <c r="F396" s="391"/>
      <c r="G396" s="94"/>
      <c r="H396" s="137"/>
      <c r="I396" s="137"/>
      <c r="J396" s="1"/>
      <c r="K396" s="1"/>
    </row>
    <row r="397" spans="1:11" s="20" customFormat="1">
      <c r="C397" s="91">
        <f>C394+1</f>
        <v>51</v>
      </c>
      <c r="D397" s="253" t="s">
        <v>643</v>
      </c>
      <c r="F397" s="391"/>
      <c r="G397" s="94"/>
      <c r="H397" s="137"/>
      <c r="I397" s="137"/>
      <c r="J397" s="1"/>
      <c r="K397" s="1"/>
    </row>
    <row r="398" spans="1:11" s="20" customFormat="1">
      <c r="C398" s="390"/>
      <c r="D398" s="357" t="s">
        <v>109</v>
      </c>
      <c r="F398" s="89">
        <v>1</v>
      </c>
      <c r="G398" s="94"/>
      <c r="H398" s="137"/>
      <c r="I398" s="137"/>
      <c r="J398" s="1"/>
      <c r="K398" s="1"/>
    </row>
    <row r="399" spans="1:11" s="20" customFormat="1">
      <c r="C399" s="390"/>
      <c r="D399" s="357" t="s">
        <v>504</v>
      </c>
      <c r="F399" s="89">
        <v>2</v>
      </c>
      <c r="G399" s="94"/>
      <c r="H399" s="137"/>
      <c r="I399" s="137"/>
      <c r="J399" s="1"/>
      <c r="K399" s="1"/>
    </row>
    <row r="400" spans="1:11" s="20" customFormat="1">
      <c r="C400" s="390"/>
      <c r="D400" s="357" t="s">
        <v>500</v>
      </c>
      <c r="F400" s="89">
        <v>3</v>
      </c>
      <c r="G400" s="94"/>
      <c r="H400" s="137"/>
      <c r="I400" s="137"/>
      <c r="J400" s="1"/>
      <c r="K400" s="1"/>
    </row>
    <row r="401" spans="3:11" s="20" customFormat="1">
      <c r="C401" s="390"/>
      <c r="D401" s="357" t="s">
        <v>499</v>
      </c>
      <c r="F401" s="89">
        <v>4</v>
      </c>
      <c r="G401" s="94"/>
      <c r="H401" s="137"/>
      <c r="I401" s="137"/>
      <c r="J401" s="1"/>
      <c r="K401" s="1"/>
    </row>
    <row r="402" spans="3:11" s="20" customFormat="1">
      <c r="C402" s="390"/>
      <c r="D402" s="357" t="s">
        <v>718</v>
      </c>
      <c r="F402" s="89">
        <v>5</v>
      </c>
      <c r="G402" s="94"/>
      <c r="H402" s="137"/>
      <c r="I402" s="137"/>
      <c r="J402" s="1"/>
      <c r="K402" s="1"/>
    </row>
    <row r="403" spans="3:11" s="20" customFormat="1">
      <c r="C403" s="390"/>
      <c r="D403" s="357" t="s">
        <v>485</v>
      </c>
      <c r="F403" s="89">
        <v>6</v>
      </c>
      <c r="G403" s="94"/>
      <c r="H403" s="137"/>
      <c r="I403" s="137"/>
      <c r="J403" s="1"/>
      <c r="K403" s="1"/>
    </row>
    <row r="404" spans="3:11" s="20" customFormat="1">
      <c r="C404" s="390"/>
      <c r="D404" s="357" t="s">
        <v>167</v>
      </c>
      <c r="F404" s="89">
        <v>7</v>
      </c>
      <c r="G404" s="94"/>
      <c r="H404" s="137"/>
      <c r="I404" s="137"/>
      <c r="J404" s="1"/>
      <c r="K404" s="1"/>
    </row>
    <row r="405" spans="3:11" s="20" customFormat="1">
      <c r="C405" s="390"/>
      <c r="D405" s="357" t="s">
        <v>497</v>
      </c>
      <c r="F405" s="89">
        <v>8</v>
      </c>
      <c r="G405" s="94"/>
      <c r="H405" s="137"/>
      <c r="I405" s="137"/>
      <c r="J405" s="1"/>
      <c r="K405" s="1"/>
    </row>
    <row r="406" spans="3:11" s="20" customFormat="1">
      <c r="C406" s="390"/>
      <c r="D406" s="357" t="s">
        <v>171</v>
      </c>
      <c r="F406" s="89">
        <v>9</v>
      </c>
      <c r="G406" s="94"/>
      <c r="H406" s="137"/>
      <c r="I406" s="137"/>
      <c r="J406" s="1"/>
      <c r="K406" s="1"/>
    </row>
    <row r="407" spans="3:11" s="20" customFormat="1">
      <c r="C407" s="390"/>
      <c r="D407" s="357" t="s">
        <v>331</v>
      </c>
      <c r="F407" s="89">
        <v>10</v>
      </c>
      <c r="G407" s="94"/>
      <c r="H407" s="137"/>
      <c r="I407" s="137"/>
      <c r="J407" s="1"/>
      <c r="K407" s="1"/>
    </row>
    <row r="408" spans="3:11" s="20" customFormat="1">
      <c r="C408" s="390"/>
      <c r="D408" s="357" t="s">
        <v>332</v>
      </c>
      <c r="F408" s="89">
        <v>11</v>
      </c>
      <c r="G408" s="94"/>
      <c r="H408" s="137"/>
      <c r="I408" s="137"/>
      <c r="J408" s="1"/>
      <c r="K408" s="1"/>
    </row>
    <row r="409" spans="3:11" s="20" customFormat="1">
      <c r="C409" s="390"/>
      <c r="D409" s="357" t="s">
        <v>498</v>
      </c>
      <c r="F409" s="89">
        <v>12</v>
      </c>
      <c r="G409" s="94"/>
      <c r="H409" s="137"/>
      <c r="I409" s="137"/>
      <c r="J409" s="1"/>
      <c r="K409" s="1"/>
    </row>
    <row r="410" spans="3:11" s="20" customFormat="1">
      <c r="C410" s="390"/>
      <c r="D410" s="357" t="s">
        <v>334</v>
      </c>
      <c r="F410" s="89">
        <v>13</v>
      </c>
      <c r="G410" s="94"/>
      <c r="H410" s="137"/>
      <c r="I410" s="137"/>
      <c r="J410" s="1"/>
      <c r="K410" s="1"/>
    </row>
    <row r="411" spans="3:11" s="20" customFormat="1">
      <c r="C411" s="390"/>
      <c r="D411" s="357" t="s">
        <v>335</v>
      </c>
      <c r="F411" s="89">
        <v>14</v>
      </c>
      <c r="G411" s="94"/>
      <c r="H411" s="137"/>
      <c r="I411" s="137"/>
      <c r="J411" s="1"/>
      <c r="K411" s="1"/>
    </row>
    <row r="412" spans="3:11" s="20" customFormat="1">
      <c r="C412" s="390"/>
      <c r="D412" s="357" t="s">
        <v>336</v>
      </c>
      <c r="F412" s="89">
        <v>15</v>
      </c>
      <c r="G412" s="94"/>
      <c r="H412" s="137"/>
      <c r="I412" s="137"/>
      <c r="J412" s="1"/>
      <c r="K412" s="1"/>
    </row>
    <row r="413" spans="3:11" s="20" customFormat="1">
      <c r="C413" s="390"/>
      <c r="D413" s="357" t="s">
        <v>340</v>
      </c>
      <c r="F413" s="89">
        <v>16</v>
      </c>
      <c r="G413" s="94"/>
      <c r="H413" s="137"/>
      <c r="I413" s="137"/>
      <c r="J413" s="1"/>
      <c r="K413" s="1"/>
    </row>
    <row r="414" spans="3:11" s="20" customFormat="1">
      <c r="C414" s="390"/>
      <c r="D414" s="357" t="s">
        <v>491</v>
      </c>
      <c r="F414" s="89">
        <v>17</v>
      </c>
      <c r="G414" s="94"/>
      <c r="H414" s="137"/>
      <c r="I414" s="137"/>
      <c r="J414" s="1"/>
      <c r="K414" s="1"/>
    </row>
    <row r="415" spans="3:11" s="20" customFormat="1">
      <c r="C415" s="390"/>
      <c r="D415" s="3" t="s">
        <v>342</v>
      </c>
      <c r="F415" s="89">
        <v>18</v>
      </c>
      <c r="G415" s="94"/>
      <c r="H415" s="137"/>
      <c r="I415" s="137"/>
      <c r="J415" s="1"/>
      <c r="K415" s="1"/>
    </row>
    <row r="416" spans="3:11" s="20" customFormat="1">
      <c r="C416" s="390"/>
      <c r="D416" s="10" t="s">
        <v>503</v>
      </c>
      <c r="F416" s="89">
        <v>19</v>
      </c>
      <c r="G416" s="94"/>
      <c r="H416" s="137"/>
      <c r="I416" s="137"/>
      <c r="J416" s="1"/>
      <c r="K416" s="1"/>
    </row>
    <row r="417" spans="3:11" s="20" customFormat="1">
      <c r="C417" s="390"/>
      <c r="D417" s="10" t="s">
        <v>493</v>
      </c>
      <c r="F417" s="89">
        <v>20</v>
      </c>
      <c r="G417" s="94"/>
      <c r="H417" s="137"/>
      <c r="I417" s="137"/>
      <c r="J417" s="1"/>
      <c r="K417" s="1"/>
    </row>
    <row r="418" spans="3:11" s="20" customFormat="1">
      <c r="C418" s="390"/>
      <c r="D418" s="10" t="s">
        <v>667</v>
      </c>
      <c r="F418" s="89">
        <v>21</v>
      </c>
      <c r="G418" s="94"/>
      <c r="H418" s="137"/>
      <c r="I418" s="137"/>
      <c r="J418" s="1"/>
      <c r="K418" s="1"/>
    </row>
    <row r="419" spans="3:11" s="20" customFormat="1">
      <c r="C419" s="390"/>
      <c r="D419" s="10" t="s">
        <v>108</v>
      </c>
      <c r="F419" s="89">
        <v>22</v>
      </c>
      <c r="G419" s="94"/>
      <c r="H419" s="137"/>
      <c r="I419" s="137"/>
      <c r="J419" s="1"/>
      <c r="K419" s="1"/>
    </row>
    <row r="420" spans="3:11" s="20" customFormat="1">
      <c r="C420" s="390"/>
      <c r="D420" s="10" t="s">
        <v>168</v>
      </c>
      <c r="F420" s="89">
        <v>23</v>
      </c>
      <c r="G420" s="94"/>
      <c r="H420" s="137"/>
      <c r="I420" s="137"/>
      <c r="J420" s="1"/>
      <c r="K420" s="1"/>
    </row>
    <row r="421" spans="3:11" s="20" customFormat="1">
      <c r="C421" s="390"/>
      <c r="D421" s="10" t="s">
        <v>729</v>
      </c>
      <c r="F421" s="89">
        <v>24</v>
      </c>
      <c r="G421" s="94"/>
      <c r="H421" s="137"/>
      <c r="I421" s="137"/>
      <c r="J421" s="1"/>
      <c r="K421" s="1"/>
    </row>
    <row r="422" spans="3:11" s="20" customFormat="1">
      <c r="C422" s="390"/>
      <c r="D422" s="10" t="s">
        <v>736</v>
      </c>
      <c r="F422" s="89">
        <v>25</v>
      </c>
      <c r="G422" s="94"/>
      <c r="H422" s="137"/>
      <c r="I422" s="137"/>
      <c r="J422" s="1"/>
      <c r="K422" s="1"/>
    </row>
    <row r="423" spans="3:11" s="20" customFormat="1">
      <c r="C423" s="390"/>
      <c r="D423" s="10" t="s">
        <v>730</v>
      </c>
      <c r="F423" s="89">
        <v>26</v>
      </c>
      <c r="G423" s="94"/>
      <c r="H423" s="137"/>
      <c r="I423" s="137"/>
      <c r="J423" s="1"/>
      <c r="K423" s="1"/>
    </row>
    <row r="424" spans="3:11" s="20" customFormat="1">
      <c r="C424" s="390"/>
      <c r="D424" s="10" t="s">
        <v>731</v>
      </c>
      <c r="F424" s="89">
        <v>27</v>
      </c>
      <c r="G424" s="94"/>
      <c r="H424" s="137"/>
      <c r="I424" s="137"/>
      <c r="J424" s="1"/>
      <c r="K424" s="1"/>
    </row>
    <row r="425" spans="3:11" s="20" customFormat="1">
      <c r="C425" s="390"/>
      <c r="D425" s="10" t="s">
        <v>732</v>
      </c>
      <c r="F425" s="89">
        <v>28</v>
      </c>
      <c r="G425" s="94"/>
      <c r="H425" s="137"/>
      <c r="I425" s="137"/>
      <c r="J425" s="1"/>
      <c r="K425" s="1"/>
    </row>
    <row r="426" spans="3:11" s="20" customFormat="1">
      <c r="C426" s="390"/>
      <c r="D426" s="10" t="s">
        <v>733</v>
      </c>
      <c r="F426" s="89">
        <v>29</v>
      </c>
      <c r="G426" s="94"/>
      <c r="H426" s="137"/>
      <c r="I426" s="137"/>
      <c r="J426" s="1"/>
      <c r="K426" s="1"/>
    </row>
    <row r="427" spans="3:11" s="20" customFormat="1">
      <c r="C427" s="390"/>
      <c r="D427" s="10" t="s">
        <v>734</v>
      </c>
      <c r="F427" s="89">
        <v>30</v>
      </c>
      <c r="G427" s="94"/>
      <c r="H427" s="137"/>
      <c r="I427" s="137"/>
      <c r="J427" s="1"/>
      <c r="K427" s="1"/>
    </row>
    <row r="428" spans="3:11" s="20" customFormat="1">
      <c r="C428" s="390"/>
      <c r="D428" s="10" t="s">
        <v>735</v>
      </c>
      <c r="F428" s="89">
        <v>31</v>
      </c>
      <c r="G428" s="94"/>
      <c r="H428" s="137"/>
      <c r="I428" s="137"/>
      <c r="J428" s="1"/>
      <c r="K428" s="1"/>
    </row>
    <row r="429" spans="3:11" s="20" customFormat="1">
      <c r="C429" s="390"/>
      <c r="D429" s="10" t="s">
        <v>351</v>
      </c>
      <c r="F429" s="89">
        <v>32</v>
      </c>
      <c r="G429" s="94"/>
      <c r="H429" s="137"/>
      <c r="I429" s="137"/>
      <c r="J429" s="1"/>
      <c r="K429" s="1"/>
    </row>
    <row r="430" spans="3:11" s="20" customFormat="1">
      <c r="C430" s="390"/>
      <c r="D430" s="10" t="s">
        <v>668</v>
      </c>
      <c r="F430" s="89">
        <v>33</v>
      </c>
      <c r="G430" s="94"/>
      <c r="H430" s="137"/>
      <c r="I430" s="137"/>
      <c r="J430" s="1"/>
      <c r="K430" s="1"/>
    </row>
    <row r="431" spans="3:11" s="20" customFormat="1">
      <c r="C431" s="390"/>
      <c r="D431" s="10" t="s">
        <v>719</v>
      </c>
      <c r="F431" s="89">
        <v>34</v>
      </c>
      <c r="G431" s="94"/>
      <c r="H431" s="137"/>
      <c r="I431" s="137"/>
      <c r="J431" s="1"/>
      <c r="K431" s="1"/>
    </row>
    <row r="432" spans="3:11" s="20" customFormat="1">
      <c r="C432" s="390"/>
      <c r="D432" s="20" t="s">
        <v>352</v>
      </c>
      <c r="F432" s="89">
        <v>96</v>
      </c>
      <c r="G432" s="94"/>
      <c r="H432" s="137"/>
      <c r="I432" s="137"/>
      <c r="J432" s="1"/>
      <c r="K432" s="1"/>
    </row>
    <row r="433" spans="3:11" s="20" customFormat="1">
      <c r="C433" s="390"/>
      <c r="D433" s="20" t="s">
        <v>353</v>
      </c>
      <c r="F433" s="89">
        <v>97</v>
      </c>
      <c r="G433" s="94"/>
      <c r="H433" s="137"/>
      <c r="I433" s="137"/>
      <c r="J433" s="1"/>
      <c r="K433" s="1"/>
    </row>
    <row r="434" spans="3:11" s="20" customFormat="1">
      <c r="C434" s="390"/>
      <c r="D434" s="20" t="s">
        <v>354</v>
      </c>
      <c r="F434" s="89">
        <v>98</v>
      </c>
      <c r="G434" s="94"/>
      <c r="H434" s="137"/>
      <c r="I434" s="137"/>
      <c r="J434" s="1"/>
      <c r="K434" s="1"/>
    </row>
    <row r="435" spans="3:11" s="20" customFormat="1">
      <c r="C435" s="390"/>
      <c r="F435" s="391"/>
      <c r="G435" s="94"/>
      <c r="H435" s="137"/>
      <c r="I435" s="137"/>
      <c r="J435" s="1"/>
      <c r="K435" s="1"/>
    </row>
    <row r="436" spans="3:11" s="20" customFormat="1">
      <c r="C436" s="91">
        <f>C397+1</f>
        <v>52</v>
      </c>
      <c r="D436" s="253" t="s">
        <v>648</v>
      </c>
      <c r="E436" s="156"/>
      <c r="F436" s="156"/>
      <c r="G436" s="156"/>
      <c r="H436" s="137"/>
      <c r="I436" s="137"/>
      <c r="J436" s="1"/>
      <c r="K436" s="1"/>
    </row>
    <row r="437" spans="3:11" s="20" customFormat="1">
      <c r="C437" s="390"/>
      <c r="D437" s="254" t="s">
        <v>600</v>
      </c>
      <c r="F437" s="157">
        <v>1</v>
      </c>
      <c r="H437" s="137"/>
      <c r="I437" s="137"/>
      <c r="J437" s="1"/>
      <c r="K437" s="1"/>
    </row>
    <row r="438" spans="3:11" s="20" customFormat="1">
      <c r="C438" s="390"/>
      <c r="D438" s="254" t="s">
        <v>309</v>
      </c>
      <c r="F438" s="157">
        <v>2</v>
      </c>
      <c r="G438" s="138" t="str">
        <f>+"Ir a P"&amp;C460&amp;""</f>
        <v>Ir a P54</v>
      </c>
      <c r="H438" s="137"/>
      <c r="I438" s="137"/>
      <c r="J438" s="1"/>
      <c r="K438" s="1"/>
    </row>
    <row r="439" spans="3:11" s="20" customFormat="1">
      <c r="C439" s="390"/>
      <c r="D439" s="254" t="s">
        <v>119</v>
      </c>
      <c r="F439" s="157">
        <v>3</v>
      </c>
      <c r="G439" s="138" t="str">
        <f>+"Ir a P"&amp;C460&amp;""</f>
        <v>Ir a P54</v>
      </c>
      <c r="H439" s="137"/>
      <c r="I439" s="137"/>
      <c r="J439" s="1"/>
      <c r="K439" s="1"/>
    </row>
    <row r="440" spans="3:11" s="20" customFormat="1">
      <c r="C440" s="390"/>
      <c r="F440" s="391"/>
      <c r="G440" s="94"/>
      <c r="H440" s="137"/>
      <c r="I440" s="137"/>
      <c r="J440" s="1"/>
      <c r="K440" s="1"/>
    </row>
    <row r="441" spans="3:11" s="20" customFormat="1">
      <c r="C441" s="91">
        <f>C436+1</f>
        <v>53</v>
      </c>
      <c r="D441" s="253" t="s">
        <v>644</v>
      </c>
      <c r="F441" s="391"/>
      <c r="G441" s="94"/>
      <c r="H441" s="137"/>
      <c r="I441" s="137"/>
      <c r="J441" s="1"/>
      <c r="K441" s="1"/>
    </row>
    <row r="442" spans="3:11" s="20" customFormat="1">
      <c r="C442" s="390"/>
      <c r="D442" s="253" t="s">
        <v>646</v>
      </c>
      <c r="F442" s="391"/>
      <c r="G442" s="94"/>
      <c r="H442" s="137"/>
      <c r="I442" s="356"/>
      <c r="J442" s="356"/>
      <c r="K442" s="1"/>
    </row>
    <row r="443" spans="3:11" s="20" customFormat="1">
      <c r="C443" s="390"/>
      <c r="F443" s="160" t="s">
        <v>311</v>
      </c>
      <c r="G443" s="160" t="s">
        <v>312</v>
      </c>
      <c r="I443" s="356"/>
      <c r="J443" s="356"/>
      <c r="K443" s="1"/>
    </row>
    <row r="444" spans="3:11" s="20" customFormat="1">
      <c r="C444" s="390"/>
      <c r="D444" s="254" t="s">
        <v>109</v>
      </c>
      <c r="F444" s="313">
        <v>1</v>
      </c>
      <c r="G444" s="160"/>
      <c r="I444" s="356"/>
      <c r="J444" s="356"/>
      <c r="K444" s="1"/>
    </row>
    <row r="445" spans="3:11" s="20" customFormat="1">
      <c r="C445" s="390"/>
      <c r="D445" s="254" t="s">
        <v>504</v>
      </c>
      <c r="F445" s="313">
        <v>2</v>
      </c>
      <c r="G445" s="160"/>
      <c r="I445" s="356"/>
      <c r="J445" s="356"/>
      <c r="K445" s="1"/>
    </row>
    <row r="446" spans="3:11" s="20" customFormat="1">
      <c r="C446" s="390"/>
      <c r="D446" s="254" t="s">
        <v>167</v>
      </c>
      <c r="F446" s="313">
        <v>7</v>
      </c>
      <c r="G446" s="160"/>
      <c r="I446" s="356"/>
      <c r="J446" s="356"/>
      <c r="K446" s="1"/>
    </row>
    <row r="447" spans="3:11" s="20" customFormat="1">
      <c r="C447" s="390"/>
      <c r="D447" s="254" t="s">
        <v>329</v>
      </c>
      <c r="F447" s="313">
        <v>5</v>
      </c>
      <c r="G447" s="160"/>
      <c r="I447" s="356"/>
      <c r="J447" s="356"/>
      <c r="K447" s="1"/>
    </row>
    <row r="448" spans="3:11" s="20" customFormat="1">
      <c r="C448" s="390"/>
      <c r="D448" s="254" t="s">
        <v>497</v>
      </c>
      <c r="F448" s="313">
        <v>8</v>
      </c>
      <c r="G448" s="160"/>
      <c r="I448" s="356"/>
      <c r="J448" s="356"/>
      <c r="K448" s="1"/>
    </row>
    <row r="449" spans="3:11" s="20" customFormat="1">
      <c r="C449" s="390"/>
      <c r="D449" s="254" t="s">
        <v>171</v>
      </c>
      <c r="F449" s="313">
        <v>9</v>
      </c>
      <c r="G449" s="160"/>
      <c r="I449" s="356"/>
      <c r="J449" s="356"/>
      <c r="K449" s="1"/>
    </row>
    <row r="450" spans="3:11" s="20" customFormat="1">
      <c r="C450" s="390"/>
      <c r="D450" s="254" t="s">
        <v>331</v>
      </c>
      <c r="F450" s="313">
        <v>10</v>
      </c>
      <c r="G450" s="160"/>
      <c r="I450" s="356"/>
      <c r="J450" s="356"/>
      <c r="K450" s="1"/>
    </row>
    <row r="451" spans="3:11" s="20" customFormat="1">
      <c r="C451" s="390"/>
      <c r="D451" s="254" t="s">
        <v>332</v>
      </c>
      <c r="F451" s="313">
        <v>11</v>
      </c>
      <c r="G451" s="160"/>
      <c r="I451" s="356"/>
      <c r="J451" s="356"/>
      <c r="K451" s="1"/>
    </row>
    <row r="452" spans="3:11" s="20" customFormat="1">
      <c r="C452" s="390"/>
      <c r="D452" s="254" t="s">
        <v>498</v>
      </c>
      <c r="F452" s="313">
        <v>12</v>
      </c>
      <c r="G452" s="160"/>
      <c r="I452" s="356"/>
      <c r="J452" s="356"/>
      <c r="K452" s="1"/>
    </row>
    <row r="453" spans="3:11" s="20" customFormat="1">
      <c r="C453" s="390"/>
      <c r="D453" s="254" t="s">
        <v>334</v>
      </c>
      <c r="F453" s="313">
        <v>13</v>
      </c>
      <c r="G453" s="160"/>
      <c r="I453" s="356"/>
      <c r="J453" s="356"/>
      <c r="K453" s="1"/>
    </row>
    <row r="454" spans="3:11" s="20" customFormat="1">
      <c r="C454" s="390"/>
      <c r="D454" s="254" t="s">
        <v>335</v>
      </c>
      <c r="F454" s="313">
        <v>14</v>
      </c>
      <c r="G454" s="160"/>
      <c r="I454" s="356"/>
      <c r="J454" s="356"/>
      <c r="K454" s="1"/>
    </row>
    <row r="455" spans="3:11" s="20" customFormat="1">
      <c r="C455" s="390"/>
      <c r="D455" s="254" t="s">
        <v>336</v>
      </c>
      <c r="F455" s="313">
        <v>15</v>
      </c>
      <c r="G455" s="160"/>
      <c r="I455" s="356"/>
      <c r="J455" s="356"/>
      <c r="K455" s="1"/>
    </row>
    <row r="456" spans="3:11" s="20" customFormat="1">
      <c r="C456" s="390"/>
      <c r="D456" s="254" t="s">
        <v>500</v>
      </c>
      <c r="F456" s="313">
        <v>3</v>
      </c>
      <c r="G456" s="160"/>
      <c r="I456" s="356"/>
      <c r="J456" s="356"/>
      <c r="K456" s="1"/>
    </row>
    <row r="457" spans="3:11" s="20" customFormat="1">
      <c r="C457" s="390"/>
      <c r="D457" s="254" t="s">
        <v>485</v>
      </c>
      <c r="F457" s="89">
        <v>6</v>
      </c>
      <c r="G457" s="160"/>
      <c r="I457" s="356"/>
      <c r="J457" s="356"/>
      <c r="K457" s="1"/>
    </row>
    <row r="458" spans="3:11" s="20" customFormat="1">
      <c r="C458" s="390"/>
      <c r="D458" s="254" t="s">
        <v>352</v>
      </c>
      <c r="F458" s="89">
        <v>96</v>
      </c>
      <c r="G458" s="160"/>
      <c r="I458" s="356"/>
      <c r="J458" s="356"/>
      <c r="K458" s="1"/>
    </row>
    <row r="459" spans="3:11" s="20" customFormat="1">
      <c r="C459" s="390"/>
      <c r="F459" s="391"/>
      <c r="G459" s="94"/>
      <c r="H459" s="137"/>
      <c r="I459" s="356"/>
      <c r="J459" s="356"/>
      <c r="K459" s="1"/>
    </row>
    <row r="460" spans="3:11" s="20" customFormat="1">
      <c r="C460" s="91">
        <f>C441+1</f>
        <v>54</v>
      </c>
      <c r="D460" s="253" t="s">
        <v>649</v>
      </c>
      <c r="F460" s="391"/>
      <c r="G460" s="94"/>
      <c r="H460" s="137"/>
      <c r="I460" s="356"/>
      <c r="J460" s="356"/>
      <c r="K460" s="1"/>
    </row>
    <row r="461" spans="3:11" s="20" customFormat="1">
      <c r="C461" s="390"/>
      <c r="D461" s="254" t="s">
        <v>600</v>
      </c>
      <c r="E461" s="157">
        <v>1</v>
      </c>
      <c r="G461" s="94"/>
      <c r="H461" s="137"/>
      <c r="I461" s="356"/>
      <c r="J461" s="356"/>
      <c r="K461" s="1"/>
    </row>
    <row r="462" spans="3:11" s="20" customFormat="1">
      <c r="C462" s="390"/>
      <c r="D462" s="254" t="s">
        <v>309</v>
      </c>
      <c r="E462" s="157">
        <v>2</v>
      </c>
      <c r="F462" s="138" t="str">
        <f>+"Ir a P"&amp;C476&amp;""</f>
        <v>Ir a P56</v>
      </c>
      <c r="G462" s="94"/>
      <c r="H462" s="137"/>
      <c r="I462" s="356"/>
      <c r="J462" s="356"/>
      <c r="K462" s="1"/>
    </row>
    <row r="463" spans="3:11" s="20" customFormat="1">
      <c r="C463" s="390"/>
      <c r="D463" s="254" t="s">
        <v>119</v>
      </c>
      <c r="E463" s="157">
        <v>3</v>
      </c>
      <c r="F463" s="138" t="str">
        <f>+"Ir a P"&amp;C476&amp;""</f>
        <v>Ir a P56</v>
      </c>
      <c r="G463" s="94"/>
      <c r="H463" s="137"/>
      <c r="I463" s="356"/>
      <c r="J463" s="356"/>
      <c r="K463" s="1"/>
    </row>
    <row r="464" spans="3:11" s="20" customFormat="1">
      <c r="C464" s="91"/>
      <c r="F464" s="391"/>
      <c r="G464" s="94"/>
      <c r="H464" s="137"/>
      <c r="I464" s="356"/>
      <c r="J464" s="356"/>
      <c r="K464" s="1"/>
    </row>
    <row r="465" spans="3:11" s="20" customFormat="1">
      <c r="C465" s="91">
        <f>C460+1</f>
        <v>55</v>
      </c>
      <c r="D465" s="330" t="s">
        <v>650</v>
      </c>
      <c r="F465" s="391"/>
      <c r="G465" s="94"/>
      <c r="H465" s="137"/>
      <c r="I465" s="356"/>
      <c r="J465" s="356"/>
      <c r="K465" s="1"/>
    </row>
    <row r="466" spans="3:11" s="20" customFormat="1">
      <c r="C466" s="308"/>
      <c r="D466" s="330" t="s">
        <v>646</v>
      </c>
      <c r="F466" s="391"/>
      <c r="G466" s="94"/>
      <c r="H466" s="137"/>
      <c r="K466" s="1"/>
    </row>
    <row r="467" spans="3:11" s="20" customFormat="1">
      <c r="C467" s="390"/>
      <c r="D467" s="356"/>
      <c r="E467" s="159"/>
      <c r="F467" s="160" t="s">
        <v>311</v>
      </c>
      <c r="G467" s="160" t="s">
        <v>312</v>
      </c>
      <c r="H467" s="137"/>
      <c r="I467" s="137"/>
      <c r="J467" s="1"/>
      <c r="K467" s="1"/>
    </row>
    <row r="468" spans="3:11" s="20" customFormat="1">
      <c r="C468" s="390"/>
      <c r="D468" s="10" t="s">
        <v>491</v>
      </c>
      <c r="F468" s="160">
        <v>17</v>
      </c>
      <c r="G468" s="160"/>
      <c r="H468" s="137"/>
      <c r="I468" s="137"/>
      <c r="J468" s="1"/>
      <c r="K468" s="1"/>
    </row>
    <row r="469" spans="3:11" s="20" customFormat="1">
      <c r="C469" s="390"/>
      <c r="D469" s="10" t="s">
        <v>504</v>
      </c>
      <c r="F469" s="160">
        <v>2</v>
      </c>
      <c r="G469" s="160"/>
      <c r="H469" s="137"/>
      <c r="I469" s="137"/>
      <c r="J469" s="1"/>
      <c r="K469" s="1"/>
    </row>
    <row r="470" spans="3:11" s="20" customFormat="1">
      <c r="C470" s="390"/>
      <c r="D470" s="10" t="s">
        <v>492</v>
      </c>
      <c r="F470" s="160">
        <v>4</v>
      </c>
      <c r="G470" s="160"/>
      <c r="H470" s="137"/>
      <c r="I470" s="137"/>
      <c r="J470" s="1"/>
      <c r="K470" s="1"/>
    </row>
    <row r="471" spans="3:11" s="20" customFormat="1">
      <c r="C471" s="390"/>
      <c r="D471" s="10" t="s">
        <v>493</v>
      </c>
      <c r="F471" s="160">
        <v>20</v>
      </c>
      <c r="G471" s="160"/>
      <c r="H471" s="137"/>
      <c r="I471" s="137"/>
      <c r="J471" s="1"/>
      <c r="K471" s="1"/>
    </row>
    <row r="472" spans="3:11" s="20" customFormat="1">
      <c r="C472" s="390"/>
      <c r="D472" s="10" t="s">
        <v>342</v>
      </c>
      <c r="F472" s="160">
        <v>18</v>
      </c>
      <c r="G472" s="160"/>
      <c r="H472" s="137"/>
      <c r="I472" s="137"/>
      <c r="J472" s="1"/>
      <c r="K472" s="1"/>
    </row>
    <row r="473" spans="3:11" s="20" customFormat="1">
      <c r="C473" s="390"/>
      <c r="D473" s="10" t="s">
        <v>494</v>
      </c>
      <c r="F473" s="160">
        <v>19</v>
      </c>
      <c r="G473" s="160"/>
      <c r="H473" s="137"/>
      <c r="I473" s="137"/>
      <c r="J473" s="1"/>
      <c r="K473" s="1"/>
    </row>
    <row r="474" spans="3:11" s="20" customFormat="1">
      <c r="C474" s="390"/>
      <c r="D474" s="10" t="s">
        <v>405</v>
      </c>
      <c r="F474" s="366">
        <v>96</v>
      </c>
      <c r="G474" s="366"/>
      <c r="H474" s="137"/>
      <c r="I474" s="137"/>
      <c r="J474" s="1"/>
      <c r="K474" s="1"/>
    </row>
    <row r="475" spans="3:11" s="20" customFormat="1">
      <c r="C475" s="390"/>
      <c r="F475" s="391"/>
      <c r="G475" s="94"/>
      <c r="H475" s="137"/>
      <c r="I475" s="137"/>
      <c r="J475" s="1"/>
      <c r="K475" s="1"/>
    </row>
    <row r="476" spans="3:11" s="20" customFormat="1">
      <c r="C476" s="91">
        <f>C465+1</f>
        <v>56</v>
      </c>
      <c r="D476" s="253" t="s">
        <v>655</v>
      </c>
      <c r="F476" s="391"/>
      <c r="G476" s="94"/>
      <c r="H476" s="137"/>
      <c r="I476" s="137"/>
      <c r="J476" s="1"/>
      <c r="K476" s="1"/>
    </row>
    <row r="477" spans="3:11" s="20" customFormat="1">
      <c r="C477" s="390"/>
      <c r="D477" s="254" t="s">
        <v>600</v>
      </c>
      <c r="F477" s="157">
        <v>1</v>
      </c>
      <c r="G477" s="391"/>
      <c r="H477" s="137"/>
      <c r="I477" s="137"/>
      <c r="J477" s="1"/>
      <c r="K477" s="1"/>
    </row>
    <row r="478" spans="3:11" s="20" customFormat="1">
      <c r="C478" s="390"/>
      <c r="D478" s="254" t="s">
        <v>309</v>
      </c>
      <c r="F478" s="157">
        <v>2</v>
      </c>
      <c r="G478" s="138" t="str">
        <f>+"Ir a P"&amp;C500&amp;""</f>
        <v>Ir a P58</v>
      </c>
      <c r="H478" s="137"/>
      <c r="I478" s="137"/>
      <c r="J478" s="1"/>
      <c r="K478" s="1"/>
    </row>
    <row r="479" spans="3:11" s="20" customFormat="1">
      <c r="C479" s="390"/>
      <c r="D479" s="254" t="s">
        <v>119</v>
      </c>
      <c r="F479" s="157">
        <v>97</v>
      </c>
      <c r="G479" s="138" t="str">
        <f>+"Ir a P"&amp;C500&amp;""</f>
        <v>Ir a P58</v>
      </c>
      <c r="H479" s="137"/>
      <c r="I479" s="137"/>
      <c r="J479" s="1"/>
      <c r="K479" s="1"/>
    </row>
    <row r="480" spans="3:11" s="20" customFormat="1">
      <c r="C480" s="390"/>
      <c r="F480" s="391"/>
      <c r="G480" s="94"/>
      <c r="H480" s="137"/>
      <c r="I480" s="137"/>
      <c r="J480" s="1"/>
      <c r="K480" s="1"/>
    </row>
    <row r="481" spans="3:11" s="20" customFormat="1">
      <c r="C481" s="91">
        <f>C476+1</f>
        <v>57</v>
      </c>
      <c r="D481" s="253" t="s">
        <v>645</v>
      </c>
      <c r="F481" s="391"/>
      <c r="G481" s="94"/>
      <c r="H481" s="137"/>
      <c r="I481" s="137"/>
      <c r="J481" s="1"/>
      <c r="K481" s="1"/>
    </row>
    <row r="482" spans="3:11" s="20" customFormat="1">
      <c r="C482" s="375"/>
      <c r="D482" s="253" t="s">
        <v>646</v>
      </c>
      <c r="F482" s="391"/>
      <c r="G482" s="94"/>
      <c r="H482" s="137"/>
      <c r="I482" s="137"/>
      <c r="J482" s="1"/>
      <c r="K482" s="1"/>
    </row>
    <row r="483" spans="3:11" s="20" customFormat="1">
      <c r="C483" s="390"/>
      <c r="D483" s="159"/>
      <c r="E483" s="159"/>
      <c r="F483" s="160" t="s">
        <v>311</v>
      </c>
      <c r="G483" s="160" t="s">
        <v>312</v>
      </c>
      <c r="H483" s="137"/>
      <c r="I483" s="137"/>
      <c r="J483" s="1"/>
      <c r="K483" s="1"/>
    </row>
    <row r="484" spans="3:11" s="20" customFormat="1">
      <c r="D484" s="10" t="s">
        <v>108</v>
      </c>
      <c r="F484" s="160">
        <v>22</v>
      </c>
      <c r="G484" s="160"/>
      <c r="H484" s="137"/>
      <c r="I484" s="137"/>
      <c r="J484" s="1"/>
      <c r="K484" s="1"/>
    </row>
    <row r="485" spans="3:11" s="20" customFormat="1">
      <c r="C485" s="381"/>
      <c r="D485" s="10" t="s">
        <v>719</v>
      </c>
      <c r="F485" s="160">
        <v>34</v>
      </c>
      <c r="G485" s="160"/>
      <c r="H485" s="137"/>
      <c r="I485" s="137"/>
      <c r="J485" s="1"/>
      <c r="K485" s="1"/>
    </row>
    <row r="486" spans="3:11" s="20" customFormat="1">
      <c r="C486" s="390"/>
      <c r="D486" s="10" t="s">
        <v>667</v>
      </c>
      <c r="F486" s="160">
        <v>21</v>
      </c>
      <c r="G486" s="160"/>
      <c r="H486" s="137"/>
      <c r="I486" s="137"/>
      <c r="J486" s="1"/>
      <c r="K486" s="1"/>
    </row>
    <row r="487" spans="3:11" s="20" customFormat="1">
      <c r="C487" s="390"/>
      <c r="D487" s="10" t="s">
        <v>168</v>
      </c>
      <c r="F487" s="160">
        <v>23</v>
      </c>
      <c r="G487" s="160"/>
      <c r="H487" s="137"/>
      <c r="I487" s="137"/>
      <c r="J487" s="1"/>
      <c r="K487" s="1"/>
    </row>
    <row r="488" spans="3:11" s="20" customFormat="1">
      <c r="C488" s="390"/>
      <c r="D488" s="10" t="s">
        <v>729</v>
      </c>
      <c r="F488" s="160">
        <v>24</v>
      </c>
      <c r="G488" s="160"/>
      <c r="H488" s="137"/>
      <c r="I488" s="137"/>
      <c r="J488" s="1"/>
      <c r="K488" s="1"/>
    </row>
    <row r="489" spans="3:11" s="20" customFormat="1">
      <c r="C489" s="390"/>
      <c r="D489" s="10" t="s">
        <v>736</v>
      </c>
      <c r="F489" s="160">
        <v>25</v>
      </c>
      <c r="G489" s="160"/>
      <c r="H489" s="137"/>
      <c r="I489" s="137"/>
      <c r="J489" s="1"/>
      <c r="K489" s="1"/>
    </row>
    <row r="490" spans="3:11" s="20" customFormat="1">
      <c r="C490" s="390"/>
      <c r="D490" s="10" t="s">
        <v>730</v>
      </c>
      <c r="F490" s="160">
        <v>26</v>
      </c>
      <c r="G490" s="160"/>
      <c r="H490" s="137"/>
      <c r="I490" s="137"/>
      <c r="J490" s="1"/>
      <c r="K490" s="1"/>
    </row>
    <row r="491" spans="3:11" s="20" customFormat="1">
      <c r="C491" s="390"/>
      <c r="D491" s="10" t="s">
        <v>731</v>
      </c>
      <c r="F491" s="160">
        <v>27</v>
      </c>
      <c r="G491" s="160"/>
      <c r="H491" s="137"/>
      <c r="I491" s="137"/>
      <c r="J491" s="1"/>
      <c r="K491" s="1"/>
    </row>
    <row r="492" spans="3:11" s="20" customFormat="1">
      <c r="C492" s="390"/>
      <c r="D492" s="10" t="s">
        <v>732</v>
      </c>
      <c r="F492" s="160">
        <v>28</v>
      </c>
      <c r="G492" s="160"/>
      <c r="H492" s="137"/>
      <c r="I492" s="137"/>
      <c r="J492" s="1"/>
      <c r="K492" s="1"/>
    </row>
    <row r="493" spans="3:11" s="20" customFormat="1">
      <c r="C493" s="390"/>
      <c r="D493" s="10" t="s">
        <v>733</v>
      </c>
      <c r="F493" s="160">
        <v>29</v>
      </c>
      <c r="G493" s="160"/>
      <c r="H493" s="137"/>
      <c r="I493" s="137"/>
      <c r="J493" s="1"/>
      <c r="K493" s="1"/>
    </row>
    <row r="494" spans="3:11" s="20" customFormat="1">
      <c r="C494" s="390"/>
      <c r="D494" s="10" t="s">
        <v>734</v>
      </c>
      <c r="F494" s="160">
        <v>30</v>
      </c>
      <c r="G494" s="160"/>
      <c r="H494" s="137"/>
      <c r="I494" s="137"/>
      <c r="J494" s="1"/>
      <c r="K494" s="1"/>
    </row>
    <row r="495" spans="3:11" s="20" customFormat="1">
      <c r="C495" s="390"/>
      <c r="D495" s="10" t="s">
        <v>735</v>
      </c>
      <c r="F495" s="160">
        <v>31</v>
      </c>
      <c r="G495" s="160"/>
      <c r="H495" s="137"/>
      <c r="I495" s="137"/>
      <c r="J495" s="1"/>
      <c r="K495" s="1"/>
    </row>
    <row r="496" spans="3:11" s="20" customFormat="1">
      <c r="C496" s="390"/>
      <c r="D496" s="10" t="s">
        <v>351</v>
      </c>
      <c r="F496" s="160">
        <v>32</v>
      </c>
      <c r="G496" s="160"/>
      <c r="H496" s="137"/>
      <c r="I496" s="137"/>
      <c r="J496" s="1"/>
      <c r="K496" s="1"/>
    </row>
    <row r="497" spans="2:11" s="20" customFormat="1">
      <c r="C497" s="390"/>
      <c r="D497" s="10" t="s">
        <v>668</v>
      </c>
      <c r="F497" s="160">
        <v>33</v>
      </c>
      <c r="G497" s="160"/>
      <c r="H497" s="137"/>
      <c r="I497" s="137"/>
      <c r="J497" s="1"/>
      <c r="K497" s="1"/>
    </row>
    <row r="498" spans="2:11" s="20" customFormat="1">
      <c r="C498" s="390"/>
      <c r="D498" s="20" t="s">
        <v>352</v>
      </c>
      <c r="F498" s="89">
        <v>96</v>
      </c>
      <c r="G498" s="160"/>
      <c r="H498" s="137"/>
      <c r="I498" s="137"/>
      <c r="J498" s="1"/>
      <c r="K498" s="1"/>
    </row>
    <row r="499" spans="2:11" s="20" customFormat="1">
      <c r="C499" s="390"/>
      <c r="F499" s="391"/>
      <c r="G499" s="94"/>
      <c r="H499" s="137"/>
      <c r="I499" s="137"/>
      <c r="J499" s="1"/>
      <c r="K499" s="1"/>
    </row>
    <row r="500" spans="2:11" s="20" customFormat="1">
      <c r="B500" s="32"/>
      <c r="C500" s="91">
        <f>C481+1</f>
        <v>58</v>
      </c>
      <c r="D500" s="32" t="s">
        <v>150</v>
      </c>
      <c r="E500" s="32"/>
      <c r="F500" s="390"/>
      <c r="G500" s="390"/>
      <c r="H500" s="32"/>
      <c r="I500" s="77"/>
      <c r="J500" s="77"/>
      <c r="K500" s="77"/>
    </row>
    <row r="501" spans="2:11" s="20" customFormat="1">
      <c r="C501" s="390"/>
      <c r="D501" s="20" t="s">
        <v>103</v>
      </c>
      <c r="F501" s="89">
        <v>1</v>
      </c>
      <c r="G501" s="94"/>
    </row>
    <row r="502" spans="2:11" s="20" customFormat="1">
      <c r="C502" s="390"/>
      <c r="D502" s="20" t="s">
        <v>8</v>
      </c>
      <c r="F502" s="89">
        <v>2</v>
      </c>
      <c r="G502" s="236"/>
      <c r="H502" s="98"/>
    </row>
    <row r="503" spans="2:11" s="20" customFormat="1">
      <c r="C503" s="390"/>
      <c r="D503" s="20" t="s">
        <v>104</v>
      </c>
      <c r="F503" s="89">
        <v>3</v>
      </c>
      <c r="G503" s="236"/>
      <c r="H503" s="98"/>
    </row>
    <row r="504" spans="2:11" s="20" customFormat="1">
      <c r="C504" s="390"/>
      <c r="D504" s="20" t="s">
        <v>10</v>
      </c>
      <c r="F504" s="89">
        <v>4</v>
      </c>
      <c r="G504" s="236"/>
      <c r="H504" s="98"/>
    </row>
    <row r="505" spans="2:11" s="20" customFormat="1">
      <c r="C505" s="390"/>
      <c r="D505" s="20" t="s">
        <v>106</v>
      </c>
      <c r="F505" s="89">
        <v>5</v>
      </c>
      <c r="G505" s="236"/>
      <c r="H505" s="98"/>
      <c r="I505" s="137"/>
    </row>
    <row r="506" spans="2:11" s="20" customFormat="1">
      <c r="C506" s="390"/>
      <c r="D506" s="20" t="s">
        <v>105</v>
      </c>
      <c r="F506" s="89">
        <v>6</v>
      </c>
      <c r="G506" s="94"/>
      <c r="H506" s="137"/>
      <c r="I506" s="137"/>
    </row>
    <row r="507" spans="2:11" s="20" customFormat="1">
      <c r="C507" s="390"/>
      <c r="D507" s="20" t="s">
        <v>682</v>
      </c>
      <c r="F507" s="89">
        <v>7</v>
      </c>
      <c r="G507" s="94"/>
      <c r="H507" s="137"/>
    </row>
    <row r="508" spans="2:11" s="20" customFormat="1">
      <c r="C508" s="390"/>
      <c r="D508" s="20" t="s">
        <v>9</v>
      </c>
      <c r="F508" s="89">
        <v>8</v>
      </c>
      <c r="G508" s="94"/>
      <c r="H508" s="137"/>
    </row>
    <row r="509" spans="2:11" s="20" customFormat="1">
      <c r="C509" s="390"/>
      <c r="D509" s="20" t="s">
        <v>528</v>
      </c>
      <c r="F509" s="89">
        <v>9</v>
      </c>
      <c r="G509" s="94"/>
      <c r="H509" s="137"/>
    </row>
    <row r="510" spans="2:11" s="20" customFormat="1">
      <c r="C510" s="390"/>
      <c r="D510" s="20" t="s">
        <v>192</v>
      </c>
      <c r="F510" s="89">
        <v>10</v>
      </c>
      <c r="G510" s="94"/>
      <c r="H510" s="137"/>
    </row>
    <row r="511" spans="2:11" s="20" customFormat="1">
      <c r="C511" s="390"/>
      <c r="D511" s="20" t="s">
        <v>193</v>
      </c>
      <c r="F511" s="89">
        <v>11</v>
      </c>
      <c r="G511" s="94"/>
      <c r="H511" s="137"/>
    </row>
    <row r="512" spans="2:11" s="20" customFormat="1">
      <c r="C512" s="390"/>
      <c r="D512" s="20" t="s">
        <v>243</v>
      </c>
      <c r="F512" s="89">
        <v>12</v>
      </c>
      <c r="G512" s="94"/>
      <c r="H512" s="137"/>
    </row>
    <row r="513" spans="2:11" s="20" customFormat="1">
      <c r="C513" s="390"/>
      <c r="D513" s="20" t="s">
        <v>194</v>
      </c>
      <c r="F513" s="89">
        <v>13</v>
      </c>
      <c r="G513" s="94"/>
      <c r="H513" s="137"/>
    </row>
    <row r="514" spans="2:11" s="20" customFormat="1">
      <c r="C514" s="390"/>
      <c r="D514" s="20" t="s">
        <v>266</v>
      </c>
      <c r="F514" s="89">
        <v>98</v>
      </c>
      <c r="G514" s="137"/>
      <c r="H514" s="137"/>
      <c r="I514" s="137"/>
    </row>
    <row r="515" spans="2:11" s="20" customFormat="1">
      <c r="C515" s="390"/>
      <c r="F515" s="391"/>
      <c r="G515" s="94"/>
      <c r="H515" s="137"/>
      <c r="I515" s="32"/>
      <c r="J515" s="32"/>
      <c r="K515" s="32"/>
    </row>
    <row r="516" spans="2:11" s="20" customFormat="1" ht="19.5" customHeight="1">
      <c r="B516" s="32"/>
      <c r="C516" s="163">
        <f>C500+1</f>
        <v>59</v>
      </c>
      <c r="D516" s="164" t="s">
        <v>280</v>
      </c>
      <c r="E516" s="165"/>
      <c r="F516" s="165"/>
      <c r="G516" s="165"/>
      <c r="H516" s="165"/>
      <c r="I516" s="77"/>
      <c r="J516" s="77"/>
      <c r="K516" s="77"/>
    </row>
    <row r="517" spans="2:11" s="20" customFormat="1">
      <c r="C517" s="390"/>
      <c r="D517" s="20" t="s">
        <v>706</v>
      </c>
      <c r="F517" s="166">
        <v>1</v>
      </c>
    </row>
    <row r="518" spans="2:11" s="20" customFormat="1">
      <c r="C518" s="390"/>
      <c r="D518" s="20" t="s">
        <v>686</v>
      </c>
      <c r="F518" s="166">
        <v>2</v>
      </c>
    </row>
    <row r="519" spans="2:11" s="20" customFormat="1">
      <c r="C519" s="390"/>
      <c r="D519" s="20" t="s">
        <v>26</v>
      </c>
      <c r="F519" s="166">
        <v>3</v>
      </c>
    </row>
    <row r="520" spans="2:11" s="20" customFormat="1">
      <c r="C520" s="390"/>
      <c r="D520" s="20" t="s">
        <v>27</v>
      </c>
      <c r="F520" s="166">
        <v>4</v>
      </c>
    </row>
    <row r="521" spans="2:11" s="20" customFormat="1">
      <c r="C521" s="390"/>
      <c r="D521" s="20" t="s">
        <v>195</v>
      </c>
      <c r="F521" s="166">
        <v>5</v>
      </c>
    </row>
    <row r="522" spans="2:11" s="20" customFormat="1" ht="14.25" customHeight="1">
      <c r="C522" s="390"/>
      <c r="D522" s="100" t="s">
        <v>708</v>
      </c>
      <c r="F522" s="166">
        <v>6</v>
      </c>
    </row>
    <row r="523" spans="2:11" s="20" customFormat="1" ht="14.25" customHeight="1">
      <c r="C523" s="390"/>
      <c r="D523" s="69" t="s">
        <v>683</v>
      </c>
      <c r="F523" s="166">
        <v>7</v>
      </c>
    </row>
    <row r="524" spans="2:11" s="20" customFormat="1">
      <c r="C524" s="390"/>
      <c r="D524" s="20" t="s">
        <v>266</v>
      </c>
      <c r="F524" s="166">
        <v>98</v>
      </c>
      <c r="I524" s="137"/>
    </row>
    <row r="525" spans="2:11" s="20" customFormat="1">
      <c r="C525" s="390"/>
      <c r="D525" s="391"/>
      <c r="E525" s="391"/>
      <c r="F525" s="391"/>
      <c r="G525" s="94"/>
      <c r="H525" s="137"/>
      <c r="I525" s="32"/>
      <c r="J525" s="32"/>
      <c r="K525" s="32"/>
    </row>
    <row r="526" spans="2:11" s="20" customFormat="1">
      <c r="C526" s="91">
        <f>C516+1</f>
        <v>60</v>
      </c>
      <c r="D526" s="32" t="s">
        <v>665</v>
      </c>
      <c r="E526" s="32"/>
      <c r="F526" s="390"/>
      <c r="G526" s="390"/>
      <c r="H526" s="32"/>
      <c r="I526" s="77"/>
      <c r="J526" s="77"/>
      <c r="K526" s="77"/>
    </row>
    <row r="527" spans="2:11" s="20" customFormat="1">
      <c r="C527" s="390"/>
      <c r="D527" s="20" t="s">
        <v>721</v>
      </c>
      <c r="F527" s="89">
        <v>1</v>
      </c>
    </row>
    <row r="528" spans="2:11" s="20" customFormat="1">
      <c r="C528" s="390"/>
      <c r="D528" s="20" t="s">
        <v>23</v>
      </c>
      <c r="F528" s="89">
        <v>2</v>
      </c>
    </row>
    <row r="529" spans="2:11" s="20" customFormat="1">
      <c r="C529" s="390"/>
      <c r="D529" s="20" t="s">
        <v>24</v>
      </c>
      <c r="F529" s="89">
        <v>3</v>
      </c>
    </row>
    <row r="530" spans="2:11" s="20" customFormat="1">
      <c r="C530" s="390"/>
      <c r="D530" s="20" t="s">
        <v>235</v>
      </c>
      <c r="F530" s="89">
        <v>4</v>
      </c>
    </row>
    <row r="531" spans="2:11" s="20" customFormat="1">
      <c r="C531" s="390"/>
      <c r="D531" s="20" t="s">
        <v>25</v>
      </c>
      <c r="F531" s="89">
        <v>5</v>
      </c>
    </row>
    <row r="532" spans="2:11" s="20" customFormat="1">
      <c r="C532" s="390"/>
      <c r="D532" s="20" t="s">
        <v>197</v>
      </c>
      <c r="F532" s="89">
        <v>6</v>
      </c>
    </row>
    <row r="533" spans="2:11" s="20" customFormat="1">
      <c r="C533" s="390"/>
      <c r="D533" s="20" t="s">
        <v>198</v>
      </c>
      <c r="F533" s="89">
        <v>7</v>
      </c>
    </row>
    <row r="534" spans="2:11" s="20" customFormat="1">
      <c r="C534" s="390"/>
      <c r="D534" s="20" t="s">
        <v>266</v>
      </c>
      <c r="F534" s="89">
        <v>98</v>
      </c>
    </row>
    <row r="535" spans="2:11" s="20" customFormat="1">
      <c r="C535" s="390"/>
      <c r="F535" s="94"/>
      <c r="G535" s="94"/>
      <c r="I535" s="32"/>
      <c r="J535" s="32"/>
      <c r="K535" s="32"/>
    </row>
    <row r="536" spans="2:11" s="20" customFormat="1">
      <c r="B536" s="32"/>
      <c r="C536" s="91">
        <f>C526+1</f>
        <v>61</v>
      </c>
      <c r="D536" s="32" t="s">
        <v>753</v>
      </c>
      <c r="E536" s="32"/>
      <c r="F536" s="94"/>
      <c r="G536" s="390"/>
      <c r="H536" s="390"/>
      <c r="I536" s="114"/>
      <c r="J536" s="114"/>
      <c r="K536" s="114"/>
    </row>
    <row r="537" spans="2:11" s="20" customFormat="1">
      <c r="B537" s="32"/>
      <c r="C537" s="91"/>
      <c r="D537" s="32"/>
      <c r="E537" s="32"/>
      <c r="F537" s="390" t="s">
        <v>140</v>
      </c>
      <c r="G537" s="390" t="s">
        <v>139</v>
      </c>
      <c r="H537" s="32"/>
      <c r="I537" s="114"/>
    </row>
    <row r="538" spans="2:11" s="20" customFormat="1">
      <c r="C538" s="390"/>
      <c r="D538" s="10" t="s">
        <v>5</v>
      </c>
      <c r="E538" s="32"/>
      <c r="F538" s="89">
        <v>99</v>
      </c>
      <c r="G538" s="89">
        <v>99</v>
      </c>
      <c r="I538" s="236"/>
    </row>
    <row r="539" spans="2:11" s="20" customFormat="1">
      <c r="C539" s="390"/>
      <c r="D539" s="10" t="s">
        <v>102</v>
      </c>
      <c r="F539" s="89">
        <v>1</v>
      </c>
      <c r="G539" s="89">
        <v>1</v>
      </c>
      <c r="I539" s="236"/>
    </row>
    <row r="540" spans="2:11" s="20" customFormat="1">
      <c r="C540" s="390"/>
      <c r="D540" s="10" t="s">
        <v>100</v>
      </c>
      <c r="F540" s="89">
        <v>2</v>
      </c>
      <c r="G540" s="89">
        <v>2</v>
      </c>
      <c r="I540" s="236"/>
    </row>
    <row r="541" spans="2:11" s="20" customFormat="1">
      <c r="C541" s="390"/>
      <c r="D541" s="10" t="s">
        <v>101</v>
      </c>
      <c r="F541" s="89">
        <v>3</v>
      </c>
      <c r="G541" s="89">
        <v>3</v>
      </c>
      <c r="I541" s="236"/>
    </row>
    <row r="542" spans="2:11" s="20" customFormat="1">
      <c r="C542" s="390"/>
      <c r="D542" s="10" t="s">
        <v>146</v>
      </c>
      <c r="F542" s="89">
        <v>4</v>
      </c>
      <c r="G542" s="89">
        <v>4</v>
      </c>
    </row>
    <row r="543" spans="2:11" s="20" customFormat="1">
      <c r="C543" s="390"/>
      <c r="F543" s="94"/>
      <c r="G543" s="391"/>
    </row>
    <row r="544" spans="2:11" s="20" customFormat="1">
      <c r="B544" s="32"/>
      <c r="C544" s="91">
        <f>C536+1</f>
        <v>62</v>
      </c>
      <c r="D544" s="32" t="s">
        <v>755</v>
      </c>
      <c r="F544" s="395"/>
      <c r="G544" s="395"/>
    </row>
    <row r="545" spans="1:11" s="20" customFormat="1">
      <c r="C545" s="390"/>
      <c r="D545" s="20" t="s">
        <v>18</v>
      </c>
      <c r="F545" s="89">
        <v>1</v>
      </c>
      <c r="G545" s="94"/>
    </row>
    <row r="546" spans="1:11" s="20" customFormat="1">
      <c r="C546" s="390"/>
      <c r="D546" s="20" t="s">
        <v>19</v>
      </c>
      <c r="F546" s="89">
        <v>2</v>
      </c>
      <c r="G546" s="94"/>
    </row>
    <row r="547" spans="1:11" s="20" customFormat="1">
      <c r="C547" s="390"/>
      <c r="D547" s="20" t="s">
        <v>4</v>
      </c>
      <c r="F547" s="89">
        <v>3</v>
      </c>
      <c r="G547" s="94"/>
    </row>
    <row r="548" spans="1:11" s="20" customFormat="1">
      <c r="C548" s="390"/>
      <c r="F548" s="391"/>
      <c r="G548" s="94"/>
      <c r="I548" s="10"/>
      <c r="J548" s="10"/>
      <c r="K548" s="10"/>
    </row>
    <row r="549" spans="1:11" s="20" customFormat="1">
      <c r="A549" s="153"/>
      <c r="B549" s="32"/>
      <c r="C549" s="91">
        <f>C544+1</f>
        <v>63</v>
      </c>
      <c r="D549" s="32" t="s">
        <v>656</v>
      </c>
      <c r="E549" s="32"/>
      <c r="F549" s="146"/>
      <c r="G549" s="169"/>
      <c r="H549" s="32"/>
    </row>
    <row r="550" spans="1:11" s="20" customFormat="1">
      <c r="C550" s="390"/>
      <c r="D550" s="20" t="s">
        <v>600</v>
      </c>
      <c r="F550" s="89">
        <v>1</v>
      </c>
      <c r="G550" s="94"/>
    </row>
    <row r="551" spans="1:11" s="20" customFormat="1">
      <c r="C551" s="390"/>
      <c r="D551" s="20" t="s">
        <v>1</v>
      </c>
      <c r="F551" s="89">
        <v>2</v>
      </c>
      <c r="G551" s="236" t="s">
        <v>99</v>
      </c>
      <c r="H551" s="141">
        <f>C559</f>
        <v>65</v>
      </c>
      <c r="I551" s="141"/>
    </row>
    <row r="552" spans="1:11" s="20" customFormat="1">
      <c r="A552" s="386"/>
      <c r="B552" s="390"/>
      <c r="C552" s="390"/>
      <c r="D552" s="390"/>
      <c r="E552" s="390"/>
      <c r="F552" s="390"/>
      <c r="G552" s="390"/>
      <c r="H552" s="141"/>
      <c r="I552" s="141"/>
      <c r="J552" s="390"/>
      <c r="K552" s="390"/>
    </row>
    <row r="553" spans="1:11" s="20" customFormat="1">
      <c r="B553" s="32"/>
      <c r="C553" s="91">
        <f>C549+1</f>
        <v>64</v>
      </c>
      <c r="D553" s="32" t="s">
        <v>651</v>
      </c>
      <c r="E553" s="32"/>
      <c r="F553" s="32"/>
      <c r="H553" s="32"/>
    </row>
    <row r="554" spans="1:11" s="20" customFormat="1">
      <c r="C554" s="390"/>
      <c r="D554" s="20" t="s">
        <v>600</v>
      </c>
      <c r="F554" s="89">
        <v>1</v>
      </c>
      <c r="G554" s="94"/>
    </row>
    <row r="555" spans="1:11" s="20" customFormat="1">
      <c r="C555" s="390"/>
      <c r="D555" s="20" t="s">
        <v>1</v>
      </c>
      <c r="F555" s="89">
        <v>2</v>
      </c>
      <c r="G555" s="236"/>
      <c r="H555" s="141"/>
      <c r="I555" s="141"/>
    </row>
    <row r="556" spans="1:11" s="20" customFormat="1">
      <c r="C556" s="390"/>
      <c r="D556" s="20" t="s">
        <v>149</v>
      </c>
      <c r="F556" s="89">
        <v>98</v>
      </c>
      <c r="G556" s="236"/>
      <c r="H556" s="141"/>
      <c r="I556" s="141"/>
    </row>
    <row r="557" spans="1:11" s="20" customFormat="1">
      <c r="C557" s="390"/>
      <c r="F557" s="391"/>
      <c r="G557" s="390"/>
      <c r="H557" s="141"/>
      <c r="I557" s="141"/>
    </row>
    <row r="558" spans="1:11" s="20" customFormat="1">
      <c r="B558" s="10"/>
      <c r="C558" s="116" t="str">
        <f>+"Aplicar sólo Sí (P"&amp;C183&amp;"=1 o P"&amp;C251&amp;"=1 o P"&amp;C316&amp;"=1) y (P"&amp;C387&amp;"=1 o P"&amp;C549&amp;"=1)"</f>
        <v>Aplicar sólo Sí (P20=1 o P29=1 o P38=1) y (P48=1 o P63=1)</v>
      </c>
      <c r="E558" s="170"/>
      <c r="F558" s="155"/>
      <c r="G558" s="30"/>
      <c r="H558" s="10"/>
      <c r="I558" s="10"/>
      <c r="J558" s="10"/>
      <c r="K558" s="10"/>
    </row>
    <row r="559" spans="1:11" s="20" customFormat="1">
      <c r="B559" s="10"/>
      <c r="C559" s="91">
        <f>C553+1</f>
        <v>65</v>
      </c>
      <c r="D559" s="128" t="s">
        <v>658</v>
      </c>
      <c r="E559" s="10"/>
      <c r="F559" s="68"/>
      <c r="G559" s="394"/>
      <c r="H559" s="394"/>
      <c r="I559" s="394"/>
      <c r="J559" s="394"/>
      <c r="K559" s="10"/>
    </row>
    <row r="560" spans="1:11" s="20" customFormat="1">
      <c r="B560" s="10"/>
      <c r="C560" s="389"/>
      <c r="D560" s="10" t="s">
        <v>600</v>
      </c>
      <c r="E560" s="10"/>
      <c r="F560" s="120">
        <v>1</v>
      </c>
      <c r="G560" s="68"/>
      <c r="H560" s="10"/>
      <c r="I560" s="10"/>
      <c r="J560" s="10"/>
      <c r="K560" s="10"/>
    </row>
    <row r="561" spans="1:11" s="20" customFormat="1">
      <c r="B561" s="10"/>
      <c r="C561" s="389"/>
      <c r="D561" s="10" t="s">
        <v>1</v>
      </c>
      <c r="E561" s="10"/>
      <c r="F561" s="120">
        <v>2</v>
      </c>
      <c r="G561" s="68"/>
      <c r="H561" s="10"/>
      <c r="I561" s="168"/>
      <c r="J561" s="168"/>
      <c r="K561" s="168"/>
    </row>
    <row r="562" spans="1:11" s="20" customFormat="1">
      <c r="B562" s="10"/>
      <c r="C562" s="389"/>
      <c r="D562" s="10"/>
      <c r="E562" s="10"/>
      <c r="F562" s="30"/>
      <c r="G562" s="68"/>
      <c r="H562" s="10"/>
      <c r="I562" s="168"/>
      <c r="J562" s="168"/>
      <c r="K562" s="168"/>
    </row>
    <row r="563" spans="1:11">
      <c r="A563" s="148" t="s">
        <v>245</v>
      </c>
      <c r="B563" s="404" t="s">
        <v>449</v>
      </c>
      <c r="C563" s="404"/>
      <c r="D563" s="404"/>
      <c r="E563" s="404"/>
      <c r="F563" s="404"/>
      <c r="G563" s="404"/>
      <c r="H563" s="404"/>
      <c r="I563" s="404"/>
      <c r="J563" s="404"/>
      <c r="K563" s="404"/>
    </row>
    <row r="564" spans="1:11">
      <c r="B564" s="168"/>
      <c r="C564" s="171"/>
      <c r="D564" s="168"/>
      <c r="E564" s="168"/>
      <c r="F564" s="172"/>
      <c r="G564" s="172"/>
      <c r="H564" s="168"/>
      <c r="I564" s="10"/>
      <c r="J564" s="10"/>
      <c r="K564" s="10"/>
    </row>
    <row r="565" spans="1:11" s="20" customFormat="1">
      <c r="B565" s="32"/>
      <c r="C565" s="91">
        <f>C559+1</f>
        <v>66</v>
      </c>
      <c r="D565" s="32" t="s">
        <v>657</v>
      </c>
      <c r="E565" s="32"/>
      <c r="F565" s="236"/>
      <c r="G565" s="68"/>
      <c r="H565" s="10"/>
      <c r="I565" s="10"/>
      <c r="J565" s="10"/>
      <c r="K565" s="10"/>
    </row>
    <row r="566" spans="1:11" s="20" customFormat="1">
      <c r="B566" s="10"/>
      <c r="C566" s="389"/>
      <c r="D566" s="10" t="s">
        <v>600</v>
      </c>
      <c r="E566" s="10"/>
      <c r="F566" s="120">
        <v>1</v>
      </c>
      <c r="G566" s="391"/>
      <c r="H566" s="10"/>
      <c r="J566" s="10"/>
      <c r="K566" s="10"/>
    </row>
    <row r="567" spans="1:11" s="20" customFormat="1">
      <c r="B567" s="10"/>
      <c r="C567" s="389"/>
      <c r="D567" s="10" t="s">
        <v>1</v>
      </c>
      <c r="E567" s="10"/>
      <c r="F567" s="120">
        <v>2</v>
      </c>
      <c r="G567" s="356"/>
      <c r="H567" s="356"/>
      <c r="I567" s="114"/>
      <c r="J567" s="10"/>
      <c r="K567" s="10"/>
    </row>
    <row r="568" spans="1:11" s="20" customFormat="1">
      <c r="B568" s="10"/>
      <c r="C568" s="389"/>
      <c r="D568" s="390"/>
      <c r="F568" s="94"/>
      <c r="G568" s="114"/>
      <c r="H568" s="114"/>
      <c r="I568" s="10"/>
      <c r="J568" s="10"/>
      <c r="K568" s="10"/>
    </row>
    <row r="569" spans="1:11" s="20" customFormat="1">
      <c r="B569" s="32"/>
      <c r="C569" s="123">
        <f>C565+1</f>
        <v>67</v>
      </c>
      <c r="D569" s="386" t="s">
        <v>114</v>
      </c>
      <c r="E569" s="386"/>
      <c r="F569" s="386"/>
      <c r="G569" s="391"/>
      <c r="H569" s="10"/>
      <c r="I569" s="77"/>
      <c r="J569" s="77"/>
      <c r="K569" s="77"/>
    </row>
    <row r="570" spans="1:11" s="20" customFormat="1">
      <c r="B570" s="10"/>
      <c r="C570" s="389"/>
      <c r="D570" s="10" t="s">
        <v>125</v>
      </c>
      <c r="E570" s="10"/>
      <c r="F570" s="120">
        <v>1</v>
      </c>
      <c r="H570" s="10"/>
      <c r="I570" s="10"/>
      <c r="J570" s="10"/>
      <c r="K570" s="10"/>
    </row>
    <row r="571" spans="1:11" s="20" customFormat="1">
      <c r="B571" s="10"/>
      <c r="C571" s="389"/>
      <c r="D571" s="20" t="s">
        <v>706</v>
      </c>
      <c r="E571" s="10"/>
      <c r="F571" s="120">
        <v>2</v>
      </c>
      <c r="G571" s="68"/>
      <c r="H571" s="10"/>
      <c r="I571" s="10"/>
      <c r="J571" s="10"/>
      <c r="K571" s="10"/>
    </row>
    <row r="572" spans="1:11" s="20" customFormat="1">
      <c r="B572" s="10"/>
      <c r="C572" s="389"/>
      <c r="D572" s="20" t="s">
        <v>686</v>
      </c>
      <c r="E572" s="10"/>
      <c r="F572" s="120">
        <v>3</v>
      </c>
      <c r="G572" s="68"/>
      <c r="H572" s="10"/>
      <c r="I572" s="10"/>
      <c r="J572" s="10"/>
      <c r="K572" s="10"/>
    </row>
    <row r="573" spans="1:11" s="20" customFormat="1">
      <c r="B573" s="10"/>
      <c r="C573" s="389"/>
      <c r="D573" s="10" t="s">
        <v>115</v>
      </c>
      <c r="E573" s="10"/>
      <c r="F573" s="120">
        <v>4</v>
      </c>
      <c r="G573" s="68"/>
      <c r="H573" s="10"/>
      <c r="I573" s="10"/>
      <c r="J573" s="10"/>
      <c r="K573" s="10"/>
    </row>
    <row r="574" spans="1:11" s="20" customFormat="1">
      <c r="B574" s="10"/>
      <c r="C574" s="389"/>
      <c r="D574" s="10" t="s">
        <v>26</v>
      </c>
      <c r="E574" s="10"/>
      <c r="F574" s="120">
        <v>5</v>
      </c>
      <c r="G574" s="68"/>
      <c r="H574" s="10"/>
      <c r="I574" s="10"/>
      <c r="J574" s="10"/>
      <c r="K574" s="10"/>
    </row>
    <row r="575" spans="1:11" s="20" customFormat="1">
      <c r="B575" s="10"/>
      <c r="C575" s="123"/>
      <c r="D575" s="10" t="s">
        <v>176</v>
      </c>
      <c r="E575" s="10"/>
      <c r="F575" s="120">
        <v>6</v>
      </c>
      <c r="G575" s="68"/>
      <c r="H575" s="10"/>
      <c r="I575" s="10"/>
      <c r="J575" s="10"/>
      <c r="K575" s="10"/>
    </row>
    <row r="576" spans="1:11" s="20" customFormat="1">
      <c r="B576" s="10"/>
      <c r="C576" s="123"/>
      <c r="D576" s="69" t="s">
        <v>683</v>
      </c>
      <c r="E576" s="10"/>
      <c r="F576" s="120">
        <v>7</v>
      </c>
      <c r="G576" s="68"/>
      <c r="H576" s="10"/>
      <c r="I576" s="10"/>
      <c r="J576" s="10"/>
      <c r="K576" s="10"/>
    </row>
    <row r="577" spans="1:11" s="20" customFormat="1">
      <c r="B577" s="10"/>
      <c r="C577" s="389"/>
      <c r="D577" s="20" t="s">
        <v>266</v>
      </c>
      <c r="E577" s="10"/>
      <c r="F577" s="120">
        <v>98</v>
      </c>
      <c r="G577" s="68"/>
      <c r="H577" s="10"/>
      <c r="I577" s="10"/>
      <c r="J577" s="10"/>
      <c r="K577" s="10"/>
    </row>
    <row r="578" spans="1:11" s="20" customFormat="1">
      <c r="B578" s="10"/>
      <c r="C578" s="389"/>
      <c r="D578" s="10"/>
      <c r="E578" s="10"/>
      <c r="F578" s="68"/>
      <c r="G578" s="68"/>
      <c r="H578" s="10"/>
    </row>
    <row r="579" spans="1:11" s="20" customFormat="1">
      <c r="C579" s="390"/>
      <c r="D579" s="88"/>
      <c r="F579" s="236"/>
      <c r="G579" s="391"/>
    </row>
    <row r="580" spans="1:11" s="20" customFormat="1">
      <c r="B580" s="32"/>
      <c r="C580" s="91">
        <f>C569+1</f>
        <v>68</v>
      </c>
      <c r="D580" s="32" t="s">
        <v>754</v>
      </c>
      <c r="E580" s="32"/>
      <c r="F580" s="390"/>
      <c r="G580" s="236"/>
    </row>
    <row r="581" spans="1:11" s="20" customFormat="1">
      <c r="C581" s="390"/>
      <c r="D581" s="32"/>
      <c r="E581" s="32"/>
      <c r="F581" s="390" t="s">
        <v>140</v>
      </c>
      <c r="G581" s="390" t="s">
        <v>139</v>
      </c>
      <c r="I581" s="88"/>
      <c r="J581" s="88"/>
      <c r="K581" s="88"/>
    </row>
    <row r="582" spans="1:11" s="20" customFormat="1">
      <c r="C582" s="390"/>
      <c r="D582" s="10" t="s">
        <v>141</v>
      </c>
      <c r="E582" s="32"/>
      <c r="F582" s="89">
        <v>99</v>
      </c>
      <c r="G582" s="89">
        <v>99</v>
      </c>
    </row>
    <row r="583" spans="1:11" s="20" customFormat="1">
      <c r="C583" s="390"/>
      <c r="D583" s="10" t="s">
        <v>102</v>
      </c>
      <c r="F583" s="89">
        <v>1</v>
      </c>
      <c r="G583" s="89">
        <v>1</v>
      </c>
    </row>
    <row r="584" spans="1:11" s="20" customFormat="1">
      <c r="C584" s="390"/>
      <c r="D584" s="10" t="s">
        <v>100</v>
      </c>
      <c r="F584" s="89">
        <v>2</v>
      </c>
      <c r="G584" s="89">
        <v>2</v>
      </c>
    </row>
    <row r="585" spans="1:11" s="20" customFormat="1">
      <c r="C585" s="390"/>
      <c r="D585" s="10" t="s">
        <v>101</v>
      </c>
      <c r="F585" s="89">
        <v>3</v>
      </c>
      <c r="G585" s="89">
        <v>3</v>
      </c>
    </row>
    <row r="586" spans="1:11" s="20" customFormat="1">
      <c r="C586" s="390"/>
      <c r="D586" s="10" t="s">
        <v>146</v>
      </c>
      <c r="F586" s="89">
        <v>4</v>
      </c>
      <c r="G586" s="89">
        <v>4</v>
      </c>
    </row>
    <row r="587" spans="1:11" s="20" customFormat="1">
      <c r="C587" s="390"/>
      <c r="D587" s="10"/>
      <c r="F587" s="391"/>
      <c r="G587" s="391"/>
      <c r="I587" s="173"/>
      <c r="J587" s="236"/>
      <c r="K587" s="114"/>
    </row>
    <row r="588" spans="1:11" s="20" customFormat="1">
      <c r="A588" s="153"/>
      <c r="B588" s="32"/>
      <c r="C588" s="91">
        <f>C580+1</f>
        <v>69</v>
      </c>
      <c r="D588" s="128" t="s">
        <v>666</v>
      </c>
      <c r="H588" s="388"/>
    </row>
    <row r="589" spans="1:11" s="20" customFormat="1">
      <c r="C589" s="390"/>
      <c r="D589" s="10" t="s">
        <v>600</v>
      </c>
      <c r="E589" s="10"/>
      <c r="F589" s="120">
        <v>1</v>
      </c>
      <c r="G589" s="174"/>
      <c r="J589" s="12"/>
      <c r="K589" s="12"/>
    </row>
    <row r="590" spans="1:11" s="20" customFormat="1">
      <c r="C590" s="390"/>
      <c r="D590" s="10" t="s">
        <v>1</v>
      </c>
      <c r="E590" s="10"/>
      <c r="F590" s="120">
        <v>2</v>
      </c>
      <c r="G590" s="236" t="s">
        <v>99</v>
      </c>
      <c r="H590" s="141">
        <f>C596</f>
        <v>71</v>
      </c>
    </row>
    <row r="591" spans="1:11" s="20" customFormat="1">
      <c r="C591" s="390"/>
      <c r="D591" s="10"/>
      <c r="E591" s="10"/>
      <c r="F591" s="30"/>
      <c r="G591" s="114"/>
    </row>
    <row r="592" spans="1:11" s="20" customFormat="1">
      <c r="C592" s="91">
        <f>C588+1</f>
        <v>70</v>
      </c>
      <c r="D592" s="128" t="s">
        <v>709</v>
      </c>
      <c r="E592" s="10"/>
      <c r="F592" s="374"/>
      <c r="G592" s="391"/>
    </row>
    <row r="593" spans="1:7" s="20" customFormat="1">
      <c r="C593" s="375"/>
      <c r="D593" s="10" t="s">
        <v>600</v>
      </c>
      <c r="E593" s="10"/>
      <c r="F593" s="120">
        <v>1</v>
      </c>
      <c r="G593" s="391"/>
    </row>
    <row r="594" spans="1:7" s="20" customFormat="1">
      <c r="C594" s="375"/>
      <c r="D594" s="10" t="s">
        <v>1</v>
      </c>
      <c r="E594" s="10"/>
      <c r="F594" s="120">
        <v>2</v>
      </c>
    </row>
    <row r="595" spans="1:7" s="20" customFormat="1">
      <c r="C595" s="390"/>
      <c r="D595" s="10"/>
      <c r="F595" s="391"/>
      <c r="G595" s="391"/>
    </row>
    <row r="596" spans="1:7">
      <c r="A596" s="31"/>
      <c r="B596" s="20"/>
      <c r="C596" s="91">
        <f>C592+1</f>
        <v>71</v>
      </c>
      <c r="D596" s="128" t="s">
        <v>530</v>
      </c>
      <c r="E596" s="20"/>
      <c r="F596" s="94"/>
      <c r="G596" s="94"/>
    </row>
    <row r="597" spans="1:7">
      <c r="B597" s="20"/>
      <c r="C597" s="390"/>
      <c r="D597" s="20" t="s">
        <v>10</v>
      </c>
      <c r="F597" s="89">
        <v>1</v>
      </c>
    </row>
    <row r="598" spans="1:7">
      <c r="B598" s="20"/>
      <c r="C598" s="390"/>
      <c r="D598" s="20" t="s">
        <v>710</v>
      </c>
      <c r="F598" s="89">
        <v>2</v>
      </c>
    </row>
    <row r="599" spans="1:7">
      <c r="B599" s="20"/>
      <c r="C599" s="390"/>
      <c r="D599" s="20" t="s">
        <v>711</v>
      </c>
      <c r="F599" s="89">
        <v>3</v>
      </c>
    </row>
    <row r="600" spans="1:7">
      <c r="B600" s="20"/>
      <c r="C600" s="390"/>
      <c r="D600" s="20" t="s">
        <v>712</v>
      </c>
      <c r="F600" s="89">
        <v>4</v>
      </c>
    </row>
    <row r="601" spans="1:7">
      <c r="B601" s="20"/>
      <c r="C601" s="390"/>
      <c r="D601" s="20" t="s">
        <v>201</v>
      </c>
      <c r="F601" s="89">
        <v>5</v>
      </c>
    </row>
    <row r="602" spans="1:7">
      <c r="B602" s="20"/>
      <c r="C602" s="390"/>
      <c r="D602" s="20" t="s">
        <v>713</v>
      </c>
      <c r="F602" s="89">
        <v>6</v>
      </c>
    </row>
    <row r="603" spans="1:7">
      <c r="B603" s="20"/>
      <c r="C603" s="390"/>
      <c r="D603" s="20" t="s">
        <v>203</v>
      </c>
      <c r="F603" s="89">
        <v>7</v>
      </c>
    </row>
    <row r="604" spans="1:7">
      <c r="B604" s="20"/>
      <c r="C604" s="390"/>
      <c r="D604" s="20" t="s">
        <v>714</v>
      </c>
      <c r="F604" s="89">
        <v>8</v>
      </c>
    </row>
    <row r="605" spans="1:7">
      <c r="B605" s="20"/>
      <c r="C605" s="390"/>
      <c r="D605" s="20" t="s">
        <v>205</v>
      </c>
      <c r="F605" s="89">
        <v>9</v>
      </c>
    </row>
    <row r="606" spans="1:7">
      <c r="B606" s="20"/>
      <c r="C606" s="390"/>
      <c r="D606" s="20" t="s">
        <v>206</v>
      </c>
      <c r="F606" s="89">
        <v>10</v>
      </c>
    </row>
    <row r="607" spans="1:7">
      <c r="B607" s="20"/>
      <c r="C607" s="390"/>
      <c r="D607" s="20" t="s">
        <v>208</v>
      </c>
      <c r="F607" s="89">
        <v>11</v>
      </c>
    </row>
    <row r="608" spans="1:7">
      <c r="B608" s="20"/>
      <c r="C608" s="390"/>
      <c r="D608" s="20" t="s">
        <v>209</v>
      </c>
      <c r="F608" s="89">
        <v>12</v>
      </c>
    </row>
    <row r="609" spans="2:7">
      <c r="B609" s="20"/>
      <c r="C609" s="390"/>
      <c r="D609" s="20"/>
      <c r="E609" s="391"/>
      <c r="F609" s="94"/>
    </row>
    <row r="610" spans="2:7">
      <c r="B610" s="20"/>
      <c r="C610" s="91">
        <f>C596+1</f>
        <v>72</v>
      </c>
      <c r="D610" s="128" t="s">
        <v>684</v>
      </c>
      <c r="E610" s="10"/>
      <c r="F610" s="94"/>
    </row>
    <row r="611" spans="2:7">
      <c r="B611" s="20"/>
      <c r="C611" s="390"/>
      <c r="D611" s="10" t="s">
        <v>721</v>
      </c>
      <c r="E611" s="10"/>
      <c r="F611" s="120">
        <v>1</v>
      </c>
    </row>
    <row r="612" spans="2:7">
      <c r="B612" s="20"/>
      <c r="C612" s="390"/>
      <c r="D612" s="10" t="s">
        <v>24</v>
      </c>
      <c r="E612" s="10"/>
      <c r="F612" s="120">
        <v>2</v>
      </c>
    </row>
    <row r="613" spans="2:7">
      <c r="B613" s="20"/>
      <c r="C613" s="390"/>
      <c r="D613" s="10" t="s">
        <v>442</v>
      </c>
      <c r="E613" s="10"/>
      <c r="F613" s="120">
        <v>3</v>
      </c>
    </row>
    <row r="614" spans="2:7">
      <c r="B614" s="20"/>
      <c r="C614" s="390"/>
      <c r="D614" s="10" t="s">
        <v>594</v>
      </c>
      <c r="E614" s="10"/>
      <c r="F614" s="120">
        <v>4</v>
      </c>
    </row>
    <row r="615" spans="2:7">
      <c r="B615" s="20"/>
      <c r="C615" s="390"/>
      <c r="D615" s="10" t="s">
        <v>685</v>
      </c>
      <c r="E615" s="10"/>
      <c r="F615" s="120">
        <v>5</v>
      </c>
    </row>
    <row r="616" spans="2:7">
      <c r="B616" s="20"/>
      <c r="C616" s="390"/>
      <c r="D616" s="10" t="s">
        <v>700</v>
      </c>
      <c r="E616" s="10"/>
      <c r="F616" s="120">
        <v>6</v>
      </c>
    </row>
    <row r="617" spans="2:7">
      <c r="B617" s="20"/>
      <c r="C617" s="390"/>
      <c r="D617" s="10" t="s">
        <v>33</v>
      </c>
      <c r="E617" s="10"/>
      <c r="F617" s="120">
        <v>7</v>
      </c>
    </row>
    <row r="618" spans="2:7">
      <c r="B618" s="20"/>
      <c r="C618" s="390"/>
      <c r="D618" s="10" t="s">
        <v>23</v>
      </c>
      <c r="E618" s="10"/>
      <c r="F618" s="120">
        <v>8</v>
      </c>
    </row>
    <row r="619" spans="2:7">
      <c r="B619" s="20"/>
      <c r="C619" s="390"/>
      <c r="D619" s="10" t="s">
        <v>266</v>
      </c>
      <c r="E619" s="10"/>
      <c r="F619" s="120">
        <v>98</v>
      </c>
    </row>
    <row r="620" spans="2:7">
      <c r="B620" s="20"/>
      <c r="C620" s="390"/>
      <c r="D620" s="20"/>
      <c r="E620" s="391"/>
      <c r="F620" s="94"/>
    </row>
    <row r="621" spans="2:7" s="20" customFormat="1">
      <c r="B621" s="32"/>
      <c r="C621" s="91">
        <f>C610+1</f>
        <v>73</v>
      </c>
      <c r="D621" s="32" t="s">
        <v>760</v>
      </c>
      <c r="F621" s="395"/>
      <c r="G621" s="395"/>
    </row>
    <row r="622" spans="2:7" s="20" customFormat="1">
      <c r="C622" s="390"/>
      <c r="D622" s="20" t="s">
        <v>18</v>
      </c>
      <c r="F622" s="89">
        <v>1</v>
      </c>
      <c r="G622" s="94"/>
    </row>
    <row r="623" spans="2:7" s="20" customFormat="1">
      <c r="C623" s="390"/>
      <c r="D623" s="20" t="s">
        <v>19</v>
      </c>
      <c r="F623" s="89">
        <v>2</v>
      </c>
      <c r="G623" s="94"/>
    </row>
    <row r="624" spans="2:7" s="20" customFormat="1">
      <c r="C624" s="390"/>
      <c r="D624" s="20" t="s">
        <v>4</v>
      </c>
      <c r="F624" s="89">
        <v>3</v>
      </c>
      <c r="G624" s="94"/>
    </row>
    <row r="625" spans="3:7" s="20" customFormat="1">
      <c r="C625" s="390"/>
      <c r="F625" s="391"/>
      <c r="G625" s="94"/>
    </row>
  </sheetData>
  <mergeCells count="18">
    <mergeCell ref="A1:K1"/>
    <mergeCell ref="A2:K2"/>
    <mergeCell ref="A13:K13"/>
    <mergeCell ref="A52:K52"/>
    <mergeCell ref="A124:K124"/>
    <mergeCell ref="G559:J559"/>
    <mergeCell ref="F621:G621"/>
    <mergeCell ref="G133:I133"/>
    <mergeCell ref="J133:K133"/>
    <mergeCell ref="D137:F137"/>
    <mergeCell ref="G234:H234"/>
    <mergeCell ref="D259:F259"/>
    <mergeCell ref="F544:G544"/>
    <mergeCell ref="B181:K181"/>
    <mergeCell ref="B249:K249"/>
    <mergeCell ref="B314:K314"/>
    <mergeCell ref="B385:K385"/>
    <mergeCell ref="B563:K563"/>
  </mergeCells>
  <pageMargins left="0.70866141732283472" right="0.70866141732283472" top="0.74803149606299213" bottom="0.74803149606299213" header="0.31496062992125984" footer="0.31496062992125984"/>
  <pageSetup scale="33" fitToHeight="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23"/>
  <sheetViews>
    <sheetView topLeftCell="C8" workbookViewId="0">
      <selection activeCell="C9" sqref="C9:F17"/>
    </sheetView>
  </sheetViews>
  <sheetFormatPr baseColWidth="10" defaultRowHeight="14.5"/>
  <cols>
    <col min="5" max="5" width="36.26953125" customWidth="1"/>
  </cols>
  <sheetData>
    <row r="5" spans="1:11" s="20" customFormat="1">
      <c r="A5" s="153"/>
      <c r="B5" s="32"/>
      <c r="C5" s="123">
        <v>41</v>
      </c>
      <c r="D5" s="128" t="s">
        <v>676</v>
      </c>
      <c r="E5" s="10"/>
      <c r="F5" s="68"/>
      <c r="G5" s="68"/>
      <c r="H5" s="10"/>
      <c r="I5" s="10"/>
      <c r="J5" s="10"/>
      <c r="K5" s="10"/>
    </row>
    <row r="6" spans="1:11" s="20" customFormat="1">
      <c r="B6" s="10"/>
      <c r="C6" s="369"/>
      <c r="D6" s="10" t="s">
        <v>600</v>
      </c>
      <c r="E6" s="10"/>
      <c r="F6" s="120">
        <v>1</v>
      </c>
      <c r="G6" s="154"/>
      <c r="H6" s="155"/>
      <c r="I6" s="4"/>
      <c r="J6" s="12"/>
      <c r="K6" s="12"/>
    </row>
    <row r="7" spans="1:11" s="20" customFormat="1">
      <c r="B7" s="10"/>
      <c r="C7" s="369"/>
      <c r="D7" s="10" t="s">
        <v>1</v>
      </c>
      <c r="E7" s="10"/>
      <c r="F7" s="120">
        <v>2</v>
      </c>
      <c r="G7" s="236"/>
      <c r="H7" s="141"/>
      <c r="I7" s="141"/>
      <c r="J7" s="141"/>
      <c r="K7" s="236"/>
    </row>
    <row r="8" spans="1:11" s="20" customFormat="1">
      <c r="B8" s="10"/>
      <c r="C8" s="369"/>
      <c r="D8" s="10"/>
      <c r="E8" s="10"/>
      <c r="F8" s="369"/>
      <c r="G8" s="236"/>
      <c r="H8" s="141"/>
      <c r="I8" s="141"/>
      <c r="J8" s="141"/>
      <c r="K8" s="236"/>
    </row>
    <row r="9" spans="1:11" s="20" customFormat="1">
      <c r="B9" s="32"/>
      <c r="C9" s="123">
        <v>42</v>
      </c>
      <c r="D9" s="128" t="s">
        <v>673</v>
      </c>
      <c r="E9" s="10"/>
      <c r="F9" s="68"/>
      <c r="G9" s="68"/>
      <c r="H9" s="32"/>
      <c r="J9" s="10"/>
      <c r="K9" s="10"/>
    </row>
    <row r="10" spans="1:11" s="20" customFormat="1">
      <c r="C10" s="370"/>
      <c r="D10" s="371"/>
      <c r="E10" s="368"/>
      <c r="F10" s="102" t="s">
        <v>674</v>
      </c>
      <c r="G10" s="79"/>
      <c r="H10" s="77"/>
      <c r="I10" s="77"/>
      <c r="J10" s="77"/>
      <c r="K10" s="77"/>
    </row>
    <row r="11" spans="1:11" s="20" customFormat="1">
      <c r="B11" s="10"/>
      <c r="C11" s="369"/>
      <c r="D11" s="10" t="s">
        <v>675</v>
      </c>
      <c r="E11" s="10"/>
      <c r="F11" s="120">
        <v>1</v>
      </c>
      <c r="G11" s="68"/>
      <c r="I11" s="128"/>
      <c r="J11" s="10"/>
      <c r="K11" s="10"/>
    </row>
    <row r="12" spans="1:11" s="20" customFormat="1">
      <c r="B12" s="10"/>
      <c r="C12" s="369"/>
      <c r="D12" s="10" t="s">
        <v>232</v>
      </c>
      <c r="F12" s="120">
        <v>2</v>
      </c>
      <c r="G12" s="68"/>
      <c r="I12" s="10"/>
      <c r="J12" s="10"/>
      <c r="K12" s="10"/>
    </row>
    <row r="13" spans="1:11" s="20" customFormat="1">
      <c r="B13" s="10"/>
      <c r="C13" s="369"/>
      <c r="D13" s="20" t="s">
        <v>677</v>
      </c>
      <c r="F13" s="120">
        <v>3</v>
      </c>
      <c r="G13" s="68"/>
      <c r="I13" s="10"/>
      <c r="J13" s="10"/>
      <c r="K13" s="10"/>
    </row>
    <row r="14" spans="1:11" s="20" customFormat="1">
      <c r="B14" s="10"/>
      <c r="C14" s="369"/>
      <c r="D14" s="20" t="s">
        <v>678</v>
      </c>
      <c r="F14" s="120">
        <v>4</v>
      </c>
      <c r="G14" s="68"/>
      <c r="I14" s="10"/>
      <c r="J14" s="10"/>
      <c r="K14" s="10"/>
    </row>
    <row r="15" spans="1:11" s="20" customFormat="1">
      <c r="B15" s="10"/>
      <c r="C15" s="369"/>
      <c r="D15" s="20" t="s">
        <v>679</v>
      </c>
      <c r="F15" s="120">
        <v>5</v>
      </c>
      <c r="G15" s="68"/>
      <c r="I15" s="10"/>
      <c r="J15" s="10"/>
      <c r="K15" s="10"/>
    </row>
    <row r="16" spans="1:11" s="20" customFormat="1">
      <c r="B16" s="10"/>
      <c r="C16" s="369"/>
      <c r="D16" s="20" t="s">
        <v>680</v>
      </c>
      <c r="F16" s="120">
        <v>6</v>
      </c>
      <c r="G16" s="68"/>
      <c r="I16" s="10"/>
      <c r="J16" s="10"/>
      <c r="K16" s="10"/>
    </row>
    <row r="17" spans="4:6">
      <c r="D17" s="20" t="s">
        <v>681</v>
      </c>
      <c r="F17" s="120">
        <v>7</v>
      </c>
    </row>
    <row r="18" spans="4:6">
      <c r="D18" s="10"/>
    </row>
    <row r="19" spans="4:6">
      <c r="D19" s="10"/>
      <c r="E19" s="10"/>
    </row>
    <row r="20" spans="4:6">
      <c r="D20" s="10"/>
      <c r="E20" s="10"/>
    </row>
    <row r="21" spans="4:6">
      <c r="E21" s="10"/>
    </row>
    <row r="22" spans="4:6">
      <c r="D22" s="10" t="s">
        <v>231</v>
      </c>
      <c r="E22" s="10"/>
    </row>
    <row r="23" spans="4:6">
      <c r="E23"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88"/>
  <sheetViews>
    <sheetView showGridLines="0" view="pageBreakPreview" topLeftCell="B747" zoomScale="70" zoomScaleNormal="85" zoomScaleSheetLayoutView="70" zoomScalePageLayoutView="40" workbookViewId="0">
      <selection activeCell="D760" sqref="D760"/>
    </sheetView>
  </sheetViews>
  <sheetFormatPr baseColWidth="10" defaultColWidth="10.7265625" defaultRowHeight="14.5"/>
  <cols>
    <col min="1" max="1" width="3.26953125" style="2" hidden="1" customWidth="1"/>
    <col min="2" max="2" width="13.7265625" style="2" customWidth="1"/>
    <col min="3" max="3" width="10.7265625" style="93"/>
    <col min="4" max="4" width="50.54296875" style="2" customWidth="1"/>
    <col min="5" max="5" width="30.7265625" style="2" customWidth="1"/>
    <col min="6" max="6" width="56.453125" style="14" customWidth="1"/>
    <col min="7" max="7" width="20.54296875" style="14" customWidth="1"/>
    <col min="8" max="8" width="19.453125" style="2" customWidth="1"/>
    <col min="9" max="9" width="19.26953125" style="2" customWidth="1"/>
    <col min="10" max="10" width="11.54296875" style="2" customWidth="1"/>
    <col min="11" max="11" width="17.1796875" style="2" customWidth="1"/>
    <col min="12" max="16384" width="10.7265625" style="2"/>
  </cols>
  <sheetData>
    <row r="1" spans="1:18" ht="51.75" customHeight="1">
      <c r="A1" s="418"/>
      <c r="B1" s="418"/>
      <c r="C1" s="418"/>
      <c r="D1" s="418"/>
      <c r="E1" s="418"/>
      <c r="F1" s="418"/>
      <c r="G1" s="418"/>
      <c r="H1" s="418"/>
      <c r="I1" s="418"/>
      <c r="J1" s="418"/>
      <c r="K1" s="418"/>
    </row>
    <row r="2" spans="1:18" ht="19.5">
      <c r="A2" s="402" t="s">
        <v>525</v>
      </c>
      <c r="B2" s="402"/>
      <c r="C2" s="402"/>
      <c r="D2" s="402"/>
      <c r="E2" s="402"/>
      <c r="F2" s="402"/>
      <c r="G2" s="402"/>
      <c r="H2" s="402"/>
      <c r="I2" s="402"/>
      <c r="J2" s="402"/>
      <c r="K2" s="402"/>
    </row>
    <row r="3" spans="1:18" s="4" customFormat="1" ht="16.5" customHeight="1">
      <c r="A3" s="403" t="s">
        <v>162</v>
      </c>
      <c r="B3" s="403"/>
      <c r="C3" s="403"/>
      <c r="D3" s="403"/>
      <c r="E3" s="403"/>
      <c r="F3" s="403"/>
      <c r="G3" s="403"/>
      <c r="H3" s="403"/>
      <c r="I3" s="403"/>
      <c r="J3" s="403"/>
      <c r="K3" s="403"/>
      <c r="L3" s="3"/>
      <c r="M3" s="3"/>
      <c r="N3" s="3"/>
      <c r="O3" s="3"/>
      <c r="P3" s="3"/>
      <c r="Q3" s="3"/>
      <c r="R3" s="3"/>
    </row>
    <row r="4" spans="1:18" ht="16.5" customHeight="1">
      <c r="B4" s="5"/>
      <c r="C4" s="6"/>
      <c r="D4" s="7"/>
      <c r="E4" s="8"/>
      <c r="F4" s="5"/>
      <c r="G4" s="9"/>
      <c r="H4" s="5"/>
      <c r="I4" s="5"/>
      <c r="J4" s="5"/>
      <c r="K4" s="5"/>
      <c r="L4" s="10"/>
      <c r="M4" s="10"/>
      <c r="N4" s="10"/>
      <c r="O4" s="10"/>
      <c r="P4" s="10"/>
      <c r="Q4" s="10"/>
      <c r="R4" s="10"/>
    </row>
    <row r="5" spans="1:18" ht="16.5" customHeight="1">
      <c r="B5" s="5" t="s">
        <v>250</v>
      </c>
      <c r="C5" s="6"/>
      <c r="D5" s="419" t="s">
        <v>251</v>
      </c>
      <c r="E5" s="419"/>
      <c r="F5" s="237" t="s">
        <v>252</v>
      </c>
      <c r="G5" s="237"/>
      <c r="H5" s="5"/>
      <c r="I5" s="5"/>
      <c r="J5" s="5"/>
      <c r="K5" s="5"/>
      <c r="L5" s="10"/>
      <c r="M5" s="10"/>
      <c r="N5" s="10"/>
      <c r="O5" s="10"/>
      <c r="P5" s="10"/>
      <c r="Q5" s="10"/>
      <c r="R5" s="10"/>
    </row>
    <row r="6" spans="1:18" ht="16.5" customHeight="1">
      <c r="B6" s="5"/>
      <c r="C6" s="6"/>
      <c r="D6" s="12"/>
      <c r="E6" s="12"/>
      <c r="F6" s="12"/>
      <c r="G6" s="12"/>
      <c r="H6" s="5"/>
      <c r="I6" s="5"/>
      <c r="J6" s="5"/>
      <c r="K6" s="5"/>
      <c r="L6" s="10"/>
      <c r="M6" s="10"/>
      <c r="N6" s="10"/>
      <c r="O6" s="10"/>
      <c r="P6" s="10"/>
      <c r="Q6" s="10"/>
      <c r="R6" s="10"/>
    </row>
    <row r="7" spans="1:18" ht="16.5" customHeight="1">
      <c r="B7" s="5"/>
      <c r="C7" s="13" t="s">
        <v>253</v>
      </c>
      <c r="D7" s="13" t="s">
        <v>250</v>
      </c>
      <c r="E7" s="13" t="s">
        <v>253</v>
      </c>
      <c r="F7" s="13" t="s">
        <v>254</v>
      </c>
      <c r="H7" s="5"/>
      <c r="I7" s="5"/>
      <c r="J7" s="5"/>
      <c r="K7" s="5"/>
      <c r="L7" s="10"/>
      <c r="M7" s="10"/>
      <c r="N7" s="10"/>
      <c r="O7" s="10"/>
      <c r="P7" s="10"/>
      <c r="Q7" s="10"/>
      <c r="R7" s="10"/>
    </row>
    <row r="8" spans="1:18" ht="16.5" customHeight="1">
      <c r="B8" s="15"/>
      <c r="C8" s="16"/>
      <c r="D8" s="15"/>
      <c r="E8" s="12"/>
      <c r="F8" s="12"/>
      <c r="G8" s="17"/>
      <c r="H8" s="18"/>
      <c r="I8" s="5"/>
      <c r="J8" s="5"/>
      <c r="K8" s="5"/>
      <c r="L8" s="10"/>
      <c r="M8" s="10"/>
      <c r="N8" s="10"/>
      <c r="O8" s="10"/>
      <c r="P8" s="10"/>
      <c r="Q8" s="10"/>
      <c r="R8" s="10"/>
    </row>
    <row r="9" spans="1:18" ht="16.5" customHeight="1">
      <c r="A9" s="403" t="s">
        <v>84</v>
      </c>
      <c r="B9" s="403"/>
      <c r="C9" s="403"/>
      <c r="D9" s="403"/>
      <c r="E9" s="403"/>
      <c r="F9" s="403"/>
      <c r="G9" s="403"/>
      <c r="H9" s="403"/>
      <c r="I9" s="403"/>
      <c r="J9" s="403"/>
      <c r="K9" s="403"/>
      <c r="L9" s="10"/>
      <c r="M9" s="10"/>
      <c r="N9" s="10"/>
      <c r="O9" s="10"/>
      <c r="P9" s="10"/>
      <c r="Q9" s="10"/>
      <c r="R9" s="10"/>
    </row>
    <row r="10" spans="1:18" s="20" customFormat="1" ht="16.5" customHeight="1">
      <c r="A10" s="19"/>
      <c r="B10" s="19"/>
      <c r="C10" s="19"/>
      <c r="D10" s="19"/>
      <c r="E10" s="19"/>
      <c r="F10" s="19"/>
      <c r="G10" s="19"/>
      <c r="H10" s="19"/>
      <c r="I10" s="19"/>
      <c r="J10" s="19"/>
      <c r="K10" s="19"/>
      <c r="L10" s="10"/>
      <c r="M10" s="10"/>
      <c r="N10" s="10"/>
      <c r="O10" s="10"/>
      <c r="P10" s="10"/>
      <c r="Q10" s="10"/>
      <c r="R10" s="10"/>
    </row>
    <row r="11" spans="1:18" s="20" customFormat="1" ht="16.5" customHeight="1">
      <c r="A11" s="19"/>
      <c r="B11" s="19"/>
      <c r="C11" s="21" t="s">
        <v>380</v>
      </c>
      <c r="D11" s="19"/>
      <c r="E11" s="19"/>
      <c r="F11" s="19"/>
      <c r="G11" s="19"/>
      <c r="H11" s="19"/>
      <c r="I11" s="19"/>
      <c r="J11" s="19"/>
      <c r="K11" s="19"/>
      <c r="L11" s="10"/>
      <c r="M11" s="10"/>
      <c r="N11" s="10"/>
      <c r="O11" s="10"/>
      <c r="P11" s="10"/>
      <c r="Q11" s="10"/>
      <c r="R11" s="10"/>
    </row>
    <row r="12" spans="1:18" s="20" customFormat="1" ht="34.5" customHeight="1">
      <c r="A12" s="19"/>
      <c r="B12" s="19"/>
      <c r="C12" s="420" t="s">
        <v>256</v>
      </c>
      <c r="D12" s="420"/>
      <c r="E12" s="420"/>
      <c r="F12" s="420"/>
      <c r="G12" s="420"/>
      <c r="H12" s="420"/>
      <c r="I12" s="420"/>
      <c r="J12" s="420"/>
      <c r="K12" s="420"/>
      <c r="L12" s="10"/>
      <c r="M12" s="10"/>
      <c r="N12" s="10"/>
      <c r="O12" s="10"/>
      <c r="P12" s="10"/>
      <c r="Q12" s="10"/>
      <c r="R12" s="10"/>
    </row>
    <row r="13" spans="1:18" s="20" customFormat="1" ht="16.5" customHeight="1">
      <c r="A13" s="19"/>
      <c r="B13" s="19"/>
      <c r="C13" s="21" t="s">
        <v>257</v>
      </c>
      <c r="D13" s="19"/>
      <c r="E13" s="19"/>
      <c r="F13" s="19"/>
      <c r="G13" s="19"/>
      <c r="H13" s="19"/>
      <c r="I13" s="19"/>
      <c r="J13" s="19"/>
      <c r="K13" s="19"/>
      <c r="L13" s="10"/>
      <c r="M13" s="10"/>
      <c r="N13" s="10"/>
      <c r="O13" s="10"/>
      <c r="P13" s="10"/>
      <c r="Q13" s="10"/>
      <c r="R13" s="10"/>
    </row>
    <row r="14" spans="1:18" s="20" customFormat="1" ht="16.5" customHeight="1">
      <c r="A14" s="19"/>
      <c r="B14" s="19"/>
      <c r="C14" s="21" t="s">
        <v>258</v>
      </c>
      <c r="D14" s="19"/>
      <c r="E14" s="19"/>
      <c r="F14" s="19"/>
      <c r="G14" s="19"/>
      <c r="H14" s="19"/>
      <c r="I14" s="19"/>
      <c r="J14" s="19"/>
      <c r="K14" s="19"/>
      <c r="L14" s="10"/>
      <c r="M14" s="10"/>
      <c r="N14" s="10"/>
      <c r="O14" s="10"/>
      <c r="P14" s="10"/>
      <c r="Q14" s="10"/>
      <c r="R14" s="10"/>
    </row>
    <row r="15" spans="1:18" s="20" customFormat="1" ht="16.5" customHeight="1">
      <c r="A15" s="19"/>
      <c r="B15" s="19"/>
      <c r="C15" s="21"/>
      <c r="D15" s="19"/>
      <c r="E15" s="19"/>
      <c r="F15" s="19"/>
      <c r="G15" s="19"/>
      <c r="H15" s="19"/>
      <c r="I15" s="19"/>
      <c r="J15" s="19"/>
      <c r="K15" s="19"/>
      <c r="L15" s="10"/>
      <c r="M15" s="10"/>
      <c r="N15" s="10"/>
      <c r="O15" s="10"/>
      <c r="P15" s="10"/>
      <c r="Q15" s="10"/>
      <c r="R15" s="10"/>
    </row>
    <row r="16" spans="1:18" s="20" customFormat="1" ht="16.5" customHeight="1">
      <c r="A16" s="19"/>
      <c r="B16" s="19"/>
      <c r="C16" s="19"/>
      <c r="D16" s="19"/>
      <c r="E16" s="19"/>
      <c r="F16" s="19"/>
      <c r="G16" s="19"/>
      <c r="H16" s="19"/>
      <c r="I16" s="19"/>
      <c r="J16" s="19"/>
      <c r="K16" s="19"/>
      <c r="L16" s="10"/>
      <c r="M16" s="10"/>
      <c r="N16" s="10"/>
      <c r="O16" s="10"/>
      <c r="P16" s="10"/>
      <c r="Q16" s="10"/>
      <c r="R16" s="10"/>
    </row>
    <row r="17" spans="1:18" s="20" customFormat="1" ht="16.5" customHeight="1">
      <c r="A17" s="19"/>
      <c r="B17" s="15" t="s">
        <v>259</v>
      </c>
      <c r="C17" s="21" t="s">
        <v>260</v>
      </c>
      <c r="D17" s="15"/>
      <c r="E17" s="15"/>
      <c r="F17" s="15"/>
      <c r="G17" s="15"/>
      <c r="H17" s="19"/>
      <c r="I17" s="19"/>
      <c r="J17" s="19"/>
      <c r="K17" s="19"/>
      <c r="L17" s="10"/>
      <c r="M17" s="10"/>
      <c r="N17" s="10"/>
      <c r="O17" s="10"/>
      <c r="P17" s="10"/>
      <c r="Q17" s="10"/>
      <c r="R17" s="10"/>
    </row>
    <row r="18" spans="1:18" s="20" customFormat="1" ht="16.5" customHeight="1">
      <c r="A18" s="19"/>
      <c r="B18" s="15"/>
      <c r="C18" s="21"/>
      <c r="D18" s="22" t="s">
        <v>20</v>
      </c>
      <c r="E18" s="23">
        <v>1</v>
      </c>
      <c r="F18" s="15"/>
      <c r="G18" s="15"/>
      <c r="H18" s="19"/>
      <c r="I18" s="19"/>
      <c r="J18" s="19"/>
      <c r="K18" s="19"/>
      <c r="L18" s="10"/>
      <c r="M18" s="10"/>
      <c r="N18" s="10"/>
      <c r="O18" s="10"/>
      <c r="P18" s="10"/>
      <c r="Q18" s="10"/>
      <c r="R18" s="10"/>
    </row>
    <row r="19" spans="1:18" s="20" customFormat="1" ht="16.5" customHeight="1">
      <c r="A19" s="19"/>
      <c r="B19" s="15"/>
      <c r="C19" s="16"/>
      <c r="D19" s="22" t="s">
        <v>21</v>
      </c>
      <c r="E19" s="23">
        <v>2</v>
      </c>
      <c r="F19" s="15"/>
      <c r="G19" s="18" t="s">
        <v>255</v>
      </c>
      <c r="H19" s="19"/>
      <c r="I19" s="19"/>
      <c r="J19" s="19"/>
      <c r="K19" s="19"/>
      <c r="L19" s="10"/>
      <c r="M19" s="10"/>
      <c r="N19" s="10"/>
      <c r="O19" s="10"/>
      <c r="P19" s="10"/>
      <c r="Q19" s="10"/>
      <c r="R19" s="10"/>
    </row>
    <row r="20" spans="1:18" s="20" customFormat="1" ht="16.5" customHeight="1">
      <c r="A20" s="19"/>
      <c r="B20" s="5"/>
      <c r="C20" s="5"/>
      <c r="D20" s="5"/>
      <c r="E20" s="5"/>
      <c r="F20" s="5"/>
      <c r="G20" s="5"/>
      <c r="H20" s="19"/>
      <c r="I20" s="19"/>
      <c r="J20" s="19"/>
      <c r="K20" s="19"/>
      <c r="L20" s="10"/>
      <c r="M20" s="10"/>
      <c r="N20" s="10"/>
      <c r="O20" s="10"/>
      <c r="P20" s="10"/>
      <c r="Q20" s="10"/>
      <c r="R20" s="10"/>
    </row>
    <row r="21" spans="1:18" s="20" customFormat="1" ht="16.5" customHeight="1">
      <c r="A21" s="19"/>
      <c r="B21" s="15" t="s">
        <v>261</v>
      </c>
      <c r="C21" s="24" t="s">
        <v>262</v>
      </c>
      <c r="D21" s="12"/>
      <c r="E21" s="15"/>
      <c r="F21" s="15"/>
      <c r="G21" s="18"/>
      <c r="H21" s="19"/>
      <c r="I21" s="19"/>
      <c r="J21" s="19"/>
      <c r="K21" s="19"/>
      <c r="L21" s="10"/>
      <c r="M21" s="10"/>
      <c r="N21" s="10"/>
      <c r="O21" s="10"/>
      <c r="P21" s="10"/>
      <c r="Q21" s="10"/>
      <c r="R21" s="10"/>
    </row>
    <row r="22" spans="1:18" s="20" customFormat="1" ht="16.5" customHeight="1">
      <c r="A22" s="19"/>
      <c r="B22" s="15"/>
      <c r="C22" s="24"/>
      <c r="D22" s="22" t="s">
        <v>20</v>
      </c>
      <c r="E22" s="23">
        <v>1</v>
      </c>
      <c r="F22" s="15"/>
      <c r="G22" s="18"/>
      <c r="H22" s="19"/>
      <c r="I22" s="19"/>
      <c r="J22" s="19"/>
      <c r="K22" s="19"/>
      <c r="L22" s="10"/>
      <c r="M22" s="10"/>
      <c r="N22" s="10"/>
      <c r="O22" s="10"/>
      <c r="P22" s="10"/>
      <c r="Q22" s="10"/>
      <c r="R22" s="10"/>
    </row>
    <row r="23" spans="1:18" s="20" customFormat="1" ht="16.5" customHeight="1">
      <c r="A23" s="19"/>
      <c r="B23" s="15"/>
      <c r="C23" s="16"/>
      <c r="D23" s="22" t="s">
        <v>21</v>
      </c>
      <c r="E23" s="23">
        <v>2</v>
      </c>
      <c r="F23" s="15"/>
      <c r="G23" s="421" t="s">
        <v>263</v>
      </c>
      <c r="H23" s="421"/>
      <c r="I23" s="421"/>
      <c r="J23" s="421"/>
      <c r="K23" s="421"/>
      <c r="L23" s="10"/>
      <c r="M23" s="10"/>
      <c r="N23" s="10"/>
      <c r="O23" s="10"/>
      <c r="P23" s="10"/>
      <c r="Q23" s="10"/>
      <c r="R23" s="10"/>
    </row>
    <row r="24" spans="1:18" s="20" customFormat="1" ht="16.5" customHeight="1">
      <c r="A24" s="19"/>
      <c r="B24" s="19"/>
      <c r="C24" s="19"/>
      <c r="D24" s="19"/>
      <c r="E24" s="19"/>
      <c r="F24" s="19"/>
      <c r="G24" s="421"/>
      <c r="H24" s="421"/>
      <c r="I24" s="421"/>
      <c r="J24" s="421"/>
      <c r="K24" s="421"/>
      <c r="L24" s="10"/>
      <c r="M24" s="10"/>
      <c r="N24" s="10"/>
      <c r="O24" s="10"/>
      <c r="P24" s="10"/>
      <c r="Q24" s="10"/>
      <c r="R24" s="10"/>
    </row>
    <row r="25" spans="1:18" s="20" customFormat="1" ht="16.5" customHeight="1">
      <c r="A25" s="25"/>
      <c r="B25" s="26"/>
      <c r="C25" s="19"/>
      <c r="D25" s="19"/>
      <c r="E25" s="19"/>
      <c r="F25" s="19"/>
      <c r="G25" s="19"/>
      <c r="H25" s="19"/>
      <c r="I25" s="19"/>
      <c r="J25" s="19"/>
      <c r="K25" s="19"/>
      <c r="L25" s="10"/>
      <c r="M25" s="10"/>
      <c r="N25" s="10"/>
      <c r="O25" s="10"/>
      <c r="P25" s="10"/>
      <c r="Q25" s="10"/>
      <c r="R25" s="10"/>
    </row>
    <row r="26" spans="1:18" s="20" customFormat="1" ht="28.5" customHeight="1">
      <c r="A26" s="422" t="s">
        <v>163</v>
      </c>
      <c r="B26" s="422"/>
      <c r="C26" s="422"/>
      <c r="D26" s="422"/>
      <c r="E26" s="422"/>
      <c r="F26" s="422"/>
      <c r="G26" s="422"/>
      <c r="H26" s="422"/>
      <c r="I26" s="422"/>
      <c r="J26" s="422"/>
      <c r="K26" s="422"/>
      <c r="L26" s="10"/>
      <c r="M26" s="10"/>
      <c r="N26" s="10"/>
      <c r="O26" s="10"/>
      <c r="P26" s="10"/>
      <c r="Q26" s="10"/>
      <c r="R26" s="10"/>
    </row>
    <row r="27" spans="1:18" s="20" customFormat="1" ht="16.5" customHeight="1">
      <c r="A27" s="423" t="s">
        <v>164</v>
      </c>
      <c r="B27" s="423"/>
      <c r="C27" s="423"/>
      <c r="D27" s="423"/>
      <c r="E27" s="423"/>
      <c r="F27" s="423"/>
      <c r="G27" s="423"/>
      <c r="H27" s="423"/>
      <c r="I27" s="423"/>
      <c r="J27" s="423"/>
      <c r="K27" s="423"/>
      <c r="L27" s="10"/>
      <c r="M27" s="10"/>
      <c r="N27" s="10"/>
      <c r="O27" s="10"/>
      <c r="P27" s="10"/>
      <c r="Q27" s="10"/>
      <c r="R27" s="10"/>
    </row>
    <row r="28" spans="1:18" s="20" customFormat="1" ht="16.5" customHeight="1">
      <c r="A28" s="238"/>
      <c r="B28" s="238"/>
      <c r="C28" s="238"/>
      <c r="D28" s="238"/>
      <c r="E28" s="238"/>
      <c r="F28" s="238"/>
      <c r="G28" s="238"/>
      <c r="H28" s="238"/>
      <c r="I28" s="238"/>
      <c r="J28" s="238"/>
      <c r="K28" s="238"/>
      <c r="L28" s="10"/>
      <c r="M28" s="10"/>
      <c r="N28" s="10"/>
      <c r="O28" s="10"/>
      <c r="P28" s="10"/>
      <c r="Q28" s="10"/>
      <c r="R28" s="10"/>
    </row>
    <row r="29" spans="1:18" ht="16.5" customHeight="1">
      <c r="B29" s="5"/>
      <c r="C29" s="28" t="s">
        <v>130</v>
      </c>
      <c r="D29" s="29"/>
      <c r="E29" s="30"/>
      <c r="F29" s="5"/>
      <c r="G29" s="9"/>
      <c r="H29" s="5"/>
      <c r="I29" s="5"/>
      <c r="J29" s="5"/>
      <c r="K29" s="5"/>
      <c r="L29" s="10"/>
      <c r="M29" s="10"/>
      <c r="N29" s="10"/>
      <c r="O29" s="10"/>
      <c r="P29" s="10"/>
      <c r="Q29" s="10"/>
      <c r="R29" s="10"/>
    </row>
    <row r="30" spans="1:18" ht="16.5" customHeight="1">
      <c r="A30" s="31"/>
      <c r="B30" s="20"/>
      <c r="C30" s="32" t="s">
        <v>591</v>
      </c>
      <c r="D30" s="32"/>
      <c r="E30" s="30"/>
      <c r="F30" s="5"/>
      <c r="G30" s="9"/>
      <c r="H30" s="5"/>
      <c r="I30" s="5"/>
      <c r="J30" s="5"/>
      <c r="K30" s="5"/>
      <c r="L30" s="10"/>
      <c r="M30" s="10"/>
      <c r="N30" s="10"/>
      <c r="O30" s="10"/>
      <c r="P30" s="10"/>
      <c r="Q30" s="10"/>
      <c r="R30" s="10"/>
    </row>
    <row r="31" spans="1:18" ht="16.5" customHeight="1">
      <c r="B31" s="227"/>
      <c r="C31" s="20" t="s">
        <v>85</v>
      </c>
      <c r="D31" s="20"/>
      <c r="E31" s="34"/>
      <c r="F31" s="35" t="s">
        <v>279</v>
      </c>
      <c r="G31" s="9"/>
      <c r="H31" s="5"/>
      <c r="I31" s="5"/>
      <c r="J31" s="5"/>
      <c r="K31" s="5"/>
      <c r="L31" s="10"/>
      <c r="M31" s="10"/>
      <c r="N31" s="10"/>
      <c r="O31" s="10"/>
      <c r="P31" s="10"/>
      <c r="Q31" s="10"/>
      <c r="R31" s="10"/>
    </row>
    <row r="32" spans="1:18" ht="16.5" customHeight="1">
      <c r="B32" s="5"/>
      <c r="C32" s="6"/>
      <c r="D32" s="7"/>
      <c r="E32" s="8"/>
      <c r="F32" s="5"/>
      <c r="G32" s="9"/>
      <c r="H32" s="5"/>
      <c r="I32" s="5"/>
      <c r="J32" s="5"/>
      <c r="K32" s="5"/>
      <c r="L32" s="10"/>
      <c r="M32" s="10"/>
      <c r="N32" s="10"/>
      <c r="O32" s="10"/>
      <c r="P32" s="10"/>
      <c r="Q32" s="10"/>
      <c r="R32" s="10"/>
    </row>
    <row r="33" spans="1:20" ht="16.5" customHeight="1">
      <c r="A33" s="403" t="s">
        <v>381</v>
      </c>
      <c r="B33" s="403"/>
      <c r="C33" s="403"/>
      <c r="D33" s="403"/>
      <c r="E33" s="403"/>
      <c r="F33" s="403"/>
      <c r="G33" s="403"/>
      <c r="H33" s="403"/>
      <c r="I33" s="403"/>
      <c r="J33" s="403"/>
      <c r="K33" s="403"/>
      <c r="L33" s="10"/>
      <c r="M33" s="10"/>
      <c r="N33" s="10"/>
      <c r="O33" s="10"/>
      <c r="P33" s="10"/>
      <c r="Q33" s="10"/>
      <c r="R33" s="10"/>
    </row>
    <row r="34" spans="1:20" s="10" customFormat="1" ht="8.25" customHeight="1">
      <c r="B34" s="36"/>
      <c r="C34" s="37"/>
      <c r="D34" s="38"/>
      <c r="E34" s="38"/>
      <c r="F34" s="38"/>
      <c r="G34" s="38"/>
      <c r="H34" s="38"/>
      <c r="I34" s="39"/>
      <c r="J34" s="7"/>
      <c r="K34" s="40"/>
      <c r="L34" s="42"/>
      <c r="M34" s="42"/>
      <c r="Q34" s="43"/>
      <c r="R34" s="43"/>
      <c r="S34" s="43"/>
      <c r="T34" s="43"/>
    </row>
    <row r="35" spans="1:20" s="10" customFormat="1" ht="18.75" customHeight="1">
      <c r="A35" s="54"/>
      <c r="B35" s="28">
        <f>1</f>
        <v>1</v>
      </c>
      <c r="C35" t="s">
        <v>382</v>
      </c>
      <c r="D35" s="38"/>
      <c r="E35" s="38"/>
      <c r="F35" s="38"/>
      <c r="G35" s="38"/>
      <c r="H35" s="38"/>
      <c r="I35" s="38"/>
      <c r="J35" s="53"/>
      <c r="K35" s="47"/>
      <c r="L35" s="42"/>
      <c r="M35" s="42"/>
    </row>
    <row r="36" spans="1:20" s="10" customFormat="1" ht="18.75" customHeight="1">
      <c r="B36" s="47"/>
      <c r="C36" s="37"/>
      <c r="D36" s="38"/>
      <c r="E36" s="38"/>
      <c r="F36" s="38"/>
      <c r="G36" s="7">
        <v>0</v>
      </c>
      <c r="H36" s="52">
        <v>1</v>
      </c>
      <c r="I36" s="38"/>
      <c r="J36" s="53"/>
      <c r="K36" s="47"/>
      <c r="L36" s="42"/>
      <c r="M36" s="42"/>
    </row>
    <row r="37" spans="1:20" s="10" customFormat="1" ht="18.75" customHeight="1">
      <c r="B37" s="47"/>
      <c r="C37" s="37"/>
      <c r="D37" s="38"/>
      <c r="E37" s="38"/>
      <c r="F37" s="38"/>
      <c r="G37" s="7">
        <v>1</v>
      </c>
      <c r="H37" s="52">
        <v>2</v>
      </c>
      <c r="I37" s="38"/>
      <c r="J37" s="53"/>
      <c r="K37" s="47"/>
      <c r="L37" s="42"/>
      <c r="M37" s="42"/>
    </row>
    <row r="38" spans="1:20" s="10" customFormat="1" ht="18.75" customHeight="1">
      <c r="B38" s="47"/>
      <c r="C38" s="37"/>
      <c r="D38" s="38"/>
      <c r="E38" s="38"/>
      <c r="F38" s="38"/>
      <c r="G38" s="7">
        <v>2</v>
      </c>
      <c r="H38" s="52">
        <v>3</v>
      </c>
      <c r="I38" s="38"/>
      <c r="J38" s="53"/>
      <c r="K38" s="47"/>
      <c r="L38" s="42"/>
      <c r="M38" s="42"/>
    </row>
    <row r="39" spans="1:20" s="10" customFormat="1" ht="18.75" customHeight="1">
      <c r="B39" s="47"/>
      <c r="C39" s="37"/>
      <c r="D39" s="38"/>
      <c r="E39" s="38"/>
      <c r="F39" s="38"/>
      <c r="G39" s="7">
        <v>3</v>
      </c>
      <c r="H39" s="52">
        <v>4</v>
      </c>
      <c r="I39" s="38"/>
      <c r="J39" s="53"/>
      <c r="K39" s="47"/>
      <c r="L39" s="42"/>
      <c r="M39" s="42"/>
    </row>
    <row r="40" spans="1:20" s="10" customFormat="1" ht="18.75" customHeight="1">
      <c r="B40" s="47"/>
      <c r="C40" s="37"/>
      <c r="D40" s="38"/>
      <c r="E40" s="38"/>
      <c r="F40" s="38"/>
      <c r="G40" s="55" t="s">
        <v>53</v>
      </c>
      <c r="H40" s="52">
        <v>5</v>
      </c>
      <c r="I40" s="38"/>
      <c r="J40" s="53"/>
      <c r="K40" s="47"/>
      <c r="L40" s="42"/>
      <c r="M40" s="42"/>
    </row>
    <row r="41" spans="1:20" s="10" customFormat="1" ht="18.75" customHeight="1">
      <c r="B41" s="47"/>
      <c r="C41" s="37"/>
      <c r="D41" s="38"/>
      <c r="E41" s="38"/>
      <c r="F41" s="38"/>
      <c r="G41" s="38"/>
      <c r="H41" s="38"/>
      <c r="I41" s="38"/>
      <c r="J41" s="53"/>
      <c r="K41" s="47"/>
      <c r="L41" s="42"/>
      <c r="M41" s="42"/>
    </row>
    <row r="42" spans="1:20" s="10" customFormat="1" ht="15" customHeight="1">
      <c r="B42" s="56">
        <f>B35+1</f>
        <v>2</v>
      </c>
      <c r="C42" s="57" t="s">
        <v>535</v>
      </c>
      <c r="D42" s="58"/>
      <c r="E42" s="58"/>
      <c r="F42" s="59"/>
      <c r="G42" s="59"/>
      <c r="H42" s="58"/>
      <c r="I42" s="58"/>
      <c r="J42" s="58"/>
      <c r="K42" s="58"/>
      <c r="L42" s="60"/>
      <c r="M42" s="60"/>
    </row>
    <row r="43" spans="1:20" s="10" customFormat="1" ht="15" customHeight="1">
      <c r="B43" s="47"/>
      <c r="C43" s="58"/>
      <c r="D43" s="58"/>
      <c r="E43" s="58"/>
      <c r="F43" s="59"/>
      <c r="G43" s="59"/>
      <c r="H43" s="58"/>
      <c r="I43" s="58"/>
      <c r="J43" s="58"/>
      <c r="K43" s="58"/>
      <c r="L43" s="60"/>
      <c r="M43" s="60"/>
    </row>
    <row r="44" spans="1:20" s="10" customFormat="1" ht="15" customHeight="1">
      <c r="B44" s="47"/>
      <c r="C44" s="61"/>
      <c r="D44" s="61"/>
      <c r="E44" s="61"/>
      <c r="F44" s="62"/>
      <c r="G44" s="7">
        <v>0</v>
      </c>
      <c r="H44" s="52">
        <v>1</v>
      </c>
      <c r="J44" s="55"/>
      <c r="K44" s="61"/>
      <c r="L44" s="63"/>
      <c r="M44" s="63"/>
    </row>
    <row r="45" spans="1:20" s="10" customFormat="1" ht="15" customHeight="1">
      <c r="B45" s="47"/>
      <c r="C45" s="61"/>
      <c r="D45" s="61"/>
      <c r="E45" s="61"/>
      <c r="F45" s="62"/>
      <c r="G45" s="7">
        <v>1</v>
      </c>
      <c r="H45" s="52">
        <v>2</v>
      </c>
      <c r="J45" s="55"/>
      <c r="K45" s="61"/>
      <c r="L45" s="63"/>
      <c r="M45" s="63"/>
    </row>
    <row r="46" spans="1:20" s="10" customFormat="1" ht="15" customHeight="1">
      <c r="B46" s="47"/>
      <c r="C46" s="61"/>
      <c r="D46" s="61"/>
      <c r="E46" s="61"/>
      <c r="F46" s="62"/>
      <c r="G46" s="7" t="s">
        <v>538</v>
      </c>
      <c r="H46" s="52">
        <v>3</v>
      </c>
      <c r="J46" s="55"/>
      <c r="K46" s="61"/>
      <c r="L46" s="63"/>
      <c r="M46" s="63"/>
    </row>
    <row r="47" spans="1:20" s="10" customFormat="1" ht="15" customHeight="1">
      <c r="B47" s="47"/>
      <c r="C47" s="61"/>
      <c r="D47" s="61"/>
      <c r="E47" s="61"/>
      <c r="F47" s="62"/>
      <c r="G47" s="50"/>
      <c r="H47" s="8"/>
      <c r="J47" s="55"/>
      <c r="K47" s="61"/>
      <c r="L47" s="63"/>
      <c r="M47" s="63"/>
    </row>
    <row r="48" spans="1:20" s="10" customFormat="1" ht="15" customHeight="1">
      <c r="B48" s="47"/>
      <c r="C48" s="61"/>
      <c r="D48" s="61"/>
      <c r="E48" s="61"/>
      <c r="F48" s="62"/>
      <c r="G48" s="320"/>
      <c r="H48" s="8"/>
      <c r="J48" s="55"/>
      <c r="K48" s="61"/>
      <c r="L48" s="63"/>
      <c r="M48" s="63"/>
    </row>
    <row r="49" spans="2:13" s="10" customFormat="1" ht="7.5" customHeight="1">
      <c r="B49" s="47"/>
      <c r="C49" s="37"/>
      <c r="D49" s="38"/>
      <c r="E49" s="38"/>
      <c r="F49" s="38"/>
      <c r="G49" s="38"/>
      <c r="H49" s="38"/>
      <c r="J49" s="53"/>
      <c r="K49" s="47"/>
      <c r="L49" s="42"/>
      <c r="M49" s="42"/>
    </row>
    <row r="50" spans="2:13" s="10" customFormat="1" ht="15" customHeight="1">
      <c r="B50" s="56">
        <f>B42+1</f>
        <v>3</v>
      </c>
      <c r="C50" s="48" t="s">
        <v>536</v>
      </c>
      <c r="D50" s="38"/>
      <c r="E50" s="7"/>
      <c r="F50" s="41"/>
      <c r="G50" s="7"/>
      <c r="H50" s="8"/>
      <c r="J50" s="53"/>
      <c r="K50" s="47"/>
      <c r="L50" s="42"/>
      <c r="M50" s="42"/>
    </row>
    <row r="51" spans="2:13" s="10" customFormat="1" ht="15.75" customHeight="1">
      <c r="B51" s="47"/>
      <c r="C51" s="37"/>
      <c r="D51" s="38"/>
      <c r="E51" s="7"/>
      <c r="F51" s="41"/>
      <c r="G51" s="7">
        <v>0</v>
      </c>
      <c r="H51" s="52">
        <v>1</v>
      </c>
      <c r="J51" s="53"/>
      <c r="K51" s="47"/>
      <c r="L51" s="42"/>
      <c r="M51" s="42"/>
    </row>
    <row r="52" spans="2:13" s="10" customFormat="1" ht="15.75" customHeight="1">
      <c r="B52" s="47"/>
      <c r="C52" s="37"/>
      <c r="D52" s="38"/>
      <c r="E52" s="7"/>
      <c r="F52" s="41"/>
      <c r="G52" s="7">
        <v>1</v>
      </c>
      <c r="H52" s="52">
        <v>2</v>
      </c>
      <c r="J52" s="53"/>
      <c r="K52" s="47"/>
      <c r="L52" s="42"/>
      <c r="M52" s="42"/>
    </row>
    <row r="53" spans="2:13" s="10" customFormat="1" ht="15.75" customHeight="1">
      <c r="B53" s="47"/>
      <c r="C53" s="37"/>
      <c r="D53" s="38"/>
      <c r="E53" s="7"/>
      <c r="F53" s="41"/>
      <c r="G53" s="7" t="s">
        <v>538</v>
      </c>
      <c r="H53" s="52">
        <v>3</v>
      </c>
      <c r="J53" s="53"/>
      <c r="K53" s="47"/>
      <c r="L53" s="42"/>
      <c r="M53" s="42"/>
    </row>
    <row r="54" spans="2:13" s="10" customFormat="1" ht="15.75" customHeight="1">
      <c r="B54" s="47"/>
      <c r="C54" s="37"/>
      <c r="D54" s="38"/>
      <c r="E54" s="7"/>
      <c r="F54" s="41"/>
      <c r="G54" s="320"/>
      <c r="H54" s="8"/>
      <c r="J54" s="53"/>
      <c r="K54" s="47"/>
      <c r="L54" s="42"/>
      <c r="M54" s="42"/>
    </row>
    <row r="55" spans="2:13" s="10" customFormat="1" ht="7.5" customHeight="1">
      <c r="B55" s="47"/>
      <c r="C55" s="37"/>
      <c r="D55" s="38"/>
      <c r="E55" s="7"/>
      <c r="F55" s="41"/>
      <c r="G55" s="7"/>
      <c r="H55" s="8"/>
      <c r="J55" s="53"/>
      <c r="K55" s="47"/>
      <c r="L55" s="42"/>
      <c r="M55" s="42"/>
    </row>
    <row r="56" spans="2:13" s="10" customFormat="1" ht="7.5" customHeight="1">
      <c r="B56" s="47"/>
      <c r="C56" s="5"/>
      <c r="D56" s="42"/>
      <c r="E56" s="29"/>
      <c r="F56" s="68"/>
      <c r="G56" s="68"/>
      <c r="H56" s="29"/>
      <c r="I56" s="8"/>
      <c r="J56" s="53"/>
      <c r="K56" s="47"/>
      <c r="L56" s="42"/>
      <c r="M56" s="42"/>
    </row>
    <row r="57" spans="2:13" s="10" customFormat="1" ht="15" customHeight="1">
      <c r="B57" s="56">
        <f>B50+1</f>
        <v>4</v>
      </c>
      <c r="C57" s="44" t="s">
        <v>541</v>
      </c>
      <c r="D57" s="42"/>
      <c r="E57" s="29"/>
      <c r="F57" s="68"/>
      <c r="G57" s="68"/>
      <c r="H57" s="29"/>
      <c r="I57" s="8"/>
      <c r="J57" s="53"/>
      <c r="K57" s="47"/>
      <c r="L57" s="42"/>
      <c r="M57" s="42"/>
    </row>
    <row r="58" spans="2:13" s="10" customFormat="1" ht="15" customHeight="1">
      <c r="B58" s="47"/>
      <c r="C58" s="44"/>
      <c r="D58" s="42"/>
      <c r="E58" s="29"/>
      <c r="F58" s="68"/>
      <c r="G58" s="68"/>
      <c r="H58" s="29"/>
      <c r="I58" s="8"/>
      <c r="J58" s="53"/>
      <c r="K58" s="47"/>
      <c r="L58" s="42"/>
      <c r="M58" s="42"/>
    </row>
    <row r="59" spans="2:13" s="10" customFormat="1" ht="15" customHeight="1">
      <c r="B59" s="47"/>
      <c r="C59" s="44"/>
      <c r="D59" s="42"/>
      <c r="E59" s="29"/>
      <c r="F59" s="68"/>
      <c r="G59" s="68"/>
      <c r="H59" s="29"/>
      <c r="I59" s="8"/>
      <c r="J59" s="53"/>
      <c r="K59" s="47"/>
      <c r="L59" s="42"/>
      <c r="M59" s="42"/>
    </row>
    <row r="60" spans="2:13" s="10" customFormat="1" ht="7.5" customHeight="1">
      <c r="B60" s="47"/>
      <c r="C60" s="44"/>
      <c r="D60" s="42"/>
      <c r="E60" s="29"/>
      <c r="F60" s="68"/>
      <c r="G60" s="68"/>
      <c r="H60" s="29"/>
      <c r="I60" s="8"/>
      <c r="J60" s="53"/>
      <c r="K60" s="47"/>
      <c r="L60" s="42"/>
      <c r="M60" s="42"/>
    </row>
    <row r="61" spans="2:13" s="10" customFormat="1" ht="18" customHeight="1">
      <c r="B61" s="47"/>
      <c r="C61" s="44"/>
      <c r="D61" s="69" t="s">
        <v>70</v>
      </c>
      <c r="F61" s="52">
        <v>1</v>
      </c>
      <c r="G61" s="68"/>
      <c r="H61" s="40" t="s">
        <v>77</v>
      </c>
      <c r="I61" s="40"/>
      <c r="J61" s="7"/>
      <c r="K61" s="52">
        <v>7</v>
      </c>
      <c r="L61" s="42"/>
      <c r="M61" s="42"/>
    </row>
    <row r="62" spans="2:13" s="10" customFormat="1" ht="18" customHeight="1">
      <c r="B62" s="47"/>
      <c r="C62" s="70"/>
      <c r="D62" s="69" t="s">
        <v>537</v>
      </c>
      <c r="E62" s="69"/>
      <c r="F62" s="52">
        <v>2</v>
      </c>
      <c r="G62" s="68"/>
      <c r="H62" s="40" t="s">
        <v>78</v>
      </c>
      <c r="I62" s="40"/>
      <c r="J62" s="7"/>
      <c r="K62" s="52">
        <v>8</v>
      </c>
      <c r="L62" s="42"/>
      <c r="M62" s="42"/>
    </row>
    <row r="63" spans="2:13" s="10" customFormat="1" ht="18" customHeight="1">
      <c r="B63" s="47"/>
      <c r="C63" s="70"/>
      <c r="D63" s="69" t="s">
        <v>71</v>
      </c>
      <c r="E63" s="69"/>
      <c r="F63" s="52">
        <v>3</v>
      </c>
      <c r="G63" s="68"/>
      <c r="H63" s="40" t="s">
        <v>79</v>
      </c>
      <c r="I63" s="40"/>
      <c r="J63" s="7"/>
      <c r="K63" s="52">
        <v>9</v>
      </c>
      <c r="L63" s="42"/>
      <c r="M63" s="42"/>
    </row>
    <row r="64" spans="2:13" s="10" customFormat="1" ht="18" customHeight="1">
      <c r="B64" s="47"/>
      <c r="C64" s="70"/>
      <c r="D64" s="69" t="s">
        <v>72</v>
      </c>
      <c r="E64" s="69"/>
      <c r="F64" s="52">
        <v>4</v>
      </c>
      <c r="G64" s="68"/>
      <c r="H64" s="40" t="s">
        <v>80</v>
      </c>
      <c r="I64" s="40"/>
      <c r="J64" s="7"/>
      <c r="K64" s="52">
        <v>10</v>
      </c>
      <c r="L64" s="42"/>
      <c r="M64" s="42"/>
    </row>
    <row r="65" spans="1:13" s="10" customFormat="1" ht="18" customHeight="1">
      <c r="B65" s="47"/>
      <c r="C65" s="70"/>
      <c r="D65" s="69" t="s">
        <v>73</v>
      </c>
      <c r="E65" s="69"/>
      <c r="F65" s="52">
        <v>5</v>
      </c>
      <c r="G65" s="68"/>
      <c r="H65" s="40" t="s">
        <v>534</v>
      </c>
      <c r="I65" s="40"/>
      <c r="J65" s="7"/>
      <c r="K65" s="52">
        <v>11</v>
      </c>
      <c r="L65" s="42"/>
      <c r="M65" s="42"/>
    </row>
    <row r="66" spans="1:13" s="10" customFormat="1" ht="18" customHeight="1">
      <c r="B66" s="47"/>
      <c r="C66" s="70"/>
      <c r="D66" s="69" t="s">
        <v>74</v>
      </c>
      <c r="E66" s="75"/>
      <c r="F66" s="52">
        <v>6</v>
      </c>
      <c r="G66" s="68"/>
      <c r="H66" s="40"/>
      <c r="I66" s="40"/>
      <c r="J66" s="7"/>
      <c r="K66" s="8"/>
      <c r="L66" s="42"/>
      <c r="M66" s="42"/>
    </row>
    <row r="67" spans="1:13" s="10" customFormat="1" ht="18" customHeight="1">
      <c r="B67" s="47"/>
      <c r="D67" s="75"/>
      <c r="E67" s="75"/>
      <c r="F67" s="8"/>
      <c r="G67" s="68"/>
      <c r="H67" s="40"/>
      <c r="I67" s="40"/>
      <c r="J67" s="7"/>
      <c r="K67" s="8"/>
      <c r="L67" s="42"/>
      <c r="M67" s="42"/>
    </row>
    <row r="68" spans="1:13" s="10" customFormat="1" ht="18" customHeight="1">
      <c r="B68" s="47"/>
      <c r="D68" s="69"/>
      <c r="E68" s="69"/>
      <c r="F68" s="8"/>
      <c r="G68" s="68"/>
      <c r="H68" s="40"/>
      <c r="I68" s="40"/>
      <c r="J68" s="7"/>
      <c r="K68" s="8"/>
      <c r="L68" s="42"/>
      <c r="M68" s="42"/>
    </row>
    <row r="69" spans="1:13" s="10" customFormat="1" ht="18" customHeight="1">
      <c r="A69" s="54"/>
      <c r="B69" s="56">
        <f>+B57+1</f>
        <v>5</v>
      </c>
      <c r="C69" s="10" t="s">
        <v>540</v>
      </c>
      <c r="D69" s="69"/>
      <c r="E69" s="69"/>
      <c r="F69" s="8"/>
      <c r="G69" s="68"/>
      <c r="H69" s="40"/>
      <c r="I69" s="40"/>
      <c r="J69" s="7"/>
      <c r="K69" s="8"/>
      <c r="L69" s="42"/>
      <c r="M69" s="42"/>
    </row>
    <row r="70" spans="1:13" s="10" customFormat="1" ht="18" customHeight="1">
      <c r="B70" s="47"/>
      <c r="D70" s="69"/>
      <c r="E70" s="69"/>
      <c r="F70" s="8"/>
      <c r="G70" s="7">
        <v>0</v>
      </c>
      <c r="H70" s="52">
        <v>1</v>
      </c>
      <c r="I70" s="40"/>
      <c r="J70" s="7"/>
      <c r="K70" s="8"/>
      <c r="L70" s="42"/>
      <c r="M70" s="42"/>
    </row>
    <row r="71" spans="1:13" s="10" customFormat="1" ht="18" customHeight="1">
      <c r="B71" s="47"/>
      <c r="D71" s="69"/>
      <c r="E71" s="69"/>
      <c r="F71" s="8"/>
      <c r="G71" s="7">
        <v>1</v>
      </c>
      <c r="H71" s="52">
        <v>2</v>
      </c>
      <c r="I71" s="40"/>
      <c r="J71" s="7"/>
      <c r="K71" s="8"/>
      <c r="L71" s="42"/>
      <c r="M71" s="42"/>
    </row>
    <row r="72" spans="1:13" s="10" customFormat="1" ht="18" customHeight="1">
      <c r="B72" s="47"/>
      <c r="D72" s="69"/>
      <c r="E72" s="69"/>
      <c r="F72" s="8"/>
      <c r="G72" s="7">
        <v>2</v>
      </c>
      <c r="H72" s="52">
        <v>3</v>
      </c>
      <c r="I72" s="40"/>
      <c r="J72" s="7"/>
      <c r="K72" s="8"/>
      <c r="L72" s="42"/>
      <c r="M72" s="42"/>
    </row>
    <row r="73" spans="1:13" s="10" customFormat="1" ht="18" customHeight="1">
      <c r="B73" s="47"/>
      <c r="D73" s="69"/>
      <c r="E73" s="69"/>
      <c r="F73" s="8"/>
      <c r="G73" s="7">
        <v>3</v>
      </c>
      <c r="H73" s="52">
        <v>4</v>
      </c>
      <c r="I73" s="40"/>
      <c r="J73" s="7"/>
      <c r="K73" s="8"/>
      <c r="L73" s="42"/>
      <c r="M73" s="42"/>
    </row>
    <row r="74" spans="1:13" s="10" customFormat="1" ht="18" customHeight="1">
      <c r="B74" s="47"/>
      <c r="D74" s="69"/>
      <c r="E74" s="69"/>
      <c r="F74" s="8"/>
      <c r="G74" s="55" t="s">
        <v>53</v>
      </c>
      <c r="H74" s="52">
        <v>5</v>
      </c>
      <c r="I74" s="40"/>
      <c r="J74" s="7"/>
      <c r="K74" s="8"/>
      <c r="L74" s="42"/>
      <c r="M74" s="42"/>
    </row>
    <row r="75" spans="1:13" s="10" customFormat="1" ht="18" customHeight="1">
      <c r="A75" s="54"/>
      <c r="B75" s="71">
        <f>+B69+1</f>
        <v>6</v>
      </c>
      <c r="C75" s="10" t="s">
        <v>539</v>
      </c>
      <c r="D75" s="69"/>
      <c r="E75" s="69"/>
      <c r="F75" s="8"/>
      <c r="G75" s="55"/>
      <c r="H75" s="8"/>
      <c r="I75" s="40"/>
      <c r="J75" s="7"/>
      <c r="K75" s="8"/>
      <c r="L75" s="42"/>
      <c r="M75" s="42"/>
    </row>
    <row r="76" spans="1:13" s="10" customFormat="1" ht="18" customHeight="1">
      <c r="B76" s="47"/>
      <c r="C76" s="72"/>
      <c r="D76" s="73"/>
      <c r="E76" s="73"/>
      <c r="F76" s="74"/>
      <c r="G76" s="7" t="s">
        <v>20</v>
      </c>
      <c r="H76" s="52">
        <v>1</v>
      </c>
      <c r="I76" s="40"/>
      <c r="J76" s="7"/>
      <c r="K76" s="8"/>
      <c r="L76" s="42"/>
      <c r="M76" s="42"/>
    </row>
    <row r="77" spans="1:13" s="10" customFormat="1" ht="18" customHeight="1">
      <c r="B77" s="47"/>
      <c r="C77" s="3"/>
      <c r="D77" s="75"/>
      <c r="E77" s="75"/>
      <c r="F77" s="30"/>
      <c r="G77" s="7" t="s">
        <v>21</v>
      </c>
      <c r="H77" s="52">
        <v>2</v>
      </c>
      <c r="I77" s="40"/>
      <c r="J77" s="7"/>
      <c r="K77" s="8"/>
      <c r="L77" s="42"/>
      <c r="M77" s="42"/>
    </row>
    <row r="78" spans="1:13" s="10" customFormat="1" ht="18" customHeight="1">
      <c r="B78" s="47"/>
      <c r="C78" s="3"/>
      <c r="D78" s="75"/>
      <c r="E78" s="75"/>
      <c r="F78" s="30"/>
      <c r="G78" s="55"/>
      <c r="H78" s="8"/>
      <c r="I78" s="40"/>
      <c r="J78" s="7"/>
      <c r="K78" s="8"/>
      <c r="L78" s="42"/>
      <c r="M78" s="42"/>
    </row>
    <row r="79" spans="1:13" s="10" customFormat="1" ht="18" customHeight="1">
      <c r="B79" s="47"/>
      <c r="D79" s="69"/>
      <c r="E79" s="69"/>
      <c r="F79" s="8"/>
      <c r="G79" s="55"/>
      <c r="H79" s="8"/>
      <c r="I79" s="40"/>
      <c r="J79" s="7"/>
      <c r="K79" s="8"/>
      <c r="L79" s="42"/>
      <c r="M79" s="42"/>
    </row>
    <row r="80" spans="1:13">
      <c r="A80" s="404" t="s">
        <v>244</v>
      </c>
      <c r="B80" s="404"/>
      <c r="C80" s="404"/>
      <c r="D80" s="404"/>
      <c r="E80" s="404"/>
      <c r="F80" s="404"/>
      <c r="G80" s="404"/>
      <c r="H80" s="404"/>
      <c r="I80" s="404"/>
      <c r="J80" s="404"/>
      <c r="K80" s="404"/>
    </row>
    <row r="81" spans="2:11" s="76" customFormat="1" ht="21" customHeight="1">
      <c r="B81" s="28">
        <f>B75+1</f>
        <v>7</v>
      </c>
      <c r="C81" s="32" t="s">
        <v>599</v>
      </c>
      <c r="D81" s="77"/>
      <c r="E81" s="78" t="s">
        <v>265</v>
      </c>
    </row>
    <row r="82" spans="2:11" s="76" customFormat="1" ht="18" customHeight="1">
      <c r="B82" s="80"/>
      <c r="C82" s="413" t="s">
        <v>355</v>
      </c>
      <c r="D82" s="413"/>
      <c r="E82" s="81"/>
    </row>
    <row r="83" spans="2:11" s="76" customFormat="1" ht="18" customHeight="1">
      <c r="B83" s="80"/>
      <c r="C83" s="77"/>
      <c r="D83" s="77"/>
      <c r="E83" s="81"/>
    </row>
    <row r="84" spans="2:11" s="76" customFormat="1" ht="18" customHeight="1">
      <c r="B84" s="80"/>
      <c r="D84" s="79"/>
      <c r="E84" s="82" t="s">
        <v>253</v>
      </c>
      <c r="F84" s="77"/>
      <c r="G84" s="77"/>
    </row>
    <row r="85" spans="2:11" s="76" customFormat="1" ht="18" customHeight="1">
      <c r="B85" s="80"/>
      <c r="C85" s="81" t="str">
        <f>+"P."&amp;$B$81&amp;".1"</f>
        <v>P.7.1</v>
      </c>
      <c r="D85" s="23" t="s">
        <v>88</v>
      </c>
      <c r="E85" s="82">
        <v>1</v>
      </c>
      <c r="F85" s="77"/>
      <c r="G85" s="77"/>
    </row>
    <row r="86" spans="2:11" s="76" customFormat="1" ht="18" customHeight="1">
      <c r="B86" s="80"/>
      <c r="C86" s="81" t="str">
        <f>+"P."&amp;$B$81&amp;".2"</f>
        <v>P.7.2</v>
      </c>
      <c r="D86" s="23" t="s">
        <v>132</v>
      </c>
      <c r="E86" s="82">
        <v>2</v>
      </c>
      <c r="F86" s="83"/>
      <c r="G86" s="77"/>
    </row>
    <row r="87" spans="2:11" s="76" customFormat="1" ht="18" customHeight="1">
      <c r="B87" s="80"/>
      <c r="C87" s="81" t="str">
        <f>+"P."&amp;$B$81&amp;".3"</f>
        <v>P.7.3</v>
      </c>
      <c r="D87" s="23" t="s">
        <v>26</v>
      </c>
      <c r="E87" s="82">
        <v>3</v>
      </c>
      <c r="F87" s="83"/>
      <c r="G87" s="77"/>
    </row>
    <row r="88" spans="2:11" s="76" customFormat="1" ht="18" customHeight="1">
      <c r="B88" s="80"/>
      <c r="C88" s="81" t="str">
        <f>+"P."&amp;$B$81&amp;".4"</f>
        <v>P.7.4</v>
      </c>
      <c r="D88" s="23" t="s">
        <v>97</v>
      </c>
      <c r="E88" s="82">
        <v>4</v>
      </c>
      <c r="F88" s="83"/>
      <c r="G88" s="77"/>
    </row>
    <row r="89" spans="2:11" s="76" customFormat="1">
      <c r="B89" s="80"/>
      <c r="C89" s="81" t="str">
        <f>+"P."&amp;$B$81&amp;".5"</f>
        <v>P.7.5</v>
      </c>
      <c r="D89" s="23" t="s">
        <v>133</v>
      </c>
      <c r="E89" s="82">
        <v>5</v>
      </c>
      <c r="F89" s="83"/>
      <c r="G89" s="77"/>
    </row>
    <row r="90" spans="2:11" s="76" customFormat="1" ht="18" customHeight="1">
      <c r="B90" s="80"/>
      <c r="C90" s="81" t="str">
        <f>+"P."&amp;$B$81&amp;".6"</f>
        <v>P.7.6</v>
      </c>
      <c r="D90" s="23" t="s">
        <v>27</v>
      </c>
      <c r="E90" s="82">
        <v>6</v>
      </c>
      <c r="F90" s="83"/>
      <c r="G90" s="77"/>
    </row>
    <row r="91" spans="2:11" s="76" customFormat="1" ht="18" customHeight="1">
      <c r="B91" s="80"/>
      <c r="C91" s="81" t="str">
        <f>+"P."&amp;$B$81&amp;".7"</f>
        <v>P.7.7</v>
      </c>
      <c r="D91" s="23" t="s">
        <v>125</v>
      </c>
      <c r="E91" s="82">
        <v>7</v>
      </c>
      <c r="F91" s="83"/>
      <c r="G91" s="77"/>
      <c r="H91" s="83"/>
      <c r="I91" s="84"/>
    </row>
    <row r="92" spans="2:11" s="76" customFormat="1" ht="44.25" customHeight="1">
      <c r="B92" s="80"/>
      <c r="C92" s="85" t="str">
        <f>+"P."&amp;$B$81&amp;".8"</f>
        <v>P.7.8</v>
      </c>
      <c r="D92" s="86" t="s">
        <v>302</v>
      </c>
      <c r="E92" s="82">
        <v>8</v>
      </c>
      <c r="F92" s="83"/>
      <c r="G92" s="77"/>
      <c r="H92" s="83"/>
      <c r="I92" s="84"/>
    </row>
    <row r="93" spans="2:11" s="76" customFormat="1" ht="31.5" customHeight="1">
      <c r="B93" s="80"/>
      <c r="C93" s="85" t="str">
        <f>+"P."&amp;$B$81&amp;".9"</f>
        <v>P.7.9</v>
      </c>
      <c r="D93" s="244" t="s">
        <v>303</v>
      </c>
      <c r="E93" s="82">
        <v>9</v>
      </c>
      <c r="F93"/>
      <c r="G93" s="77"/>
      <c r="H93" s="83"/>
      <c r="I93" s="84"/>
    </row>
    <row r="94" spans="2:11" s="76" customFormat="1" ht="18" customHeight="1">
      <c r="B94" s="80"/>
      <c r="C94" s="81" t="str">
        <f>+"P."&amp;$B$81&amp;".99"</f>
        <v>P.7.99</v>
      </c>
      <c r="D94" s="23" t="s">
        <v>134</v>
      </c>
      <c r="E94" s="86">
        <v>99</v>
      </c>
      <c r="F94"/>
      <c r="H94" s="83"/>
      <c r="I94" s="84"/>
    </row>
    <row r="95" spans="2:11" s="76" customFormat="1" ht="18" customHeight="1">
      <c r="B95" s="77"/>
      <c r="C95" s="77"/>
      <c r="D95" s="77"/>
      <c r="E95" s="79"/>
      <c r="F95"/>
      <c r="G95" s="77"/>
      <c r="H95" s="87"/>
      <c r="J95" s="83"/>
      <c r="K95" s="84"/>
    </row>
    <row r="96" spans="2:11" s="76" customFormat="1" ht="18" customHeight="1">
      <c r="B96" s="77"/>
      <c r="C96" s="88" t="str">
        <f>+"Aplicar P"&amp;B97&amp;" Sí "&amp;C87&amp;"=3"</f>
        <v>Aplicar P8 Sí P.7.3=3</v>
      </c>
      <c r="D96" s="77"/>
      <c r="E96" s="79"/>
      <c r="F96" s="79"/>
      <c r="G96" s="77"/>
      <c r="H96" s="87"/>
      <c r="J96" s="83"/>
      <c r="K96" s="84"/>
    </row>
    <row r="97" spans="2:11" s="76" customFormat="1" ht="18" customHeight="1">
      <c r="B97" s="28">
        <f>B81+1</f>
        <v>8</v>
      </c>
      <c r="C97" s="81" t="s">
        <v>317</v>
      </c>
      <c r="D97" s="77"/>
      <c r="E97" s="79"/>
      <c r="F97" s="79"/>
      <c r="G97" s="77"/>
      <c r="H97" s="87"/>
      <c r="J97" s="83"/>
      <c r="K97" s="84"/>
    </row>
    <row r="98" spans="2:11" s="76" customFormat="1" ht="18" customHeight="1">
      <c r="B98" s="77"/>
      <c r="C98" s="20" t="s">
        <v>600</v>
      </c>
      <c r="D98" s="89">
        <v>1</v>
      </c>
      <c r="F98" s="79"/>
      <c r="G98" s="77"/>
      <c r="H98" s="87"/>
      <c r="J98" s="83"/>
      <c r="K98" s="84"/>
    </row>
    <row r="99" spans="2:11" s="76" customFormat="1" ht="18" customHeight="1">
      <c r="B99" s="77"/>
      <c r="C99" s="20" t="s">
        <v>1</v>
      </c>
      <c r="D99" s="89">
        <v>2</v>
      </c>
      <c r="F99" s="79"/>
      <c r="G99" s="77"/>
      <c r="H99" s="87"/>
      <c r="J99" s="83"/>
      <c r="K99" s="84"/>
    </row>
    <row r="100" spans="2:11" s="76" customFormat="1" ht="18" customHeight="1">
      <c r="B100" s="77"/>
      <c r="C100" s="77"/>
      <c r="D100" s="77"/>
      <c r="E100" s="79"/>
      <c r="F100" s="79"/>
      <c r="G100" s="77"/>
      <c r="H100" s="87"/>
      <c r="J100" s="83"/>
      <c r="K100" s="84"/>
    </row>
    <row r="101" spans="2:11">
      <c r="B101" s="20"/>
      <c r="C101" s="88" t="str">
        <f>+"Aplicar P"&amp;B102&amp;" Sí "&amp;C85&amp;"=1 Sí no ir a P"&amp;B147&amp;""</f>
        <v>Aplicar P9 Sí P.7.1=1 Sí no ir a P14</v>
      </c>
      <c r="D101" s="90"/>
      <c r="E101" s="20"/>
      <c r="F101" s="20"/>
      <c r="G101" s="20"/>
      <c r="H101" s="20"/>
      <c r="I101" s="20"/>
      <c r="J101" s="20"/>
      <c r="K101" s="20"/>
    </row>
    <row r="102" spans="2:11">
      <c r="B102" s="91">
        <f>B97+1</f>
        <v>9</v>
      </c>
      <c r="C102" s="92" t="s">
        <v>3</v>
      </c>
      <c r="D102" s="92"/>
      <c r="E102" s="93"/>
      <c r="F102" s="227"/>
      <c r="I102" s="227"/>
      <c r="K102" s="227"/>
    </row>
    <row r="103" spans="2:11">
      <c r="B103" s="91"/>
      <c r="C103" s="413" t="s">
        <v>356</v>
      </c>
      <c r="D103" s="413"/>
      <c r="E103" s="93"/>
      <c r="F103" s="227"/>
      <c r="G103" s="95"/>
      <c r="H103" s="20"/>
      <c r="I103" s="227"/>
      <c r="J103" s="20"/>
      <c r="K103" s="227"/>
    </row>
    <row r="104" spans="2:11">
      <c r="B104" s="227"/>
      <c r="C104" s="2"/>
      <c r="D104" s="96" t="s">
        <v>91</v>
      </c>
      <c r="E104" s="97">
        <v>1</v>
      </c>
      <c r="F104" s="98"/>
      <c r="G104" s="95"/>
      <c r="H104" s="20"/>
      <c r="I104" s="227"/>
      <c r="J104" s="227"/>
      <c r="K104" s="227"/>
    </row>
    <row r="105" spans="2:11">
      <c r="B105" s="227"/>
      <c r="C105" s="20"/>
      <c r="D105" s="100" t="s">
        <v>304</v>
      </c>
      <c r="E105" s="97">
        <v>2</v>
      </c>
      <c r="F105" s="236" t="str">
        <f>+"Ir a P"&amp;$B$122&amp;""</f>
        <v>Ir a P11</v>
      </c>
      <c r="G105" s="100"/>
      <c r="H105" s="98"/>
      <c r="I105" s="227"/>
      <c r="J105" s="95"/>
      <c r="K105" s="227"/>
    </row>
    <row r="106" spans="2:11">
      <c r="B106" s="227"/>
      <c r="C106" s="20"/>
      <c r="D106" s="100" t="s">
        <v>92</v>
      </c>
      <c r="E106" s="97">
        <v>3</v>
      </c>
      <c r="F106" s="236" t="str">
        <f>+"Ir a P"&amp;$B$122&amp;""</f>
        <v>Ir a P11</v>
      </c>
      <c r="G106" s="100"/>
      <c r="H106" s="98"/>
      <c r="I106" s="227"/>
      <c r="J106" s="227"/>
      <c r="K106" s="227"/>
    </row>
    <row r="107" spans="2:11">
      <c r="B107" s="227"/>
      <c r="C107" s="20"/>
      <c r="D107" s="100"/>
      <c r="F107" s="101"/>
      <c r="G107" s="100"/>
      <c r="H107" s="98"/>
      <c r="I107" s="227"/>
      <c r="J107" s="227"/>
      <c r="K107" s="227"/>
    </row>
    <row r="108" spans="2:11">
      <c r="B108" s="227"/>
      <c r="C108" s="20"/>
      <c r="D108" s="100"/>
      <c r="F108" s="101"/>
      <c r="G108" s="100"/>
      <c r="H108" s="98"/>
      <c r="I108" s="227"/>
      <c r="J108" s="227"/>
      <c r="K108" s="227"/>
    </row>
    <row r="109" spans="2:11">
      <c r="B109" s="227"/>
      <c r="C109" s="20"/>
      <c r="D109" s="100"/>
      <c r="F109" s="101"/>
      <c r="G109" s="102"/>
      <c r="H109" s="98"/>
      <c r="I109" s="227"/>
      <c r="J109" s="227"/>
      <c r="K109" s="227"/>
    </row>
    <row r="110" spans="2:11">
      <c r="B110" s="91">
        <f>B102+1</f>
        <v>10</v>
      </c>
      <c r="C110" s="32" t="s">
        <v>321</v>
      </c>
      <c r="D110" s="32"/>
      <c r="F110" s="103"/>
      <c r="G110" s="227"/>
      <c r="H110" s="227"/>
      <c r="I110" s="227"/>
      <c r="J110" s="95"/>
      <c r="K110" s="227"/>
    </row>
    <row r="111" spans="2:11">
      <c r="B111" s="227"/>
      <c r="C111" s="413" t="s">
        <v>357</v>
      </c>
      <c r="D111" s="413"/>
      <c r="F111" s="101"/>
      <c r="G111" s="227"/>
      <c r="H111" s="227"/>
      <c r="I111" s="227"/>
      <c r="J111" s="227"/>
      <c r="K111" s="227"/>
    </row>
    <row r="112" spans="2:11">
      <c r="B112" s="227"/>
      <c r="C112" s="20" t="s">
        <v>120</v>
      </c>
      <c r="D112" s="20"/>
      <c r="F112" s="89">
        <v>1</v>
      </c>
      <c r="G112" s="104"/>
      <c r="H112" s="104"/>
      <c r="I112" s="104"/>
      <c r="J112" s="104"/>
      <c r="K112" s="104"/>
    </row>
    <row r="113" spans="2:11">
      <c r="B113" s="227"/>
      <c r="C113" s="20" t="s">
        <v>178</v>
      </c>
      <c r="D113" s="20"/>
      <c r="F113" s="89">
        <v>2</v>
      </c>
      <c r="G113" s="227"/>
      <c r="H113" s="227"/>
      <c r="I113" s="227"/>
      <c r="J113" s="227"/>
      <c r="K113" s="227"/>
    </row>
    <row r="114" spans="2:11">
      <c r="B114" s="227"/>
      <c r="C114" s="20" t="s">
        <v>596</v>
      </c>
      <c r="D114" s="20"/>
      <c r="F114" s="89">
        <v>3</v>
      </c>
      <c r="G114" s="227"/>
      <c r="H114" s="227"/>
      <c r="I114" s="227"/>
      <c r="J114" s="227"/>
      <c r="K114" s="227"/>
    </row>
    <row r="115" spans="2:11">
      <c r="B115" s="227"/>
      <c r="C115" s="20" t="s">
        <v>135</v>
      </c>
      <c r="D115" s="20"/>
      <c r="F115" s="89">
        <v>4</v>
      </c>
      <c r="G115" s="227"/>
      <c r="H115" s="227"/>
      <c r="I115" s="227"/>
      <c r="J115" s="227"/>
      <c r="K115" s="227"/>
    </row>
    <row r="116" spans="2:11">
      <c r="B116" s="227"/>
      <c r="C116" s="20" t="s">
        <v>122</v>
      </c>
      <c r="D116" s="20"/>
      <c r="F116" s="89">
        <v>5</v>
      </c>
      <c r="G116" s="227"/>
      <c r="H116" s="227"/>
      <c r="I116" s="227"/>
      <c r="J116" s="227"/>
      <c r="K116" s="227"/>
    </row>
    <row r="117" spans="2:11">
      <c r="B117" s="227"/>
      <c r="C117" s="20" t="s">
        <v>180</v>
      </c>
      <c r="D117" s="20"/>
      <c r="E117" s="20"/>
      <c r="F117" s="89">
        <v>6</v>
      </c>
      <c r="G117" s="104"/>
      <c r="H117" s="104"/>
      <c r="I117" s="104"/>
      <c r="J117" s="104"/>
      <c r="K117" s="104"/>
    </row>
    <row r="118" spans="2:11">
      <c r="B118" s="227"/>
      <c r="C118" s="20" t="s">
        <v>179</v>
      </c>
      <c r="D118" s="20"/>
      <c r="F118" s="89">
        <v>97</v>
      </c>
      <c r="G118" s="227"/>
      <c r="H118" s="227"/>
      <c r="I118" s="227"/>
      <c r="J118" s="227"/>
      <c r="K118" s="227"/>
    </row>
    <row r="119" spans="2:11">
      <c r="B119" s="227"/>
      <c r="C119" s="20" t="s">
        <v>153</v>
      </c>
      <c r="D119" s="20"/>
      <c r="F119" s="89">
        <v>98</v>
      </c>
      <c r="G119" s="227"/>
      <c r="H119" s="227"/>
      <c r="I119" s="227"/>
      <c r="J119" s="227"/>
      <c r="K119" s="227"/>
    </row>
    <row r="120" spans="2:11">
      <c r="B120" s="227"/>
      <c r="C120" s="2"/>
      <c r="D120" s="94"/>
      <c r="E120" s="101"/>
      <c r="F120" s="227"/>
      <c r="G120" s="236"/>
      <c r="H120" s="227"/>
      <c r="I120" s="227"/>
      <c r="J120" s="227"/>
      <c r="K120" s="227"/>
    </row>
    <row r="121" spans="2:11">
      <c r="B121" s="227"/>
      <c r="C121" s="105" t="str">
        <f>+"Aplicar P"&amp;B122&amp;" Sí P"&amp;$B$102&amp;"=2 o 3"</f>
        <v>Aplicar P11 Sí P9=2 o 3</v>
      </c>
      <c r="D121" s="94"/>
      <c r="E121" s="101"/>
      <c r="F121" s="227"/>
      <c r="G121" s="236"/>
      <c r="H121" s="227"/>
      <c r="I121" s="227"/>
      <c r="J121" s="227"/>
      <c r="K121" s="227"/>
    </row>
    <row r="122" spans="2:11">
      <c r="B122" s="106">
        <f>B110+1</f>
        <v>11</v>
      </c>
      <c r="C122" s="107" t="s">
        <v>322</v>
      </c>
      <c r="D122" s="107"/>
      <c r="E122" s="107"/>
      <c r="F122" s="107"/>
      <c r="G122" s="107"/>
      <c r="H122" s="108"/>
      <c r="I122" s="18"/>
      <c r="J122" s="109"/>
      <c r="K122" s="24"/>
    </row>
    <row r="123" spans="2:11">
      <c r="B123" s="12"/>
      <c r="C123" s="413" t="s">
        <v>358</v>
      </c>
      <c r="D123" s="413"/>
      <c r="E123" s="237"/>
      <c r="F123" s="237"/>
      <c r="G123" s="12"/>
      <c r="H123" s="12"/>
      <c r="I123" s="110"/>
      <c r="J123" s="111"/>
      <c r="K123" s="12"/>
    </row>
    <row r="124" spans="2:11">
      <c r="B124" s="12"/>
      <c r="C124" s="20" t="s">
        <v>117</v>
      </c>
      <c r="D124" s="12"/>
      <c r="E124" s="237"/>
      <c r="F124" s="12"/>
      <c r="G124" s="97">
        <v>1</v>
      </c>
      <c r="H124" s="110"/>
      <c r="I124" s="111"/>
      <c r="J124" s="12"/>
      <c r="K124" s="12"/>
    </row>
    <row r="125" spans="2:11">
      <c r="B125" s="12"/>
      <c r="C125" s="20" t="s">
        <v>118</v>
      </c>
      <c r="D125" s="20"/>
      <c r="E125" s="94"/>
      <c r="F125" s="12"/>
      <c r="G125" s="97">
        <v>2</v>
      </c>
      <c r="H125" s="110"/>
      <c r="I125" s="111"/>
      <c r="J125" s="12"/>
      <c r="K125" s="12"/>
    </row>
    <row r="126" spans="2:11">
      <c r="B126" s="12"/>
      <c r="C126" s="20" t="s">
        <v>142</v>
      </c>
      <c r="D126" s="20"/>
      <c r="E126" s="94"/>
      <c r="F126" s="12"/>
      <c r="G126" s="97">
        <v>3</v>
      </c>
      <c r="H126" s="110"/>
      <c r="I126" s="111"/>
      <c r="J126" s="12"/>
      <c r="K126" s="12"/>
    </row>
    <row r="127" spans="2:11">
      <c r="B127" s="12"/>
      <c r="C127" s="20" t="s">
        <v>123</v>
      </c>
      <c r="D127" s="20"/>
      <c r="E127" s="94"/>
      <c r="F127" s="12"/>
      <c r="G127" s="97">
        <v>4</v>
      </c>
      <c r="H127" s="112"/>
      <c r="I127" s="111"/>
      <c r="J127" s="12"/>
      <c r="K127" s="12"/>
    </row>
    <row r="128" spans="2:11">
      <c r="B128" s="12"/>
      <c r="C128" s="20" t="s">
        <v>124</v>
      </c>
      <c r="D128" s="20"/>
      <c r="E128" s="94"/>
      <c r="F128" s="12"/>
      <c r="G128" s="97">
        <v>5</v>
      </c>
      <c r="H128" s="110"/>
      <c r="I128" s="111"/>
      <c r="J128" s="12"/>
      <c r="K128" s="12"/>
    </row>
    <row r="129" spans="2:11">
      <c r="B129" s="12"/>
      <c r="C129" s="20" t="s">
        <v>234</v>
      </c>
      <c r="D129" s="20"/>
      <c r="E129" s="94"/>
      <c r="F129" s="12"/>
      <c r="G129" s="97">
        <v>6</v>
      </c>
      <c r="H129" s="110"/>
      <c r="I129" s="111"/>
      <c r="J129" s="12"/>
      <c r="K129" s="12"/>
    </row>
    <row r="130" spans="2:11">
      <c r="B130" s="12"/>
      <c r="C130" s="20" t="s">
        <v>233</v>
      </c>
      <c r="D130" s="20"/>
      <c r="E130" s="94"/>
      <c r="F130" s="12"/>
      <c r="G130" s="97">
        <v>7</v>
      </c>
      <c r="H130" s="110"/>
      <c r="I130" s="111"/>
      <c r="J130" s="12"/>
      <c r="K130" s="12"/>
    </row>
    <row r="131" spans="2:11">
      <c r="B131" s="12"/>
      <c r="C131" s="20" t="s">
        <v>238</v>
      </c>
      <c r="D131" s="20"/>
      <c r="E131" s="94"/>
      <c r="F131" s="12"/>
      <c r="G131" s="97">
        <v>8</v>
      </c>
      <c r="H131" s="110"/>
      <c r="I131" s="111"/>
      <c r="J131" s="12"/>
      <c r="K131" s="12"/>
    </row>
    <row r="132" spans="2:11">
      <c r="B132" s="12"/>
      <c r="C132" s="20" t="s">
        <v>119</v>
      </c>
      <c r="D132" s="20"/>
      <c r="E132" s="94"/>
      <c r="F132" s="12"/>
      <c r="G132" s="97">
        <v>97</v>
      </c>
      <c r="H132" s="100"/>
      <c r="I132" s="111"/>
      <c r="J132" s="12"/>
      <c r="K132" s="12"/>
    </row>
    <row r="133" spans="2:11">
      <c r="B133" s="12"/>
      <c r="C133" s="20" t="s">
        <v>266</v>
      </c>
      <c r="D133" s="12"/>
      <c r="E133" s="237"/>
      <c r="F133" s="12"/>
      <c r="G133" s="97">
        <v>98</v>
      </c>
      <c r="H133" s="12"/>
      <c r="I133" s="113"/>
      <c r="J133" s="12"/>
      <c r="K133" s="12"/>
    </row>
    <row r="134" spans="2:11">
      <c r="B134" s="227"/>
      <c r="C134" s="20"/>
      <c r="D134" s="100"/>
      <c r="F134" s="101"/>
      <c r="G134" s="236"/>
      <c r="H134" s="98"/>
      <c r="I134" s="227"/>
      <c r="J134" s="227"/>
      <c r="K134" s="227"/>
    </row>
    <row r="135" spans="2:11">
      <c r="B135" s="28">
        <f>B122+1</f>
        <v>12</v>
      </c>
      <c r="C135" s="32" t="s">
        <v>89</v>
      </c>
      <c r="D135" s="32"/>
      <c r="E135" s="227"/>
      <c r="F135" s="227"/>
      <c r="G135" s="32"/>
      <c r="H135" s="32"/>
      <c r="I135" s="32"/>
      <c r="J135" s="32"/>
      <c r="K135" s="32"/>
    </row>
    <row r="136" spans="2:11">
      <c r="B136" s="227"/>
      <c r="C136" s="20" t="s">
        <v>85</v>
      </c>
      <c r="E136" s="34"/>
      <c r="F136" s="236" t="str">
        <f>+"Validar P"&amp;$B$135&amp;"&gt;0"</f>
        <v>Validar P12&gt;0</v>
      </c>
      <c r="G136" s="114"/>
      <c r="H136" s="20"/>
      <c r="I136" s="20"/>
      <c r="J136" s="20"/>
      <c r="K136" s="20"/>
    </row>
    <row r="137" spans="2:11">
      <c r="B137" s="227"/>
      <c r="C137" s="20"/>
      <c r="D137" s="20"/>
      <c r="E137" s="91"/>
      <c r="F137" s="94"/>
      <c r="G137" s="20"/>
      <c r="H137" s="20"/>
      <c r="I137" s="20"/>
      <c r="J137" s="20"/>
      <c r="K137" s="20"/>
    </row>
    <row r="138" spans="2:11" ht="15" customHeight="1">
      <c r="B138" s="91"/>
      <c r="C138" s="235" t="s">
        <v>273</v>
      </c>
      <c r="D138" s="235"/>
      <c r="E138" s="235"/>
      <c r="F138" s="235"/>
      <c r="G138" s="235"/>
      <c r="H138" s="116" t="str">
        <f>+"Verificar que P"&amp;$B$135&amp;"Analógico + P"&amp;$B$135&amp;"Digital = P"&amp;$B$135&amp;"."</f>
        <v>Verificar que P12Analógico + P12Digital = P12.</v>
      </c>
      <c r="I138" s="227"/>
      <c r="J138" s="227"/>
      <c r="K138" s="227"/>
    </row>
    <row r="139" spans="2:11">
      <c r="B139" s="227"/>
      <c r="C139" s="413" t="s">
        <v>359</v>
      </c>
      <c r="D139" s="413"/>
      <c r="E139" s="94" t="s">
        <v>86</v>
      </c>
      <c r="F139" s="89"/>
      <c r="G139" s="20" t="s">
        <v>85</v>
      </c>
      <c r="H139" s="20"/>
      <c r="J139" s="116"/>
      <c r="K139" s="116"/>
    </row>
    <row r="140" spans="2:11">
      <c r="B140" s="227"/>
      <c r="C140" s="227"/>
      <c r="D140" s="20"/>
      <c r="E140" s="94" t="s">
        <v>87</v>
      </c>
      <c r="F140" s="89"/>
      <c r="G140" s="20" t="s">
        <v>85</v>
      </c>
      <c r="H140" s="20"/>
      <c r="I140" s="227"/>
      <c r="J140" s="227"/>
      <c r="K140" s="227"/>
    </row>
    <row r="141" spans="2:11">
      <c r="B141" s="279"/>
      <c r="C141" s="279"/>
      <c r="D141" s="20"/>
      <c r="E141" s="94"/>
      <c r="F141" s="280"/>
      <c r="G141" s="20"/>
      <c r="H141" s="20"/>
      <c r="I141" s="279"/>
      <c r="J141" s="279"/>
      <c r="K141" s="279"/>
    </row>
    <row r="142" spans="2:11" s="20" customFormat="1">
      <c r="B142" s="279"/>
      <c r="C142" s="88" t="str">
        <f>+"APLICAR P"&amp;B135&amp;" Sí P"&amp;B135&amp;"DIGITAL&gt;0"</f>
        <v>APLICAR P12 Sí P12DIGITAL&gt;0</v>
      </c>
      <c r="D142" s="94"/>
      <c r="E142" s="280"/>
      <c r="F142" s="279"/>
      <c r="G142" s="279"/>
      <c r="H142" s="279"/>
      <c r="I142" s="279"/>
      <c r="J142" s="279"/>
      <c r="K142" s="279"/>
    </row>
    <row r="143" spans="2:11" s="20" customFormat="1">
      <c r="B143" s="91">
        <f>B135+1</f>
        <v>13</v>
      </c>
      <c r="C143" s="32" t="str">
        <f>+"Tomando en cuenta los -INSERTAR VALOR DE P"&amp;$B$135&amp;"DIGITAL- televisores digitales que usted tiene, ¿Cuántos de ellos son una SmartTV?"</f>
        <v>Tomando en cuenta los -INSERTAR VALOR DE P12DIGITAL- televisores digitales que usted tiene, ¿Cuántos de ellos son una SmartTV?</v>
      </c>
      <c r="D143" s="94"/>
      <c r="E143" s="280"/>
      <c r="F143" s="279"/>
      <c r="G143" s="279"/>
      <c r="H143" s="279"/>
      <c r="I143" s="279"/>
      <c r="J143" s="279"/>
      <c r="K143" s="279"/>
    </row>
    <row r="144" spans="2:11" s="20" customFormat="1">
      <c r="B144" s="279"/>
      <c r="D144" s="20" t="s">
        <v>85</v>
      </c>
      <c r="E144" s="283"/>
      <c r="F144" s="425" t="str">
        <f>+"Verificar que P"&amp;$B$143&amp;"&lt;=P"&amp;$B$135&amp;"DIGITAL"</f>
        <v>Verificar que P13&lt;=P12DIGITAL</v>
      </c>
      <c r="G144" s="426"/>
      <c r="H144" s="426"/>
      <c r="I144" s="279"/>
      <c r="J144" s="279"/>
      <c r="K144" s="279"/>
    </row>
    <row r="145" spans="1:11">
      <c r="B145" s="279"/>
      <c r="C145" s="279"/>
      <c r="D145" s="20"/>
      <c r="E145" s="94"/>
      <c r="F145" s="280"/>
      <c r="G145" s="20"/>
      <c r="H145" s="20"/>
      <c r="I145" s="279"/>
      <c r="J145" s="279"/>
      <c r="K145" s="279"/>
    </row>
    <row r="146" spans="1:11" s="20" customFormat="1">
      <c r="C146" s="88" t="str">
        <f>+"Aplicar P"&amp;B147&amp;" Sí "&amp;C86&amp;"=2"</f>
        <v>Aplicar P14 Sí P.7.2=2</v>
      </c>
      <c r="E146" s="94"/>
      <c r="F146" s="94"/>
      <c r="H146" s="236"/>
      <c r="I146" s="279"/>
      <c r="J146" s="279"/>
      <c r="K146" s="279"/>
    </row>
    <row r="147" spans="1:11" s="20" customFormat="1">
      <c r="B147" s="91">
        <f>B143+1</f>
        <v>14</v>
      </c>
      <c r="C147" s="32" t="s">
        <v>305</v>
      </c>
      <c r="D147" s="32"/>
      <c r="E147" s="284"/>
      <c r="F147" s="94"/>
      <c r="H147" s="236"/>
      <c r="I147" s="279"/>
      <c r="J147" s="279"/>
      <c r="K147" s="279"/>
    </row>
    <row r="148" spans="1:11" s="20" customFormat="1">
      <c r="B148" s="279"/>
      <c r="C148" s="20" t="s">
        <v>85</v>
      </c>
      <c r="E148" s="34"/>
      <c r="F148" s="285" t="str">
        <f>+"Validar P"&amp;B147&amp;"&gt;0"</f>
        <v>Validar P14&gt;0</v>
      </c>
      <c r="G148" s="286"/>
      <c r="H148" s="88"/>
      <c r="I148" s="279"/>
      <c r="J148" s="279"/>
      <c r="K148" s="279"/>
    </row>
    <row r="149" spans="1:11">
      <c r="B149" s="279"/>
      <c r="C149" s="279"/>
      <c r="D149" s="20"/>
      <c r="E149" s="94"/>
      <c r="F149" s="280"/>
      <c r="G149" s="20"/>
      <c r="H149" s="20"/>
      <c r="I149" s="279"/>
      <c r="J149" s="279"/>
      <c r="K149" s="279"/>
    </row>
    <row r="150" spans="1:11">
      <c r="B150" s="227"/>
      <c r="C150" s="2"/>
      <c r="D150" s="94"/>
      <c r="E150" s="101"/>
      <c r="F150" s="227"/>
      <c r="G150" s="227"/>
      <c r="H150" s="227"/>
      <c r="I150" s="227"/>
      <c r="J150" s="227"/>
      <c r="K150" s="227"/>
    </row>
    <row r="151" spans="1:11" s="119" customFormat="1" ht="24.75" customHeight="1">
      <c r="A151" s="405" t="s">
        <v>152</v>
      </c>
      <c r="B151" s="405"/>
      <c r="C151" s="405"/>
      <c r="D151" s="405"/>
      <c r="E151" s="405"/>
      <c r="F151" s="405"/>
      <c r="G151" s="405"/>
      <c r="H151" s="405"/>
      <c r="I151" s="405"/>
      <c r="J151" s="405"/>
      <c r="K151" s="405"/>
    </row>
    <row r="152" spans="1:11" s="269" customFormat="1" ht="15" customHeight="1">
      <c r="A152" s="424" t="s">
        <v>181</v>
      </c>
      <c r="B152" s="424"/>
      <c r="C152" s="424"/>
      <c r="D152" s="424"/>
      <c r="E152" s="424"/>
      <c r="F152" s="424"/>
      <c r="G152" s="424"/>
      <c r="H152" s="424"/>
      <c r="I152" s="424"/>
      <c r="J152" s="424"/>
      <c r="K152" s="424"/>
    </row>
    <row r="153" spans="1:11">
      <c r="A153" s="14"/>
      <c r="B153" s="14"/>
      <c r="C153" s="14"/>
      <c r="D153" s="14"/>
      <c r="E153" s="14"/>
      <c r="H153" s="14"/>
      <c r="I153" s="14"/>
      <c r="J153" s="14"/>
      <c r="K153" s="14"/>
    </row>
    <row r="154" spans="1:11">
      <c r="A154" s="14"/>
      <c r="B154" s="14"/>
      <c r="C154" s="5" t="s">
        <v>43</v>
      </c>
      <c r="D154" s="5"/>
      <c r="E154" s="5"/>
      <c r="F154" s="94"/>
      <c r="H154" s="14"/>
      <c r="I154" s="14"/>
      <c r="J154" s="14"/>
      <c r="K154" s="14"/>
    </row>
    <row r="155" spans="1:11">
      <c r="A155" s="14"/>
      <c r="B155" s="14"/>
      <c r="C155" s="29" t="s">
        <v>44</v>
      </c>
      <c r="D155" s="120">
        <v>1</v>
      </c>
      <c r="E155" s="1"/>
      <c r="F155" s="94"/>
      <c r="H155" s="14"/>
      <c r="I155" s="14"/>
      <c r="J155" s="14"/>
      <c r="K155" s="14"/>
    </row>
    <row r="156" spans="1:11">
      <c r="A156" s="14"/>
      <c r="B156" s="14"/>
      <c r="C156" s="29" t="s">
        <v>45</v>
      </c>
      <c r="D156" s="120">
        <v>2</v>
      </c>
      <c r="E156" s="5"/>
      <c r="F156" s="94"/>
      <c r="H156" s="14"/>
      <c r="I156" s="14"/>
      <c r="J156" s="14"/>
      <c r="K156" s="14"/>
    </row>
    <row r="157" spans="1:11">
      <c r="A157" s="14"/>
      <c r="B157" s="14"/>
      <c r="C157" s="6"/>
      <c r="D157" s="5"/>
      <c r="E157" s="5"/>
      <c r="F157" s="94"/>
      <c r="H157" s="14"/>
      <c r="I157" s="14"/>
      <c r="J157" s="14"/>
      <c r="K157" s="14"/>
    </row>
    <row r="158" spans="1:11">
      <c r="A158" s="14"/>
      <c r="B158" s="14"/>
      <c r="C158" s="24" t="s">
        <v>154</v>
      </c>
      <c r="D158" s="5"/>
      <c r="E158" s="5"/>
      <c r="F158" s="94"/>
      <c r="G158" s="94"/>
      <c r="H158" s="94"/>
      <c r="I158" s="94"/>
      <c r="J158" s="94"/>
      <c r="K158" s="94"/>
    </row>
    <row r="159" spans="1:11">
      <c r="A159" s="14"/>
      <c r="B159" s="14"/>
      <c r="C159" s="6" t="s">
        <v>46</v>
      </c>
      <c r="D159" s="20"/>
      <c r="E159" s="18" t="s">
        <v>601</v>
      </c>
      <c r="F159" s="94"/>
      <c r="G159" s="94"/>
      <c r="H159" s="94"/>
      <c r="I159" s="94"/>
      <c r="J159" s="94"/>
      <c r="K159" s="94"/>
    </row>
    <row r="160" spans="1:11">
      <c r="A160" s="14"/>
      <c r="B160" s="14"/>
      <c r="C160" s="14"/>
      <c r="D160" s="94"/>
      <c r="E160" s="94"/>
      <c r="F160" s="94"/>
      <c r="G160" s="94"/>
      <c r="H160" s="94"/>
      <c r="I160" s="94"/>
      <c r="J160" s="94"/>
      <c r="K160" s="94"/>
    </row>
    <row r="161" spans="2:15">
      <c r="B161" s="20"/>
      <c r="C161" s="91">
        <f>B147+1</f>
        <v>15</v>
      </c>
      <c r="D161" s="182" t="s">
        <v>379</v>
      </c>
      <c r="E161" s="124"/>
      <c r="F161" s="124"/>
      <c r="G161" s="396"/>
      <c r="H161" s="397"/>
      <c r="I161" s="397"/>
      <c r="J161" s="396"/>
      <c r="K161" s="397"/>
    </row>
    <row r="162" spans="2:15">
      <c r="B162" s="20"/>
      <c r="C162" s="91"/>
      <c r="D162" s="20" t="s">
        <v>20</v>
      </c>
      <c r="E162" s="20"/>
      <c r="F162" s="89">
        <v>1</v>
      </c>
      <c r="G162" s="227"/>
      <c r="H162" s="235"/>
      <c r="I162" s="235"/>
      <c r="J162" s="235"/>
      <c r="K162" s="235"/>
    </row>
    <row r="163" spans="2:15">
      <c r="B163" s="20"/>
      <c r="C163" s="91"/>
      <c r="D163" s="20" t="s">
        <v>21</v>
      </c>
      <c r="E163" s="20"/>
      <c r="F163" s="89">
        <v>2</v>
      </c>
      <c r="G163" s="236" t="s">
        <v>99</v>
      </c>
      <c r="H163" s="121">
        <f>$C$214</f>
        <v>19</v>
      </c>
      <c r="I163" s="102" t="str">
        <f>+"Sí "&amp;$C$85&amp;"=1"</f>
        <v>Sí P.7.1=1</v>
      </c>
      <c r="J163" s="102"/>
      <c r="K163" s="235"/>
    </row>
    <row r="164" spans="2:15">
      <c r="B164" s="20"/>
      <c r="C164" s="91"/>
      <c r="D164" s="235"/>
      <c r="E164" s="235"/>
      <c r="F164" s="227"/>
      <c r="G164" s="227"/>
      <c r="H164" s="321">
        <f>$C$339</f>
        <v>33</v>
      </c>
      <c r="I164" s="322" t="str">
        <f>+"Sí "&amp;$C$85&amp;"=0"</f>
        <v>Sí P.7.1=0</v>
      </c>
      <c r="J164" s="102"/>
      <c r="K164" s="235"/>
    </row>
    <row r="165" spans="2:15">
      <c r="B165" s="20"/>
      <c r="C165" s="2"/>
      <c r="F165" s="2"/>
      <c r="G165" s="2"/>
      <c r="H165" s="324" t="s">
        <v>543</v>
      </c>
      <c r="I165" s="102"/>
      <c r="J165" s="235"/>
      <c r="K165" s="235"/>
      <c r="L165" s="1"/>
      <c r="M165" s="1"/>
      <c r="N165" s="1"/>
      <c r="O165" s="1"/>
    </row>
    <row r="166" spans="2:15">
      <c r="B166" s="20"/>
      <c r="C166" s="91">
        <f>C161+1</f>
        <v>16</v>
      </c>
      <c r="D166" s="396" t="s">
        <v>592</v>
      </c>
      <c r="E166" s="397"/>
      <c r="F166" s="397"/>
      <c r="G166" s="227"/>
      <c r="H166" s="235"/>
      <c r="I166" s="235"/>
      <c r="J166" s="235"/>
      <c r="K166" s="235"/>
      <c r="L166" s="1"/>
      <c r="M166" s="1"/>
      <c r="N166" s="1"/>
      <c r="O166" s="1"/>
    </row>
    <row r="167" spans="2:15">
      <c r="B167" s="20"/>
      <c r="C167" s="91"/>
      <c r="D167" s="413" t="s">
        <v>360</v>
      </c>
      <c r="E167" s="413"/>
      <c r="F167" s="94" t="s">
        <v>253</v>
      </c>
      <c r="G167" s="2"/>
      <c r="H167" s="235"/>
      <c r="I167" s="235"/>
      <c r="J167" s="235"/>
      <c r="K167" s="235"/>
      <c r="L167" s="1"/>
      <c r="M167" s="1"/>
      <c r="N167" s="1"/>
    </row>
    <row r="168" spans="2:15">
      <c r="B168" s="20"/>
      <c r="C168" s="227"/>
      <c r="D168" s="20" t="s">
        <v>143</v>
      </c>
      <c r="E168" s="227"/>
      <c r="F168" s="89">
        <v>1</v>
      </c>
      <c r="G168" s="2"/>
      <c r="H168" s="20"/>
      <c r="I168" s="227"/>
      <c r="J168" s="227"/>
      <c r="K168" s="227"/>
      <c r="L168" s="1"/>
      <c r="M168" s="1"/>
      <c r="N168" s="1"/>
    </row>
    <row r="169" spans="2:15">
      <c r="B169" s="20"/>
      <c r="C169" s="227"/>
      <c r="D169" s="20" t="s">
        <v>227</v>
      </c>
      <c r="E169" s="227"/>
      <c r="F169" s="89">
        <v>2</v>
      </c>
      <c r="G169" s="2"/>
      <c r="H169" s="227"/>
      <c r="I169" s="227"/>
      <c r="J169" s="227"/>
      <c r="K169" s="227"/>
      <c r="L169" s="1"/>
      <c r="M169" s="1"/>
      <c r="N169" s="1"/>
    </row>
    <row r="170" spans="2:15">
      <c r="B170" s="20"/>
      <c r="C170" s="227"/>
      <c r="D170" s="20" t="s">
        <v>144</v>
      </c>
      <c r="E170" s="227"/>
      <c r="F170" s="89">
        <v>3</v>
      </c>
      <c r="G170" s="2"/>
      <c r="H170" s="227"/>
      <c r="I170" s="227"/>
      <c r="J170" s="227"/>
      <c r="K170" s="227"/>
      <c r="L170" s="1"/>
      <c r="M170" s="1"/>
      <c r="N170" s="1"/>
    </row>
    <row r="171" spans="2:15">
      <c r="B171" s="20"/>
      <c r="C171" s="227"/>
      <c r="D171" s="20" t="s">
        <v>226</v>
      </c>
      <c r="E171" s="227"/>
      <c r="F171" s="89">
        <v>4</v>
      </c>
      <c r="G171" s="2"/>
      <c r="H171" s="227"/>
      <c r="I171" s="227"/>
      <c r="J171" s="227"/>
      <c r="K171" s="227"/>
      <c r="L171" s="1"/>
      <c r="M171" s="1"/>
      <c r="N171" s="1"/>
    </row>
    <row r="172" spans="2:15">
      <c r="B172" s="20"/>
      <c r="C172" s="227"/>
      <c r="D172" s="20" t="s">
        <v>94</v>
      </c>
      <c r="E172" s="227"/>
      <c r="F172" s="89">
        <v>5</v>
      </c>
      <c r="G172" s="2"/>
      <c r="H172" s="227"/>
      <c r="I172" s="227"/>
      <c r="J172" s="227"/>
      <c r="K172" s="227"/>
      <c r="L172" s="1"/>
      <c r="M172" s="1"/>
      <c r="N172" s="1"/>
    </row>
    <row r="173" spans="2:15">
      <c r="B173" s="20"/>
      <c r="C173" s="227"/>
      <c r="D173" s="100" t="s">
        <v>95</v>
      </c>
      <c r="E173" s="227"/>
      <c r="F173" s="89">
        <v>6</v>
      </c>
      <c r="G173" s="2"/>
      <c r="H173" s="227"/>
      <c r="I173" s="227"/>
      <c r="J173" s="227"/>
      <c r="K173" s="227"/>
    </row>
    <row r="174" spans="2:15">
      <c r="B174" s="20"/>
      <c r="C174" s="227"/>
      <c r="D174" s="100" t="s">
        <v>228</v>
      </c>
      <c r="E174" s="227"/>
      <c r="F174" s="89">
        <v>7</v>
      </c>
      <c r="G174" s="2"/>
      <c r="H174" s="100"/>
      <c r="I174" s="227"/>
      <c r="J174" s="227"/>
      <c r="K174" s="227"/>
    </row>
    <row r="175" spans="2:15">
      <c r="B175" s="20"/>
      <c r="C175" s="227"/>
      <c r="D175" s="100" t="s">
        <v>98</v>
      </c>
      <c r="E175" s="227"/>
      <c r="F175" s="89">
        <v>8</v>
      </c>
      <c r="G175" s="2"/>
      <c r="H175" s="227"/>
      <c r="I175" s="227"/>
      <c r="J175" s="227"/>
      <c r="K175" s="227"/>
    </row>
    <row r="176" spans="2:15">
      <c r="B176" s="20"/>
      <c r="C176" s="227"/>
      <c r="D176" s="100" t="s">
        <v>266</v>
      </c>
      <c r="E176" s="227"/>
      <c r="F176" s="325">
        <v>98</v>
      </c>
      <c r="G176" s="2"/>
      <c r="H176" s="227"/>
      <c r="I176" s="227"/>
      <c r="J176" s="227"/>
      <c r="K176" s="227"/>
      <c r="L176" s="1"/>
      <c r="M176" s="1"/>
      <c r="N176" s="1"/>
    </row>
    <row r="177" spans="1:15">
      <c r="B177" s="20"/>
      <c r="C177" s="227"/>
      <c r="D177" s="100"/>
      <c r="E177" s="227"/>
      <c r="F177" s="227"/>
      <c r="G177" s="117"/>
      <c r="H177" s="117"/>
      <c r="I177" s="227"/>
      <c r="J177" s="227"/>
      <c r="K177" s="227"/>
      <c r="L177" s="1"/>
      <c r="M177" s="1"/>
      <c r="N177" s="1"/>
      <c r="O177" s="1"/>
    </row>
    <row r="178" spans="1:15">
      <c r="A178" s="31"/>
      <c r="B178" s="20"/>
      <c r="C178" s="123">
        <f>C166+1</f>
        <v>17</v>
      </c>
      <c r="D178" s="124" t="s">
        <v>296</v>
      </c>
      <c r="E178" s="10"/>
      <c r="F178" s="125"/>
      <c r="G178" s="20"/>
      <c r="H178" s="126"/>
      <c r="I178" s="227"/>
      <c r="J178" s="227"/>
      <c r="K178" s="227"/>
      <c r="L178" s="1"/>
      <c r="M178" s="1"/>
      <c r="N178" s="1"/>
      <c r="O178" s="1"/>
    </row>
    <row r="179" spans="1:15">
      <c r="B179" s="20"/>
      <c r="C179" s="227"/>
      <c r="D179" s="100"/>
      <c r="E179" s="227"/>
      <c r="F179" s="127"/>
      <c r="G179" s="117"/>
      <c r="H179" s="117"/>
      <c r="I179" s="227"/>
      <c r="J179" s="227"/>
      <c r="K179" s="227"/>
      <c r="L179" s="1"/>
      <c r="M179" s="1"/>
      <c r="N179" s="1"/>
      <c r="O179" s="1"/>
    </row>
    <row r="180" spans="1:15">
      <c r="B180" s="20"/>
      <c r="C180" s="227"/>
      <c r="D180" s="20" t="s">
        <v>20</v>
      </c>
      <c r="E180" s="20"/>
      <c r="F180" s="89">
        <v>1</v>
      </c>
      <c r="G180" s="117"/>
      <c r="H180" s="117"/>
      <c r="I180" s="227"/>
      <c r="J180" s="227"/>
      <c r="K180" s="227"/>
      <c r="L180" s="1"/>
      <c r="M180" s="1"/>
      <c r="N180" s="1"/>
      <c r="O180" s="1"/>
    </row>
    <row r="181" spans="1:15">
      <c r="B181" s="20"/>
      <c r="C181" s="227"/>
      <c r="D181" s="20" t="s">
        <v>21</v>
      </c>
      <c r="E181" s="20"/>
      <c r="F181" s="89">
        <v>2</v>
      </c>
      <c r="G181" s="236" t="s">
        <v>99</v>
      </c>
      <c r="H181" s="121">
        <f>$C$214</f>
        <v>19</v>
      </c>
      <c r="I181" s="102" t="str">
        <f>+"Sí "&amp;$C$85&amp;"=1"</f>
        <v>Sí P.7.1=1</v>
      </c>
      <c r="J181" s="227"/>
      <c r="K181" s="227"/>
      <c r="L181" s="1"/>
      <c r="M181" s="1"/>
      <c r="N181" s="1"/>
      <c r="O181" s="1"/>
    </row>
    <row r="182" spans="1:15">
      <c r="B182" s="20"/>
      <c r="C182" s="227"/>
      <c r="D182" s="100"/>
      <c r="E182" s="227"/>
      <c r="F182" s="227"/>
      <c r="G182" s="227"/>
      <c r="H182" s="321">
        <f>$C$339</f>
        <v>33</v>
      </c>
      <c r="I182" s="322" t="str">
        <f>+"Sí "&amp;$C$85&amp;"=0"</f>
        <v>Sí P.7.1=0</v>
      </c>
      <c r="K182" s="227"/>
      <c r="L182" s="1"/>
      <c r="M182" s="1"/>
      <c r="N182" s="1"/>
      <c r="O182" s="1"/>
    </row>
    <row r="183" spans="1:15">
      <c r="B183" s="20"/>
      <c r="C183" s="227"/>
      <c r="D183" s="100"/>
      <c r="E183" s="227"/>
      <c r="F183" s="227"/>
      <c r="G183" s="117"/>
      <c r="H183" s="323" t="s">
        <v>542</v>
      </c>
      <c r="I183" s="227"/>
      <c r="J183" s="227"/>
      <c r="K183" s="227"/>
      <c r="L183" s="1"/>
      <c r="M183" s="1"/>
      <c r="N183" s="1"/>
      <c r="O183" s="1"/>
    </row>
    <row r="184" spans="1:15">
      <c r="B184" s="128"/>
      <c r="C184" s="123">
        <f>C178+1</f>
        <v>18</v>
      </c>
      <c r="D184" s="129" t="s">
        <v>593</v>
      </c>
      <c r="E184" s="129"/>
      <c r="F184" s="129"/>
      <c r="H184" s="117"/>
      <c r="I184" s="227"/>
      <c r="J184" s="227"/>
      <c r="K184" s="1"/>
      <c r="L184" s="1"/>
      <c r="M184" s="1"/>
      <c r="N184" s="1"/>
      <c r="O184" s="1"/>
    </row>
    <row r="185" spans="1:15">
      <c r="B185" s="128"/>
      <c r="C185" s="413" t="s">
        <v>361</v>
      </c>
      <c r="D185" s="413"/>
      <c r="E185" s="75" t="s">
        <v>155</v>
      </c>
      <c r="F185" s="120">
        <v>1</v>
      </c>
      <c r="H185" s="1"/>
      <c r="I185" s="1"/>
      <c r="J185" s="1"/>
      <c r="K185" s="1"/>
      <c r="L185" s="1"/>
      <c r="M185" s="1"/>
    </row>
    <row r="186" spans="1:15">
      <c r="B186" s="128"/>
      <c r="C186" s="123"/>
      <c r="D186" s="359" t="s">
        <v>155</v>
      </c>
      <c r="E186" s="75" t="s">
        <v>156</v>
      </c>
      <c r="F186" s="120">
        <v>2</v>
      </c>
      <c r="H186" s="1"/>
      <c r="I186" s="1"/>
      <c r="J186" s="1"/>
      <c r="K186" s="1"/>
      <c r="L186" s="1"/>
      <c r="M186" s="1"/>
    </row>
    <row r="187" spans="1:15">
      <c r="B187" s="128"/>
      <c r="C187" s="123"/>
      <c r="D187" s="360" t="s">
        <v>108</v>
      </c>
      <c r="E187" s="75" t="s">
        <v>157</v>
      </c>
      <c r="F187" s="120">
        <v>3</v>
      </c>
      <c r="H187" s="1"/>
      <c r="I187" s="1"/>
      <c r="J187" s="1"/>
      <c r="K187" s="1"/>
      <c r="L187" s="1"/>
      <c r="M187" s="1"/>
    </row>
    <row r="188" spans="1:15">
      <c r="B188" s="128"/>
      <c r="C188" s="123"/>
      <c r="D188" s="360" t="s">
        <v>159</v>
      </c>
      <c r="E188" s="75" t="s">
        <v>477</v>
      </c>
      <c r="F188" s="120">
        <v>4</v>
      </c>
      <c r="H188" s="1"/>
      <c r="I188" s="1"/>
      <c r="J188" s="1"/>
      <c r="K188" s="1"/>
      <c r="L188" s="1"/>
      <c r="M188" s="1"/>
    </row>
    <row r="189" spans="1:15">
      <c r="B189" s="128"/>
      <c r="C189" s="123"/>
      <c r="D189" s="360" t="s">
        <v>625</v>
      </c>
      <c r="E189" s="75" t="s">
        <v>158</v>
      </c>
      <c r="F189" s="120">
        <v>5</v>
      </c>
      <c r="H189" s="1"/>
      <c r="I189" s="1"/>
      <c r="J189" s="1"/>
      <c r="K189" s="1"/>
      <c r="L189" s="1"/>
      <c r="M189" s="1"/>
    </row>
    <row r="190" spans="1:15">
      <c r="B190" s="128"/>
      <c r="C190" s="123"/>
      <c r="D190" s="360" t="s">
        <v>626</v>
      </c>
      <c r="E190" s="75" t="s">
        <v>159</v>
      </c>
      <c r="F190" s="120">
        <v>6</v>
      </c>
      <c r="H190" s="1"/>
      <c r="I190" s="1"/>
      <c r="J190" s="1"/>
      <c r="K190" s="1"/>
      <c r="L190" s="1"/>
      <c r="M190" s="1"/>
    </row>
    <row r="191" spans="1:15">
      <c r="B191" s="128"/>
      <c r="C191" s="123"/>
      <c r="D191" s="360" t="s">
        <v>158</v>
      </c>
      <c r="E191" s="357" t="s">
        <v>626</v>
      </c>
      <c r="F191" s="120">
        <v>7</v>
      </c>
      <c r="H191" s="1"/>
      <c r="I191" s="1"/>
      <c r="J191" s="1"/>
      <c r="K191" s="1"/>
      <c r="L191" s="1"/>
      <c r="M191" s="1"/>
    </row>
    <row r="192" spans="1:15">
      <c r="B192" s="128"/>
      <c r="C192" s="123"/>
      <c r="D192" s="360" t="s">
        <v>483</v>
      </c>
      <c r="E192" s="75" t="s">
        <v>160</v>
      </c>
      <c r="F192" s="120">
        <v>8</v>
      </c>
      <c r="H192" s="1"/>
      <c r="I192" s="1"/>
      <c r="J192" s="1"/>
      <c r="K192" s="1"/>
      <c r="L192" s="1"/>
      <c r="M192" s="1"/>
    </row>
    <row r="193" spans="2:13">
      <c r="B193" s="128"/>
      <c r="C193" s="123"/>
      <c r="D193" s="360" t="s">
        <v>477</v>
      </c>
      <c r="E193" s="358" t="s">
        <v>633</v>
      </c>
      <c r="F193" s="120">
        <v>9</v>
      </c>
      <c r="H193" s="1"/>
      <c r="I193" s="1"/>
      <c r="J193" s="1"/>
      <c r="K193" s="1"/>
      <c r="L193" s="1"/>
      <c r="M193" s="1"/>
    </row>
    <row r="194" spans="2:13">
      <c r="B194" s="128"/>
      <c r="C194" s="123"/>
      <c r="D194" s="360" t="s">
        <v>160</v>
      </c>
      <c r="E194" s="210" t="s">
        <v>478</v>
      </c>
      <c r="F194" s="120">
        <v>10</v>
      </c>
      <c r="H194" s="1"/>
      <c r="I194" s="1"/>
      <c r="J194" s="1"/>
      <c r="K194" s="1"/>
      <c r="L194" s="1"/>
      <c r="M194" s="1"/>
    </row>
    <row r="195" spans="2:13">
      <c r="B195" s="128"/>
      <c r="C195" s="123"/>
      <c r="D195" s="360" t="s">
        <v>156</v>
      </c>
      <c r="E195" s="210" t="s">
        <v>182</v>
      </c>
      <c r="F195" s="120">
        <v>11</v>
      </c>
      <c r="H195" s="1"/>
      <c r="I195" s="1"/>
      <c r="J195" s="1"/>
      <c r="K195" s="1"/>
      <c r="L195" s="1"/>
      <c r="M195" s="1"/>
    </row>
    <row r="196" spans="2:13">
      <c r="B196" s="128"/>
      <c r="C196" s="123"/>
      <c r="D196" s="360" t="s">
        <v>184</v>
      </c>
      <c r="E196" s="210" t="s">
        <v>479</v>
      </c>
      <c r="F196" s="120">
        <v>12</v>
      </c>
      <c r="H196" s="1"/>
      <c r="I196" s="1"/>
      <c r="J196" s="1"/>
      <c r="K196" s="1"/>
      <c r="L196" s="1"/>
      <c r="M196" s="1"/>
    </row>
    <row r="197" spans="2:13">
      <c r="B197" s="128"/>
      <c r="C197" s="123"/>
      <c r="D197" s="360" t="s">
        <v>627</v>
      </c>
      <c r="E197" s="210" t="s">
        <v>185</v>
      </c>
      <c r="F197" s="120">
        <v>13</v>
      </c>
      <c r="H197" s="1"/>
      <c r="I197" s="1"/>
      <c r="J197" s="1"/>
      <c r="K197" s="1"/>
      <c r="L197" s="1"/>
      <c r="M197" s="1"/>
    </row>
    <row r="198" spans="2:13">
      <c r="B198" s="128"/>
      <c r="C198" s="123"/>
      <c r="D198" s="360" t="s">
        <v>188</v>
      </c>
      <c r="E198" s="131" t="s">
        <v>184</v>
      </c>
      <c r="F198" s="120">
        <v>14</v>
      </c>
      <c r="H198" s="1"/>
      <c r="I198" s="1"/>
      <c r="J198" s="1"/>
      <c r="K198" s="1"/>
      <c r="L198" s="1"/>
      <c r="M198" s="1"/>
    </row>
    <row r="199" spans="2:13">
      <c r="B199" s="128"/>
      <c r="C199" s="123"/>
      <c r="D199" s="360" t="s">
        <v>628</v>
      </c>
      <c r="E199" s="210" t="s">
        <v>186</v>
      </c>
      <c r="F199" s="120">
        <v>15</v>
      </c>
      <c r="H199" s="1"/>
      <c r="I199" s="1"/>
      <c r="J199" s="1"/>
      <c r="K199" s="1"/>
      <c r="L199" s="1"/>
      <c r="M199" s="1"/>
    </row>
    <row r="200" spans="2:13">
      <c r="B200" s="128"/>
      <c r="C200" s="123"/>
      <c r="D200" s="360" t="s">
        <v>629</v>
      </c>
      <c r="E200" s="131" t="s">
        <v>187</v>
      </c>
      <c r="F200" s="120">
        <v>16</v>
      </c>
      <c r="H200" s="1"/>
      <c r="I200" s="1"/>
      <c r="J200" s="1"/>
      <c r="K200" s="1"/>
      <c r="L200" s="1"/>
      <c r="M200" s="1"/>
    </row>
    <row r="201" spans="2:13">
      <c r="B201" s="128"/>
      <c r="C201" s="123"/>
      <c r="D201" s="360" t="s">
        <v>484</v>
      </c>
      <c r="E201" s="131" t="s">
        <v>188</v>
      </c>
      <c r="F201" s="120">
        <v>17</v>
      </c>
      <c r="H201" s="1"/>
      <c r="I201" s="1"/>
      <c r="J201" s="1"/>
      <c r="K201" s="1"/>
      <c r="L201" s="1"/>
      <c r="M201" s="1"/>
    </row>
    <row r="202" spans="2:13">
      <c r="B202" s="128"/>
      <c r="C202" s="123"/>
      <c r="D202" s="360" t="s">
        <v>630</v>
      </c>
      <c r="E202" s="210" t="s">
        <v>189</v>
      </c>
      <c r="F202" s="120">
        <v>18</v>
      </c>
      <c r="H202" s="1"/>
      <c r="I202" s="1"/>
      <c r="J202" s="1"/>
      <c r="K202" s="1"/>
      <c r="L202" s="1"/>
      <c r="M202" s="1"/>
    </row>
    <row r="203" spans="2:13">
      <c r="B203" s="128"/>
      <c r="C203" s="123"/>
      <c r="D203" s="360" t="s">
        <v>480</v>
      </c>
      <c r="E203" s="210" t="s">
        <v>190</v>
      </c>
      <c r="F203" s="120">
        <v>19</v>
      </c>
      <c r="H203" s="1"/>
      <c r="I203" s="1"/>
      <c r="J203" s="1"/>
      <c r="K203" s="1"/>
      <c r="L203" s="1"/>
      <c r="M203" s="1"/>
    </row>
    <row r="204" spans="2:13">
      <c r="B204" s="128"/>
      <c r="C204" s="123"/>
      <c r="D204" s="360" t="s">
        <v>631</v>
      </c>
      <c r="E204" s="131" t="s">
        <v>480</v>
      </c>
      <c r="F204" s="120">
        <v>20</v>
      </c>
      <c r="H204" s="1"/>
      <c r="I204" s="1"/>
      <c r="J204" s="1"/>
      <c r="K204" s="1"/>
      <c r="L204" s="1"/>
      <c r="M204" s="1"/>
    </row>
    <row r="205" spans="2:13">
      <c r="B205" s="128"/>
      <c r="C205" s="123"/>
      <c r="D205" s="360" t="s">
        <v>157</v>
      </c>
      <c r="E205" s="131" t="s">
        <v>481</v>
      </c>
      <c r="F205" s="120">
        <v>21</v>
      </c>
      <c r="H205" s="1"/>
      <c r="I205" s="1"/>
      <c r="J205" s="1"/>
      <c r="K205" s="1"/>
      <c r="L205" s="1"/>
      <c r="M205" s="1"/>
    </row>
    <row r="206" spans="2:13">
      <c r="B206" s="128"/>
      <c r="C206" s="123"/>
      <c r="D206" s="360" t="s">
        <v>187</v>
      </c>
      <c r="E206" s="131" t="s">
        <v>482</v>
      </c>
      <c r="F206" s="120">
        <v>22</v>
      </c>
      <c r="H206" s="1"/>
      <c r="I206" s="1"/>
      <c r="J206" s="1"/>
      <c r="K206" s="1"/>
      <c r="L206" s="1"/>
      <c r="M206" s="1"/>
    </row>
    <row r="207" spans="2:13">
      <c r="B207" s="128"/>
      <c r="C207" s="123"/>
      <c r="D207" s="360" t="s">
        <v>632</v>
      </c>
      <c r="E207" s="131" t="s">
        <v>483</v>
      </c>
      <c r="F207" s="120">
        <v>23</v>
      </c>
      <c r="H207" s="1"/>
      <c r="I207" s="1"/>
      <c r="J207" s="1"/>
      <c r="K207" s="1"/>
      <c r="L207" s="1"/>
      <c r="M207" s="1"/>
    </row>
    <row r="208" spans="2:13">
      <c r="B208" s="128"/>
      <c r="C208" s="123"/>
      <c r="D208" s="360" t="s">
        <v>633</v>
      </c>
      <c r="E208" s="131" t="s">
        <v>484</v>
      </c>
      <c r="F208" s="120">
        <v>24</v>
      </c>
      <c r="H208" s="1"/>
      <c r="I208" s="1"/>
      <c r="J208" s="1"/>
      <c r="K208" s="1"/>
      <c r="L208" s="1"/>
      <c r="M208" s="1"/>
    </row>
    <row r="209" spans="1:13">
      <c r="B209" s="128"/>
      <c r="C209" s="123"/>
      <c r="D209" s="360" t="s">
        <v>481</v>
      </c>
      <c r="E209" s="75" t="s">
        <v>161</v>
      </c>
      <c r="F209" s="120">
        <v>98</v>
      </c>
      <c r="H209" s="1"/>
      <c r="I209" s="1"/>
      <c r="J209" s="1"/>
      <c r="K209" s="1"/>
      <c r="L209" s="1"/>
      <c r="M209" s="1"/>
    </row>
    <row r="210" spans="1:13">
      <c r="B210" s="128"/>
      <c r="C210" s="123"/>
      <c r="D210" s="14"/>
      <c r="E210" s="10"/>
      <c r="F210" s="117"/>
      <c r="H210" s="1"/>
      <c r="I210" s="227"/>
      <c r="J210" s="227"/>
      <c r="K210" s="227"/>
    </row>
    <row r="211" spans="1:13" s="20" customFormat="1">
      <c r="C211" s="227"/>
      <c r="D211" s="236"/>
      <c r="E211" s="121"/>
      <c r="F211" s="102"/>
      <c r="H211" s="227"/>
      <c r="I211" s="227"/>
      <c r="J211" s="227"/>
      <c r="K211" s="227"/>
    </row>
    <row r="212" spans="1:13">
      <c r="A212" s="132" t="s">
        <v>276</v>
      </c>
      <c r="B212" s="132"/>
      <c r="C212" s="133"/>
      <c r="D212" s="133" t="s">
        <v>383</v>
      </c>
      <c r="E212" s="133"/>
      <c r="F212" s="133"/>
      <c r="G212" s="133"/>
      <c r="H212" s="133"/>
      <c r="I212" s="133"/>
      <c r="J212" s="133"/>
      <c r="K212" s="133"/>
    </row>
    <row r="213" spans="1:13" s="20" customFormat="1">
      <c r="B213" s="134"/>
      <c r="C213" s="134"/>
      <c r="D213" s="134"/>
      <c r="E213" s="134"/>
      <c r="F213" s="134"/>
      <c r="G213" s="134" t="s">
        <v>634</v>
      </c>
      <c r="H213" s="134"/>
      <c r="I213" s="134"/>
      <c r="J213" s="134"/>
      <c r="K213" s="134"/>
    </row>
    <row r="214" spans="1:13" s="20" customFormat="1">
      <c r="B214" s="32"/>
      <c r="C214" s="28">
        <f>C184+1</f>
        <v>19</v>
      </c>
      <c r="D214" s="32" t="s">
        <v>247</v>
      </c>
      <c r="E214" s="32"/>
      <c r="F214" s="227"/>
      <c r="G214" s="358"/>
      <c r="H214" s="32"/>
      <c r="I214" s="32"/>
      <c r="J214" s="32"/>
      <c r="K214" s="32"/>
    </row>
    <row r="215" spans="1:13" s="20" customFormat="1">
      <c r="C215" s="227"/>
      <c r="D215" s="20" t="s">
        <v>20</v>
      </c>
      <c r="F215" s="89">
        <v>1</v>
      </c>
      <c r="G215" s="114"/>
      <c r="H215" s="121"/>
      <c r="I215" s="102"/>
      <c r="J215" s="121"/>
      <c r="K215" s="135"/>
    </row>
    <row r="216" spans="1:13" s="20" customFormat="1">
      <c r="C216" s="227"/>
      <c r="D216" s="20" t="s">
        <v>21</v>
      </c>
      <c r="F216" s="89">
        <v>2</v>
      </c>
      <c r="G216" s="114" t="s">
        <v>2</v>
      </c>
      <c r="H216" s="121">
        <f>$C$278</f>
        <v>26</v>
      </c>
      <c r="I216" s="102"/>
      <c r="J216" s="121"/>
      <c r="K216" s="135"/>
    </row>
    <row r="217" spans="1:13" s="20" customFormat="1">
      <c r="C217" s="227"/>
      <c r="F217" s="94"/>
      <c r="G217" s="114"/>
      <c r="H217" s="121"/>
      <c r="I217" s="102"/>
      <c r="J217" s="102"/>
      <c r="K217" s="135"/>
    </row>
    <row r="218" spans="1:13" s="20" customFormat="1">
      <c r="C218" s="136"/>
      <c r="D218" s="114"/>
      <c r="E218" s="114"/>
      <c r="F218" s="94"/>
      <c r="G218" s="94"/>
      <c r="H218" s="114"/>
      <c r="I218" s="98"/>
      <c r="J218" s="114"/>
      <c r="K218" s="114"/>
    </row>
    <row r="219" spans="1:13" s="20" customFormat="1">
      <c r="C219" s="91">
        <f>C214+1</f>
        <v>20</v>
      </c>
      <c r="D219" s="32" t="s">
        <v>597</v>
      </c>
      <c r="F219" s="94"/>
      <c r="G219" s="94"/>
      <c r="I219" s="137"/>
      <c r="J219" s="114"/>
    </row>
    <row r="220" spans="1:13" s="20" customFormat="1">
      <c r="C220" s="227"/>
      <c r="F220" s="94"/>
      <c r="G220" s="94"/>
      <c r="I220" s="137"/>
      <c r="J220" s="114"/>
    </row>
    <row r="221" spans="1:13" s="20" customFormat="1">
      <c r="C221" s="227"/>
      <c r="D221" s="20" t="s">
        <v>20</v>
      </c>
      <c r="F221" s="89">
        <v>1</v>
      </c>
      <c r="G221" s="94"/>
      <c r="I221" s="137"/>
      <c r="J221" s="114"/>
    </row>
    <row r="222" spans="1:13" s="20" customFormat="1">
      <c r="C222" s="227"/>
      <c r="D222" s="20" t="s">
        <v>21</v>
      </c>
      <c r="F222" s="89">
        <v>2</v>
      </c>
      <c r="G222" s="94"/>
      <c r="I222" s="137"/>
      <c r="J222" s="114"/>
    </row>
    <row r="223" spans="1:13" s="20" customFormat="1">
      <c r="C223" s="227"/>
      <c r="F223" s="94"/>
      <c r="G223" s="94"/>
      <c r="I223" s="137"/>
      <c r="J223" s="114"/>
    </row>
    <row r="224" spans="1:13" s="20" customFormat="1">
      <c r="B224" s="32"/>
      <c r="C224" s="91">
        <f>C219+1</f>
        <v>21</v>
      </c>
      <c r="D224" s="32" t="s">
        <v>93</v>
      </c>
      <c r="E224" s="32"/>
      <c r="F224" s="227"/>
      <c r="G224" s="227"/>
      <c r="H224" s="32"/>
      <c r="I224" s="32"/>
      <c r="J224" s="32"/>
      <c r="K224" s="32"/>
    </row>
    <row r="225" spans="2:11" s="20" customFormat="1">
      <c r="C225" s="227"/>
      <c r="D225" s="413" t="s">
        <v>362</v>
      </c>
      <c r="E225" s="413"/>
      <c r="F225" s="138" t="s">
        <v>268</v>
      </c>
      <c r="G225" s="79"/>
      <c r="H225" s="77"/>
      <c r="I225" s="77"/>
      <c r="J225" s="77"/>
      <c r="K225" s="77"/>
    </row>
    <row r="226" spans="2:11" s="20" customFormat="1">
      <c r="C226" s="227"/>
      <c r="D226" s="81"/>
      <c r="E226" s="77"/>
      <c r="F226" s="79"/>
      <c r="G226" s="79"/>
      <c r="H226" s="77"/>
      <c r="I226" s="77"/>
      <c r="J226" s="77"/>
      <c r="K226" s="77"/>
    </row>
    <row r="227" spans="2:11" s="20" customFormat="1">
      <c r="C227" s="227"/>
      <c r="D227" s="415" t="s">
        <v>148</v>
      </c>
      <c r="E227" s="415"/>
      <c r="F227" s="79"/>
      <c r="G227" s="79"/>
      <c r="H227" s="77"/>
      <c r="I227" s="77"/>
      <c r="J227" s="77"/>
      <c r="K227" s="77"/>
    </row>
    <row r="228" spans="2:11" s="20" customFormat="1">
      <c r="C228" s="227"/>
      <c r="D228" s="114" t="s">
        <v>145</v>
      </c>
      <c r="E228" s="17"/>
      <c r="F228" s="79"/>
      <c r="G228" s="17"/>
      <c r="H228" s="77"/>
      <c r="I228" s="77"/>
    </row>
    <row r="229" spans="2:11" s="20" customFormat="1">
      <c r="C229" s="227"/>
      <c r="F229" s="94"/>
      <c r="G229" s="94"/>
      <c r="I229" s="137"/>
      <c r="J229" s="114"/>
    </row>
    <row r="230" spans="2:11" s="20" customFormat="1">
      <c r="B230" s="32"/>
      <c r="C230" s="91">
        <f>C224+1</f>
        <v>22</v>
      </c>
      <c r="D230" s="32" t="s">
        <v>6</v>
      </c>
      <c r="E230" s="32"/>
      <c r="F230" s="227"/>
      <c r="G230" s="227"/>
      <c r="H230" s="32"/>
      <c r="I230" s="32"/>
      <c r="J230" s="32"/>
      <c r="K230" s="32"/>
    </row>
    <row r="231" spans="2:11" s="20" customFormat="1">
      <c r="C231" s="227"/>
      <c r="D231" s="413" t="s">
        <v>363</v>
      </c>
      <c r="E231" s="413"/>
      <c r="F231" s="138" t="s">
        <v>268</v>
      </c>
      <c r="G231" s="79"/>
      <c r="H231" s="77"/>
      <c r="I231" s="77"/>
      <c r="J231" s="77"/>
      <c r="K231" s="77"/>
    </row>
    <row r="232" spans="2:11" s="20" customFormat="1">
      <c r="C232" s="227"/>
      <c r="D232" s="20" t="s">
        <v>96</v>
      </c>
      <c r="G232" s="89">
        <v>1</v>
      </c>
      <c r="H232" s="1"/>
      <c r="I232" s="1"/>
    </row>
    <row r="233" spans="2:11" s="20" customFormat="1">
      <c r="C233" s="227"/>
      <c r="D233" s="20" t="s">
        <v>7</v>
      </c>
      <c r="G233" s="89">
        <v>2</v>
      </c>
      <c r="H233" s="1"/>
      <c r="I233" s="1"/>
    </row>
    <row r="234" spans="2:11" s="20" customFormat="1">
      <c r="C234" s="227"/>
      <c r="D234" s="20" t="s">
        <v>8</v>
      </c>
      <c r="G234" s="89">
        <v>3</v>
      </c>
      <c r="H234" s="1"/>
      <c r="I234" s="1"/>
    </row>
    <row r="235" spans="2:11" s="20" customFormat="1">
      <c r="C235" s="227"/>
      <c r="D235" s="20" t="s">
        <v>9</v>
      </c>
      <c r="G235" s="89">
        <v>4</v>
      </c>
      <c r="H235" s="1"/>
      <c r="I235" s="1"/>
    </row>
    <row r="236" spans="2:11" s="20" customFormat="1">
      <c r="C236" s="227"/>
      <c r="D236" s="20" t="s">
        <v>10</v>
      </c>
      <c r="G236" s="89">
        <v>5</v>
      </c>
      <c r="H236" s="1"/>
      <c r="I236" s="1"/>
    </row>
    <row r="237" spans="2:11" s="20" customFormat="1">
      <c r="C237" s="227"/>
      <c r="D237" s="20" t="s">
        <v>11</v>
      </c>
      <c r="G237" s="89">
        <v>6</v>
      </c>
      <c r="H237" s="1"/>
      <c r="I237" s="1"/>
    </row>
    <row r="238" spans="2:11" s="20" customFormat="1">
      <c r="C238" s="227"/>
      <c r="D238" s="20" t="s">
        <v>240</v>
      </c>
      <c r="G238" s="89">
        <v>7</v>
      </c>
      <c r="H238" s="1"/>
      <c r="I238" s="1"/>
    </row>
    <row r="239" spans="2:11" s="20" customFormat="1">
      <c r="C239" s="227"/>
      <c r="D239" s="20" t="s">
        <v>12</v>
      </c>
      <c r="G239" s="89">
        <v>8</v>
      </c>
      <c r="H239" s="1"/>
      <c r="I239" s="1"/>
    </row>
    <row r="240" spans="2:11" s="20" customFormat="1">
      <c r="C240" s="227"/>
      <c r="D240" s="20" t="s">
        <v>13</v>
      </c>
      <c r="G240" s="89">
        <v>9</v>
      </c>
      <c r="H240" s="1"/>
      <c r="I240" s="1"/>
    </row>
    <row r="241" spans="2:12" s="20" customFormat="1">
      <c r="C241" s="227"/>
      <c r="D241" s="20" t="s">
        <v>14</v>
      </c>
      <c r="G241" s="89">
        <v>10</v>
      </c>
      <c r="H241" s="1"/>
      <c r="I241" s="1"/>
    </row>
    <row r="242" spans="2:12" s="20" customFormat="1">
      <c r="C242" s="227"/>
      <c r="D242" s="20" t="s">
        <v>15</v>
      </c>
      <c r="G242" s="89">
        <v>11</v>
      </c>
      <c r="H242" s="1"/>
      <c r="I242" s="1"/>
    </row>
    <row r="243" spans="2:12" s="20" customFormat="1">
      <c r="C243" s="227"/>
      <c r="D243" s="20" t="s">
        <v>16</v>
      </c>
      <c r="G243" s="89">
        <v>12</v>
      </c>
      <c r="H243" s="1"/>
      <c r="I243" s="1"/>
    </row>
    <row r="244" spans="2:12" s="20" customFormat="1">
      <c r="C244" s="227"/>
      <c r="D244" s="20" t="s">
        <v>17</v>
      </c>
      <c r="G244" s="89">
        <v>13</v>
      </c>
      <c r="H244" s="1"/>
      <c r="I244" s="1"/>
    </row>
    <row r="245" spans="2:12" s="20" customFormat="1">
      <c r="C245" s="315"/>
      <c r="D245" s="10" t="s">
        <v>544</v>
      </c>
      <c r="E245" s="314"/>
      <c r="G245" s="89">
        <v>14</v>
      </c>
      <c r="H245" s="1"/>
      <c r="I245" s="1"/>
    </row>
    <row r="246" spans="2:12" s="20" customFormat="1">
      <c r="C246" s="227"/>
      <c r="D246" s="20" t="s">
        <v>34</v>
      </c>
      <c r="G246" s="89">
        <v>98</v>
      </c>
      <c r="H246" s="1"/>
      <c r="I246" s="1"/>
    </row>
    <row r="247" spans="2:12" s="20" customFormat="1">
      <c r="C247" s="227"/>
      <c r="D247" s="88"/>
      <c r="F247" s="232"/>
      <c r="G247" s="232"/>
      <c r="L247" s="77"/>
    </row>
    <row r="248" spans="2:12" s="20" customFormat="1">
      <c r="B248" s="32"/>
      <c r="C248" s="91">
        <f>C230+1</f>
        <v>23</v>
      </c>
      <c r="D248" s="32" t="s">
        <v>277</v>
      </c>
      <c r="E248" s="32"/>
      <c r="F248" s="227"/>
      <c r="G248" s="227"/>
      <c r="H248" s="32"/>
      <c r="I248" s="32"/>
      <c r="J248" s="32"/>
      <c r="K248" s="32"/>
      <c r="L248" s="77"/>
    </row>
    <row r="249" spans="2:12" s="20" customFormat="1">
      <c r="C249" s="227"/>
      <c r="D249" s="32"/>
      <c r="E249" s="32"/>
      <c r="F249" s="227" t="s">
        <v>136</v>
      </c>
      <c r="G249" s="227" t="s">
        <v>137</v>
      </c>
    </row>
    <row r="250" spans="2:12" s="20" customFormat="1">
      <c r="C250" s="227"/>
      <c r="D250" s="10" t="s">
        <v>5</v>
      </c>
      <c r="E250" s="32"/>
      <c r="F250" s="89">
        <v>99</v>
      </c>
      <c r="G250" s="89">
        <v>99</v>
      </c>
    </row>
    <row r="251" spans="2:12" s="20" customFormat="1">
      <c r="C251" s="227"/>
      <c r="D251" s="10" t="s">
        <v>102</v>
      </c>
      <c r="F251" s="89">
        <v>1</v>
      </c>
      <c r="G251" s="89">
        <v>1</v>
      </c>
    </row>
    <row r="252" spans="2:12" s="20" customFormat="1">
      <c r="C252" s="227"/>
      <c r="D252" s="10" t="s">
        <v>100</v>
      </c>
      <c r="F252" s="89">
        <v>2</v>
      </c>
      <c r="G252" s="89">
        <v>2</v>
      </c>
    </row>
    <row r="253" spans="2:12" s="20" customFormat="1">
      <c r="C253" s="227"/>
      <c r="D253" s="10" t="s">
        <v>101</v>
      </c>
      <c r="F253" s="89">
        <v>3</v>
      </c>
      <c r="G253" s="89">
        <v>3</v>
      </c>
    </row>
    <row r="254" spans="2:12" s="20" customFormat="1">
      <c r="C254" s="227"/>
      <c r="D254" s="10" t="s">
        <v>146</v>
      </c>
      <c r="F254" s="89">
        <v>4</v>
      </c>
      <c r="G254" s="89">
        <v>4</v>
      </c>
    </row>
    <row r="255" spans="2:12" s="20" customFormat="1">
      <c r="C255" s="227"/>
      <c r="D255" s="10"/>
      <c r="G255" s="232"/>
    </row>
    <row r="256" spans="2:12" s="20" customFormat="1">
      <c r="C256" s="227"/>
      <c r="D256" s="10"/>
      <c r="G256" s="232"/>
    </row>
    <row r="257" spans="2:8" s="20" customFormat="1">
      <c r="C257" s="91">
        <f>C248+1</f>
        <v>24</v>
      </c>
      <c r="D257" s="128" t="s">
        <v>526</v>
      </c>
      <c r="F257" s="94"/>
    </row>
    <row r="258" spans="2:8" s="20" customFormat="1">
      <c r="C258" s="227"/>
      <c r="D258" s="318" t="s">
        <v>603</v>
      </c>
      <c r="E258" s="230"/>
      <c r="F258" s="228" t="s">
        <v>272</v>
      </c>
    </row>
    <row r="259" spans="2:8" s="20" customFormat="1">
      <c r="C259" s="227"/>
      <c r="D259" s="10" t="s">
        <v>22</v>
      </c>
      <c r="F259" s="89">
        <v>1</v>
      </c>
    </row>
    <row r="260" spans="2:8" s="20" customFormat="1">
      <c r="C260" s="227"/>
      <c r="D260" s="10" t="s">
        <v>24</v>
      </c>
      <c r="F260" s="89">
        <v>2</v>
      </c>
    </row>
    <row r="261" spans="2:8" s="20" customFormat="1">
      <c r="C261" s="227"/>
      <c r="D261" s="10" t="s">
        <v>442</v>
      </c>
      <c r="F261" s="89">
        <v>3</v>
      </c>
    </row>
    <row r="262" spans="2:8" s="20" customFormat="1">
      <c r="C262" s="227"/>
      <c r="D262" s="10" t="s">
        <v>594</v>
      </c>
      <c r="F262" s="89">
        <v>4</v>
      </c>
    </row>
    <row r="263" spans="2:8" s="20" customFormat="1">
      <c r="C263" s="317"/>
      <c r="D263" s="191" t="s">
        <v>622</v>
      </c>
      <c r="F263" s="89">
        <v>5</v>
      </c>
    </row>
    <row r="264" spans="2:8" s="20" customFormat="1">
      <c r="C264" s="227"/>
      <c r="D264" s="10" t="s">
        <v>34</v>
      </c>
      <c r="F264" s="89">
        <v>98</v>
      </c>
    </row>
    <row r="265" spans="2:8" s="20" customFormat="1">
      <c r="C265" s="227"/>
      <c r="D265" s="10"/>
      <c r="G265" s="232"/>
    </row>
    <row r="266" spans="2:8" s="20" customFormat="1">
      <c r="C266" s="227"/>
      <c r="D266" s="10"/>
      <c r="G266" s="232"/>
    </row>
    <row r="267" spans="2:8" s="20" customFormat="1">
      <c r="C267" s="227"/>
      <c r="D267" s="10"/>
      <c r="G267" s="232"/>
    </row>
    <row r="268" spans="2:8" s="20" customFormat="1">
      <c r="B268" s="32"/>
      <c r="C268" s="91">
        <f>C257+1</f>
        <v>25</v>
      </c>
      <c r="D268" s="32" t="s">
        <v>283</v>
      </c>
      <c r="F268" s="117"/>
      <c r="G268" s="232"/>
    </row>
    <row r="269" spans="2:8" s="20" customFormat="1">
      <c r="C269" s="227"/>
      <c r="D269" s="20" t="s">
        <v>18</v>
      </c>
      <c r="F269" s="89">
        <v>1</v>
      </c>
      <c r="G269" s="232"/>
    </row>
    <row r="270" spans="2:8" s="20" customFormat="1">
      <c r="C270" s="227"/>
      <c r="D270" s="20" t="s">
        <v>19</v>
      </c>
      <c r="F270" s="89">
        <v>2</v>
      </c>
      <c r="G270" s="232"/>
    </row>
    <row r="271" spans="2:8" s="20" customFormat="1">
      <c r="C271" s="227"/>
      <c r="D271" s="20" t="s">
        <v>4</v>
      </c>
      <c r="F271" s="89">
        <v>3</v>
      </c>
      <c r="G271" s="399"/>
      <c r="H271" s="400"/>
    </row>
    <row r="272" spans="2:8" s="20" customFormat="1">
      <c r="C272" s="227"/>
      <c r="F272" s="232"/>
      <c r="G272" s="232"/>
    </row>
    <row r="273" spans="1:11" s="20" customFormat="1">
      <c r="C273" s="236"/>
      <c r="D273" s="141"/>
      <c r="E273" s="102"/>
      <c r="F273" s="94"/>
      <c r="G273" s="94"/>
    </row>
    <row r="274" spans="1:11" s="20" customFormat="1">
      <c r="C274" s="236"/>
      <c r="D274" s="141"/>
      <c r="E274" s="102"/>
      <c r="F274" s="94"/>
      <c r="G274" s="94"/>
    </row>
    <row r="275" spans="1:11" s="20" customFormat="1">
      <c r="C275" s="236"/>
      <c r="D275" s="141"/>
      <c r="E275" s="114"/>
      <c r="F275" s="94"/>
      <c r="G275" s="94"/>
    </row>
    <row r="276" spans="1:11">
      <c r="A276" s="132" t="s">
        <v>151</v>
      </c>
      <c r="B276" s="132"/>
      <c r="C276" s="133"/>
      <c r="D276" s="133" t="s">
        <v>384</v>
      </c>
      <c r="E276" s="133"/>
      <c r="F276" s="133"/>
      <c r="G276" s="133"/>
      <c r="H276" s="133"/>
      <c r="I276" s="133"/>
      <c r="J276" s="133"/>
      <c r="K276" s="133"/>
    </row>
    <row r="277" spans="1:11" s="20" customFormat="1">
      <c r="C277" s="227"/>
      <c r="D277" s="227"/>
      <c r="E277" s="227"/>
      <c r="F277" s="227"/>
      <c r="G277" s="227"/>
      <c r="H277" s="227"/>
      <c r="I277" s="227"/>
      <c r="J277" s="227"/>
      <c r="K277" s="227"/>
    </row>
    <row r="278" spans="1:11" s="20" customFormat="1">
      <c r="B278" s="227"/>
      <c r="C278" s="91">
        <f>C268+1</f>
        <v>26</v>
      </c>
      <c r="D278" s="235" t="s">
        <v>320</v>
      </c>
      <c r="E278" s="227"/>
      <c r="F278" s="227"/>
      <c r="G278" s="227"/>
      <c r="H278" s="227"/>
      <c r="I278" s="227"/>
      <c r="J278" s="227"/>
      <c r="K278" s="227"/>
    </row>
    <row r="279" spans="1:11" s="20" customFormat="1">
      <c r="C279" s="227"/>
      <c r="D279" s="20" t="s">
        <v>20</v>
      </c>
      <c r="F279" s="89">
        <v>1</v>
      </c>
      <c r="G279" s="227"/>
      <c r="H279" s="227"/>
      <c r="I279" s="227"/>
      <c r="J279" s="227"/>
      <c r="K279" s="227"/>
    </row>
    <row r="280" spans="1:11" s="20" customFormat="1">
      <c r="C280" s="227"/>
      <c r="D280" s="20" t="s">
        <v>21</v>
      </c>
      <c r="F280" s="89">
        <v>2</v>
      </c>
      <c r="G280" s="327" t="str">
        <f>+"Sí P"&amp;$B$102&amp;"=2 o 3"</f>
        <v>Sí P9=2 o 3</v>
      </c>
      <c r="H280" s="236" t="s">
        <v>545</v>
      </c>
      <c r="I280" s="141">
        <f>$C$291</f>
        <v>28</v>
      </c>
      <c r="J280" s="141"/>
      <c r="K280" s="326"/>
    </row>
    <row r="281" spans="1:11" s="20" customFormat="1">
      <c r="C281" s="227"/>
      <c r="D281" s="227"/>
      <c r="E281" s="227"/>
      <c r="F281" s="227"/>
      <c r="G281" s="327" t="str">
        <f>+"Sí P"&amp;$B$102&amp;"=1"</f>
        <v>Sí P9=1</v>
      </c>
      <c r="H281" s="236" t="s">
        <v>545</v>
      </c>
      <c r="I281" s="141">
        <f>$C$339</f>
        <v>33</v>
      </c>
      <c r="J281" s="227"/>
      <c r="K281" s="227"/>
    </row>
    <row r="282" spans="1:11" s="20" customFormat="1">
      <c r="C282" s="227"/>
      <c r="D282" s="227"/>
      <c r="E282" s="227"/>
      <c r="F282" s="227"/>
      <c r="G282" s="227"/>
      <c r="H282" s="227"/>
      <c r="I282" s="227"/>
      <c r="J282" s="227"/>
      <c r="K282" s="227"/>
    </row>
    <row r="283" spans="1:11" s="20" customFormat="1">
      <c r="B283" s="32"/>
      <c r="C283" s="91">
        <f>C278+1</f>
        <v>27</v>
      </c>
      <c r="D283" s="32" t="s">
        <v>595</v>
      </c>
      <c r="E283" s="32"/>
      <c r="F283" s="227"/>
      <c r="G283" s="227"/>
      <c r="H283" s="32"/>
      <c r="I283" s="32"/>
      <c r="J283"/>
      <c r="K283"/>
    </row>
    <row r="284" spans="1:11" s="20" customFormat="1">
      <c r="C284" s="227"/>
      <c r="D284" s="128" t="s">
        <v>239</v>
      </c>
      <c r="F284" s="94"/>
      <c r="G284" s="94"/>
      <c r="J284"/>
      <c r="K284"/>
    </row>
    <row r="285" spans="1:11" s="20" customFormat="1">
      <c r="C285" s="227"/>
      <c r="D285" s="142"/>
      <c r="E285" s="142"/>
      <c r="F285" s="285" t="s">
        <v>268</v>
      </c>
      <c r="J285"/>
      <c r="K285"/>
    </row>
    <row r="286" spans="1:11" s="20" customFormat="1">
      <c r="C286" s="227"/>
      <c r="D286" s="4"/>
      <c r="E286" s="232"/>
      <c r="F286" s="144"/>
      <c r="G286" s="232"/>
      <c r="H286" s="4"/>
    </row>
    <row r="287" spans="1:11" s="20" customFormat="1">
      <c r="C287" s="227"/>
      <c r="D287" s="415" t="s">
        <v>148</v>
      </c>
      <c r="E287" s="415"/>
      <c r="F287" s="131"/>
      <c r="G287" s="232"/>
      <c r="H287" s="4"/>
    </row>
    <row r="288" spans="1:11" s="20" customFormat="1">
      <c r="C288" s="227"/>
      <c r="D288" s="114" t="s">
        <v>145</v>
      </c>
      <c r="E288" s="17"/>
      <c r="F288" s="131"/>
      <c r="G288" s="232"/>
      <c r="H288" s="4"/>
    </row>
    <row r="289" spans="2:11" s="20" customFormat="1">
      <c r="C289" s="227"/>
      <c r="D289" s="114"/>
      <c r="E289" s="17"/>
      <c r="F289" s="131"/>
      <c r="G289" s="232"/>
      <c r="H289" s="4"/>
    </row>
    <row r="290" spans="2:11" s="20" customFormat="1">
      <c r="C290" s="227"/>
      <c r="D290" s="114"/>
      <c r="E290" s="17"/>
      <c r="F290" s="145"/>
      <c r="G290" s="232"/>
    </row>
    <row r="291" spans="2:11" s="20" customFormat="1">
      <c r="C291" s="91">
        <f>C283+1</f>
        <v>28</v>
      </c>
      <c r="D291" s="146" t="s">
        <v>326</v>
      </c>
      <c r="E291" s="232"/>
      <c r="F291" s="94"/>
      <c r="G291" s="94"/>
    </row>
    <row r="292" spans="2:11" s="20" customFormat="1">
      <c r="C292" s="91"/>
      <c r="D292" s="416" t="s">
        <v>365</v>
      </c>
      <c r="E292" s="413"/>
      <c r="F292" s="94"/>
      <c r="G292" s="94"/>
    </row>
    <row r="293" spans="2:11" s="20" customFormat="1">
      <c r="C293" s="227"/>
      <c r="D293" s="401"/>
      <c r="E293" s="401"/>
      <c r="F293" s="401"/>
      <c r="G293" s="236" t="s">
        <v>2</v>
      </c>
      <c r="H293" s="141">
        <f>$C$339</f>
        <v>33</v>
      </c>
      <c r="I293" s="102" t="str">
        <f>+"Sí P"&amp;$C$278&amp;"=2"</f>
        <v>Sí P26=2</v>
      </c>
    </row>
    <row r="294" spans="2:11" s="20" customFormat="1">
      <c r="C294" s="227"/>
      <c r="D294" s="114" t="s">
        <v>148</v>
      </c>
      <c r="E294" s="17"/>
      <c r="F294" s="79"/>
      <c r="G294" s="94"/>
    </row>
    <row r="295" spans="2:11" s="20" customFormat="1">
      <c r="C295" s="227"/>
      <c r="D295" s="114" t="s">
        <v>147</v>
      </c>
      <c r="E295" s="17"/>
      <c r="F295" s="79"/>
      <c r="G295" s="94"/>
    </row>
    <row r="296" spans="2:11" s="20" customFormat="1">
      <c r="C296" s="227"/>
      <c r="D296" s="4"/>
      <c r="E296" s="232"/>
      <c r="F296" s="232"/>
      <c r="G296" s="232"/>
    </row>
    <row r="297" spans="2:11" s="20" customFormat="1">
      <c r="B297" s="32"/>
      <c r="C297" s="91">
        <f>C291+1</f>
        <v>29</v>
      </c>
      <c r="D297" s="128" t="s">
        <v>327</v>
      </c>
      <c r="E297" s="32"/>
      <c r="F297" s="227"/>
      <c r="G297" s="227"/>
      <c r="H297" s="32"/>
      <c r="I297" s="32"/>
      <c r="J297" s="32"/>
      <c r="K297" s="32"/>
    </row>
    <row r="298" spans="2:11" s="20" customFormat="1">
      <c r="C298" s="227"/>
      <c r="D298" s="318" t="s">
        <v>366</v>
      </c>
      <c r="E298" s="230"/>
      <c r="F298" s="138" t="s">
        <v>268</v>
      </c>
      <c r="G298" s="79"/>
      <c r="H298" s="77"/>
      <c r="I298" s="77"/>
      <c r="J298" s="77"/>
      <c r="K298" s="77"/>
    </row>
    <row r="299" spans="2:11" s="20" customFormat="1">
      <c r="C299" s="227"/>
      <c r="D299" s="20" t="s">
        <v>96</v>
      </c>
      <c r="F299" s="89">
        <v>1</v>
      </c>
      <c r="I299" s="88"/>
    </row>
    <row r="300" spans="2:11" s="20" customFormat="1">
      <c r="C300" s="227"/>
      <c r="D300" s="20" t="s">
        <v>7</v>
      </c>
      <c r="F300" s="89">
        <v>2</v>
      </c>
    </row>
    <row r="301" spans="2:11" s="20" customFormat="1">
      <c r="C301" s="227"/>
      <c r="D301" s="20" t="s">
        <v>8</v>
      </c>
      <c r="F301" s="89">
        <v>3</v>
      </c>
    </row>
    <row r="302" spans="2:11" s="20" customFormat="1">
      <c r="C302" s="227"/>
      <c r="D302" s="20" t="s">
        <v>9</v>
      </c>
      <c r="F302" s="89">
        <v>4</v>
      </c>
    </row>
    <row r="303" spans="2:11" s="20" customFormat="1">
      <c r="C303" s="227"/>
      <c r="D303" s="20" t="s">
        <v>10</v>
      </c>
      <c r="F303" s="89">
        <v>5</v>
      </c>
    </row>
    <row r="304" spans="2:11" s="20" customFormat="1">
      <c r="C304" s="227"/>
      <c r="D304" s="20" t="s">
        <v>11</v>
      </c>
      <c r="F304" s="89">
        <v>6</v>
      </c>
    </row>
    <row r="305" spans="2:11" s="20" customFormat="1">
      <c r="C305" s="227"/>
      <c r="D305" s="20" t="s">
        <v>248</v>
      </c>
      <c r="F305" s="89">
        <v>7</v>
      </c>
    </row>
    <row r="306" spans="2:11" s="20" customFormat="1">
      <c r="C306" s="227"/>
      <c r="D306" s="20" t="s">
        <v>12</v>
      </c>
      <c r="F306" s="89">
        <v>8</v>
      </c>
    </row>
    <row r="307" spans="2:11" s="20" customFormat="1">
      <c r="C307" s="227"/>
      <c r="D307" s="20" t="s">
        <v>13</v>
      </c>
      <c r="F307" s="89">
        <v>9</v>
      </c>
    </row>
    <row r="308" spans="2:11" s="20" customFormat="1">
      <c r="C308" s="227"/>
      <c r="D308" s="20" t="s">
        <v>14</v>
      </c>
      <c r="F308" s="89">
        <v>10</v>
      </c>
    </row>
    <row r="309" spans="2:11" s="20" customFormat="1">
      <c r="C309" s="227"/>
      <c r="D309" s="20" t="s">
        <v>15</v>
      </c>
      <c r="F309" s="89">
        <v>11</v>
      </c>
    </row>
    <row r="310" spans="2:11" s="20" customFormat="1">
      <c r="C310" s="227"/>
      <c r="D310" s="20" t="s">
        <v>16</v>
      </c>
      <c r="F310" s="89">
        <v>12</v>
      </c>
    </row>
    <row r="311" spans="2:11" s="20" customFormat="1">
      <c r="C311" s="227"/>
      <c r="D311" s="20" t="s">
        <v>17</v>
      </c>
      <c r="F311" s="89">
        <v>13</v>
      </c>
    </row>
    <row r="312" spans="2:11" s="20" customFormat="1">
      <c r="C312" s="317"/>
      <c r="D312" s="20" t="s">
        <v>544</v>
      </c>
      <c r="F312" s="89">
        <v>14</v>
      </c>
    </row>
    <row r="313" spans="2:11" s="20" customFormat="1">
      <c r="C313" s="227"/>
      <c r="D313" s="20" t="s">
        <v>34</v>
      </c>
      <c r="F313" s="89">
        <v>98</v>
      </c>
    </row>
    <row r="314" spans="2:11" s="20" customFormat="1">
      <c r="C314" s="227"/>
      <c r="F314" s="94"/>
      <c r="G314" s="232"/>
    </row>
    <row r="315" spans="2:11" s="20" customFormat="1">
      <c r="B315" s="32"/>
      <c r="C315" s="91">
        <f>C297+1</f>
        <v>30</v>
      </c>
      <c r="D315" s="32" t="s">
        <v>598</v>
      </c>
      <c r="E315" s="32"/>
      <c r="F315" s="227"/>
      <c r="G315" s="227"/>
      <c r="H315" s="32"/>
      <c r="I315" s="32"/>
      <c r="J315" s="32"/>
      <c r="K315" s="32"/>
    </row>
    <row r="316" spans="2:11" s="20" customFormat="1">
      <c r="C316" s="227"/>
      <c r="D316" s="32"/>
      <c r="E316" s="32"/>
      <c r="F316" s="227" t="s">
        <v>138</v>
      </c>
      <c r="G316" s="227" t="s">
        <v>139</v>
      </c>
      <c r="I316" s="32"/>
    </row>
    <row r="317" spans="2:11" s="20" customFormat="1">
      <c r="C317" s="227"/>
      <c r="D317" s="10" t="s">
        <v>5</v>
      </c>
      <c r="E317" s="32"/>
      <c r="F317" s="89">
        <v>99</v>
      </c>
      <c r="G317" s="89">
        <v>99</v>
      </c>
    </row>
    <row r="318" spans="2:11" s="20" customFormat="1">
      <c r="C318" s="227"/>
      <c r="D318" s="10" t="s">
        <v>102</v>
      </c>
      <c r="F318" s="89">
        <v>1</v>
      </c>
      <c r="G318" s="89">
        <v>1</v>
      </c>
    </row>
    <row r="319" spans="2:11" s="20" customFormat="1">
      <c r="C319" s="227"/>
      <c r="D319" s="10" t="s">
        <v>100</v>
      </c>
      <c r="F319" s="89">
        <v>2</v>
      </c>
      <c r="G319" s="89">
        <v>2</v>
      </c>
    </row>
    <row r="320" spans="2:11" s="20" customFormat="1">
      <c r="C320" s="227"/>
      <c r="D320" s="10" t="s">
        <v>101</v>
      </c>
      <c r="F320" s="89">
        <v>3</v>
      </c>
      <c r="G320" s="89">
        <v>3</v>
      </c>
    </row>
    <row r="321" spans="2:7" s="20" customFormat="1">
      <c r="C321" s="227"/>
      <c r="D321" s="10" t="s">
        <v>146</v>
      </c>
      <c r="F321" s="89">
        <v>4</v>
      </c>
      <c r="G321" s="89">
        <v>4</v>
      </c>
    </row>
    <row r="322" spans="2:7" s="20" customFormat="1">
      <c r="C322" s="227"/>
      <c r="D322" s="10"/>
      <c r="F322" s="232"/>
      <c r="G322" s="232"/>
    </row>
    <row r="323" spans="2:7" s="20" customFormat="1">
      <c r="C323" s="91">
        <f>C315+1</f>
        <v>31</v>
      </c>
      <c r="D323" s="32" t="s">
        <v>527</v>
      </c>
      <c r="F323" s="94"/>
    </row>
    <row r="324" spans="2:7" s="20" customFormat="1">
      <c r="C324" s="227"/>
      <c r="D324" s="318" t="s">
        <v>604</v>
      </c>
      <c r="E324" s="230"/>
      <c r="F324" s="228" t="s">
        <v>272</v>
      </c>
    </row>
    <row r="325" spans="2:7" s="20" customFormat="1">
      <c r="C325" s="227"/>
      <c r="D325" s="20" t="s">
        <v>22</v>
      </c>
      <c r="F325" s="89">
        <v>1</v>
      </c>
    </row>
    <row r="326" spans="2:7" s="20" customFormat="1">
      <c r="C326" s="227"/>
      <c r="D326" s="20" t="s">
        <v>24</v>
      </c>
      <c r="F326" s="89">
        <v>2</v>
      </c>
    </row>
    <row r="327" spans="2:7" s="20" customFormat="1">
      <c r="C327" s="227"/>
      <c r="D327" s="20" t="s">
        <v>442</v>
      </c>
      <c r="F327" s="89">
        <v>3</v>
      </c>
    </row>
    <row r="328" spans="2:7" s="20" customFormat="1">
      <c r="C328" s="227"/>
      <c r="D328" s="20" t="s">
        <v>594</v>
      </c>
      <c r="F328" s="89">
        <v>4</v>
      </c>
    </row>
    <row r="329" spans="2:7" s="20" customFormat="1">
      <c r="C329" s="317"/>
      <c r="D329" s="191" t="s">
        <v>622</v>
      </c>
      <c r="F329" s="89">
        <v>5</v>
      </c>
    </row>
    <row r="330" spans="2:7" s="20" customFormat="1">
      <c r="C330" s="227"/>
      <c r="D330" s="20" t="s">
        <v>34</v>
      </c>
      <c r="F330" s="89">
        <v>98</v>
      </c>
    </row>
    <row r="331" spans="2:7" s="20" customFormat="1">
      <c r="C331" s="227"/>
      <c r="D331" s="10"/>
      <c r="G331" s="232"/>
    </row>
    <row r="332" spans="2:7" s="20" customFormat="1">
      <c r="C332" s="227"/>
      <c r="D332" s="10"/>
      <c r="F332" s="232"/>
      <c r="G332" s="232"/>
    </row>
    <row r="333" spans="2:7" s="20" customFormat="1">
      <c r="B333" s="32"/>
      <c r="C333" s="91">
        <f>C323+1</f>
        <v>32</v>
      </c>
      <c r="D333" s="32" t="s">
        <v>328</v>
      </c>
      <c r="F333" s="117"/>
      <c r="G333" s="232"/>
    </row>
    <row r="334" spans="2:7" s="20" customFormat="1">
      <c r="C334" s="227"/>
      <c r="D334" s="20" t="s">
        <v>18</v>
      </c>
      <c r="F334" s="89">
        <v>1</v>
      </c>
      <c r="G334" s="232"/>
    </row>
    <row r="335" spans="2:7" s="20" customFormat="1">
      <c r="C335" s="227"/>
      <c r="D335" s="20" t="s">
        <v>19</v>
      </c>
      <c r="F335" s="89">
        <v>2</v>
      </c>
      <c r="G335" s="232"/>
    </row>
    <row r="336" spans="2:7" s="20" customFormat="1">
      <c r="C336" s="227"/>
      <c r="D336" s="20" t="s">
        <v>4</v>
      </c>
      <c r="F336" s="89">
        <v>3</v>
      </c>
      <c r="G336" s="232"/>
    </row>
    <row r="337" spans="1:11" ht="15.75" customHeight="1">
      <c r="A337" s="148" t="s">
        <v>223</v>
      </c>
      <c r="B337" s="233"/>
      <c r="C337" s="233"/>
      <c r="D337" s="133" t="s">
        <v>389</v>
      </c>
      <c r="E337" s="233"/>
      <c r="F337" s="233"/>
      <c r="G337" s="233"/>
      <c r="H337" s="233"/>
      <c r="I337" s="233"/>
      <c r="J337" s="233"/>
      <c r="K337" s="233"/>
    </row>
    <row r="339" spans="1:11" s="20" customFormat="1">
      <c r="B339" s="32"/>
      <c r="C339" s="91">
        <f>C333+1</f>
        <v>33</v>
      </c>
      <c r="D339" s="32" t="s">
        <v>269</v>
      </c>
      <c r="E339" s="32"/>
      <c r="F339" s="235"/>
      <c r="G339" s="227"/>
      <c r="H339" s="32"/>
      <c r="I339" s="32"/>
    </row>
    <row r="340" spans="1:11" s="20" customFormat="1">
      <c r="C340" s="227"/>
      <c r="D340" s="20" t="s">
        <v>600</v>
      </c>
      <c r="F340" s="89">
        <v>1</v>
      </c>
      <c r="G340" s="94"/>
    </row>
    <row r="341" spans="1:11" s="20" customFormat="1">
      <c r="C341" s="227"/>
      <c r="D341" s="20" t="s">
        <v>1</v>
      </c>
      <c r="F341" s="89">
        <v>2</v>
      </c>
      <c r="G341" s="236" t="s">
        <v>2</v>
      </c>
      <c r="H341" s="141">
        <f>C412</f>
        <v>43</v>
      </c>
      <c r="I341" s="114"/>
      <c r="J341" s="98"/>
      <c r="K341" s="150"/>
    </row>
    <row r="342" spans="1:11" s="20" customFormat="1">
      <c r="C342" s="227"/>
      <c r="F342" s="232"/>
      <c r="G342" s="94"/>
      <c r="H342" s="141"/>
      <c r="I342" s="114"/>
      <c r="J342" s="98"/>
      <c r="K342" s="150"/>
    </row>
    <row r="343" spans="1:11" s="20" customFormat="1">
      <c r="C343" s="91">
        <f>C339+1</f>
        <v>34</v>
      </c>
      <c r="D343" s="32" t="s">
        <v>128</v>
      </c>
      <c r="F343" s="232"/>
      <c r="G343" s="94"/>
      <c r="H343" s="114"/>
      <c r="I343" s="114"/>
      <c r="J343" s="114"/>
      <c r="K343" s="114"/>
    </row>
    <row r="344" spans="1:11" s="20" customFormat="1">
      <c r="C344" s="227"/>
      <c r="D344" s="20" t="s">
        <v>111</v>
      </c>
      <c r="F344" s="89">
        <v>1</v>
      </c>
      <c r="G344" s="94"/>
      <c r="H344" s="114"/>
      <c r="I344" s="236"/>
      <c r="J344" s="114"/>
      <c r="K344" s="114"/>
    </row>
    <row r="345" spans="1:11" s="20" customFormat="1">
      <c r="C345" s="227"/>
      <c r="D345" s="20" t="s">
        <v>112</v>
      </c>
      <c r="F345" s="89">
        <v>2</v>
      </c>
      <c r="G345" s="94"/>
      <c r="H345" s="114"/>
      <c r="I345" s="236"/>
      <c r="J345" s="114"/>
      <c r="K345" s="114"/>
    </row>
    <row r="346" spans="1:11" s="20" customFormat="1">
      <c r="C346" s="227"/>
      <c r="D346" s="20" t="s">
        <v>4</v>
      </c>
      <c r="F346" s="89">
        <v>3</v>
      </c>
      <c r="G346" s="94"/>
      <c r="H346" s="114"/>
      <c r="I346" s="114"/>
      <c r="J346" s="114"/>
      <c r="K346" s="114"/>
    </row>
    <row r="347" spans="1:11" s="20" customFormat="1">
      <c r="C347" s="227"/>
      <c r="D347" s="20" t="s">
        <v>149</v>
      </c>
      <c r="F347" s="89">
        <v>97</v>
      </c>
      <c r="G347" s="94"/>
      <c r="H347" s="114"/>
      <c r="I347" s="114"/>
      <c r="J347" s="114"/>
      <c r="K347" s="114"/>
    </row>
    <row r="348" spans="1:11" s="20" customFormat="1">
      <c r="C348" s="227"/>
      <c r="F348" s="232"/>
      <c r="G348" s="94"/>
      <c r="H348" s="114"/>
      <c r="I348" s="114"/>
      <c r="J348" s="114"/>
      <c r="K348" s="114"/>
    </row>
    <row r="349" spans="1:11" s="20" customFormat="1">
      <c r="C349" s="91">
        <f>C343+1</f>
        <v>35</v>
      </c>
      <c r="D349" s="32" t="s">
        <v>446</v>
      </c>
      <c r="E349" s="32"/>
      <c r="F349" s="227"/>
      <c r="G349" s="227"/>
      <c r="J349" s="10"/>
      <c r="K349" s="114"/>
    </row>
    <row r="350" spans="1:11" s="20" customFormat="1">
      <c r="C350" s="227"/>
      <c r="D350" s="318" t="s">
        <v>605</v>
      </c>
      <c r="E350" s="270"/>
      <c r="F350" s="228" t="s">
        <v>268</v>
      </c>
      <c r="G350" s="417"/>
      <c r="H350" s="417"/>
      <c r="I350" s="417"/>
      <c r="K350" s="114"/>
    </row>
    <row r="351" spans="1:11" s="20" customFormat="1">
      <c r="C351" s="227"/>
      <c r="D351" s="138"/>
      <c r="F351" s="232"/>
      <c r="G351" s="94"/>
      <c r="H351" s="114"/>
      <c r="I351" s="114"/>
      <c r="J351" s="114"/>
      <c r="K351" s="114"/>
    </row>
    <row r="352" spans="1:11" s="20" customFormat="1">
      <c r="A352" s="151"/>
      <c r="C352" s="91">
        <f>C349+1</f>
        <v>36</v>
      </c>
      <c r="D352" s="32" t="s">
        <v>35</v>
      </c>
      <c r="G352" s="32"/>
      <c r="H352" s="32"/>
    </row>
    <row r="353" spans="3:11" s="20" customFormat="1">
      <c r="C353" s="227"/>
      <c r="D353" s="318" t="s">
        <v>369</v>
      </c>
      <c r="E353" s="230"/>
      <c r="F353" s="228" t="s">
        <v>268</v>
      </c>
      <c r="G353" s="79"/>
      <c r="H353" s="77"/>
      <c r="I353" s="77"/>
      <c r="J353" s="77"/>
      <c r="K353" s="77"/>
    </row>
    <row r="354" spans="3:11" s="20" customFormat="1">
      <c r="C354" s="227"/>
      <c r="D354" s="20" t="s">
        <v>36</v>
      </c>
      <c r="F354" s="89">
        <v>1</v>
      </c>
      <c r="G354" s="94"/>
    </row>
    <row r="355" spans="3:11" s="20" customFormat="1">
      <c r="C355" s="227"/>
      <c r="D355" s="20" t="s">
        <v>10</v>
      </c>
      <c r="F355" s="89">
        <v>2</v>
      </c>
      <c r="G355" s="94"/>
    </row>
    <row r="356" spans="3:11" s="20" customFormat="1">
      <c r="C356" s="227"/>
      <c r="D356" s="20" t="s">
        <v>37</v>
      </c>
      <c r="F356" s="89">
        <v>3</v>
      </c>
      <c r="G356" s="94"/>
    </row>
    <row r="357" spans="3:11" s="20" customFormat="1">
      <c r="C357" s="227"/>
      <c r="D357" s="20" t="s">
        <v>241</v>
      </c>
      <c r="F357" s="89">
        <v>4</v>
      </c>
      <c r="G357" s="152"/>
      <c r="H357" s="107"/>
      <c r="I357" s="32"/>
    </row>
    <row r="358" spans="3:11" s="20" customFormat="1">
      <c r="C358" s="227"/>
      <c r="D358" s="20" t="s">
        <v>38</v>
      </c>
      <c r="F358" s="89">
        <v>5</v>
      </c>
      <c r="G358" s="94"/>
    </row>
    <row r="359" spans="3:11" s="20" customFormat="1">
      <c r="C359" s="227"/>
      <c r="D359" s="20" t="s">
        <v>9</v>
      </c>
      <c r="F359" s="89">
        <v>6</v>
      </c>
      <c r="G359" s="94"/>
      <c r="J359" s="88"/>
    </row>
    <row r="360" spans="3:11" s="20" customFormat="1">
      <c r="C360" s="227"/>
      <c r="D360" s="20" t="s">
        <v>528</v>
      </c>
      <c r="F360" s="89">
        <v>7</v>
      </c>
      <c r="G360" s="94"/>
    </row>
    <row r="361" spans="3:11" s="20" customFormat="1">
      <c r="C361" s="227"/>
      <c r="D361" s="20" t="s">
        <v>218</v>
      </c>
      <c r="E361" s="32"/>
      <c r="F361" s="89">
        <v>8</v>
      </c>
      <c r="G361" s="94"/>
    </row>
    <row r="362" spans="3:11" s="20" customFormat="1">
      <c r="C362" s="227"/>
      <c r="D362" s="20" t="s">
        <v>219</v>
      </c>
      <c r="E362" s="32"/>
      <c r="F362" s="89">
        <v>9</v>
      </c>
      <c r="G362" s="94"/>
    </row>
    <row r="363" spans="3:11" s="20" customFormat="1">
      <c r="C363" s="227"/>
      <c r="D363" s="20" t="s">
        <v>153</v>
      </c>
      <c r="F363" s="89">
        <v>98</v>
      </c>
      <c r="G363" s="94"/>
    </row>
    <row r="364" spans="3:11" s="20" customFormat="1">
      <c r="C364" s="227"/>
      <c r="F364" s="232"/>
      <c r="G364" s="94"/>
      <c r="H364" s="114"/>
      <c r="I364" s="114"/>
      <c r="J364" s="114"/>
      <c r="K364" s="114"/>
    </row>
    <row r="365" spans="3:11" s="20" customFormat="1">
      <c r="C365" s="91">
        <f>C352+1</f>
        <v>37</v>
      </c>
      <c r="D365" s="32" t="s">
        <v>28</v>
      </c>
      <c r="F365" s="94"/>
      <c r="G365" s="32"/>
      <c r="H365" s="32"/>
    </row>
    <row r="366" spans="3:11" s="20" customFormat="1">
      <c r="C366" s="227"/>
      <c r="D366" s="318" t="s">
        <v>370</v>
      </c>
      <c r="E366" s="230"/>
      <c r="F366" s="228" t="s">
        <v>272</v>
      </c>
      <c r="G366" s="79"/>
      <c r="H366" s="77"/>
      <c r="I366" s="77"/>
      <c r="J366" s="77"/>
      <c r="K366" s="77"/>
    </row>
    <row r="367" spans="3:11" s="20" customFormat="1">
      <c r="C367" s="227"/>
      <c r="D367" s="20" t="s">
        <v>29</v>
      </c>
      <c r="F367" s="89">
        <v>1</v>
      </c>
      <c r="G367" s="94"/>
    </row>
    <row r="368" spans="3:11" s="20" customFormat="1">
      <c r="C368" s="227"/>
      <c r="D368" s="20" t="s">
        <v>30</v>
      </c>
      <c r="F368" s="89">
        <v>2</v>
      </c>
      <c r="G368" s="94"/>
    </row>
    <row r="369" spans="2:11" s="20" customFormat="1">
      <c r="C369" s="227"/>
      <c r="D369" s="20" t="s">
        <v>31</v>
      </c>
      <c r="F369" s="89">
        <v>3</v>
      </c>
      <c r="G369" s="94"/>
    </row>
    <row r="370" spans="2:11" s="20" customFormat="1">
      <c r="C370" s="227"/>
      <c r="D370" s="20" t="s">
        <v>26</v>
      </c>
      <c r="F370" s="89">
        <v>4</v>
      </c>
      <c r="G370" s="94"/>
    </row>
    <row r="371" spans="2:11" s="20" customFormat="1">
      <c r="C371" s="227"/>
      <c r="D371" s="20" t="s">
        <v>27</v>
      </c>
      <c r="F371" s="89">
        <v>5</v>
      </c>
      <c r="G371" s="94"/>
    </row>
    <row r="372" spans="2:11" s="20" customFormat="1">
      <c r="C372" s="227"/>
      <c r="D372" s="20" t="s">
        <v>229</v>
      </c>
      <c r="F372" s="89">
        <v>6</v>
      </c>
      <c r="G372" s="94"/>
    </row>
    <row r="373" spans="2:11" s="20" customFormat="1">
      <c r="C373" s="227"/>
      <c r="F373" s="94"/>
      <c r="G373" s="94"/>
      <c r="J373" s="137"/>
    </row>
    <row r="374" spans="2:11" s="20" customFormat="1">
      <c r="C374" s="91">
        <f>C365+1</f>
        <v>38</v>
      </c>
      <c r="D374" s="32" t="s">
        <v>32</v>
      </c>
      <c r="F374" s="94"/>
      <c r="G374" s="32"/>
      <c r="H374" s="32"/>
    </row>
    <row r="375" spans="2:11" s="20" customFormat="1">
      <c r="C375" s="227"/>
      <c r="D375" s="318" t="s">
        <v>371</v>
      </c>
      <c r="E375" s="230"/>
      <c r="F375" s="228" t="s">
        <v>272</v>
      </c>
      <c r="G375" s="79"/>
      <c r="H375" s="77"/>
      <c r="I375" s="77"/>
      <c r="J375" s="77"/>
      <c r="K375" s="77"/>
    </row>
    <row r="376" spans="2:11" s="20" customFormat="1">
      <c r="C376" s="227"/>
      <c r="D376" s="20" t="s">
        <v>22</v>
      </c>
      <c r="F376" s="89">
        <v>1</v>
      </c>
      <c r="G376" s="94"/>
    </row>
    <row r="377" spans="2:11" s="20" customFormat="1">
      <c r="C377" s="227"/>
      <c r="D377" s="20" t="s">
        <v>225</v>
      </c>
      <c r="F377" s="89">
        <v>2</v>
      </c>
      <c r="G377" s="128"/>
    </row>
    <row r="378" spans="2:11" s="20" customFormat="1">
      <c r="C378" s="227"/>
      <c r="D378" s="20" t="s">
        <v>33</v>
      </c>
      <c r="F378" s="89">
        <v>3</v>
      </c>
      <c r="G378" s="94"/>
    </row>
    <row r="379" spans="2:11" s="20" customFormat="1">
      <c r="C379" s="227"/>
      <c r="D379" s="20" t="s">
        <v>24</v>
      </c>
      <c r="F379" s="89">
        <v>4</v>
      </c>
      <c r="G379" s="94"/>
    </row>
    <row r="380" spans="2:11" s="20" customFormat="1">
      <c r="C380" s="315"/>
      <c r="D380" s="361" t="s">
        <v>529</v>
      </c>
      <c r="F380" s="89">
        <v>5</v>
      </c>
      <c r="G380" s="94"/>
    </row>
    <row r="381" spans="2:11" s="20" customFormat="1">
      <c r="C381" s="227"/>
      <c r="D381" s="20" t="s">
        <v>34</v>
      </c>
      <c r="F381" s="89">
        <v>98</v>
      </c>
      <c r="G381" s="94"/>
    </row>
    <row r="382" spans="2:11" s="20" customFormat="1">
      <c r="C382" s="227"/>
      <c r="F382" s="232"/>
      <c r="G382" s="94"/>
      <c r="H382" s="137"/>
    </row>
    <row r="383" spans="2:11" s="20" customFormat="1">
      <c r="C383" s="227"/>
      <c r="D383" s="88"/>
      <c r="F383" s="94"/>
      <c r="G383" s="94"/>
    </row>
    <row r="384" spans="2:11" s="20" customFormat="1">
      <c r="B384" s="32"/>
      <c r="C384" s="91">
        <f>C374+1</f>
        <v>39</v>
      </c>
      <c r="D384" s="32" t="s">
        <v>278</v>
      </c>
      <c r="E384" s="32"/>
      <c r="G384" s="236"/>
    </row>
    <row r="385" spans="1:11" s="20" customFormat="1">
      <c r="C385" s="227"/>
      <c r="D385" s="32"/>
      <c r="E385" s="32"/>
      <c r="F385" s="227" t="s">
        <v>140</v>
      </c>
      <c r="G385" s="227" t="s">
        <v>139</v>
      </c>
    </row>
    <row r="386" spans="1:11" s="20" customFormat="1">
      <c r="C386" s="227"/>
      <c r="D386" s="10" t="s">
        <v>127</v>
      </c>
      <c r="E386" s="32"/>
      <c r="F386" s="89">
        <v>99</v>
      </c>
      <c r="G386" s="89">
        <v>99</v>
      </c>
      <c r="I386" s="88"/>
      <c r="J386" s="88"/>
      <c r="K386" s="88"/>
    </row>
    <row r="387" spans="1:11" s="20" customFormat="1">
      <c r="C387" s="227"/>
      <c r="D387" s="10" t="s">
        <v>102</v>
      </c>
      <c r="F387" s="89">
        <v>1</v>
      </c>
      <c r="G387" s="89">
        <v>1</v>
      </c>
    </row>
    <row r="388" spans="1:11" s="20" customFormat="1">
      <c r="C388" s="227"/>
      <c r="D388" s="10" t="s">
        <v>100</v>
      </c>
      <c r="F388" s="89">
        <v>2</v>
      </c>
      <c r="G388" s="89">
        <v>2</v>
      </c>
    </row>
    <row r="389" spans="1:11" s="20" customFormat="1">
      <c r="C389" s="227"/>
      <c r="D389" s="10" t="s">
        <v>101</v>
      </c>
      <c r="F389" s="89">
        <v>3</v>
      </c>
      <c r="G389" s="89">
        <v>3</v>
      </c>
    </row>
    <row r="390" spans="1:11" s="20" customFormat="1">
      <c r="C390" s="227"/>
      <c r="D390" s="10" t="s">
        <v>146</v>
      </c>
      <c r="F390" s="89">
        <v>4</v>
      </c>
      <c r="G390" s="89">
        <v>4</v>
      </c>
    </row>
    <row r="391" spans="1:11" s="20" customFormat="1">
      <c r="C391" s="227"/>
      <c r="F391" s="227"/>
      <c r="G391" s="94"/>
    </row>
    <row r="392" spans="1:11" s="20" customFormat="1">
      <c r="B392" s="32"/>
      <c r="C392" s="91">
        <f>C384+1</f>
        <v>40</v>
      </c>
      <c r="D392" s="32" t="s">
        <v>230</v>
      </c>
      <c r="F392" s="117"/>
      <c r="G392" s="94"/>
    </row>
    <row r="393" spans="1:11" s="20" customFormat="1">
      <c r="C393" s="227"/>
      <c r="D393" s="20" t="s">
        <v>18</v>
      </c>
      <c r="F393" s="89">
        <v>1</v>
      </c>
      <c r="G393" s="94"/>
    </row>
    <row r="394" spans="1:11" s="20" customFormat="1">
      <c r="C394" s="227"/>
      <c r="D394" s="20" t="s">
        <v>19</v>
      </c>
      <c r="F394" s="89">
        <v>2</v>
      </c>
      <c r="G394" s="94"/>
    </row>
    <row r="395" spans="1:11" s="20" customFormat="1">
      <c r="C395" s="227"/>
      <c r="D395" s="20" t="s">
        <v>4</v>
      </c>
      <c r="F395" s="89">
        <v>3</v>
      </c>
      <c r="G395" s="94"/>
    </row>
    <row r="396" spans="1:11" s="20" customFormat="1">
      <c r="C396" s="227"/>
      <c r="D396" s="232"/>
      <c r="E396" s="232"/>
      <c r="F396" s="94"/>
      <c r="G396" s="232"/>
    </row>
    <row r="397" spans="1:11" s="20" customFormat="1">
      <c r="A397" s="153"/>
      <c r="B397" s="32"/>
      <c r="C397" s="123">
        <f>C392+1</f>
        <v>41</v>
      </c>
      <c r="D397" s="128" t="s">
        <v>40</v>
      </c>
      <c r="E397" s="10"/>
      <c r="F397" s="68"/>
      <c r="G397" s="68"/>
      <c r="H397" s="10"/>
      <c r="I397" s="10"/>
      <c r="J397" s="10"/>
      <c r="K397" s="10"/>
    </row>
    <row r="398" spans="1:11" s="20" customFormat="1">
      <c r="B398" s="10"/>
      <c r="C398" s="231"/>
      <c r="D398" s="10" t="s">
        <v>600</v>
      </c>
      <c r="E398" s="10"/>
      <c r="F398" s="120">
        <v>1</v>
      </c>
      <c r="G398" s="154"/>
      <c r="H398" s="155"/>
      <c r="I398" s="4"/>
      <c r="J398" s="12"/>
      <c r="K398" s="12"/>
    </row>
    <row r="399" spans="1:11" s="20" customFormat="1">
      <c r="B399" s="10"/>
      <c r="C399" s="231"/>
      <c r="D399" s="10" t="s">
        <v>1</v>
      </c>
      <c r="E399" s="10"/>
      <c r="F399" s="120">
        <v>2</v>
      </c>
      <c r="G399" s="236" t="s">
        <v>2</v>
      </c>
      <c r="H399" s="141">
        <f>C412</f>
        <v>43</v>
      </c>
      <c r="I399" s="141"/>
      <c r="J399" s="141"/>
      <c r="K399" s="236"/>
    </row>
    <row r="400" spans="1:11" s="20" customFormat="1">
      <c r="B400" s="10"/>
      <c r="C400" s="231"/>
      <c r="D400" s="10"/>
      <c r="E400" s="10"/>
      <c r="F400" s="231"/>
      <c r="G400" s="236"/>
      <c r="H400" s="141"/>
      <c r="I400" s="141"/>
      <c r="J400" s="141"/>
      <c r="K400" s="236"/>
    </row>
    <row r="401" spans="1:11" s="20" customFormat="1">
      <c r="B401" s="32"/>
      <c r="C401" s="123">
        <f>C397+1</f>
        <v>42</v>
      </c>
      <c r="D401" s="128" t="s">
        <v>41</v>
      </c>
      <c r="E401" s="10"/>
      <c r="F401" s="68"/>
      <c r="G401" s="68"/>
      <c r="H401" s="32"/>
      <c r="J401" s="10"/>
      <c r="K401" s="10"/>
    </row>
    <row r="402" spans="1:11" s="20" customFormat="1">
      <c r="C402" s="227"/>
      <c r="D402" s="318" t="s">
        <v>372</v>
      </c>
      <c r="E402" s="230"/>
      <c r="F402" s="228" t="s">
        <v>272</v>
      </c>
      <c r="G402" s="79"/>
      <c r="H402" s="77"/>
      <c r="I402" s="77"/>
      <c r="J402" s="77"/>
      <c r="K402" s="77"/>
    </row>
    <row r="403" spans="1:11" s="20" customFormat="1">
      <c r="B403" s="10"/>
      <c r="C403" s="231"/>
      <c r="D403" s="10" t="s">
        <v>220</v>
      </c>
      <c r="E403" s="10"/>
      <c r="F403" s="120">
        <v>1</v>
      </c>
      <c r="G403" s="68"/>
      <c r="I403" s="128"/>
      <c r="J403" s="10"/>
      <c r="K403" s="10"/>
    </row>
    <row r="404" spans="1:11" s="20" customFormat="1">
      <c r="B404" s="10"/>
      <c r="C404" s="231"/>
      <c r="D404" s="10" t="s">
        <v>42</v>
      </c>
      <c r="E404" s="10"/>
      <c r="F404" s="120">
        <v>2</v>
      </c>
      <c r="G404" s="68"/>
      <c r="I404" s="10"/>
      <c r="J404" s="10"/>
      <c r="K404" s="10"/>
    </row>
    <row r="405" spans="1:11" s="20" customFormat="1">
      <c r="B405" s="10"/>
      <c r="C405" s="231"/>
      <c r="D405" s="10" t="s">
        <v>242</v>
      </c>
      <c r="E405" s="10"/>
      <c r="F405" s="120">
        <v>3</v>
      </c>
      <c r="G405" s="68"/>
      <c r="I405" s="10"/>
      <c r="J405" s="10"/>
      <c r="K405" s="10"/>
    </row>
    <row r="406" spans="1:11" s="20" customFormat="1">
      <c r="B406" s="10"/>
      <c r="C406" s="231"/>
      <c r="D406" s="10" t="s">
        <v>110</v>
      </c>
      <c r="E406" s="10"/>
      <c r="F406" s="120">
        <v>4</v>
      </c>
      <c r="G406" s="68"/>
      <c r="I406" s="10"/>
      <c r="J406" s="10"/>
      <c r="K406" s="10"/>
    </row>
    <row r="407" spans="1:11" s="20" customFormat="1">
      <c r="B407" s="10"/>
      <c r="C407" s="231"/>
      <c r="D407" s="10" t="s">
        <v>231</v>
      </c>
      <c r="E407" s="10"/>
      <c r="F407" s="120">
        <v>5</v>
      </c>
      <c r="G407" s="68"/>
      <c r="I407" s="10"/>
      <c r="J407" s="10"/>
      <c r="K407" s="10"/>
    </row>
    <row r="408" spans="1:11" s="20" customFormat="1">
      <c r="B408" s="10"/>
      <c r="C408" s="231"/>
      <c r="D408" s="10" t="s">
        <v>232</v>
      </c>
      <c r="E408" s="10"/>
      <c r="F408" s="120">
        <v>6</v>
      </c>
      <c r="G408" s="68"/>
      <c r="I408" s="10"/>
      <c r="J408" s="10"/>
      <c r="K408" s="10"/>
    </row>
    <row r="409" spans="1:11" s="20" customFormat="1">
      <c r="B409" s="10"/>
      <c r="C409" s="231"/>
      <c r="D409" s="10"/>
      <c r="E409" s="10"/>
      <c r="F409" s="68"/>
      <c r="G409" s="68"/>
      <c r="H409" s="10"/>
      <c r="I409" s="10"/>
      <c r="J409" s="10"/>
      <c r="K409" s="10"/>
    </row>
    <row r="410" spans="1:11">
      <c r="A410" s="148" t="s">
        <v>191</v>
      </c>
      <c r="B410" s="233"/>
      <c r="C410" s="233"/>
      <c r="D410" s="233" t="s">
        <v>448</v>
      </c>
      <c r="E410" s="233"/>
      <c r="F410" s="233"/>
      <c r="G410" s="233"/>
      <c r="H410" s="233"/>
      <c r="I410" s="233"/>
      <c r="J410" s="233"/>
      <c r="K410" s="233"/>
    </row>
    <row r="411" spans="1:11">
      <c r="J411" s="1"/>
    </row>
    <row r="412" spans="1:11" s="20" customFormat="1">
      <c r="A412" s="153"/>
      <c r="B412" s="32"/>
      <c r="C412" s="91">
        <f>C401+1</f>
        <v>43</v>
      </c>
      <c r="D412" s="32" t="s">
        <v>300</v>
      </c>
      <c r="E412" s="32"/>
      <c r="F412" s="114"/>
      <c r="H412" s="32"/>
      <c r="J412" s="1"/>
    </row>
    <row r="413" spans="1:11" s="20" customFormat="1">
      <c r="C413" s="227"/>
      <c r="D413" s="20" t="s">
        <v>600</v>
      </c>
      <c r="F413" s="89">
        <v>1</v>
      </c>
      <c r="G413" s="154"/>
      <c r="H413" s="155"/>
      <c r="I413" s="4"/>
      <c r="J413" s="12"/>
      <c r="K413" s="12"/>
    </row>
    <row r="414" spans="1:11" s="20" customFormat="1">
      <c r="C414" s="227"/>
      <c r="D414" s="20" t="s">
        <v>1</v>
      </c>
      <c r="F414" s="89">
        <v>2</v>
      </c>
      <c r="G414" s="236" t="s">
        <v>2</v>
      </c>
      <c r="H414" s="141">
        <f>C583</f>
        <v>56</v>
      </c>
      <c r="I414" s="141"/>
      <c r="J414" s="1"/>
      <c r="K414" s="1"/>
    </row>
    <row r="415" spans="1:11" s="20" customFormat="1">
      <c r="C415" s="227"/>
      <c r="F415" s="232"/>
      <c r="G415" s="94"/>
      <c r="H415" s="137"/>
      <c r="I415" s="137"/>
      <c r="J415" s="1"/>
      <c r="K415" s="1"/>
    </row>
    <row r="416" spans="1:11" s="20" customFormat="1">
      <c r="C416" s="91">
        <f>C412+1</f>
        <v>44</v>
      </c>
      <c r="D416" s="253" t="s">
        <v>299</v>
      </c>
      <c r="F416" s="232"/>
      <c r="G416" s="94"/>
      <c r="H416" s="137"/>
      <c r="I416" s="137"/>
      <c r="J416" s="1"/>
      <c r="K416" s="1"/>
    </row>
    <row r="417" spans="3:11" s="20" customFormat="1">
      <c r="C417" s="227"/>
      <c r="D417" s="318" t="s">
        <v>373</v>
      </c>
      <c r="F417" s="232"/>
      <c r="G417" s="94"/>
      <c r="H417" s="137"/>
      <c r="I417" s="137"/>
      <c r="J417" s="1"/>
      <c r="K417" s="1"/>
    </row>
    <row r="418" spans="3:11" s="20" customFormat="1">
      <c r="C418" s="227"/>
      <c r="F418" s="232"/>
      <c r="G418" s="94"/>
      <c r="H418" s="137"/>
      <c r="I418" s="137"/>
      <c r="J418" s="1"/>
      <c r="K418" s="1"/>
    </row>
    <row r="419" spans="3:11" s="20" customFormat="1">
      <c r="C419" s="227"/>
      <c r="D419" s="131" t="s">
        <v>109</v>
      </c>
      <c r="F419" s="89">
        <v>1</v>
      </c>
      <c r="G419" s="94"/>
      <c r="H419" s="137"/>
      <c r="I419" s="137"/>
      <c r="J419" s="1"/>
      <c r="K419" s="1"/>
    </row>
    <row r="420" spans="3:11" s="20" customFormat="1">
      <c r="C420" s="227"/>
      <c r="D420" s="131" t="s">
        <v>169</v>
      </c>
      <c r="F420" s="89">
        <v>2</v>
      </c>
      <c r="G420" s="94"/>
      <c r="H420" s="137"/>
      <c r="I420" s="137"/>
      <c r="J420" s="1"/>
      <c r="K420" s="1"/>
    </row>
    <row r="421" spans="3:11" s="20" customFormat="1">
      <c r="C421" s="227"/>
      <c r="D421" s="131" t="s">
        <v>167</v>
      </c>
      <c r="F421" s="89">
        <v>3</v>
      </c>
      <c r="G421" s="94"/>
      <c r="H421" s="137"/>
      <c r="I421" s="137"/>
      <c r="J421" s="1"/>
      <c r="K421" s="1"/>
    </row>
    <row r="422" spans="3:11" s="20" customFormat="1">
      <c r="C422" s="227"/>
      <c r="D422" s="131" t="s">
        <v>329</v>
      </c>
      <c r="F422" s="89">
        <v>4</v>
      </c>
      <c r="G422" s="94"/>
      <c r="H422" s="137"/>
      <c r="I422" s="137"/>
      <c r="J422" s="1"/>
      <c r="K422" s="1"/>
    </row>
    <row r="423" spans="3:11" s="20" customFormat="1">
      <c r="C423" s="227"/>
      <c r="D423" s="131" t="s">
        <v>497</v>
      </c>
      <c r="F423" s="89">
        <v>5</v>
      </c>
      <c r="G423" s="94"/>
      <c r="H423" s="137"/>
      <c r="I423" s="137"/>
      <c r="J423" s="1"/>
      <c r="K423" s="1"/>
    </row>
    <row r="424" spans="3:11" s="20" customFormat="1">
      <c r="C424" s="227"/>
      <c r="D424" s="131" t="s">
        <v>171</v>
      </c>
      <c r="F424" s="89">
        <v>6</v>
      </c>
      <c r="G424" s="94"/>
      <c r="H424" s="137"/>
      <c r="I424" s="137"/>
      <c r="J424" s="1"/>
      <c r="K424" s="1"/>
    </row>
    <row r="425" spans="3:11" s="20" customFormat="1">
      <c r="C425" s="227"/>
      <c r="D425" s="131" t="s">
        <v>331</v>
      </c>
      <c r="F425" s="89">
        <v>7</v>
      </c>
      <c r="G425" s="94"/>
      <c r="H425" s="137"/>
      <c r="I425" s="137"/>
      <c r="J425" s="1"/>
      <c r="K425" s="1"/>
    </row>
    <row r="426" spans="3:11" s="20" customFormat="1">
      <c r="C426" s="227"/>
      <c r="D426" s="131" t="s">
        <v>332</v>
      </c>
      <c r="F426" s="89">
        <v>8</v>
      </c>
      <c r="G426" s="94"/>
      <c r="H426" s="137"/>
      <c r="I426" s="137"/>
      <c r="J426" s="1"/>
      <c r="K426" s="1"/>
    </row>
    <row r="427" spans="3:11" s="20" customFormat="1">
      <c r="C427" s="227"/>
      <c r="D427" s="131" t="s">
        <v>498</v>
      </c>
      <c r="F427" s="89">
        <v>9</v>
      </c>
      <c r="G427" s="94"/>
      <c r="H427" s="137"/>
      <c r="I427" s="137"/>
      <c r="J427" s="1"/>
      <c r="K427" s="1"/>
    </row>
    <row r="428" spans="3:11" s="20" customFormat="1">
      <c r="C428" s="227"/>
      <c r="D428" s="131" t="s">
        <v>334</v>
      </c>
      <c r="F428" s="89">
        <v>10</v>
      </c>
      <c r="G428" s="94"/>
      <c r="H428" s="137"/>
      <c r="I428" s="137"/>
      <c r="J428" s="1"/>
      <c r="K428" s="1"/>
    </row>
    <row r="429" spans="3:11" s="20" customFormat="1">
      <c r="C429" s="227"/>
      <c r="D429" s="131" t="s">
        <v>335</v>
      </c>
      <c r="F429" s="89">
        <v>11</v>
      </c>
      <c r="G429" s="94"/>
      <c r="H429" s="137"/>
      <c r="I429" s="137"/>
      <c r="J429" s="1"/>
      <c r="K429" s="1"/>
    </row>
    <row r="430" spans="3:11" s="20" customFormat="1">
      <c r="C430" s="227"/>
      <c r="D430" s="131" t="s">
        <v>336</v>
      </c>
      <c r="F430" s="89">
        <v>12</v>
      </c>
      <c r="G430" s="94"/>
      <c r="H430" s="137"/>
      <c r="I430" s="137"/>
      <c r="J430" s="1"/>
      <c r="K430" s="1"/>
    </row>
    <row r="431" spans="3:11" s="20" customFormat="1">
      <c r="C431" s="227"/>
      <c r="D431" s="131" t="s">
        <v>500</v>
      </c>
      <c r="F431" s="89">
        <v>13</v>
      </c>
      <c r="G431" s="94"/>
      <c r="H431" s="137"/>
      <c r="I431" s="137"/>
      <c r="J431" s="1"/>
      <c r="K431" s="1"/>
    </row>
    <row r="432" spans="3:11" s="20" customFormat="1">
      <c r="C432" s="281"/>
      <c r="D432" s="131" t="s">
        <v>499</v>
      </c>
      <c r="F432" s="89">
        <v>14</v>
      </c>
      <c r="G432" s="94"/>
      <c r="H432" s="137"/>
      <c r="I432" s="137"/>
      <c r="J432" s="1"/>
      <c r="K432" s="1"/>
    </row>
    <row r="433" spans="3:11" s="20" customFormat="1">
      <c r="C433" s="227"/>
      <c r="D433" s="131" t="s">
        <v>338</v>
      </c>
      <c r="F433" s="89">
        <v>15</v>
      </c>
      <c r="G433" s="94"/>
      <c r="H433" s="137"/>
      <c r="I433" s="137"/>
      <c r="J433" s="1"/>
      <c r="K433" s="1"/>
    </row>
    <row r="434" spans="3:11" s="20" customFormat="1">
      <c r="C434" s="227"/>
      <c r="D434" s="131" t="s">
        <v>339</v>
      </c>
      <c r="F434" s="89">
        <v>16</v>
      </c>
      <c r="G434" s="94"/>
      <c r="H434" s="137"/>
      <c r="I434" s="137"/>
      <c r="J434" s="1"/>
      <c r="K434" s="1"/>
    </row>
    <row r="435" spans="3:11" s="20" customFormat="1">
      <c r="C435" s="227"/>
      <c r="D435" s="131" t="s">
        <v>340</v>
      </c>
      <c r="F435" s="89">
        <v>17</v>
      </c>
      <c r="G435" s="94"/>
      <c r="H435" s="137"/>
      <c r="I435" s="137"/>
      <c r="J435" s="1"/>
      <c r="K435" s="1"/>
    </row>
    <row r="436" spans="3:11" s="20" customFormat="1">
      <c r="C436" s="227"/>
      <c r="D436" s="4" t="s">
        <v>341</v>
      </c>
      <c r="F436" s="89">
        <v>18</v>
      </c>
      <c r="G436" s="94"/>
      <c r="H436" s="137"/>
      <c r="I436" s="137"/>
      <c r="J436" s="1"/>
      <c r="K436" s="1"/>
    </row>
    <row r="437" spans="3:11" s="20" customFormat="1">
      <c r="C437" s="227"/>
      <c r="D437" s="20" t="s">
        <v>342</v>
      </c>
      <c r="F437" s="89">
        <v>19</v>
      </c>
      <c r="G437" s="94"/>
      <c r="H437" s="137"/>
      <c r="I437" s="137"/>
      <c r="J437" s="1"/>
      <c r="K437" s="1"/>
    </row>
    <row r="438" spans="3:11" s="20" customFormat="1">
      <c r="C438" s="227"/>
      <c r="D438" s="20" t="s">
        <v>503</v>
      </c>
      <c r="F438" s="89">
        <v>20</v>
      </c>
      <c r="G438" s="94"/>
      <c r="H438" s="137"/>
      <c r="I438" s="137"/>
      <c r="J438" s="1"/>
      <c r="K438" s="1"/>
    </row>
    <row r="439" spans="3:11" s="20" customFormat="1">
      <c r="C439" s="227"/>
      <c r="D439" s="328" t="s">
        <v>485</v>
      </c>
      <c r="F439" s="89">
        <v>21</v>
      </c>
      <c r="G439" s="94"/>
      <c r="H439" s="137"/>
      <c r="I439" s="137"/>
      <c r="J439" s="1"/>
      <c r="K439" s="1"/>
    </row>
    <row r="440" spans="3:11" s="20" customFormat="1">
      <c r="C440" s="227"/>
      <c r="D440" s="20" t="s">
        <v>344</v>
      </c>
      <c r="F440" s="89">
        <v>22</v>
      </c>
      <c r="G440" s="94"/>
      <c r="H440" s="137"/>
      <c r="I440" s="137"/>
      <c r="J440" s="1"/>
      <c r="K440" s="1"/>
    </row>
    <row r="441" spans="3:11" s="20" customFormat="1">
      <c r="C441" s="281"/>
      <c r="D441" s="328" t="s">
        <v>486</v>
      </c>
      <c r="F441" s="89">
        <v>23</v>
      </c>
      <c r="G441" s="94"/>
      <c r="H441" s="137"/>
      <c r="I441" s="137"/>
      <c r="J441" s="1"/>
      <c r="K441" s="1"/>
    </row>
    <row r="442" spans="3:11" s="20" customFormat="1">
      <c r="C442" s="281"/>
      <c r="D442" s="363" t="s">
        <v>488</v>
      </c>
      <c r="F442" s="89">
        <v>24</v>
      </c>
      <c r="G442" s="94"/>
      <c r="H442" s="137"/>
      <c r="I442" s="137"/>
      <c r="J442" s="1"/>
      <c r="K442" s="1"/>
    </row>
    <row r="443" spans="3:11" s="20" customFormat="1">
      <c r="C443" s="227"/>
      <c r="D443" s="200" t="s">
        <v>345</v>
      </c>
      <c r="F443" s="89">
        <v>25</v>
      </c>
      <c r="G443" s="94"/>
      <c r="H443" s="137"/>
      <c r="I443" s="137"/>
      <c r="J443" s="1"/>
      <c r="K443" s="1"/>
    </row>
    <row r="444" spans="3:11" s="20" customFormat="1">
      <c r="C444" s="227"/>
      <c r="D444" s="200" t="s">
        <v>346</v>
      </c>
      <c r="F444" s="89">
        <v>26</v>
      </c>
      <c r="G444" s="94"/>
      <c r="H444" s="137"/>
      <c r="I444" s="137"/>
      <c r="J444" s="1"/>
      <c r="K444" s="1"/>
    </row>
    <row r="445" spans="3:11" s="20" customFormat="1">
      <c r="C445" s="227"/>
      <c r="D445" s="20" t="s">
        <v>108</v>
      </c>
      <c r="F445" s="89">
        <v>27</v>
      </c>
      <c r="G445" s="94"/>
      <c r="H445" s="137"/>
      <c r="I445" s="137"/>
      <c r="J445" s="1"/>
      <c r="K445" s="1"/>
    </row>
    <row r="446" spans="3:11" s="20" customFormat="1">
      <c r="C446" s="227"/>
      <c r="D446" s="20" t="s">
        <v>175</v>
      </c>
      <c r="F446" s="89">
        <v>28</v>
      </c>
      <c r="G446" s="94"/>
      <c r="H446" s="137"/>
      <c r="I446" s="137"/>
      <c r="J446" s="1"/>
      <c r="K446" s="1"/>
    </row>
    <row r="447" spans="3:11" s="20" customFormat="1">
      <c r="C447" s="227"/>
      <c r="D447" s="20" t="s">
        <v>168</v>
      </c>
      <c r="F447" s="89">
        <v>29</v>
      </c>
      <c r="G447" s="94"/>
      <c r="H447" s="137"/>
      <c r="I447" s="137"/>
      <c r="J447" s="1"/>
      <c r="K447" s="1"/>
    </row>
    <row r="448" spans="3:11" s="20" customFormat="1">
      <c r="C448" s="227"/>
      <c r="D448" s="20" t="s">
        <v>224</v>
      </c>
      <c r="F448" s="89">
        <v>30</v>
      </c>
      <c r="G448" s="94"/>
      <c r="H448" s="137"/>
      <c r="I448" s="137"/>
      <c r="J448" s="1"/>
      <c r="K448" s="1"/>
    </row>
    <row r="449" spans="3:11" s="20" customFormat="1">
      <c r="C449" s="227"/>
      <c r="D449" s="20" t="s">
        <v>347</v>
      </c>
      <c r="F449" s="89">
        <v>31</v>
      </c>
      <c r="G449" s="94"/>
      <c r="H449" s="137"/>
      <c r="I449" s="137"/>
      <c r="J449" s="1"/>
      <c r="K449" s="1"/>
    </row>
    <row r="450" spans="3:11" s="20" customFormat="1">
      <c r="C450" s="227"/>
      <c r="D450" s="20" t="s">
        <v>348</v>
      </c>
      <c r="F450" s="89">
        <v>32</v>
      </c>
      <c r="G450" s="94"/>
      <c r="H450" s="137"/>
      <c r="I450" s="137"/>
      <c r="J450" s="1"/>
      <c r="K450" s="1"/>
    </row>
    <row r="451" spans="3:11" s="20" customFormat="1">
      <c r="C451" s="227"/>
      <c r="D451" s="20" t="s">
        <v>349</v>
      </c>
      <c r="F451" s="89">
        <v>33</v>
      </c>
      <c r="G451" s="94"/>
      <c r="H451" s="137"/>
      <c r="I451" s="137"/>
      <c r="J451" s="1"/>
      <c r="K451" s="1"/>
    </row>
    <row r="452" spans="3:11" s="20" customFormat="1">
      <c r="C452" s="227"/>
      <c r="D452" s="20" t="s">
        <v>350</v>
      </c>
      <c r="F452" s="89">
        <v>34</v>
      </c>
      <c r="G452" s="94"/>
      <c r="H452" s="137"/>
      <c r="I452" s="137"/>
      <c r="J452" s="1"/>
      <c r="K452" s="1"/>
    </row>
    <row r="453" spans="3:11" s="20" customFormat="1">
      <c r="C453" s="227"/>
      <c r="D453" s="20" t="s">
        <v>351</v>
      </c>
      <c r="F453" s="89">
        <v>35</v>
      </c>
      <c r="G453" s="94"/>
      <c r="H453" s="137"/>
      <c r="I453" s="137"/>
      <c r="J453" s="1"/>
      <c r="K453" s="1"/>
    </row>
    <row r="454" spans="3:11" s="20" customFormat="1">
      <c r="C454" s="227"/>
      <c r="D454" s="20" t="s">
        <v>352</v>
      </c>
      <c r="F454" s="89">
        <v>96</v>
      </c>
      <c r="G454" s="94"/>
      <c r="H454" s="137"/>
      <c r="I454" s="137"/>
      <c r="J454" s="1"/>
      <c r="K454" s="1"/>
    </row>
    <row r="455" spans="3:11" s="20" customFormat="1">
      <c r="C455" s="227"/>
      <c r="D455" s="20" t="s">
        <v>353</v>
      </c>
      <c r="F455" s="89">
        <v>97</v>
      </c>
      <c r="G455" s="94"/>
      <c r="H455" s="137"/>
      <c r="I455" s="137"/>
      <c r="J455" s="1"/>
      <c r="K455" s="1"/>
    </row>
    <row r="456" spans="3:11" s="20" customFormat="1">
      <c r="C456" s="227"/>
      <c r="D456" s="20" t="s">
        <v>354</v>
      </c>
      <c r="F456" s="89">
        <v>98</v>
      </c>
      <c r="G456" s="94"/>
      <c r="H456" s="137"/>
      <c r="I456" s="137"/>
      <c r="J456" s="1"/>
      <c r="K456" s="1"/>
    </row>
    <row r="457" spans="3:11" s="20" customFormat="1">
      <c r="C457" s="227"/>
      <c r="F457" s="232"/>
      <c r="G457" s="94"/>
      <c r="H457" s="137"/>
      <c r="I457" s="137"/>
      <c r="J457" s="1"/>
      <c r="K457" s="1"/>
    </row>
    <row r="458" spans="3:11" s="20" customFormat="1">
      <c r="C458" s="91">
        <f>C416+1</f>
        <v>45</v>
      </c>
      <c r="D458" s="253" t="s">
        <v>308</v>
      </c>
      <c r="E458" s="156"/>
      <c r="F458" s="156"/>
      <c r="G458" s="156"/>
      <c r="H458" s="137"/>
      <c r="I458" s="137"/>
      <c r="J458" s="1"/>
      <c r="K458" s="1"/>
    </row>
    <row r="459" spans="3:11" s="20" customFormat="1">
      <c r="C459" s="227"/>
      <c r="D459" s="254" t="s">
        <v>600</v>
      </c>
      <c r="F459" s="157">
        <v>1</v>
      </c>
      <c r="H459" s="137"/>
      <c r="I459" s="137"/>
      <c r="J459" s="1"/>
      <c r="K459" s="1"/>
    </row>
    <row r="460" spans="3:11" s="20" customFormat="1">
      <c r="C460" s="227"/>
      <c r="D460" s="254" t="s">
        <v>309</v>
      </c>
      <c r="F460" s="157">
        <v>2</v>
      </c>
      <c r="G460" s="138" t="str">
        <f>+"Ir a P"&amp;C490&amp;""</f>
        <v>Ir a P47</v>
      </c>
      <c r="H460" s="137"/>
      <c r="I460" s="137"/>
      <c r="J460" s="1"/>
      <c r="K460" s="1"/>
    </row>
    <row r="461" spans="3:11" s="20" customFormat="1">
      <c r="C461" s="227"/>
      <c r="D461" s="254" t="s">
        <v>119</v>
      </c>
      <c r="F461" s="157">
        <v>3</v>
      </c>
      <c r="G461" s="138" t="str">
        <f>+"Ir a P"&amp;C490&amp;""</f>
        <v>Ir a P47</v>
      </c>
      <c r="H461" s="137"/>
      <c r="I461" s="137"/>
      <c r="J461" s="1"/>
      <c r="K461" s="1"/>
    </row>
    <row r="462" spans="3:11" s="20" customFormat="1">
      <c r="C462" s="227"/>
      <c r="F462" s="232"/>
      <c r="G462" s="94"/>
      <c r="H462" s="137"/>
      <c r="I462" s="137"/>
      <c r="J462" s="1"/>
      <c r="K462" s="1"/>
    </row>
    <row r="463" spans="3:11" s="20" customFormat="1">
      <c r="C463" s="91">
        <f>C458+1</f>
        <v>46</v>
      </c>
      <c r="D463" s="253" t="s">
        <v>310</v>
      </c>
      <c r="F463" s="232"/>
      <c r="G463" s="94"/>
      <c r="H463" s="137"/>
      <c r="I463" s="137"/>
      <c r="J463" s="1"/>
      <c r="K463" s="1"/>
    </row>
    <row r="464" spans="3:11" s="20" customFormat="1">
      <c r="C464" s="227"/>
      <c r="D464" s="253" t="s">
        <v>316</v>
      </c>
      <c r="F464" s="232"/>
      <c r="G464" s="94"/>
      <c r="H464" s="137"/>
      <c r="I464"/>
      <c r="J464"/>
      <c r="K464" s="1"/>
    </row>
    <row r="465" spans="3:11" s="20" customFormat="1">
      <c r="C465" s="227"/>
      <c r="D465" s="318" t="s">
        <v>374</v>
      </c>
      <c r="F465" s="232"/>
      <c r="G465" s="94"/>
      <c r="H465" s="137"/>
      <c r="I465"/>
      <c r="J465"/>
      <c r="K465" s="1"/>
    </row>
    <row r="466" spans="3:11" s="20" customFormat="1">
      <c r="C466" s="227"/>
      <c r="D466" s="311" t="s">
        <v>109</v>
      </c>
      <c r="F466" s="160" t="s">
        <v>311</v>
      </c>
      <c r="G466" s="160" t="s">
        <v>312</v>
      </c>
      <c r="I466"/>
      <c r="J466"/>
      <c r="K466" s="1"/>
    </row>
    <row r="467" spans="3:11" s="20" customFormat="1">
      <c r="C467" s="227"/>
      <c r="D467" s="312" t="s">
        <v>169</v>
      </c>
      <c r="F467" s="313">
        <v>1</v>
      </c>
      <c r="G467" s="160"/>
      <c r="I467"/>
      <c r="J467"/>
      <c r="K467" s="1"/>
    </row>
    <row r="468" spans="3:11" s="20" customFormat="1">
      <c r="C468" s="227"/>
      <c r="D468" s="311" t="s">
        <v>167</v>
      </c>
      <c r="F468" s="313">
        <v>2</v>
      </c>
      <c r="G468" s="160"/>
      <c r="I468"/>
      <c r="J468"/>
      <c r="K468" s="1"/>
    </row>
    <row r="469" spans="3:11" s="20" customFormat="1">
      <c r="C469" s="227"/>
      <c r="D469" s="328" t="s">
        <v>329</v>
      </c>
      <c r="F469" s="313">
        <v>3</v>
      </c>
      <c r="G469" s="160"/>
      <c r="I469"/>
      <c r="J469"/>
      <c r="K469" s="1"/>
    </row>
    <row r="470" spans="3:11" s="20" customFormat="1">
      <c r="C470" s="227"/>
      <c r="D470" s="329" t="s">
        <v>497</v>
      </c>
      <c r="F470" s="313">
        <v>4</v>
      </c>
      <c r="G470" s="160"/>
      <c r="I470"/>
      <c r="J470"/>
      <c r="K470" s="1"/>
    </row>
    <row r="471" spans="3:11" s="20" customFormat="1">
      <c r="C471" s="227"/>
      <c r="D471" s="328" t="s">
        <v>171</v>
      </c>
      <c r="F471" s="313">
        <v>5</v>
      </c>
      <c r="G471" s="160"/>
      <c r="I471"/>
      <c r="J471"/>
      <c r="K471" s="1"/>
    </row>
    <row r="472" spans="3:11" s="20" customFormat="1">
      <c r="C472" s="227"/>
      <c r="D472" s="328" t="s">
        <v>331</v>
      </c>
      <c r="F472" s="313">
        <v>6</v>
      </c>
      <c r="G472" s="160"/>
      <c r="I472"/>
      <c r="J472"/>
      <c r="K472" s="1"/>
    </row>
    <row r="473" spans="3:11" s="20" customFormat="1">
      <c r="C473" s="227"/>
      <c r="D473" s="328" t="s">
        <v>332</v>
      </c>
      <c r="F473" s="313">
        <v>7</v>
      </c>
      <c r="G473" s="160"/>
      <c r="I473"/>
      <c r="J473"/>
      <c r="K473" s="1"/>
    </row>
    <row r="474" spans="3:11" s="20" customFormat="1">
      <c r="C474" s="227"/>
      <c r="D474" s="131" t="s">
        <v>498</v>
      </c>
      <c r="F474" s="313">
        <v>8</v>
      </c>
      <c r="G474" s="160"/>
      <c r="I474"/>
      <c r="J474"/>
      <c r="K474" s="1"/>
    </row>
    <row r="475" spans="3:11" s="20" customFormat="1">
      <c r="C475" s="227"/>
      <c r="D475" s="131" t="s">
        <v>334</v>
      </c>
      <c r="F475" s="313">
        <v>9</v>
      </c>
      <c r="G475" s="160"/>
      <c r="I475"/>
      <c r="J475"/>
      <c r="K475" s="1"/>
    </row>
    <row r="476" spans="3:11" s="20" customFormat="1">
      <c r="C476" s="227"/>
      <c r="D476" s="328" t="s">
        <v>335</v>
      </c>
      <c r="F476" s="313">
        <v>10</v>
      </c>
      <c r="G476" s="160"/>
      <c r="I476"/>
      <c r="J476"/>
      <c r="K476" s="1"/>
    </row>
    <row r="477" spans="3:11" s="20" customFormat="1">
      <c r="C477" s="227"/>
      <c r="D477" s="328" t="s">
        <v>336</v>
      </c>
      <c r="F477" s="313">
        <v>11</v>
      </c>
      <c r="G477" s="160"/>
      <c r="I477"/>
      <c r="J477"/>
      <c r="K477" s="1"/>
    </row>
    <row r="478" spans="3:11" s="20" customFormat="1">
      <c r="C478" s="227"/>
      <c r="D478" s="131" t="s">
        <v>500</v>
      </c>
      <c r="F478" s="313">
        <v>12</v>
      </c>
      <c r="G478" s="160"/>
      <c r="I478"/>
      <c r="J478"/>
      <c r="K478" s="1"/>
    </row>
    <row r="479" spans="3:11" s="20" customFormat="1">
      <c r="C479" s="281"/>
      <c r="D479" s="131" t="s">
        <v>499</v>
      </c>
      <c r="F479" s="313">
        <v>13</v>
      </c>
      <c r="G479" s="160"/>
      <c r="I479"/>
      <c r="J479"/>
      <c r="K479" s="1"/>
    </row>
    <row r="480" spans="3:11" s="20" customFormat="1">
      <c r="C480" s="227"/>
      <c r="D480" s="328" t="s">
        <v>338</v>
      </c>
      <c r="F480" s="313">
        <v>14</v>
      </c>
      <c r="G480" s="160"/>
      <c r="I480"/>
      <c r="J480"/>
      <c r="K480" s="1"/>
    </row>
    <row r="481" spans="3:11" s="20" customFormat="1">
      <c r="C481" s="227"/>
      <c r="D481" s="328" t="s">
        <v>339</v>
      </c>
      <c r="F481" s="313">
        <v>15</v>
      </c>
      <c r="G481" s="160"/>
      <c r="I481"/>
      <c r="J481"/>
      <c r="K481" s="1"/>
    </row>
    <row r="482" spans="3:11" s="20" customFormat="1">
      <c r="C482" s="227"/>
      <c r="D482" s="363" t="s">
        <v>340</v>
      </c>
      <c r="F482" s="313">
        <v>16</v>
      </c>
      <c r="G482" s="160"/>
      <c r="I482"/>
      <c r="J482"/>
      <c r="K482" s="1"/>
    </row>
    <row r="483" spans="3:11" s="20" customFormat="1">
      <c r="C483" s="227"/>
      <c r="D483" s="328" t="s">
        <v>485</v>
      </c>
      <c r="F483" s="313">
        <v>17</v>
      </c>
      <c r="G483" s="160"/>
      <c r="I483"/>
      <c r="J483"/>
      <c r="K483" s="1"/>
    </row>
    <row r="484" spans="3:11" s="20" customFormat="1">
      <c r="C484" s="277"/>
      <c r="D484" s="328" t="s">
        <v>486</v>
      </c>
      <c r="F484" s="313">
        <v>18</v>
      </c>
      <c r="G484" s="160"/>
      <c r="I484"/>
      <c r="J484"/>
      <c r="K484" s="1"/>
    </row>
    <row r="485" spans="3:11" s="20" customFormat="1">
      <c r="C485" s="278"/>
      <c r="D485" s="328" t="s">
        <v>488</v>
      </c>
      <c r="F485" s="313">
        <v>19</v>
      </c>
      <c r="G485" s="160"/>
      <c r="I485"/>
      <c r="J485"/>
      <c r="K485" s="1"/>
    </row>
    <row r="486" spans="3:11" s="20" customFormat="1">
      <c r="C486" s="227"/>
      <c r="D486" s="274" t="s">
        <v>352</v>
      </c>
      <c r="F486" s="89">
        <v>96</v>
      </c>
      <c r="G486" s="160"/>
      <c r="I486"/>
      <c r="J486"/>
      <c r="K486" s="1"/>
    </row>
    <row r="487" spans="3:11" s="20" customFormat="1">
      <c r="C487" s="227"/>
      <c r="D487" s="274" t="s">
        <v>353</v>
      </c>
      <c r="F487" s="89">
        <v>97</v>
      </c>
      <c r="G487" s="160"/>
      <c r="I487"/>
      <c r="J487"/>
      <c r="K487" s="1"/>
    </row>
    <row r="488" spans="3:11" s="20" customFormat="1">
      <c r="C488" s="227"/>
      <c r="D488" s="274" t="s">
        <v>354</v>
      </c>
      <c r="F488" s="89">
        <v>98</v>
      </c>
      <c r="G488" s="160"/>
      <c r="I488"/>
      <c r="J488"/>
      <c r="K488" s="1"/>
    </row>
    <row r="489" spans="3:11" s="20" customFormat="1">
      <c r="C489" s="227"/>
      <c r="F489" s="232"/>
      <c r="G489" s="94"/>
      <c r="H489" s="137"/>
      <c r="I489"/>
      <c r="J489"/>
      <c r="K489" s="1"/>
    </row>
    <row r="490" spans="3:11" s="20" customFormat="1">
      <c r="C490" s="91">
        <f>C463+1</f>
        <v>47</v>
      </c>
      <c r="D490" s="253" t="s">
        <v>313</v>
      </c>
      <c r="F490" s="232"/>
      <c r="G490" s="94"/>
      <c r="H490" s="137"/>
      <c r="I490"/>
      <c r="J490"/>
      <c r="K490" s="1"/>
    </row>
    <row r="491" spans="3:11" s="20" customFormat="1">
      <c r="C491" s="227"/>
      <c r="D491" s="254" t="s">
        <v>600</v>
      </c>
      <c r="E491" s="157">
        <v>1</v>
      </c>
      <c r="G491" s="94"/>
      <c r="H491" s="137"/>
      <c r="I491"/>
      <c r="J491"/>
      <c r="K491" s="1"/>
    </row>
    <row r="492" spans="3:11" s="20" customFormat="1">
      <c r="C492" s="227"/>
      <c r="D492" s="254" t="s">
        <v>309</v>
      </c>
      <c r="E492" s="157">
        <v>2</v>
      </c>
      <c r="G492" s="94"/>
      <c r="H492" s="137"/>
      <c r="I492"/>
      <c r="J492"/>
      <c r="K492" s="1"/>
    </row>
    <row r="493" spans="3:11" s="20" customFormat="1">
      <c r="C493" s="227"/>
      <c r="D493" s="254" t="s">
        <v>119</v>
      </c>
      <c r="E493" s="157">
        <v>3</v>
      </c>
      <c r="G493" s="94"/>
      <c r="H493" s="137"/>
      <c r="I493"/>
      <c r="J493"/>
      <c r="K493" s="1"/>
    </row>
    <row r="494" spans="3:11" s="20" customFormat="1">
      <c r="C494" s="227"/>
      <c r="F494" s="232"/>
      <c r="G494" s="94"/>
      <c r="H494" s="137"/>
      <c r="I494"/>
      <c r="J494"/>
      <c r="K494" s="1"/>
    </row>
    <row r="495" spans="3:11" s="20" customFormat="1">
      <c r="C495" s="331">
        <f>C490+1</f>
        <v>48</v>
      </c>
      <c r="D495" s="330" t="s">
        <v>490</v>
      </c>
      <c r="F495" s="280"/>
      <c r="G495" s="94"/>
      <c r="H495" s="137"/>
      <c r="I495"/>
      <c r="J495"/>
      <c r="K495" s="1"/>
    </row>
    <row r="496" spans="3:11" s="20" customFormat="1">
      <c r="C496" s="308"/>
      <c r="D496" s="330" t="s">
        <v>316</v>
      </c>
      <c r="F496" s="280"/>
      <c r="G496" s="94"/>
      <c r="H496" s="137"/>
      <c r="K496" s="1"/>
    </row>
    <row r="497" spans="3:11" s="20" customFormat="1">
      <c r="C497" s="279"/>
      <c r="D497" s="318" t="s">
        <v>375</v>
      </c>
      <c r="E497" s="159"/>
      <c r="F497" s="160" t="s">
        <v>311</v>
      </c>
      <c r="G497" s="160" t="s">
        <v>312</v>
      </c>
      <c r="H497" s="137"/>
      <c r="I497" s="137"/>
      <c r="J497" s="1"/>
      <c r="K497" s="1"/>
    </row>
    <row r="498" spans="3:11" s="20" customFormat="1">
      <c r="C498" s="279"/>
      <c r="D498" s="20" t="s">
        <v>491</v>
      </c>
      <c r="F498" s="160">
        <v>1</v>
      </c>
      <c r="G498" s="160"/>
      <c r="H498" s="137"/>
      <c r="I498" s="137"/>
      <c r="J498" s="1"/>
      <c r="K498" s="1"/>
    </row>
    <row r="499" spans="3:11" s="20" customFormat="1">
      <c r="C499" s="309"/>
      <c r="D499" s="20" t="s">
        <v>504</v>
      </c>
      <c r="F499" s="160">
        <v>2</v>
      </c>
      <c r="G499" s="160"/>
      <c r="H499" s="137"/>
      <c r="I499" s="137"/>
      <c r="J499" s="1"/>
      <c r="K499" s="1"/>
    </row>
    <row r="500" spans="3:11" s="20" customFormat="1">
      <c r="C500" s="279"/>
      <c r="D500" s="20" t="s">
        <v>492</v>
      </c>
      <c r="F500" s="160">
        <v>3</v>
      </c>
      <c r="G500" s="160"/>
      <c r="H500" s="137"/>
      <c r="I500" s="137"/>
      <c r="J500" s="1"/>
      <c r="K500" s="1"/>
    </row>
    <row r="501" spans="3:11" s="20" customFormat="1">
      <c r="C501" s="279"/>
      <c r="D501" s="20" t="s">
        <v>493</v>
      </c>
      <c r="F501" s="160">
        <v>4</v>
      </c>
      <c r="G501" s="160"/>
      <c r="H501" s="137"/>
      <c r="I501" s="137"/>
      <c r="J501" s="1"/>
      <c r="K501" s="1"/>
    </row>
    <row r="502" spans="3:11" s="20" customFormat="1">
      <c r="C502" s="279"/>
      <c r="D502" s="20" t="s">
        <v>342</v>
      </c>
      <c r="F502" s="160">
        <v>5</v>
      </c>
      <c r="G502" s="160"/>
      <c r="H502" s="137"/>
      <c r="I502" s="137"/>
      <c r="J502" s="1"/>
      <c r="K502" s="1"/>
    </row>
    <row r="503" spans="3:11" s="20" customFormat="1">
      <c r="C503" s="279"/>
      <c r="D503" s="20" t="s">
        <v>494</v>
      </c>
      <c r="F503" s="160">
        <v>6</v>
      </c>
      <c r="G503" s="160"/>
      <c r="H503" s="137"/>
      <c r="I503" s="137"/>
      <c r="J503" s="1"/>
      <c r="K503" s="1"/>
    </row>
    <row r="504" spans="3:11" s="20" customFormat="1">
      <c r="C504" s="279"/>
      <c r="F504" s="280"/>
      <c r="G504" s="94"/>
      <c r="H504" s="137"/>
      <c r="I504" s="137"/>
      <c r="J504" s="1"/>
      <c r="K504" s="1"/>
    </row>
    <row r="505" spans="3:11" s="20" customFormat="1">
      <c r="C505" s="91">
        <f>C495+1</f>
        <v>49</v>
      </c>
      <c r="D505" s="253" t="s">
        <v>314</v>
      </c>
      <c r="F505" s="232"/>
      <c r="G505" s="94"/>
      <c r="H505" s="137"/>
      <c r="I505" s="137"/>
      <c r="J505" s="1"/>
      <c r="K505" s="1"/>
    </row>
    <row r="506" spans="3:11" s="20" customFormat="1">
      <c r="C506" s="227"/>
      <c r="D506" s="254" t="s">
        <v>600</v>
      </c>
      <c r="F506" s="157">
        <v>1</v>
      </c>
      <c r="G506" s="232"/>
      <c r="H506" s="137"/>
      <c r="I506" s="137"/>
      <c r="J506" s="1"/>
      <c r="K506" s="1"/>
    </row>
    <row r="507" spans="3:11" s="20" customFormat="1">
      <c r="C507" s="227"/>
      <c r="D507" s="254" t="s">
        <v>309</v>
      </c>
      <c r="F507" s="157">
        <v>2</v>
      </c>
      <c r="G507" s="138" t="str">
        <f>+"Ir a P"&amp;C531&amp;""</f>
        <v>Ir a P51</v>
      </c>
      <c r="H507" s="137"/>
      <c r="I507" s="137"/>
      <c r="J507" s="1"/>
      <c r="K507" s="1"/>
    </row>
    <row r="508" spans="3:11" s="20" customFormat="1">
      <c r="C508" s="227"/>
      <c r="D508" s="254" t="s">
        <v>119</v>
      </c>
      <c r="F508" s="157">
        <v>97</v>
      </c>
      <c r="G508" s="138" t="str">
        <f>+"Ir a P"&amp;C531&amp;""</f>
        <v>Ir a P51</v>
      </c>
      <c r="H508" s="137"/>
      <c r="I508" s="137"/>
      <c r="J508" s="1"/>
      <c r="K508" s="1"/>
    </row>
    <row r="509" spans="3:11" s="20" customFormat="1">
      <c r="C509" s="227"/>
      <c r="F509" s="232"/>
      <c r="G509" s="94"/>
      <c r="H509" s="137"/>
      <c r="I509" s="137"/>
      <c r="J509" s="1"/>
      <c r="K509" s="1"/>
    </row>
    <row r="510" spans="3:11" s="20" customFormat="1">
      <c r="C510" s="91">
        <f>C505+1</f>
        <v>50</v>
      </c>
      <c r="D510" s="253" t="s">
        <v>315</v>
      </c>
      <c r="F510" s="232"/>
      <c r="G510" s="94"/>
      <c r="H510" s="137"/>
      <c r="I510" s="137"/>
      <c r="J510" s="1"/>
      <c r="K510" s="1"/>
    </row>
    <row r="511" spans="3:11" s="20" customFormat="1">
      <c r="C511" s="227"/>
      <c r="D511" s="253" t="s">
        <v>316</v>
      </c>
      <c r="F511" s="232"/>
      <c r="G511" s="94"/>
      <c r="H511" s="137"/>
      <c r="I511" s="137"/>
      <c r="J511" s="1"/>
      <c r="K511" s="1"/>
    </row>
    <row r="512" spans="3:11" s="20" customFormat="1">
      <c r="C512" s="227"/>
      <c r="D512" s="318" t="s">
        <v>376</v>
      </c>
      <c r="F512" s="232"/>
      <c r="G512" s="94"/>
      <c r="H512" s="137"/>
      <c r="I512" s="137"/>
      <c r="J512" s="1"/>
      <c r="K512" s="1"/>
    </row>
    <row r="513" spans="3:11" s="20" customFormat="1">
      <c r="C513" s="227"/>
      <c r="D513" s="159"/>
      <c r="E513" s="159"/>
      <c r="F513" s="160" t="s">
        <v>311</v>
      </c>
      <c r="G513" s="160" t="s">
        <v>312</v>
      </c>
      <c r="H513" s="137"/>
      <c r="I513" s="137"/>
      <c r="J513" s="1"/>
      <c r="K513" s="1"/>
    </row>
    <row r="514" spans="3:11" s="20" customFormat="1">
      <c r="C514" s="227"/>
      <c r="D514" s="159" t="s">
        <v>108</v>
      </c>
      <c r="F514" s="160">
        <v>24</v>
      </c>
      <c r="G514" s="160"/>
      <c r="H514" s="137"/>
      <c r="I514" s="137"/>
      <c r="J514" s="1"/>
      <c r="K514" s="1"/>
    </row>
    <row r="515" spans="3:11" s="20" customFormat="1">
      <c r="C515" s="227"/>
      <c r="D515" s="159" t="s">
        <v>175</v>
      </c>
      <c r="F515" s="160">
        <v>25</v>
      </c>
      <c r="G515" s="160"/>
      <c r="H515" s="137"/>
      <c r="I515" s="137"/>
      <c r="J515" s="1"/>
      <c r="K515" s="1"/>
    </row>
    <row r="516" spans="3:11" s="20" customFormat="1">
      <c r="C516" s="227"/>
      <c r="D516" s="159" t="s">
        <v>168</v>
      </c>
      <c r="F516" s="160">
        <v>26</v>
      </c>
      <c r="G516" s="160"/>
      <c r="H516" s="137"/>
      <c r="I516" s="137"/>
      <c r="J516" s="1"/>
      <c r="K516" s="1"/>
    </row>
    <row r="517" spans="3:11" s="20" customFormat="1">
      <c r="C517" s="227"/>
      <c r="D517" s="159" t="s">
        <v>224</v>
      </c>
      <c r="F517" s="160">
        <v>27</v>
      </c>
      <c r="G517" s="160"/>
      <c r="H517" s="137"/>
      <c r="I517" s="137"/>
      <c r="J517" s="1"/>
      <c r="K517" s="1"/>
    </row>
    <row r="518" spans="3:11" s="20" customFormat="1">
      <c r="C518" s="227"/>
      <c r="D518" s="159" t="s">
        <v>347</v>
      </c>
      <c r="F518" s="160">
        <v>28</v>
      </c>
      <c r="G518" s="160"/>
      <c r="H518" s="137"/>
      <c r="I518" s="137"/>
      <c r="J518" s="1"/>
      <c r="K518" s="1"/>
    </row>
    <row r="519" spans="3:11" s="20" customFormat="1">
      <c r="C519" s="227"/>
      <c r="D519" s="159" t="s">
        <v>348</v>
      </c>
      <c r="F519" s="160">
        <v>29</v>
      </c>
      <c r="G519" s="160"/>
      <c r="H519" s="137"/>
      <c r="I519" s="137"/>
      <c r="J519" s="1"/>
      <c r="K519" s="1"/>
    </row>
    <row r="520" spans="3:11" s="20" customFormat="1">
      <c r="C520" s="227"/>
      <c r="D520" s="159" t="s">
        <v>349</v>
      </c>
      <c r="F520" s="160">
        <v>30</v>
      </c>
      <c r="G520" s="160"/>
      <c r="H520" s="20" t="s">
        <v>635</v>
      </c>
      <c r="I520" s="137"/>
      <c r="J520" s="1"/>
      <c r="K520" s="1"/>
    </row>
    <row r="521" spans="3:11" s="20" customFormat="1">
      <c r="C521" s="227"/>
      <c r="D521" s="159" t="s">
        <v>350</v>
      </c>
      <c r="F521" s="160">
        <v>31</v>
      </c>
      <c r="G521" s="160"/>
      <c r="H521" s="20" t="s">
        <v>636</v>
      </c>
      <c r="I521" s="137"/>
      <c r="J521" s="1"/>
      <c r="K521" s="1"/>
    </row>
    <row r="522" spans="3:11" s="20" customFormat="1">
      <c r="C522" s="227"/>
      <c r="D522" s="159" t="s">
        <v>351</v>
      </c>
      <c r="F522" s="160">
        <v>32</v>
      </c>
      <c r="G522" s="160"/>
      <c r="H522" s="20" t="s">
        <v>637</v>
      </c>
      <c r="I522" s="137"/>
      <c r="J522" s="1"/>
      <c r="K522" s="1"/>
    </row>
    <row r="523" spans="3:11" s="20" customFormat="1">
      <c r="C523" s="277"/>
      <c r="D523" s="362" t="s">
        <v>487</v>
      </c>
      <c r="F523" s="160">
        <v>33</v>
      </c>
      <c r="G523" s="160"/>
      <c r="H523" s="137"/>
      <c r="I523" s="137"/>
      <c r="J523" s="1"/>
      <c r="K523" s="1"/>
    </row>
    <row r="524" spans="3:11" s="20" customFormat="1">
      <c r="C524" s="353"/>
      <c r="D524" s="200" t="s">
        <v>635</v>
      </c>
      <c r="F524" s="160"/>
      <c r="G524" s="160"/>
      <c r="H524" s="137"/>
      <c r="I524" s="137"/>
      <c r="J524" s="1"/>
      <c r="K524" s="1"/>
    </row>
    <row r="525" spans="3:11" s="20" customFormat="1">
      <c r="C525" s="353"/>
      <c r="D525" s="200" t="s">
        <v>636</v>
      </c>
      <c r="F525" s="160"/>
      <c r="G525" s="160"/>
      <c r="H525" s="137"/>
      <c r="I525" s="137"/>
      <c r="J525" s="1"/>
      <c r="K525" s="1"/>
    </row>
    <row r="526" spans="3:11" s="20" customFormat="1">
      <c r="C526" s="353"/>
      <c r="D526" s="200" t="s">
        <v>637</v>
      </c>
      <c r="F526" s="160"/>
      <c r="G526" s="160"/>
      <c r="H526" s="137"/>
      <c r="I526" s="137"/>
      <c r="J526" s="1"/>
      <c r="K526" s="1"/>
    </row>
    <row r="527" spans="3:11" s="20" customFormat="1">
      <c r="C527" s="227"/>
      <c r="D527" s="20" t="s">
        <v>352</v>
      </c>
      <c r="F527" s="89">
        <v>96</v>
      </c>
      <c r="G527" s="160"/>
      <c r="H527" s="137"/>
      <c r="I527" s="137"/>
      <c r="J527" s="1"/>
      <c r="K527" s="1"/>
    </row>
    <row r="528" spans="3:11" s="20" customFormat="1">
      <c r="C528" s="227"/>
      <c r="D528" s="20" t="s">
        <v>353</v>
      </c>
      <c r="F528" s="89">
        <v>97</v>
      </c>
      <c r="G528" s="160"/>
      <c r="H528" s="137"/>
      <c r="I528" s="137"/>
      <c r="J528" s="1"/>
      <c r="K528" s="1"/>
    </row>
    <row r="529" spans="2:11" s="20" customFormat="1">
      <c r="C529" s="227"/>
      <c r="D529" s="20" t="s">
        <v>354</v>
      </c>
      <c r="F529" s="89">
        <v>98</v>
      </c>
      <c r="G529" s="160"/>
      <c r="H529" s="137"/>
      <c r="I529" s="137"/>
      <c r="J529" s="1"/>
      <c r="K529" s="1"/>
    </row>
    <row r="530" spans="2:11" s="20" customFormat="1">
      <c r="C530" s="227"/>
      <c r="F530" s="232"/>
      <c r="G530" s="94"/>
      <c r="H530" s="137"/>
      <c r="I530" s="137"/>
      <c r="J530" s="1"/>
      <c r="K530" s="1"/>
    </row>
    <row r="531" spans="2:11" s="20" customFormat="1">
      <c r="B531" s="32"/>
      <c r="C531" s="91">
        <f>C510+1</f>
        <v>51</v>
      </c>
      <c r="D531" s="32" t="s">
        <v>150</v>
      </c>
      <c r="E531" s="32"/>
      <c r="F531" s="227"/>
      <c r="G531" s="227"/>
      <c r="H531" s="32"/>
      <c r="I531" s="77"/>
      <c r="J531" s="77"/>
      <c r="K531" s="77"/>
    </row>
    <row r="532" spans="2:11" s="20" customFormat="1">
      <c r="C532" s="227"/>
      <c r="D532" s="318" t="s">
        <v>377</v>
      </c>
      <c r="E532" s="230"/>
      <c r="F532" s="228" t="s">
        <v>268</v>
      </c>
      <c r="G532" s="79"/>
      <c r="H532" s="77"/>
    </row>
    <row r="533" spans="2:11" s="20" customFormat="1">
      <c r="C533" s="227"/>
      <c r="D533" s="20" t="s">
        <v>103</v>
      </c>
      <c r="F533" s="89">
        <v>1</v>
      </c>
      <c r="G533" s="94"/>
    </row>
    <row r="534" spans="2:11" s="20" customFormat="1">
      <c r="C534" s="227"/>
      <c r="D534" s="20" t="s">
        <v>8</v>
      </c>
      <c r="F534" s="89">
        <v>2</v>
      </c>
      <c r="G534" s="236"/>
      <c r="H534" s="98"/>
    </row>
    <row r="535" spans="2:11" s="20" customFormat="1">
      <c r="C535" s="227"/>
      <c r="D535" s="20" t="s">
        <v>104</v>
      </c>
      <c r="F535" s="89">
        <v>3</v>
      </c>
      <c r="G535" s="236"/>
      <c r="H535" s="98"/>
    </row>
    <row r="536" spans="2:11" s="20" customFormat="1">
      <c r="C536" s="227"/>
      <c r="D536" s="20" t="s">
        <v>10</v>
      </c>
      <c r="F536" s="89">
        <v>4</v>
      </c>
      <c r="G536" s="236"/>
      <c r="H536" s="98"/>
    </row>
    <row r="537" spans="2:11" s="20" customFormat="1">
      <c r="C537" s="227"/>
      <c r="D537" s="20" t="s">
        <v>106</v>
      </c>
      <c r="F537" s="89">
        <v>5</v>
      </c>
      <c r="G537" s="236"/>
      <c r="H537" s="98"/>
      <c r="I537" s="137"/>
    </row>
    <row r="538" spans="2:11" s="20" customFormat="1">
      <c r="C538" s="227"/>
      <c r="D538" s="20" t="s">
        <v>105</v>
      </c>
      <c r="F538" s="89">
        <v>6</v>
      </c>
      <c r="G538" s="94"/>
      <c r="H538" s="137"/>
      <c r="I538" s="137"/>
    </row>
    <row r="539" spans="2:11" s="20" customFormat="1">
      <c r="C539" s="227"/>
      <c r="D539" s="20" t="s">
        <v>107</v>
      </c>
      <c r="F539" s="89">
        <v>7</v>
      </c>
      <c r="G539" s="94"/>
      <c r="H539" s="137"/>
    </row>
    <row r="540" spans="2:11" s="20" customFormat="1">
      <c r="C540" s="227"/>
      <c r="D540" s="20" t="s">
        <v>9</v>
      </c>
      <c r="F540" s="89">
        <v>8</v>
      </c>
      <c r="G540" s="94"/>
      <c r="H540" s="137"/>
    </row>
    <row r="541" spans="2:11" s="20" customFormat="1">
      <c r="C541" s="315"/>
      <c r="D541" s="20" t="s">
        <v>528</v>
      </c>
      <c r="F541" s="89">
        <v>9</v>
      </c>
      <c r="G541" s="94"/>
      <c r="H541" s="137"/>
    </row>
    <row r="542" spans="2:11" s="20" customFormat="1">
      <c r="C542" s="227"/>
      <c r="D542" s="20" t="s">
        <v>192</v>
      </c>
      <c r="F542" s="89">
        <v>10</v>
      </c>
      <c r="G542" s="94"/>
      <c r="H542" s="137"/>
    </row>
    <row r="543" spans="2:11" s="20" customFormat="1">
      <c r="C543" s="227"/>
      <c r="D543" s="20" t="s">
        <v>193</v>
      </c>
      <c r="F543" s="89">
        <v>11</v>
      </c>
      <c r="G543" s="94"/>
      <c r="H543" s="137"/>
    </row>
    <row r="544" spans="2:11" s="20" customFormat="1">
      <c r="C544" s="227"/>
      <c r="D544" s="20" t="s">
        <v>243</v>
      </c>
      <c r="F544" s="89">
        <v>12</v>
      </c>
      <c r="G544" s="94"/>
      <c r="H544" s="137"/>
    </row>
    <row r="545" spans="2:11" s="20" customFormat="1">
      <c r="C545" s="227"/>
      <c r="D545" s="20" t="s">
        <v>194</v>
      </c>
      <c r="F545" s="89">
        <v>13</v>
      </c>
      <c r="G545" s="94"/>
      <c r="H545" s="137"/>
    </row>
    <row r="546" spans="2:11" s="20" customFormat="1">
      <c r="C546" s="227"/>
      <c r="D546" s="20" t="s">
        <v>266</v>
      </c>
      <c r="F546" s="89">
        <v>98</v>
      </c>
      <c r="G546" s="137"/>
      <c r="H546" s="137"/>
      <c r="I546" s="137"/>
    </row>
    <row r="547" spans="2:11" s="20" customFormat="1">
      <c r="C547" s="227"/>
      <c r="F547" s="232"/>
      <c r="G547" s="94"/>
      <c r="H547" s="137"/>
      <c r="I547" s="32"/>
      <c r="J547" s="32"/>
      <c r="K547" s="32"/>
    </row>
    <row r="548" spans="2:11" s="20" customFormat="1" ht="19.5" customHeight="1">
      <c r="B548" s="32"/>
      <c r="C548" s="163">
        <f>C531+1</f>
        <v>52</v>
      </c>
      <c r="D548" s="164" t="s">
        <v>280</v>
      </c>
      <c r="E548" s="165"/>
      <c r="F548" s="165"/>
      <c r="G548" s="165"/>
      <c r="H548" s="165"/>
      <c r="I548" s="77"/>
      <c r="J548" s="77"/>
      <c r="K548" s="77"/>
    </row>
    <row r="549" spans="2:11" s="20" customFormat="1">
      <c r="C549" s="227"/>
      <c r="D549" s="318" t="s">
        <v>606</v>
      </c>
      <c r="E549" s="230"/>
      <c r="F549" s="228" t="s">
        <v>272</v>
      </c>
      <c r="G549" s="79"/>
      <c r="H549" s="77"/>
    </row>
    <row r="550" spans="2:11" s="20" customFormat="1">
      <c r="C550" s="227"/>
      <c r="D550" s="20" t="s">
        <v>177</v>
      </c>
      <c r="F550" s="166">
        <v>1</v>
      </c>
    </row>
    <row r="551" spans="2:11" s="20" customFormat="1">
      <c r="C551" s="227"/>
      <c r="D551" s="20" t="s">
        <v>26</v>
      </c>
      <c r="F551" s="166">
        <v>2</v>
      </c>
    </row>
    <row r="552" spans="2:11" s="20" customFormat="1">
      <c r="C552" s="227"/>
      <c r="D552" s="20" t="s">
        <v>27</v>
      </c>
      <c r="F552" s="166">
        <v>3</v>
      </c>
    </row>
    <row r="553" spans="2:11" s="20" customFormat="1">
      <c r="C553" s="227"/>
      <c r="D553" s="20" t="s">
        <v>195</v>
      </c>
      <c r="F553" s="166">
        <v>4</v>
      </c>
    </row>
    <row r="554" spans="2:11" s="20" customFormat="1" ht="14.25" customHeight="1">
      <c r="C554" s="227"/>
      <c r="D554" s="100" t="s">
        <v>196</v>
      </c>
      <c r="F554" s="166">
        <v>5</v>
      </c>
    </row>
    <row r="555" spans="2:11" s="20" customFormat="1">
      <c r="C555" s="227"/>
      <c r="D555" s="20" t="s">
        <v>266</v>
      </c>
      <c r="F555" s="166">
        <v>98</v>
      </c>
      <c r="I555" s="137"/>
    </row>
    <row r="556" spans="2:11" s="20" customFormat="1">
      <c r="C556" s="227"/>
      <c r="D556" s="232"/>
      <c r="E556" s="232"/>
      <c r="F556" s="232"/>
      <c r="G556" s="94"/>
      <c r="H556" s="137"/>
      <c r="I556" s="32"/>
      <c r="J556" s="32"/>
      <c r="K556" s="32"/>
    </row>
    <row r="557" spans="2:11" s="20" customFormat="1">
      <c r="C557" s="91">
        <f>C548+1</f>
        <v>53</v>
      </c>
      <c r="D557" s="32" t="s">
        <v>281</v>
      </c>
      <c r="E557" s="32"/>
      <c r="F557" s="227"/>
      <c r="G557" s="227"/>
      <c r="H557" s="32"/>
      <c r="I557" s="77"/>
      <c r="J557" s="77"/>
      <c r="K557" s="77"/>
    </row>
    <row r="558" spans="2:11" s="20" customFormat="1">
      <c r="C558" s="227"/>
      <c r="D558" s="318" t="s">
        <v>607</v>
      </c>
      <c r="E558" s="230"/>
      <c r="F558" s="228" t="s">
        <v>272</v>
      </c>
      <c r="G558" s="79"/>
      <c r="H558" s="77"/>
    </row>
    <row r="559" spans="2:11" s="20" customFormat="1">
      <c r="C559" s="227"/>
      <c r="D559" s="20" t="s">
        <v>22</v>
      </c>
      <c r="F559" s="89">
        <v>1</v>
      </c>
    </row>
    <row r="560" spans="2:11" s="20" customFormat="1">
      <c r="C560" s="227"/>
      <c r="D560" s="20" t="s">
        <v>23</v>
      </c>
      <c r="F560" s="89">
        <v>2</v>
      </c>
    </row>
    <row r="561" spans="2:11" s="20" customFormat="1">
      <c r="C561" s="227"/>
      <c r="D561" s="20" t="s">
        <v>24</v>
      </c>
      <c r="F561" s="89">
        <v>3</v>
      </c>
    </row>
    <row r="562" spans="2:11" s="20" customFormat="1">
      <c r="C562" s="227"/>
      <c r="D562" s="20" t="s">
        <v>235</v>
      </c>
      <c r="F562" s="89">
        <v>4</v>
      </c>
    </row>
    <row r="563" spans="2:11" s="20" customFormat="1">
      <c r="C563" s="227"/>
      <c r="D563" s="20" t="s">
        <v>25</v>
      </c>
      <c r="F563" s="89">
        <v>5</v>
      </c>
    </row>
    <row r="564" spans="2:11" s="20" customFormat="1">
      <c r="C564" s="227"/>
      <c r="D564" s="20" t="s">
        <v>197</v>
      </c>
      <c r="F564" s="89">
        <v>6</v>
      </c>
    </row>
    <row r="565" spans="2:11" s="20" customFormat="1">
      <c r="C565" s="227"/>
      <c r="D565" s="20" t="s">
        <v>198</v>
      </c>
      <c r="F565" s="89">
        <v>7</v>
      </c>
    </row>
    <row r="566" spans="2:11" s="20" customFormat="1">
      <c r="C566" s="227"/>
      <c r="D566" s="20" t="s">
        <v>266</v>
      </c>
      <c r="F566" s="89">
        <v>98</v>
      </c>
    </row>
    <row r="567" spans="2:11" s="20" customFormat="1">
      <c r="C567" s="227"/>
      <c r="F567" s="94"/>
      <c r="G567" s="94"/>
      <c r="I567" s="32"/>
      <c r="J567" s="32"/>
      <c r="K567" s="32"/>
    </row>
    <row r="568" spans="2:11" s="20" customFormat="1">
      <c r="B568" s="32"/>
      <c r="C568" s="91">
        <f>C557+1</f>
        <v>54</v>
      </c>
      <c r="D568" s="32" t="s">
        <v>284</v>
      </c>
      <c r="E568" s="32"/>
      <c r="F568" s="94"/>
      <c r="G568" s="227"/>
      <c r="H568" s="227"/>
      <c r="I568" s="114"/>
      <c r="J568" s="114"/>
      <c r="K568" s="114"/>
    </row>
    <row r="569" spans="2:11" s="20" customFormat="1">
      <c r="B569" s="32"/>
      <c r="C569" s="91"/>
      <c r="D569" s="32"/>
      <c r="E569" s="32"/>
      <c r="F569" s="227" t="s">
        <v>140</v>
      </c>
      <c r="G569" s="227" t="s">
        <v>139</v>
      </c>
      <c r="H569" s="32"/>
      <c r="I569" s="114"/>
    </row>
    <row r="570" spans="2:11" s="20" customFormat="1">
      <c r="C570" s="227"/>
      <c r="D570" s="10" t="s">
        <v>5</v>
      </c>
      <c r="E570" s="32"/>
      <c r="F570" s="89">
        <v>99</v>
      </c>
      <c r="G570" s="89">
        <v>99</v>
      </c>
      <c r="I570" s="236"/>
    </row>
    <row r="571" spans="2:11" s="20" customFormat="1">
      <c r="C571" s="227"/>
      <c r="D571" s="10" t="s">
        <v>102</v>
      </c>
      <c r="F571" s="89">
        <v>1</v>
      </c>
      <c r="G571" s="89">
        <v>1</v>
      </c>
      <c r="I571" s="236"/>
    </row>
    <row r="572" spans="2:11" s="20" customFormat="1">
      <c r="C572" s="227"/>
      <c r="D572" s="10" t="s">
        <v>100</v>
      </c>
      <c r="F572" s="89">
        <v>2</v>
      </c>
      <c r="G572" s="89">
        <v>2</v>
      </c>
      <c r="I572" s="236"/>
    </row>
    <row r="573" spans="2:11" s="20" customFormat="1">
      <c r="C573" s="227"/>
      <c r="D573" s="10" t="s">
        <v>101</v>
      </c>
      <c r="F573" s="89">
        <v>3</v>
      </c>
      <c r="G573" s="89">
        <v>3</v>
      </c>
      <c r="I573" s="236"/>
    </row>
    <row r="574" spans="2:11" s="20" customFormat="1">
      <c r="C574" s="227"/>
      <c r="D574" s="10" t="s">
        <v>146</v>
      </c>
      <c r="F574" s="89">
        <v>4</v>
      </c>
      <c r="G574" s="89">
        <v>4</v>
      </c>
    </row>
    <row r="575" spans="2:11" s="20" customFormat="1">
      <c r="C575" s="227"/>
      <c r="F575" s="94"/>
      <c r="G575" s="232"/>
    </row>
    <row r="576" spans="2:11" s="20" customFormat="1">
      <c r="C576" s="227"/>
      <c r="F576" s="94"/>
      <c r="G576" s="232"/>
    </row>
    <row r="577" spans="1:11" s="20" customFormat="1">
      <c r="B577" s="32"/>
      <c r="C577" s="91">
        <f>C568+1</f>
        <v>55</v>
      </c>
      <c r="D577" s="32" t="s">
        <v>282</v>
      </c>
      <c r="F577" s="395"/>
      <c r="G577" s="395"/>
    </row>
    <row r="578" spans="1:11" s="20" customFormat="1">
      <c r="C578" s="227"/>
      <c r="D578" s="20" t="s">
        <v>18</v>
      </c>
      <c r="F578" s="89">
        <v>1</v>
      </c>
      <c r="G578" s="94"/>
    </row>
    <row r="579" spans="1:11" s="20" customFormat="1">
      <c r="C579" s="227"/>
      <c r="D579" s="20" t="s">
        <v>19</v>
      </c>
      <c r="F579" s="89">
        <v>2</v>
      </c>
      <c r="G579" s="94"/>
    </row>
    <row r="580" spans="1:11" s="20" customFormat="1">
      <c r="C580" s="227"/>
      <c r="D580" s="20" t="s">
        <v>4</v>
      </c>
      <c r="F580" s="89">
        <v>3</v>
      </c>
      <c r="G580" s="94"/>
    </row>
    <row r="581" spans="1:11" s="20" customFormat="1">
      <c r="C581" s="227"/>
      <c r="F581" s="232"/>
      <c r="G581" s="94"/>
      <c r="I581" s="10"/>
      <c r="J581" s="10"/>
      <c r="K581" s="10"/>
    </row>
    <row r="582" spans="1:11" s="20" customFormat="1">
      <c r="B582" s="10"/>
      <c r="C582" s="231"/>
      <c r="D582" s="10"/>
      <c r="E582" s="10"/>
      <c r="F582" s="30"/>
      <c r="G582" s="68"/>
      <c r="H582" s="10"/>
      <c r="I582" s="168"/>
      <c r="J582" s="168"/>
      <c r="K582" s="168"/>
    </row>
    <row r="583" spans="1:11" s="20" customFormat="1">
      <c r="A583" s="153"/>
      <c r="B583" s="32"/>
      <c r="C583" s="91">
        <f>C577+1</f>
        <v>56</v>
      </c>
      <c r="D583" s="32" t="s">
        <v>301</v>
      </c>
      <c r="E583" s="32"/>
      <c r="F583" s="146"/>
      <c r="G583" s="169"/>
      <c r="H583" s="32"/>
    </row>
    <row r="584" spans="1:11" s="20" customFormat="1">
      <c r="C584" s="227"/>
      <c r="D584" s="20" t="s">
        <v>600</v>
      </c>
      <c r="F584" s="89">
        <v>1</v>
      </c>
      <c r="G584" s="94"/>
    </row>
    <row r="585" spans="1:11" s="20" customFormat="1">
      <c r="C585" s="227"/>
      <c r="D585" s="20" t="s">
        <v>1</v>
      </c>
      <c r="F585" s="89">
        <v>2</v>
      </c>
      <c r="G585" s="236" t="s">
        <v>99</v>
      </c>
      <c r="H585" s="141">
        <f>C593</f>
        <v>58</v>
      </c>
      <c r="I585" s="141"/>
    </row>
    <row r="586" spans="1:11" s="20" customFormat="1">
      <c r="A586" s="235"/>
      <c r="B586" s="227"/>
      <c r="C586" s="227"/>
      <c r="D586" s="227"/>
      <c r="E586" s="227"/>
      <c r="F586" s="227"/>
      <c r="G586" s="227"/>
      <c r="H586" s="141"/>
      <c r="I586" s="141"/>
      <c r="J586" s="227"/>
      <c r="K586" s="227"/>
    </row>
    <row r="587" spans="1:11" s="20" customFormat="1">
      <c r="B587" s="32"/>
      <c r="C587" s="91">
        <f>C583+1</f>
        <v>57</v>
      </c>
      <c r="D587" s="32" t="s">
        <v>501</v>
      </c>
      <c r="E587" s="32"/>
      <c r="F587" s="32"/>
      <c r="H587" s="32"/>
    </row>
    <row r="588" spans="1:11" s="20" customFormat="1">
      <c r="C588" s="227"/>
      <c r="D588" s="20" t="s">
        <v>600</v>
      </c>
      <c r="F588" s="89">
        <v>1</v>
      </c>
      <c r="G588" s="94"/>
    </row>
    <row r="589" spans="1:11" s="20" customFormat="1">
      <c r="C589" s="227"/>
      <c r="D589" s="20" t="s">
        <v>1</v>
      </c>
      <c r="F589" s="89">
        <v>2</v>
      </c>
      <c r="G589" s="236"/>
      <c r="H589" s="141"/>
      <c r="I589" s="141"/>
    </row>
    <row r="590" spans="1:11" s="20" customFormat="1">
      <c r="C590" s="227"/>
      <c r="D590" s="20" t="s">
        <v>119</v>
      </c>
      <c r="F590" s="89">
        <v>98</v>
      </c>
      <c r="G590" s="236"/>
      <c r="H590" s="141"/>
      <c r="I590" s="141"/>
    </row>
    <row r="591" spans="1:11" s="20" customFormat="1">
      <c r="C591" s="227"/>
      <c r="F591" s="232"/>
      <c r="G591" s="227"/>
      <c r="H591" s="141"/>
      <c r="I591" s="141"/>
    </row>
    <row r="592" spans="1:11" s="20" customFormat="1">
      <c r="B592" s="10"/>
      <c r="C592" s="116" t="str">
        <f>+"Aplicar sólo Sí (P"&amp;C214&amp;"=1 o P"&amp;C278&amp;"=1 o P"&amp;C339&amp;"=1) y (P"&amp;C412&amp;"=1 o P"&amp;C583&amp;"=1)"</f>
        <v>Aplicar sólo Sí (P19=1 o P26=1 o P33=1) y (P43=1 o P56=1)</v>
      </c>
      <c r="E592" s="170"/>
      <c r="F592" s="155"/>
      <c r="G592" s="30"/>
      <c r="H592" s="10"/>
      <c r="I592" s="10"/>
      <c r="J592" s="10"/>
      <c r="K592" s="10"/>
    </row>
    <row r="593" spans="1:11" s="20" customFormat="1">
      <c r="B593" s="10"/>
      <c r="C593" s="91">
        <f>C587+1</f>
        <v>58</v>
      </c>
      <c r="D593" s="128" t="s">
        <v>237</v>
      </c>
      <c r="E593" s="10"/>
      <c r="F593" s="68"/>
      <c r="G593" s="394"/>
      <c r="H593" s="394"/>
      <c r="I593" s="394"/>
      <c r="J593" s="394"/>
      <c r="K593" s="10"/>
    </row>
    <row r="594" spans="1:11" s="20" customFormat="1">
      <c r="B594" s="10"/>
      <c r="C594" s="231"/>
      <c r="D594" s="10" t="s">
        <v>600</v>
      </c>
      <c r="E594" s="10"/>
      <c r="F594" s="120">
        <v>1</v>
      </c>
      <c r="G594" s="68"/>
      <c r="H594" s="10"/>
      <c r="I594" s="10"/>
      <c r="J594" s="10"/>
      <c r="K594" s="10"/>
    </row>
    <row r="595" spans="1:11" s="20" customFormat="1">
      <c r="B595" s="10"/>
      <c r="C595" s="231"/>
      <c r="D595" s="10" t="s">
        <v>1</v>
      </c>
      <c r="E595" s="10"/>
      <c r="F595" s="120">
        <v>2</v>
      </c>
      <c r="G595" s="68"/>
      <c r="H595" s="10"/>
      <c r="I595" s="168"/>
      <c r="J595" s="168"/>
      <c r="K595" s="168"/>
    </row>
    <row r="596" spans="1:11">
      <c r="B596" s="168"/>
      <c r="C596" s="171"/>
      <c r="D596" s="168"/>
      <c r="E596" s="168"/>
      <c r="F596" s="172"/>
      <c r="G596" s="172"/>
      <c r="H596" s="168"/>
    </row>
    <row r="597" spans="1:11">
      <c r="A597" s="148" t="s">
        <v>245</v>
      </c>
      <c r="B597" s="233"/>
      <c r="C597" s="233"/>
      <c r="D597" s="233" t="s">
        <v>449</v>
      </c>
      <c r="E597" s="233"/>
      <c r="F597" s="233"/>
      <c r="G597" s="233"/>
      <c r="H597" s="233"/>
      <c r="I597" s="233"/>
      <c r="J597" s="233"/>
      <c r="K597" s="233"/>
    </row>
    <row r="598" spans="1:11">
      <c r="B598" s="168"/>
      <c r="C598" s="171"/>
      <c r="D598" s="168"/>
      <c r="E598" s="168"/>
      <c r="F598" s="172"/>
      <c r="G598" s="172"/>
      <c r="H598" s="168"/>
      <c r="I598" s="10"/>
      <c r="J598" s="10"/>
      <c r="K598" s="10"/>
    </row>
    <row r="599" spans="1:11" s="20" customFormat="1">
      <c r="B599" s="32"/>
      <c r="C599" s="91">
        <f>C593+1</f>
        <v>59</v>
      </c>
      <c r="D599" s="32" t="s">
        <v>113</v>
      </c>
      <c r="E599" s="32"/>
      <c r="F599" s="236"/>
      <c r="G599" s="68"/>
      <c r="H599" s="10"/>
      <c r="I599" s="10"/>
      <c r="J599" s="10"/>
      <c r="K599" s="10"/>
    </row>
    <row r="600" spans="1:11" s="20" customFormat="1">
      <c r="B600" s="10"/>
      <c r="C600" s="231"/>
      <c r="D600" s="10" t="s">
        <v>600</v>
      </c>
      <c r="E600" s="10"/>
      <c r="F600" s="120">
        <v>1</v>
      </c>
      <c r="G600" s="232"/>
      <c r="H600" s="10"/>
      <c r="J600" s="10"/>
      <c r="K600" s="10"/>
    </row>
    <row r="601" spans="1:11" s="20" customFormat="1">
      <c r="B601" s="10"/>
      <c r="C601" s="231"/>
      <c r="D601" s="10" t="s">
        <v>1</v>
      </c>
      <c r="E601" s="10"/>
      <c r="F601" s="120">
        <v>2</v>
      </c>
      <c r="G601" s="114"/>
      <c r="H601" s="114"/>
      <c r="I601" s="114"/>
      <c r="J601" s="10"/>
      <c r="K601" s="10"/>
    </row>
    <row r="602" spans="1:11" s="20" customFormat="1">
      <c r="B602" s="10"/>
      <c r="C602" s="231"/>
      <c r="D602" s="227"/>
      <c r="F602" s="94"/>
      <c r="G602" s="114"/>
      <c r="H602" s="114"/>
      <c r="I602" s="10"/>
      <c r="J602" s="10"/>
      <c r="K602" s="10"/>
    </row>
    <row r="603" spans="1:11" s="20" customFormat="1">
      <c r="B603" s="32"/>
      <c r="C603" s="123">
        <f>C599+1</f>
        <v>60</v>
      </c>
      <c r="D603" s="235" t="s">
        <v>114</v>
      </c>
      <c r="E603" s="235"/>
      <c r="F603" s="235"/>
      <c r="G603" s="232"/>
      <c r="H603" s="10"/>
      <c r="I603" s="77"/>
      <c r="J603" s="77"/>
      <c r="K603" s="77"/>
    </row>
    <row r="604" spans="1:11" s="20" customFormat="1">
      <c r="C604" s="227"/>
      <c r="D604" s="318" t="s">
        <v>608</v>
      </c>
      <c r="E604" s="230"/>
      <c r="F604" s="228" t="s">
        <v>272</v>
      </c>
      <c r="G604" s="79"/>
      <c r="H604" s="77"/>
      <c r="I604" s="10"/>
      <c r="J604" s="10"/>
      <c r="K604" s="10"/>
    </row>
    <row r="605" spans="1:11" s="20" customFormat="1">
      <c r="B605" s="10"/>
      <c r="C605" s="231"/>
      <c r="D605" s="10" t="s">
        <v>125</v>
      </c>
      <c r="E605" s="10"/>
      <c r="F605" s="120">
        <v>1</v>
      </c>
      <c r="H605" s="10"/>
      <c r="I605" s="10"/>
      <c r="J605" s="10"/>
      <c r="K605" s="10"/>
    </row>
    <row r="606" spans="1:11" s="20" customFormat="1">
      <c r="B606" s="10"/>
      <c r="C606" s="231"/>
      <c r="D606" s="10" t="s">
        <v>199</v>
      </c>
      <c r="E606" s="10"/>
      <c r="F606" s="120">
        <v>2</v>
      </c>
      <c r="G606" s="68"/>
      <c r="H606" s="10"/>
      <c r="I606" s="10"/>
      <c r="J606" s="10"/>
      <c r="K606" s="10"/>
    </row>
    <row r="607" spans="1:11" s="20" customFormat="1">
      <c r="B607" s="10"/>
      <c r="C607" s="231"/>
      <c r="D607" s="10" t="s">
        <v>115</v>
      </c>
      <c r="E607" s="10"/>
      <c r="F607" s="120">
        <v>3</v>
      </c>
      <c r="G607" s="68"/>
      <c r="H607" s="10"/>
      <c r="I607" s="10"/>
      <c r="J607" s="10"/>
      <c r="K607" s="10"/>
    </row>
    <row r="608" spans="1:11" s="20" customFormat="1">
      <c r="B608" s="10"/>
      <c r="C608" s="231"/>
      <c r="D608" s="10" t="s">
        <v>116</v>
      </c>
      <c r="E608" s="10"/>
      <c r="F608" s="120">
        <v>4</v>
      </c>
      <c r="G608" s="68"/>
      <c r="H608" s="10"/>
      <c r="I608" s="10"/>
      <c r="J608" s="10"/>
      <c r="K608" s="10"/>
    </row>
    <row r="609" spans="1:11" s="20" customFormat="1">
      <c r="B609" s="10"/>
      <c r="C609" s="123"/>
      <c r="D609" s="10" t="s">
        <v>176</v>
      </c>
      <c r="E609" s="10"/>
      <c r="F609" s="120">
        <v>5</v>
      </c>
      <c r="G609" s="68"/>
      <c r="H609" s="10"/>
      <c r="I609" s="10"/>
      <c r="J609" s="10"/>
      <c r="K609" s="10"/>
    </row>
    <row r="610" spans="1:11" s="20" customFormat="1">
      <c r="B610" s="10"/>
      <c r="C610" s="231"/>
      <c r="D610" s="20" t="s">
        <v>126</v>
      </c>
      <c r="E610" s="10"/>
      <c r="F610" s="120">
        <v>6</v>
      </c>
      <c r="G610" s="68"/>
      <c r="H610" s="10"/>
      <c r="I610" s="10"/>
      <c r="J610" s="10"/>
      <c r="K610" s="10"/>
    </row>
    <row r="611" spans="1:11" s="20" customFormat="1">
      <c r="B611" s="10"/>
      <c r="C611" s="231"/>
      <c r="D611" s="10"/>
      <c r="E611" s="10"/>
      <c r="F611" s="68"/>
      <c r="G611" s="68"/>
      <c r="H611" s="10"/>
    </row>
    <row r="612" spans="1:11" s="20" customFormat="1">
      <c r="C612" s="227"/>
      <c r="D612" s="88"/>
      <c r="F612" s="236"/>
      <c r="G612" s="232"/>
    </row>
    <row r="613" spans="1:11" s="20" customFormat="1">
      <c r="B613" s="32"/>
      <c r="C613" s="91">
        <f>C603+1</f>
        <v>61</v>
      </c>
      <c r="D613" s="32" t="s">
        <v>285</v>
      </c>
      <c r="E613" s="32"/>
      <c r="F613" s="227"/>
      <c r="G613" s="236"/>
    </row>
    <row r="614" spans="1:11" s="20" customFormat="1">
      <c r="C614" s="227"/>
      <c r="D614" s="32"/>
      <c r="E614" s="32"/>
      <c r="F614" s="227" t="s">
        <v>140</v>
      </c>
      <c r="G614" s="227" t="s">
        <v>139</v>
      </c>
      <c r="I614" s="88"/>
      <c r="J614" s="88"/>
      <c r="K614" s="88"/>
    </row>
    <row r="615" spans="1:11" s="20" customFormat="1">
      <c r="C615" s="227"/>
      <c r="D615" s="10" t="s">
        <v>141</v>
      </c>
      <c r="E615" s="32"/>
      <c r="F615" s="89">
        <v>99</v>
      </c>
      <c r="G615" s="89">
        <v>99</v>
      </c>
    </row>
    <row r="616" spans="1:11" s="20" customFormat="1">
      <c r="C616" s="227"/>
      <c r="D616" s="10" t="s">
        <v>102</v>
      </c>
      <c r="F616" s="89">
        <v>1</v>
      </c>
      <c r="G616" s="89">
        <v>1</v>
      </c>
    </row>
    <row r="617" spans="1:11" s="20" customFormat="1">
      <c r="C617" s="227"/>
      <c r="D617" s="10" t="s">
        <v>100</v>
      </c>
      <c r="F617" s="89">
        <v>2</v>
      </c>
      <c r="G617" s="89">
        <v>2</v>
      </c>
    </row>
    <row r="618" spans="1:11" s="20" customFormat="1">
      <c r="C618" s="227"/>
      <c r="D618" s="10" t="s">
        <v>101</v>
      </c>
      <c r="F618" s="89">
        <v>3</v>
      </c>
      <c r="G618" s="89">
        <v>3</v>
      </c>
    </row>
    <row r="619" spans="1:11" s="20" customFormat="1">
      <c r="C619" s="227"/>
      <c r="D619" s="10" t="s">
        <v>146</v>
      </c>
      <c r="F619" s="89">
        <v>4</v>
      </c>
      <c r="G619" s="89">
        <v>4</v>
      </c>
    </row>
    <row r="620" spans="1:11" s="20" customFormat="1">
      <c r="C620" s="227"/>
      <c r="D620" s="10"/>
      <c r="F620" s="232"/>
      <c r="G620" s="232"/>
      <c r="I620" s="173"/>
      <c r="J620" s="236"/>
      <c r="K620" s="114"/>
    </row>
    <row r="621" spans="1:11" s="20" customFormat="1">
      <c r="A621" s="153"/>
      <c r="B621" s="32"/>
      <c r="C621" s="91">
        <f>C613+1</f>
        <v>62</v>
      </c>
      <c r="D621" s="128" t="s">
        <v>129</v>
      </c>
      <c r="H621" s="234"/>
    </row>
    <row r="622" spans="1:11" s="20" customFormat="1">
      <c r="C622" s="227"/>
      <c r="D622" s="10" t="s">
        <v>600</v>
      </c>
      <c r="E622" s="10"/>
      <c r="F622" s="120">
        <v>1</v>
      </c>
      <c r="G622" s="174"/>
      <c r="J622" s="12"/>
      <c r="K622" s="12"/>
    </row>
    <row r="623" spans="1:11" s="20" customFormat="1">
      <c r="C623" s="227"/>
      <c r="D623" s="10" t="s">
        <v>1</v>
      </c>
      <c r="E623" s="10"/>
      <c r="F623" s="120">
        <v>2</v>
      </c>
      <c r="G623" s="114"/>
    </row>
    <row r="624" spans="1:11" s="20" customFormat="1">
      <c r="C624" s="227"/>
      <c r="D624" s="10"/>
      <c r="F624" s="232"/>
      <c r="G624" s="232"/>
    </row>
    <row r="625" spans="1:11" s="20" customFormat="1">
      <c r="B625" s="10"/>
      <c r="C625" s="123"/>
      <c r="D625" s="10"/>
      <c r="E625" s="10"/>
      <c r="F625" s="68"/>
      <c r="G625" s="68"/>
      <c r="H625" s="10"/>
      <c r="I625" s="10"/>
      <c r="J625" s="10"/>
      <c r="K625" s="10"/>
    </row>
    <row r="626" spans="1:11">
      <c r="A626" s="31"/>
      <c r="B626" s="20"/>
      <c r="C626" s="91">
        <f>C621+1</f>
        <v>63</v>
      </c>
      <c r="D626" s="128" t="s">
        <v>530</v>
      </c>
      <c r="E626" s="20"/>
      <c r="F626" s="94"/>
      <c r="G626" s="94"/>
    </row>
    <row r="627" spans="1:11">
      <c r="B627" s="20"/>
      <c r="C627" s="91"/>
      <c r="D627" s="318" t="s">
        <v>609</v>
      </c>
      <c r="E627" s="228" t="s">
        <v>268</v>
      </c>
      <c r="F627" s="94"/>
    </row>
    <row r="628" spans="1:11">
      <c r="B628" s="20"/>
      <c r="C628" s="227"/>
      <c r="D628" s="20" t="s">
        <v>10</v>
      </c>
      <c r="F628" s="89">
        <v>1</v>
      </c>
    </row>
    <row r="629" spans="1:11">
      <c r="B629" s="20"/>
      <c r="C629" s="227"/>
      <c r="D629" s="20" t="s">
        <v>200</v>
      </c>
      <c r="F629" s="89">
        <v>2</v>
      </c>
    </row>
    <row r="630" spans="1:11">
      <c r="B630" s="20"/>
      <c r="C630" s="227"/>
      <c r="D630" s="20" t="s">
        <v>202</v>
      </c>
      <c r="F630" s="89">
        <v>3</v>
      </c>
    </row>
    <row r="631" spans="1:11">
      <c r="B631" s="20"/>
      <c r="C631" s="227"/>
      <c r="D631" s="20" t="s">
        <v>210</v>
      </c>
      <c r="F631" s="89">
        <v>4</v>
      </c>
    </row>
    <row r="632" spans="1:11">
      <c r="B632" s="20"/>
      <c r="C632" s="227"/>
      <c r="D632" s="20" t="s">
        <v>201</v>
      </c>
      <c r="F632" s="89">
        <v>5</v>
      </c>
    </row>
    <row r="633" spans="1:11">
      <c r="B633" s="20"/>
      <c r="C633" s="227"/>
      <c r="D633" s="20" t="s">
        <v>207</v>
      </c>
      <c r="F633" s="89">
        <v>6</v>
      </c>
    </row>
    <row r="634" spans="1:11">
      <c r="B634" s="20"/>
      <c r="C634" s="227"/>
      <c r="D634" s="20" t="s">
        <v>203</v>
      </c>
      <c r="F634" s="89">
        <v>7</v>
      </c>
    </row>
    <row r="635" spans="1:11">
      <c r="B635" s="20"/>
      <c r="C635" s="227"/>
      <c r="D635" s="20" t="s">
        <v>204</v>
      </c>
      <c r="F635" s="89">
        <v>8</v>
      </c>
    </row>
    <row r="636" spans="1:11">
      <c r="B636" s="20"/>
      <c r="C636" s="227"/>
      <c r="D636" s="20" t="s">
        <v>205</v>
      </c>
      <c r="F636" s="89">
        <v>9</v>
      </c>
    </row>
    <row r="637" spans="1:11">
      <c r="B637" s="20"/>
      <c r="C637" s="227"/>
      <c r="D637" s="20" t="s">
        <v>206</v>
      </c>
      <c r="F637" s="89">
        <v>10</v>
      </c>
    </row>
    <row r="638" spans="1:11">
      <c r="B638" s="20"/>
      <c r="C638" s="227"/>
      <c r="D638" s="20" t="s">
        <v>208</v>
      </c>
      <c r="F638" s="89">
        <v>11</v>
      </c>
    </row>
    <row r="639" spans="1:11">
      <c r="B639" s="20"/>
      <c r="C639" s="227"/>
      <c r="D639" s="20" t="s">
        <v>209</v>
      </c>
      <c r="F639" s="89">
        <v>12</v>
      </c>
    </row>
    <row r="640" spans="1:11">
      <c r="B640" s="20"/>
      <c r="C640" s="227"/>
      <c r="D640" s="20"/>
      <c r="E640" s="232"/>
      <c r="F640" s="94"/>
    </row>
    <row r="641" spans="1:11" s="20" customFormat="1">
      <c r="B641" s="32"/>
      <c r="C641" s="91">
        <f>C626+1</f>
        <v>64</v>
      </c>
      <c r="D641" s="32" t="s">
        <v>236</v>
      </c>
      <c r="F641" s="395"/>
      <c r="G641" s="395"/>
    </row>
    <row r="642" spans="1:11" s="20" customFormat="1">
      <c r="C642" s="227"/>
      <c r="D642" s="20" t="s">
        <v>18</v>
      </c>
      <c r="F642" s="89">
        <v>1</v>
      </c>
      <c r="G642" s="94"/>
    </row>
    <row r="643" spans="1:11" s="20" customFormat="1">
      <c r="C643" s="227"/>
      <c r="D643" s="20" t="s">
        <v>19</v>
      </c>
      <c r="F643" s="89">
        <v>2</v>
      </c>
      <c r="G643" s="94"/>
    </row>
    <row r="644" spans="1:11" s="20" customFormat="1">
      <c r="C644" s="227"/>
      <c r="D644" s="20" t="s">
        <v>4</v>
      </c>
      <c r="F644" s="89">
        <v>3</v>
      </c>
      <c r="G644" s="94"/>
    </row>
    <row r="645" spans="1:11">
      <c r="D645" s="114"/>
    </row>
    <row r="646" spans="1:11">
      <c r="A646" s="148" t="s">
        <v>295</v>
      </c>
      <c r="B646" s="233"/>
      <c r="C646" s="233"/>
      <c r="D646" s="233" t="s">
        <v>450</v>
      </c>
      <c r="E646" s="233"/>
      <c r="F646" s="233"/>
      <c r="G646" s="233"/>
      <c r="H646" s="233"/>
      <c r="I646" s="233"/>
      <c r="J646" s="233"/>
      <c r="K646" s="233"/>
    </row>
    <row r="647" spans="1:11" s="20" customFormat="1">
      <c r="A647" s="175"/>
      <c r="B647" s="134"/>
      <c r="C647" s="134"/>
      <c r="D647" s="226" t="str">
        <f>+"Aplicar P"&amp;$C$651&amp;" Sí Edad&gt;15 Sí no Terminar entrevista"</f>
        <v>Aplicar P65 Sí Edad&gt;15 Sí no Terminar entrevista</v>
      </c>
      <c r="E647" s="134"/>
      <c r="F647" s="134"/>
      <c r="G647" s="134"/>
      <c r="H647" s="134"/>
      <c r="I647" s="134"/>
      <c r="J647" s="134"/>
      <c r="K647" s="134"/>
    </row>
    <row r="648" spans="1:11" s="20" customFormat="1">
      <c r="A648" s="175"/>
      <c r="B648" s="134"/>
      <c r="C648" s="134"/>
      <c r="D648" s="226"/>
      <c r="E648" s="134"/>
      <c r="F648" s="134"/>
      <c r="G648" s="134"/>
      <c r="H648" s="134"/>
      <c r="I648" s="134"/>
      <c r="J648" s="134"/>
      <c r="K648" s="134"/>
    </row>
    <row r="649" spans="1:11" s="20" customFormat="1" ht="51.75" customHeight="1">
      <c r="A649" s="175"/>
      <c r="B649" s="134"/>
      <c r="C649" s="134"/>
      <c r="D649" s="414" t="s">
        <v>602</v>
      </c>
      <c r="E649" s="414"/>
      <c r="F649" s="414"/>
      <c r="G649" s="414"/>
      <c r="H649" s="134"/>
      <c r="I649" s="134"/>
      <c r="J649" s="134"/>
      <c r="K649" s="134"/>
    </row>
    <row r="650" spans="1:11" s="20" customFormat="1">
      <c r="A650" s="175"/>
      <c r="B650" s="134"/>
      <c r="C650" s="134"/>
      <c r="D650" s="226"/>
      <c r="E650" s="134"/>
      <c r="F650" s="134"/>
      <c r="G650" s="134"/>
      <c r="H650" s="134"/>
      <c r="I650" s="134"/>
      <c r="J650" s="134"/>
      <c r="K650" s="134"/>
    </row>
    <row r="651" spans="1:11" s="20" customFormat="1">
      <c r="A651" s="175"/>
      <c r="B651" s="134"/>
      <c r="C651" s="221">
        <f>C641+1</f>
        <v>65</v>
      </c>
      <c r="D651" s="275" t="s">
        <v>553</v>
      </c>
      <c r="E651" s="271"/>
      <c r="F651" s="271"/>
      <c r="G651" s="226" t="s">
        <v>394</v>
      </c>
      <c r="I651" s="222"/>
      <c r="J651" s="222"/>
      <c r="K651" s="222"/>
    </row>
    <row r="652" spans="1:11" s="20" customFormat="1">
      <c r="A652" s="175"/>
      <c r="B652" s="134"/>
      <c r="C652" s="222"/>
      <c r="D652" s="257" t="s">
        <v>610</v>
      </c>
      <c r="E652" s="271"/>
      <c r="F652" s="271"/>
      <c r="G652" s="222"/>
      <c r="I652" s="222"/>
      <c r="J652" s="222"/>
      <c r="K652" s="222"/>
    </row>
    <row r="653" spans="1:11" s="20" customFormat="1">
      <c r="A653" s="175"/>
      <c r="B653" s="134"/>
      <c r="C653" s="222"/>
      <c r="D653" s="271" t="s">
        <v>387</v>
      </c>
      <c r="E653" s="271"/>
      <c r="F653" s="272">
        <v>1</v>
      </c>
      <c r="G653" s="332"/>
      <c r="I653" s="222"/>
      <c r="J653" s="222"/>
      <c r="K653" s="222"/>
    </row>
    <row r="654" spans="1:11" s="20" customFormat="1">
      <c r="A654" s="175"/>
      <c r="B654" s="134"/>
      <c r="C654" s="222"/>
      <c r="D654" s="271" t="s">
        <v>388</v>
      </c>
      <c r="E654" s="271"/>
      <c r="F654" s="272">
        <v>2</v>
      </c>
      <c r="G654" s="222"/>
      <c r="I654" s="222"/>
      <c r="J654" s="222"/>
      <c r="K654" s="222"/>
    </row>
    <row r="655" spans="1:11" s="20" customFormat="1">
      <c r="A655" s="175"/>
      <c r="B655" s="134"/>
      <c r="C655" s="222"/>
      <c r="D655" s="271" t="s">
        <v>548</v>
      </c>
      <c r="E655" s="271"/>
      <c r="F655" s="272">
        <v>3</v>
      </c>
      <c r="G655" s="222"/>
      <c r="I655" s="222"/>
      <c r="J655" s="222"/>
      <c r="K655" s="222"/>
    </row>
    <row r="656" spans="1:11" s="20" customFormat="1">
      <c r="A656" s="175"/>
      <c r="B656" s="134"/>
      <c r="C656" s="222"/>
      <c r="D656" s="271" t="s">
        <v>489</v>
      </c>
      <c r="E656" s="271"/>
      <c r="F656" s="272">
        <v>4</v>
      </c>
      <c r="G656" s="222"/>
      <c r="I656" s="222"/>
      <c r="J656" s="222"/>
      <c r="K656" s="222"/>
    </row>
    <row r="657" spans="1:11" s="20" customFormat="1">
      <c r="A657" s="175"/>
      <c r="B657" s="134"/>
      <c r="C657" s="222"/>
      <c r="D657" s="271" t="s">
        <v>391</v>
      </c>
      <c r="E657" s="271"/>
      <c r="F657" s="272">
        <v>5</v>
      </c>
      <c r="G657" s="222"/>
      <c r="I657" s="222"/>
      <c r="J657" s="222"/>
      <c r="K657" s="222"/>
    </row>
    <row r="658" spans="1:11" s="20" customFormat="1">
      <c r="A658" s="175"/>
      <c r="B658" s="134"/>
      <c r="C658" s="222"/>
      <c r="D658" s="271" t="s">
        <v>392</v>
      </c>
      <c r="E658" s="271"/>
      <c r="F658" s="272">
        <v>6</v>
      </c>
      <c r="G658" s="222"/>
      <c r="I658" s="222"/>
      <c r="J658" s="222"/>
      <c r="K658" s="222"/>
    </row>
    <row r="659" spans="1:11" s="20" customFormat="1">
      <c r="A659" s="175"/>
      <c r="B659" s="134"/>
      <c r="C659" s="222"/>
      <c r="D659" s="271" t="s">
        <v>559</v>
      </c>
      <c r="E659" s="271"/>
      <c r="F659" s="272">
        <v>7</v>
      </c>
      <c r="G659" s="222"/>
      <c r="I659" s="222"/>
      <c r="J659" s="222"/>
      <c r="K659" s="222"/>
    </row>
    <row r="660" spans="1:11" s="20" customFormat="1">
      <c r="A660" s="175"/>
      <c r="B660" s="134"/>
      <c r="C660" s="222"/>
      <c r="D660" s="271" t="s">
        <v>393</v>
      </c>
      <c r="E660" s="271"/>
      <c r="F660" s="272">
        <v>8</v>
      </c>
      <c r="G660" s="222"/>
      <c r="I660" s="222"/>
      <c r="J660" s="222"/>
      <c r="K660" s="222"/>
    </row>
    <row r="661" spans="1:11" s="20" customFormat="1">
      <c r="A661" s="175"/>
      <c r="B661" s="134"/>
      <c r="C661" s="222"/>
      <c r="D661" s="222" t="s">
        <v>532</v>
      </c>
      <c r="E661" s="222"/>
      <c r="F661" s="272">
        <v>9</v>
      </c>
      <c r="G661" s="222"/>
      <c r="I661" s="222"/>
      <c r="J661" s="222"/>
      <c r="K661" s="222"/>
    </row>
    <row r="662" spans="1:11" s="20" customFormat="1">
      <c r="A662" s="175"/>
      <c r="B662" s="134"/>
      <c r="C662" s="222"/>
      <c r="D662" s="222" t="s">
        <v>547</v>
      </c>
      <c r="E662" s="222"/>
      <c r="F662" s="272">
        <v>10</v>
      </c>
      <c r="G662" s="222"/>
      <c r="H662" s="222"/>
      <c r="I662" s="222"/>
      <c r="J662" s="222"/>
      <c r="K662" s="222"/>
    </row>
    <row r="663" spans="1:11" s="20" customFormat="1">
      <c r="A663" s="175"/>
      <c r="B663" s="134"/>
      <c r="C663" s="222"/>
      <c r="D663" s="222" t="s">
        <v>568</v>
      </c>
      <c r="E663" s="222"/>
      <c r="F663" s="272">
        <v>11</v>
      </c>
      <c r="G663" s="222"/>
      <c r="H663" s="222"/>
      <c r="I663" s="222"/>
      <c r="J663" s="222"/>
      <c r="K663" s="222"/>
    </row>
    <row r="664" spans="1:11" s="20" customFormat="1">
      <c r="A664" s="175"/>
      <c r="B664" s="134"/>
      <c r="C664" s="222"/>
      <c r="D664" s="271" t="s">
        <v>386</v>
      </c>
      <c r="E664" s="271"/>
      <c r="F664" s="272">
        <v>99</v>
      </c>
      <c r="G664" s="332" t="s">
        <v>546</v>
      </c>
      <c r="H664" s="222"/>
      <c r="I664" s="222"/>
      <c r="J664" s="222"/>
      <c r="K664" s="222"/>
    </row>
    <row r="665" spans="1:11" s="20" customFormat="1">
      <c r="A665" s="175"/>
      <c r="B665" s="134"/>
      <c r="C665" s="222"/>
      <c r="D665" s="271"/>
      <c r="E665" s="271"/>
      <c r="F665" s="333"/>
      <c r="G665" s="332"/>
      <c r="H665" s="222"/>
      <c r="I665" s="222"/>
      <c r="J665" s="222"/>
      <c r="K665" s="222"/>
    </row>
    <row r="666" spans="1:11" s="20" customFormat="1">
      <c r="A666" s="175"/>
      <c r="B666" s="134"/>
      <c r="C666" s="222"/>
      <c r="D666" s="342" t="str">
        <f>+"ATENCIÓN PROGRAMADOR, APLICAR DE P"&amp;$C$668&amp;" A P"&amp;$C$713&amp;" PARA CADA OPCIÓN SELECCIONADA EN P"&amp;$C$651&amp;" EXCEPTO CÓDIGO 11"</f>
        <v>ATENCIÓN PROGRAMADOR, APLICAR DE P66 A P70 PARA CADA OPCIÓN SELECCIONADA EN P65 EXCEPTO CÓDIGO 11</v>
      </c>
      <c r="E666" s="222"/>
      <c r="F666" s="333"/>
      <c r="G666" s="222"/>
      <c r="H666" s="222"/>
      <c r="I666" s="222"/>
      <c r="J666" s="222"/>
      <c r="K666" s="222"/>
    </row>
    <row r="667" spans="1:11" s="20" customFormat="1">
      <c r="A667" s="175"/>
      <c r="B667" s="134"/>
      <c r="C667" s="222"/>
      <c r="D667" s="222"/>
      <c r="E667" s="222"/>
      <c r="F667" s="333"/>
      <c r="G667" s="222"/>
      <c r="H667" s="222"/>
      <c r="I667" s="222"/>
      <c r="J667" s="222"/>
      <c r="K667" s="222"/>
    </row>
    <row r="668" spans="1:11" s="20" customFormat="1">
      <c r="A668" s="175"/>
      <c r="B668" s="134"/>
      <c r="C668" s="224">
        <f>C651+1</f>
        <v>66</v>
      </c>
      <c r="D668" s="275" t="s">
        <v>560</v>
      </c>
      <c r="E668" s="222"/>
      <c r="F668" s="226" t="s">
        <v>549</v>
      </c>
      <c r="G668" s="222"/>
      <c r="H668" s="222"/>
      <c r="I668" s="222"/>
      <c r="J668" s="222"/>
      <c r="K668" s="222"/>
    </row>
    <row r="669" spans="1:11" s="20" customFormat="1">
      <c r="A669" s="175"/>
      <c r="B669" s="134"/>
      <c r="C669" s="224"/>
      <c r="D669" s="257" t="s">
        <v>611</v>
      </c>
      <c r="E669" s="222"/>
      <c r="F669" s="222"/>
      <c r="G669" s="222"/>
      <c r="H669" s="222"/>
      <c r="I669" s="222"/>
      <c r="J669" s="222"/>
      <c r="K669" s="222"/>
    </row>
    <row r="670" spans="1:11" s="20" customFormat="1">
      <c r="A670" s="175"/>
      <c r="B670" s="134"/>
      <c r="C670" s="222"/>
      <c r="D670" s="271" t="s">
        <v>554</v>
      </c>
      <c r="E670"/>
      <c r="F670" s="225">
        <v>1</v>
      </c>
      <c r="H670" s="222"/>
      <c r="I670" s="222"/>
      <c r="J670" s="222"/>
      <c r="K670" s="222"/>
    </row>
    <row r="671" spans="1:11" s="20" customFormat="1">
      <c r="A671" s="175"/>
      <c r="B671" s="134"/>
      <c r="C671" s="222"/>
      <c r="D671" s="271" t="s">
        <v>555</v>
      </c>
      <c r="E671"/>
      <c r="F671" s="225">
        <v>2</v>
      </c>
      <c r="H671" s="222"/>
      <c r="I671" s="222"/>
      <c r="J671" s="222"/>
      <c r="K671" s="222"/>
    </row>
    <row r="672" spans="1:11" s="20" customFormat="1">
      <c r="A672" s="175"/>
      <c r="B672" s="134"/>
      <c r="C672" s="222"/>
      <c r="D672" s="271" t="s">
        <v>420</v>
      </c>
      <c r="E672"/>
      <c r="F672" s="225">
        <v>3</v>
      </c>
      <c r="H672" s="222"/>
      <c r="I672" s="222"/>
      <c r="J672" s="222"/>
      <c r="K672" s="222"/>
    </row>
    <row r="673" spans="1:11" s="20" customFormat="1">
      <c r="A673" s="175"/>
      <c r="B673" s="134"/>
      <c r="C673" s="222"/>
      <c r="D673" s="271" t="s">
        <v>616</v>
      </c>
      <c r="E673"/>
      <c r="F673" s="225">
        <v>4</v>
      </c>
      <c r="H673" s="222"/>
      <c r="I673" s="222"/>
      <c r="J673" s="222"/>
      <c r="K673" s="222"/>
    </row>
    <row r="674" spans="1:11" s="20" customFormat="1">
      <c r="A674" s="175"/>
      <c r="B674" s="134"/>
      <c r="C674" s="222"/>
      <c r="D674" s="271" t="s">
        <v>556</v>
      </c>
      <c r="E674"/>
      <c r="F674" s="225">
        <v>5</v>
      </c>
      <c r="H674" s="222"/>
      <c r="I674" s="222"/>
      <c r="J674" s="222"/>
      <c r="K674" s="222"/>
    </row>
    <row r="675" spans="1:11" s="20" customFormat="1">
      <c r="A675" s="175"/>
      <c r="B675" s="134"/>
      <c r="C675" s="222"/>
      <c r="D675" s="271" t="s">
        <v>423</v>
      </c>
      <c r="E675"/>
      <c r="F675" s="225">
        <v>6</v>
      </c>
      <c r="H675" s="222"/>
      <c r="I675" s="222"/>
      <c r="J675" s="222"/>
      <c r="K675" s="222"/>
    </row>
    <row r="676" spans="1:11" s="20" customFormat="1">
      <c r="A676" s="175"/>
      <c r="B676" s="134"/>
      <c r="C676" s="222"/>
      <c r="D676" s="271" t="s">
        <v>425</v>
      </c>
      <c r="E676"/>
      <c r="F676" s="225">
        <v>7</v>
      </c>
      <c r="H676" s="222"/>
      <c r="I676" s="222"/>
      <c r="J676" s="222"/>
      <c r="K676" s="222"/>
    </row>
    <row r="677" spans="1:11" s="20" customFormat="1">
      <c r="A677" s="175"/>
      <c r="B677" s="134"/>
      <c r="C677" s="364" t="s">
        <v>638</v>
      </c>
      <c r="D677" s="271" t="s">
        <v>557</v>
      </c>
      <c r="E677"/>
      <c r="F677" s="225">
        <v>8</v>
      </c>
      <c r="H677" s="222"/>
      <c r="I677" s="222"/>
      <c r="J677" s="222"/>
      <c r="K677" s="222"/>
    </row>
    <row r="678" spans="1:11" s="20" customFormat="1">
      <c r="A678" s="175"/>
      <c r="B678" s="134"/>
      <c r="C678" s="222"/>
      <c r="D678" s="222"/>
      <c r="E678" s="222"/>
      <c r="F678" s="222"/>
      <c r="G678" s="222"/>
      <c r="H678" s="222"/>
      <c r="I678" s="222"/>
      <c r="J678" s="222"/>
      <c r="K678" s="222"/>
    </row>
    <row r="679" spans="1:11" s="20" customFormat="1">
      <c r="A679" s="175"/>
      <c r="B679" s="134"/>
      <c r="C679" s="221">
        <f>C668+1</f>
        <v>67</v>
      </c>
      <c r="D679" s="275" t="s">
        <v>558</v>
      </c>
      <c r="E679" s="271"/>
      <c r="F679" s="226" t="s">
        <v>531</v>
      </c>
      <c r="G679" s="256"/>
      <c r="I679" s="222"/>
      <c r="J679" s="222"/>
      <c r="K679" s="222"/>
    </row>
    <row r="680" spans="1:11" s="20" customFormat="1">
      <c r="A680" s="175"/>
      <c r="B680" s="134"/>
      <c r="C680" s="222"/>
      <c r="D680" s="257" t="s">
        <v>613</v>
      </c>
      <c r="E680" s="222"/>
      <c r="F680" s="263"/>
      <c r="G680" s="222"/>
      <c r="H680" s="222"/>
      <c r="I680" s="222"/>
      <c r="J680" s="222"/>
      <c r="K680" s="222"/>
    </row>
    <row r="681" spans="1:11" s="20" customFormat="1">
      <c r="A681" s="175"/>
      <c r="B681" s="134"/>
      <c r="C681" s="222"/>
      <c r="D681" s="255"/>
      <c r="E681" s="222"/>
      <c r="F681" s="222"/>
      <c r="G681" s="222"/>
      <c r="H681" s="222"/>
      <c r="I681" s="222"/>
      <c r="J681" s="222"/>
      <c r="K681" s="222"/>
    </row>
    <row r="682" spans="1:11" s="20" customFormat="1">
      <c r="A682" s="175"/>
      <c r="B682" s="134"/>
      <c r="C682" s="222"/>
      <c r="D682" s="222"/>
      <c r="E682" s="222"/>
      <c r="G682" s="222"/>
      <c r="H682" s="222"/>
      <c r="I682" s="222"/>
      <c r="J682" s="222"/>
      <c r="K682" s="222"/>
    </row>
    <row r="683" spans="1:11" s="20" customFormat="1">
      <c r="A683" s="175"/>
      <c r="B683" s="134"/>
      <c r="C683" s="224">
        <f>C679+1</f>
        <v>68</v>
      </c>
      <c r="D683" s="276" t="s">
        <v>561</v>
      </c>
      <c r="E683" s="263"/>
      <c r="F683" s="226" t="s">
        <v>394</v>
      </c>
      <c r="H683" s="222"/>
      <c r="I683" s="222"/>
      <c r="J683" s="222"/>
      <c r="K683" s="222"/>
    </row>
    <row r="684" spans="1:11" s="20" customFormat="1">
      <c r="A684" s="175"/>
      <c r="B684" s="134"/>
      <c r="C684" s="222"/>
      <c r="D684" s="257" t="s">
        <v>612</v>
      </c>
      <c r="E684" s="263"/>
      <c r="F684" s="222"/>
      <c r="H684" s="222"/>
      <c r="I684" s="222"/>
      <c r="J684" s="222"/>
      <c r="K684" s="222"/>
    </row>
    <row r="685" spans="1:11" s="20" customFormat="1">
      <c r="A685" s="175"/>
      <c r="B685" s="134"/>
      <c r="C685" s="406" t="s">
        <v>563</v>
      </c>
      <c r="D685" s="343" t="s">
        <v>396</v>
      </c>
      <c r="E685" s="222"/>
      <c r="F685" s="225">
        <v>1</v>
      </c>
      <c r="H685" s="222"/>
      <c r="J685" s="222"/>
      <c r="K685" s="222"/>
    </row>
    <row r="686" spans="1:11" s="20" customFormat="1">
      <c r="A686" s="175"/>
      <c r="B686" s="134"/>
      <c r="C686" s="407"/>
      <c r="D686" s="344" t="s">
        <v>397</v>
      </c>
      <c r="E686" s="222"/>
      <c r="F686" s="225">
        <v>2</v>
      </c>
      <c r="H686" s="222"/>
      <c r="J686" s="222"/>
      <c r="K686" s="222"/>
    </row>
    <row r="687" spans="1:11" s="20" customFormat="1">
      <c r="A687" s="175"/>
      <c r="B687" s="134"/>
      <c r="C687" s="407"/>
      <c r="D687" s="344" t="s">
        <v>562</v>
      </c>
      <c r="E687" s="222"/>
      <c r="F687" s="225">
        <v>3</v>
      </c>
      <c r="H687" s="222"/>
      <c r="J687" s="222"/>
      <c r="K687" s="222"/>
    </row>
    <row r="688" spans="1:11" s="20" customFormat="1">
      <c r="A688" s="175"/>
      <c r="B688" s="134"/>
      <c r="C688" s="408"/>
      <c r="D688" s="345" t="s">
        <v>399</v>
      </c>
      <c r="E688" s="222"/>
      <c r="F688" s="225">
        <v>4</v>
      </c>
      <c r="H688" s="222"/>
      <c r="J688" s="222"/>
      <c r="K688" s="222"/>
    </row>
    <row r="689" spans="1:11" s="20" customFormat="1">
      <c r="A689" s="175"/>
      <c r="B689" s="134"/>
      <c r="C689" s="409" t="s">
        <v>567</v>
      </c>
      <c r="D689" s="343" t="s">
        <v>566</v>
      </c>
      <c r="E689" s="222"/>
      <c r="F689" s="225">
        <v>5</v>
      </c>
      <c r="H689" s="222"/>
      <c r="J689" s="222"/>
      <c r="K689" s="222"/>
    </row>
    <row r="690" spans="1:11" s="20" customFormat="1">
      <c r="A690" s="175"/>
      <c r="B690" s="134"/>
      <c r="C690" s="410"/>
      <c r="D690" s="344" t="s">
        <v>564</v>
      </c>
      <c r="E690" s="222"/>
      <c r="F690" s="225">
        <v>6</v>
      </c>
      <c r="H690" s="222"/>
      <c r="J690" s="222"/>
      <c r="K690" s="222"/>
    </row>
    <row r="691" spans="1:11" s="20" customFormat="1">
      <c r="A691" s="175"/>
      <c r="B691" s="134"/>
      <c r="C691" s="411"/>
      <c r="D691" s="345" t="s">
        <v>565</v>
      </c>
      <c r="E691" s="222"/>
      <c r="F691" s="225">
        <v>7</v>
      </c>
      <c r="H691" s="222"/>
      <c r="J691" s="222"/>
      <c r="K691" s="222"/>
    </row>
    <row r="692" spans="1:11" s="20" customFormat="1">
      <c r="A692" s="175"/>
      <c r="B692" s="134"/>
      <c r="C692" s="406" t="s">
        <v>570</v>
      </c>
      <c r="D692" s="343" t="s">
        <v>533</v>
      </c>
      <c r="E692" s="222"/>
      <c r="F692" s="225">
        <v>8</v>
      </c>
      <c r="H692" s="222"/>
      <c r="J692" s="222"/>
      <c r="K692" s="222"/>
    </row>
    <row r="693" spans="1:11" s="20" customFormat="1">
      <c r="A693" s="175"/>
      <c r="B693" s="134"/>
      <c r="C693" s="408"/>
      <c r="D693" s="345" t="s">
        <v>403</v>
      </c>
      <c r="E693" s="222"/>
      <c r="F693" s="225">
        <v>9</v>
      </c>
      <c r="H693" s="222"/>
      <c r="J693" s="222"/>
      <c r="K693" s="222"/>
    </row>
    <row r="694" spans="1:11" s="20" customFormat="1">
      <c r="A694" s="175"/>
      <c r="B694" s="134"/>
      <c r="C694" s="222"/>
      <c r="D694" s="339" t="s">
        <v>149</v>
      </c>
      <c r="E694" s="222"/>
      <c r="F694" s="225">
        <v>97</v>
      </c>
      <c r="H694" s="222"/>
      <c r="J694" s="222"/>
      <c r="K694" s="222"/>
    </row>
    <row r="695" spans="1:11" s="20" customFormat="1">
      <c r="A695" s="175"/>
      <c r="B695" s="134"/>
      <c r="C695" s="222"/>
      <c r="D695" s="339" t="s">
        <v>569</v>
      </c>
      <c r="E695" s="222"/>
      <c r="F695" s="225">
        <v>98</v>
      </c>
      <c r="H695" s="222"/>
      <c r="J695" s="222"/>
      <c r="K695" s="222"/>
    </row>
    <row r="696" spans="1:11" s="20" customFormat="1">
      <c r="A696" s="175"/>
      <c r="B696" s="134"/>
      <c r="C696" s="134"/>
      <c r="D696" s="273"/>
      <c r="E696" s="134"/>
      <c r="F696" s="134"/>
      <c r="G696" s="134"/>
      <c r="H696" s="134"/>
      <c r="I696" s="134"/>
      <c r="J696" s="134"/>
      <c r="K696" s="134"/>
    </row>
    <row r="697" spans="1:11" s="20" customFormat="1">
      <c r="A697" s="175"/>
      <c r="B697" s="134"/>
      <c r="C697" s="224">
        <f>C683+1</f>
        <v>69</v>
      </c>
      <c r="D697" s="275" t="s">
        <v>571</v>
      </c>
      <c r="E697" s="222"/>
      <c r="F697" s="222"/>
      <c r="G697" s="226" t="s">
        <v>502</v>
      </c>
      <c r="H697" s="226" t="s">
        <v>394</v>
      </c>
      <c r="I697" s="222"/>
      <c r="J697" s="134"/>
      <c r="K697" s="134"/>
    </row>
    <row r="698" spans="1:11" s="20" customFormat="1">
      <c r="A698" s="175"/>
      <c r="B698" s="134"/>
      <c r="C698" s="224"/>
      <c r="D698" s="257" t="s">
        <v>614</v>
      </c>
      <c r="E698" s="222"/>
      <c r="F698" s="222"/>
      <c r="G698" s="222"/>
      <c r="H698" s="222"/>
      <c r="I698" s="222"/>
      <c r="J698" s="134"/>
      <c r="K698" s="134"/>
    </row>
    <row r="699" spans="1:11" s="20" customFormat="1">
      <c r="A699" s="175"/>
      <c r="B699" s="134"/>
      <c r="C699" s="222"/>
      <c r="D699" s="271" t="s">
        <v>575</v>
      </c>
      <c r="F699" s="225">
        <v>1</v>
      </c>
      <c r="I699" s="222"/>
      <c r="J699" s="134"/>
      <c r="K699" s="134"/>
    </row>
    <row r="700" spans="1:11" s="20" customFormat="1">
      <c r="A700" s="175"/>
      <c r="B700" s="134"/>
      <c r="C700" s="222"/>
      <c r="D700" s="271" t="s">
        <v>574</v>
      </c>
      <c r="F700" s="225">
        <v>2</v>
      </c>
      <c r="I700" s="222"/>
      <c r="J700" s="134"/>
      <c r="K700" s="134"/>
    </row>
    <row r="701" spans="1:11" s="20" customFormat="1">
      <c r="A701" s="175"/>
      <c r="B701" s="134"/>
      <c r="C701" s="222"/>
      <c r="D701" s="271" t="s">
        <v>572</v>
      </c>
      <c r="E701" s="222"/>
      <c r="F701" s="225">
        <v>3</v>
      </c>
      <c r="I701" s="222"/>
      <c r="J701" s="134"/>
      <c r="K701" s="134"/>
    </row>
    <row r="702" spans="1:11" s="20" customFormat="1">
      <c r="A702" s="175"/>
      <c r="B702" s="134"/>
      <c r="C702" s="222"/>
      <c r="D702" s="271" t="s">
        <v>573</v>
      </c>
      <c r="E702" s="222"/>
      <c r="F702" s="225">
        <v>4</v>
      </c>
      <c r="I702" s="222"/>
      <c r="J702" s="134"/>
      <c r="K702" s="134"/>
    </row>
    <row r="703" spans="1:11" s="20" customFormat="1">
      <c r="A703" s="175"/>
      <c r="B703" s="134"/>
      <c r="C703" s="222"/>
      <c r="D703" s="271" t="s">
        <v>10</v>
      </c>
      <c r="E703" s="222"/>
      <c r="F703" s="225">
        <v>5</v>
      </c>
      <c r="I703" s="222"/>
      <c r="J703" s="134"/>
      <c r="K703" s="134"/>
    </row>
    <row r="704" spans="1:11" s="20" customFormat="1">
      <c r="A704" s="175"/>
      <c r="B704" s="134"/>
      <c r="C704" s="222"/>
      <c r="D704" s="271" t="s">
        <v>414</v>
      </c>
      <c r="E704" s="222"/>
      <c r="F704" s="225">
        <v>6</v>
      </c>
      <c r="I704" s="222"/>
      <c r="J704" s="134"/>
      <c r="K704" s="134"/>
    </row>
    <row r="705" spans="1:11" s="20" customFormat="1">
      <c r="A705" s="175"/>
      <c r="B705" s="134"/>
      <c r="C705" s="222"/>
      <c r="D705" s="271" t="s">
        <v>415</v>
      </c>
      <c r="E705" s="222"/>
      <c r="F705" s="225">
        <v>7</v>
      </c>
      <c r="I705" s="222"/>
      <c r="J705" s="134"/>
      <c r="K705" s="134"/>
    </row>
    <row r="706" spans="1:11" s="20" customFormat="1">
      <c r="A706" s="175"/>
      <c r="B706" s="134"/>
      <c r="C706" s="222"/>
      <c r="D706" s="271" t="s">
        <v>416</v>
      </c>
      <c r="E706" s="222"/>
      <c r="F706" s="225">
        <v>8</v>
      </c>
      <c r="I706" s="222"/>
      <c r="J706" s="134"/>
      <c r="K706" s="134"/>
    </row>
    <row r="707" spans="1:11" s="20" customFormat="1">
      <c r="A707" s="175"/>
      <c r="B707" s="134"/>
      <c r="C707" s="222"/>
      <c r="D707" s="271" t="s">
        <v>417</v>
      </c>
      <c r="E707" s="222"/>
      <c r="F707" s="225">
        <v>9</v>
      </c>
      <c r="I707" s="222"/>
      <c r="J707" s="134"/>
      <c r="K707" s="134"/>
    </row>
    <row r="708" spans="1:11" s="20" customFormat="1">
      <c r="A708" s="175"/>
      <c r="B708" s="134"/>
      <c r="C708" s="222"/>
      <c r="D708" s="271" t="s">
        <v>418</v>
      </c>
      <c r="E708" s="222"/>
      <c r="F708" s="225">
        <v>10</v>
      </c>
      <c r="I708" s="222"/>
      <c r="J708" s="134"/>
      <c r="K708" s="134"/>
    </row>
    <row r="709" spans="1:11" s="20" customFormat="1">
      <c r="A709" s="175"/>
      <c r="B709" s="134"/>
      <c r="C709" s="222"/>
      <c r="D709" s="271" t="s">
        <v>453</v>
      </c>
      <c r="E709" s="222"/>
      <c r="F709" s="225">
        <v>11</v>
      </c>
      <c r="I709" s="222"/>
      <c r="J709" s="134"/>
      <c r="K709" s="134"/>
    </row>
    <row r="710" spans="1:11" s="20" customFormat="1">
      <c r="A710" s="175"/>
      <c r="B710" s="134"/>
      <c r="C710" s="222"/>
      <c r="D710" s="271" t="s">
        <v>544</v>
      </c>
      <c r="E710" s="222"/>
      <c r="F710" s="225">
        <v>12</v>
      </c>
      <c r="I710" s="222"/>
      <c r="J710" s="134"/>
      <c r="K710" s="134"/>
    </row>
    <row r="711" spans="1:11" s="20" customFormat="1">
      <c r="A711" s="175"/>
      <c r="B711" s="134"/>
      <c r="C711" s="222"/>
      <c r="D711" s="271" t="s">
        <v>153</v>
      </c>
      <c r="E711" s="222"/>
      <c r="F711" s="225">
        <v>98</v>
      </c>
      <c r="I711" s="222"/>
      <c r="J711" s="134"/>
      <c r="K711" s="134"/>
    </row>
    <row r="712" spans="1:11" s="20" customFormat="1">
      <c r="A712" s="175"/>
      <c r="B712" s="134"/>
      <c r="C712" s="222"/>
      <c r="D712" s="274"/>
      <c r="I712" s="222"/>
      <c r="J712" s="134"/>
      <c r="K712" s="134"/>
    </row>
    <row r="713" spans="1:11" s="20" customFormat="1">
      <c r="A713" s="175"/>
      <c r="B713" s="134"/>
      <c r="C713" s="224">
        <f>C697+1</f>
        <v>70</v>
      </c>
      <c r="D713" s="275" t="s">
        <v>623</v>
      </c>
      <c r="E713" s="222"/>
      <c r="I713" s="222"/>
      <c r="J713" s="222"/>
      <c r="K713" s="222"/>
    </row>
    <row r="714" spans="1:11" s="20" customFormat="1">
      <c r="A714" s="175"/>
      <c r="B714" s="134"/>
      <c r="C714" s="222"/>
      <c r="D714" s="271" t="s">
        <v>575</v>
      </c>
      <c r="F714" s="225">
        <v>1</v>
      </c>
      <c r="G714" s="226" t="s">
        <v>502</v>
      </c>
      <c r="H714" s="226" t="s">
        <v>394</v>
      </c>
      <c r="I714" s="222"/>
      <c r="J714" s="222"/>
      <c r="K714" s="222"/>
    </row>
    <row r="715" spans="1:11" s="20" customFormat="1">
      <c r="A715" s="175"/>
      <c r="B715" s="134"/>
      <c r="C715" s="222"/>
      <c r="D715" s="271" t="s">
        <v>574</v>
      </c>
      <c r="F715" s="225">
        <v>2</v>
      </c>
      <c r="I715" s="222"/>
      <c r="J715" s="222"/>
      <c r="K715" s="222"/>
    </row>
    <row r="716" spans="1:11" s="20" customFormat="1">
      <c r="A716" s="175"/>
      <c r="B716" s="134"/>
      <c r="C716" s="222"/>
      <c r="D716" s="271" t="s">
        <v>572</v>
      </c>
      <c r="E716" s="222"/>
      <c r="F716" s="225">
        <v>3</v>
      </c>
      <c r="I716" s="222"/>
      <c r="J716" s="222"/>
      <c r="K716" s="222"/>
    </row>
    <row r="717" spans="1:11" s="20" customFormat="1">
      <c r="A717" s="175"/>
      <c r="B717" s="134"/>
      <c r="C717" s="222"/>
      <c r="D717" s="271" t="s">
        <v>573</v>
      </c>
      <c r="E717" s="222"/>
      <c r="F717" s="225">
        <v>4</v>
      </c>
      <c r="I717" s="222"/>
      <c r="J717" s="222"/>
      <c r="K717" s="222"/>
    </row>
    <row r="718" spans="1:11" s="20" customFormat="1">
      <c r="A718" s="175"/>
      <c r="B718" s="134"/>
      <c r="C718" s="222"/>
      <c r="D718" s="271" t="s">
        <v>10</v>
      </c>
      <c r="E718" s="222"/>
      <c r="F718" s="225">
        <v>5</v>
      </c>
      <c r="I718" s="222"/>
      <c r="J718" s="222"/>
      <c r="K718" s="222"/>
    </row>
    <row r="719" spans="1:11" s="20" customFormat="1">
      <c r="A719" s="175"/>
      <c r="B719" s="134"/>
      <c r="C719" s="222"/>
      <c r="D719" s="271" t="s">
        <v>414</v>
      </c>
      <c r="E719" s="222"/>
      <c r="F719" s="225">
        <v>6</v>
      </c>
      <c r="I719" s="222"/>
      <c r="J719" s="222"/>
      <c r="K719" s="222"/>
    </row>
    <row r="720" spans="1:11" s="20" customFormat="1">
      <c r="A720" s="175"/>
      <c r="B720" s="134"/>
      <c r="C720" s="222"/>
      <c r="D720" s="271" t="s">
        <v>415</v>
      </c>
      <c r="E720" s="222"/>
      <c r="F720" s="225">
        <v>7</v>
      </c>
      <c r="I720" s="222"/>
      <c r="J720" s="222"/>
      <c r="K720" s="222"/>
    </row>
    <row r="721" spans="1:11" s="20" customFormat="1">
      <c r="A721" s="175"/>
      <c r="B721" s="134"/>
      <c r="C721" s="222"/>
      <c r="D721" s="271" t="s">
        <v>416</v>
      </c>
      <c r="E721" s="222"/>
      <c r="F721" s="225">
        <v>8</v>
      </c>
      <c r="I721" s="222"/>
      <c r="J721" s="222"/>
      <c r="K721" s="222"/>
    </row>
    <row r="722" spans="1:11" s="20" customFormat="1">
      <c r="A722" s="175"/>
      <c r="B722" s="134"/>
      <c r="C722" s="222"/>
      <c r="D722" s="271" t="s">
        <v>417</v>
      </c>
      <c r="E722" s="222"/>
      <c r="F722" s="225">
        <v>9</v>
      </c>
      <c r="I722" s="222"/>
      <c r="J722" s="222"/>
      <c r="K722" s="222"/>
    </row>
    <row r="723" spans="1:11" s="20" customFormat="1">
      <c r="A723" s="175"/>
      <c r="B723" s="134"/>
      <c r="C723" s="222"/>
      <c r="D723" s="271" t="s">
        <v>418</v>
      </c>
      <c r="E723" s="222"/>
      <c r="F723" s="225">
        <v>10</v>
      </c>
      <c r="I723" s="222"/>
      <c r="J723" s="222"/>
      <c r="K723" s="222"/>
    </row>
    <row r="724" spans="1:11" s="20" customFormat="1">
      <c r="A724" s="175"/>
      <c r="B724" s="134"/>
      <c r="C724" s="222"/>
      <c r="D724" s="271" t="s">
        <v>453</v>
      </c>
      <c r="E724" s="222"/>
      <c r="F724" s="225">
        <v>11</v>
      </c>
      <c r="I724" s="222"/>
      <c r="J724" s="222"/>
      <c r="K724" s="222"/>
    </row>
    <row r="725" spans="1:11" s="20" customFormat="1">
      <c r="A725" s="175"/>
      <c r="B725" s="134"/>
      <c r="C725" s="222"/>
      <c r="D725" s="271" t="s">
        <v>544</v>
      </c>
      <c r="E725" s="222"/>
      <c r="F725" s="225">
        <v>12</v>
      </c>
      <c r="I725" s="222"/>
      <c r="J725" s="222"/>
      <c r="K725" s="222"/>
    </row>
    <row r="726" spans="1:11" s="20" customFormat="1">
      <c r="A726" s="175"/>
      <c r="B726" s="134"/>
      <c r="C726" s="222"/>
      <c r="D726" s="271" t="s">
        <v>153</v>
      </c>
      <c r="E726" s="222"/>
      <c r="F726" s="225">
        <v>98</v>
      </c>
      <c r="I726" s="222"/>
      <c r="J726" s="222"/>
      <c r="K726" s="222"/>
    </row>
    <row r="727" spans="1:11" s="20" customFormat="1">
      <c r="A727" s="175"/>
      <c r="B727" s="134"/>
      <c r="C727" s="222"/>
      <c r="D727" s="271" t="s">
        <v>550</v>
      </c>
      <c r="E727" s="222"/>
      <c r="F727" s="225">
        <v>99</v>
      </c>
      <c r="I727" s="222"/>
      <c r="J727" s="222"/>
      <c r="K727" s="222"/>
    </row>
    <row r="728" spans="1:11" s="20" customFormat="1">
      <c r="A728" s="175"/>
      <c r="B728" s="134"/>
      <c r="C728" s="222"/>
      <c r="D728" s="271"/>
      <c r="E728" s="222"/>
      <c r="F728" s="222"/>
      <c r="G728" s="222"/>
      <c r="H728" s="222"/>
      <c r="I728" s="222"/>
      <c r="J728" s="222"/>
      <c r="K728" s="222"/>
    </row>
    <row r="729" spans="1:11" s="20" customFormat="1">
      <c r="A729" s="175"/>
      <c r="B729" s="134"/>
      <c r="C729" s="222"/>
      <c r="D729" s="271"/>
      <c r="E729" s="222"/>
      <c r="F729" s="222"/>
      <c r="G729" s="222"/>
      <c r="H729" s="222"/>
      <c r="I729" s="222"/>
      <c r="J729" s="222"/>
      <c r="K729" s="222"/>
    </row>
    <row r="730" spans="1:11" s="20" customFormat="1">
      <c r="A730" s="175"/>
      <c r="B730" s="134"/>
      <c r="C730" s="222"/>
      <c r="D730" s="271"/>
      <c r="E730" s="222"/>
      <c r="F730" s="222"/>
      <c r="G730" s="222"/>
      <c r="H730" s="222"/>
      <c r="I730" s="222"/>
      <c r="J730" s="222"/>
      <c r="K730" s="222"/>
    </row>
    <row r="731" spans="1:11" s="20" customFormat="1" ht="46.5" customHeight="1">
      <c r="A731" s="175"/>
      <c r="B731" s="134"/>
      <c r="C731" s="347">
        <f>C713+1</f>
        <v>71</v>
      </c>
      <c r="D731" s="412" t="s">
        <v>577</v>
      </c>
      <c r="E731" s="412"/>
      <c r="F731" s="412"/>
      <c r="G731" s="346"/>
      <c r="H731" s="346"/>
      <c r="I731" s="222"/>
      <c r="J731" s="222"/>
      <c r="K731" s="222"/>
    </row>
    <row r="732" spans="1:11" s="20" customFormat="1">
      <c r="A732" s="175"/>
      <c r="B732" s="134"/>
      <c r="C732" s="222"/>
      <c r="D732" s="319"/>
      <c r="E732" s="222"/>
      <c r="F732" s="263" t="s">
        <v>617</v>
      </c>
      <c r="G732" s="222"/>
      <c r="H732" s="222"/>
      <c r="I732" s="222"/>
      <c r="J732" s="222"/>
      <c r="K732" s="222"/>
    </row>
    <row r="733" spans="1:11" s="314" customFormat="1">
      <c r="A733" s="348"/>
      <c r="B733" s="308"/>
      <c r="C733" s="316"/>
      <c r="D733" s="316" t="s">
        <v>522</v>
      </c>
      <c r="E733" s="316"/>
      <c r="F733" s="349">
        <v>1</v>
      </c>
      <c r="G733" s="316"/>
      <c r="H733" s="316"/>
      <c r="I733" s="316"/>
      <c r="J733" s="316"/>
      <c r="K733" s="316"/>
    </row>
    <row r="734" spans="1:11" s="314" customFormat="1">
      <c r="A734" s="348"/>
      <c r="B734" s="308"/>
      <c r="C734" s="316"/>
      <c r="D734" s="316" t="s">
        <v>517</v>
      </c>
      <c r="E734" s="316"/>
      <c r="F734" s="349">
        <v>2</v>
      </c>
      <c r="G734" s="316"/>
      <c r="H734" s="316"/>
      <c r="I734" s="316"/>
      <c r="J734" s="316"/>
      <c r="K734" s="316"/>
    </row>
    <row r="735" spans="1:11" s="314" customFormat="1">
      <c r="A735" s="348"/>
      <c r="B735" s="308"/>
      <c r="C735" s="316"/>
      <c r="D735" s="316" t="s">
        <v>511</v>
      </c>
      <c r="E735" s="316"/>
      <c r="F735" s="349">
        <v>3</v>
      </c>
      <c r="G735" s="316"/>
      <c r="H735" s="316"/>
      <c r="I735" s="316"/>
      <c r="J735" s="316"/>
      <c r="K735" s="316"/>
    </row>
    <row r="736" spans="1:11" s="314" customFormat="1">
      <c r="A736" s="348"/>
      <c r="B736" s="308"/>
      <c r="C736" s="316"/>
      <c r="D736" s="316" t="s">
        <v>510</v>
      </c>
      <c r="E736" s="316"/>
      <c r="F736" s="349">
        <v>4</v>
      </c>
      <c r="G736" s="316"/>
      <c r="H736" s="316"/>
      <c r="I736" s="316"/>
      <c r="J736" s="316"/>
      <c r="K736" s="316"/>
    </row>
    <row r="737" spans="1:11" s="314" customFormat="1">
      <c r="A737" s="348"/>
      <c r="B737" s="308"/>
      <c r="C737" s="316"/>
      <c r="D737" s="316" t="s">
        <v>509</v>
      </c>
      <c r="E737" s="316"/>
      <c r="F737" s="349">
        <v>5</v>
      </c>
      <c r="G737" s="316"/>
      <c r="H737" s="316"/>
      <c r="I737" s="316"/>
      <c r="J737" s="316"/>
      <c r="K737" s="316"/>
    </row>
    <row r="738" spans="1:11" s="314" customFormat="1">
      <c r="A738" s="348"/>
      <c r="B738" s="308"/>
      <c r="C738" s="316"/>
      <c r="D738" s="316" t="s">
        <v>578</v>
      </c>
      <c r="E738" s="316"/>
      <c r="F738" s="349">
        <v>6</v>
      </c>
      <c r="G738" s="316"/>
      <c r="H738" s="316"/>
      <c r="I738" s="316"/>
      <c r="J738" s="316"/>
      <c r="K738" s="316"/>
    </row>
    <row r="739" spans="1:11" s="314" customFormat="1">
      <c r="A739" s="348"/>
      <c r="B739" s="308"/>
      <c r="C739" s="316"/>
      <c r="D739" s="316" t="s">
        <v>521</v>
      </c>
      <c r="E739" s="316"/>
      <c r="F739" s="349">
        <v>7</v>
      </c>
      <c r="G739" s="316"/>
      <c r="H739" s="316"/>
      <c r="I739" s="316"/>
      <c r="J739" s="316"/>
      <c r="K739" s="316"/>
    </row>
    <row r="740" spans="1:11" s="314" customFormat="1">
      <c r="A740" s="348"/>
      <c r="B740" s="308"/>
      <c r="C740" s="316"/>
      <c r="D740" s="314" t="s">
        <v>513</v>
      </c>
      <c r="E740" s="316"/>
      <c r="F740" s="349">
        <v>8</v>
      </c>
      <c r="G740" s="316"/>
      <c r="H740" s="316"/>
      <c r="I740" s="316"/>
      <c r="J740" s="316"/>
      <c r="K740" s="316"/>
    </row>
    <row r="741" spans="1:11" s="314" customFormat="1">
      <c r="A741" s="348"/>
      <c r="B741" s="308"/>
      <c r="C741" s="316"/>
      <c r="D741" s="316" t="s">
        <v>516</v>
      </c>
      <c r="E741" s="316"/>
      <c r="F741" s="349">
        <v>9</v>
      </c>
      <c r="G741" s="316"/>
      <c r="H741" s="316"/>
      <c r="I741" s="316"/>
      <c r="J741" s="316"/>
      <c r="K741" s="316"/>
    </row>
    <row r="742" spans="1:11" s="314" customFormat="1">
      <c r="A742" s="348"/>
      <c r="B742" s="308"/>
      <c r="C742" s="316"/>
      <c r="D742" s="316" t="s">
        <v>507</v>
      </c>
      <c r="E742" s="316"/>
      <c r="F742" s="349">
        <v>10</v>
      </c>
      <c r="G742" s="316"/>
      <c r="H742" s="316"/>
      <c r="I742" s="316"/>
      <c r="J742" s="316"/>
      <c r="K742" s="316"/>
    </row>
    <row r="743" spans="1:11" s="314" customFormat="1">
      <c r="A743" s="348"/>
      <c r="B743" s="308"/>
      <c r="C743" s="316"/>
      <c r="D743" s="316" t="s">
        <v>505</v>
      </c>
      <c r="E743" s="316"/>
      <c r="F743" s="349">
        <v>11</v>
      </c>
      <c r="G743" s="316"/>
      <c r="H743" s="316"/>
      <c r="I743" s="316"/>
      <c r="J743" s="316"/>
      <c r="K743" s="316"/>
    </row>
    <row r="744" spans="1:11" s="314" customFormat="1">
      <c r="A744" s="348"/>
      <c r="B744" s="308"/>
      <c r="C744" s="316"/>
      <c r="D744" s="316" t="s">
        <v>508</v>
      </c>
      <c r="E744" s="316"/>
      <c r="F744" s="349">
        <v>12</v>
      </c>
      <c r="G744" s="316"/>
      <c r="H744" s="316"/>
      <c r="I744" s="316"/>
      <c r="J744" s="316"/>
      <c r="K744" s="316"/>
    </row>
    <row r="745" spans="1:11" s="314" customFormat="1">
      <c r="A745" s="348"/>
      <c r="B745" s="308"/>
      <c r="C745" s="316"/>
      <c r="D745" s="316" t="s">
        <v>523</v>
      </c>
      <c r="E745" s="316"/>
      <c r="F745" s="349">
        <v>13</v>
      </c>
      <c r="G745" s="316"/>
      <c r="H745" s="316"/>
      <c r="I745" s="316"/>
      <c r="J745" s="316"/>
      <c r="K745" s="316"/>
    </row>
    <row r="746" spans="1:11" s="314" customFormat="1">
      <c r="A746" s="348"/>
      <c r="B746" s="308"/>
      <c r="C746" s="316"/>
      <c r="D746" s="316" t="s">
        <v>514</v>
      </c>
      <c r="E746" s="316"/>
      <c r="F746" s="349">
        <v>14</v>
      </c>
      <c r="G746" s="316"/>
      <c r="H746" s="316"/>
      <c r="I746" s="316"/>
      <c r="J746" s="316"/>
      <c r="K746" s="316"/>
    </row>
    <row r="747" spans="1:11" s="314" customFormat="1">
      <c r="A747" s="348"/>
      <c r="B747" s="308"/>
      <c r="C747" s="316"/>
      <c r="D747" s="316" t="s">
        <v>506</v>
      </c>
      <c r="E747" s="316"/>
      <c r="F747" s="349">
        <v>15</v>
      </c>
      <c r="G747" s="316"/>
      <c r="H747" s="316"/>
      <c r="I747" s="316"/>
      <c r="J747" s="316"/>
      <c r="K747" s="316"/>
    </row>
    <row r="748" spans="1:11" s="314" customFormat="1">
      <c r="A748" s="348"/>
      <c r="B748" s="308"/>
      <c r="C748" s="316"/>
      <c r="D748" s="316" t="s">
        <v>576</v>
      </c>
      <c r="E748" s="316"/>
      <c r="F748" s="349">
        <v>16</v>
      </c>
      <c r="G748" s="316"/>
      <c r="H748" s="316"/>
      <c r="I748" s="316"/>
      <c r="J748" s="316"/>
      <c r="K748" s="316"/>
    </row>
    <row r="749" spans="1:11" s="314" customFormat="1">
      <c r="A749" s="348"/>
      <c r="B749" s="308"/>
      <c r="C749" s="316"/>
      <c r="D749" s="316" t="s">
        <v>512</v>
      </c>
      <c r="E749" s="316"/>
      <c r="F749" s="349">
        <v>17</v>
      </c>
      <c r="G749" s="316"/>
      <c r="H749" s="316"/>
      <c r="I749" s="316"/>
      <c r="J749" s="316"/>
      <c r="K749" s="316"/>
    </row>
    <row r="750" spans="1:11" s="314" customFormat="1">
      <c r="A750" s="348"/>
      <c r="B750" s="308"/>
      <c r="C750" s="316"/>
      <c r="D750" s="316" t="s">
        <v>519</v>
      </c>
      <c r="E750" s="316"/>
      <c r="F750" s="349">
        <v>18</v>
      </c>
      <c r="G750" s="316"/>
      <c r="H750" s="316"/>
      <c r="I750" s="316"/>
      <c r="J750" s="316"/>
      <c r="K750" s="316"/>
    </row>
    <row r="751" spans="1:11" s="314" customFormat="1">
      <c r="A751" s="348"/>
      <c r="B751" s="308"/>
      <c r="C751" s="316"/>
      <c r="D751" s="316" t="s">
        <v>518</v>
      </c>
      <c r="E751" s="316"/>
      <c r="F751" s="349">
        <v>19</v>
      </c>
      <c r="G751" s="316"/>
      <c r="H751" s="316"/>
      <c r="I751" s="316"/>
      <c r="J751" s="316"/>
      <c r="K751" s="316"/>
    </row>
    <row r="752" spans="1:11" s="314" customFormat="1">
      <c r="A752" s="348"/>
      <c r="B752" s="308"/>
      <c r="C752" s="316"/>
      <c r="D752" s="316" t="s">
        <v>524</v>
      </c>
      <c r="E752" s="316"/>
      <c r="F752" s="349">
        <v>20</v>
      </c>
      <c r="G752" s="316"/>
      <c r="H752" s="316"/>
      <c r="I752" s="316"/>
      <c r="J752" s="316"/>
      <c r="K752" s="316"/>
    </row>
    <row r="753" spans="1:11" s="314" customFormat="1">
      <c r="A753" s="348"/>
      <c r="B753" s="308"/>
      <c r="C753" s="316"/>
      <c r="D753" s="316" t="s">
        <v>520</v>
      </c>
      <c r="E753" s="316"/>
      <c r="F753" s="349">
        <v>21</v>
      </c>
      <c r="G753" s="316"/>
      <c r="H753" s="316"/>
      <c r="I753" s="316"/>
      <c r="J753" s="316"/>
      <c r="K753" s="316"/>
    </row>
    <row r="754" spans="1:11" s="314" customFormat="1">
      <c r="A754" s="348"/>
      <c r="B754" s="308"/>
      <c r="C754" s="316"/>
      <c r="D754" s="316" t="s">
        <v>515</v>
      </c>
      <c r="E754" s="316"/>
      <c r="F754" s="349">
        <v>22</v>
      </c>
      <c r="G754" s="316"/>
      <c r="H754" s="316"/>
      <c r="I754" s="316"/>
      <c r="J754" s="316"/>
      <c r="K754" s="316"/>
    </row>
    <row r="755" spans="1:11" s="20" customFormat="1">
      <c r="A755" s="175"/>
      <c r="B755" s="134"/>
      <c r="C755" s="222"/>
      <c r="D755" s="271"/>
      <c r="E755" s="222"/>
      <c r="F755" s="261"/>
      <c r="I755" s="222"/>
      <c r="J755" s="222"/>
      <c r="K755" s="222"/>
    </row>
    <row r="756" spans="1:11" s="20" customFormat="1">
      <c r="A756" s="175"/>
      <c r="B756" s="134"/>
      <c r="C756" s="350">
        <f>C731+1</f>
        <v>72</v>
      </c>
      <c r="D756" s="355" t="s">
        <v>624</v>
      </c>
      <c r="E756" s="222"/>
      <c r="F756" s="222"/>
      <c r="G756" s="222"/>
      <c r="H756" s="222"/>
      <c r="I756" s="222"/>
      <c r="J756" s="134"/>
      <c r="K756" s="134"/>
    </row>
    <row r="757" spans="1:11" s="20" customFormat="1">
      <c r="A757" s="175"/>
      <c r="B757" s="134"/>
      <c r="C757" s="224"/>
      <c r="D757" s="257" t="s">
        <v>615</v>
      </c>
      <c r="E757" s="222"/>
      <c r="F757" s="222"/>
      <c r="G757" s="222"/>
      <c r="H757" s="222"/>
      <c r="I757" s="222"/>
      <c r="J757" s="134"/>
      <c r="K757" s="134"/>
    </row>
    <row r="758" spans="1:11" s="20" customFormat="1">
      <c r="A758" s="175"/>
      <c r="B758" s="134"/>
      <c r="C758" s="224"/>
      <c r="D758" s="275"/>
      <c r="E758" s="335" t="str">
        <f>+"P"&amp;$C$756&amp;".1"</f>
        <v>P72.1</v>
      </c>
      <c r="F758" s="335" t="str">
        <f>+"P"&amp;$C$756&amp;".2"</f>
        <v>P72.2</v>
      </c>
      <c r="G758" s="335" t="str">
        <f>+"P"&amp;$C$756&amp;".3"</f>
        <v>P72.3</v>
      </c>
      <c r="H758" s="335" t="str">
        <f>+"P"&amp;$C$756&amp;".4"</f>
        <v>P72.4</v>
      </c>
      <c r="I758" s="335" t="str">
        <f>+"P"&amp;$C$756&amp;".5"</f>
        <v>P72.5</v>
      </c>
      <c r="J758" s="222"/>
      <c r="K758" s="134"/>
    </row>
    <row r="759" spans="1:11" s="20" customFormat="1" ht="43.5">
      <c r="A759" s="175"/>
      <c r="B759" s="134"/>
      <c r="C759" s="222"/>
      <c r="D759" s="354" t="s">
        <v>620</v>
      </c>
      <c r="E759" s="334" t="s">
        <v>428</v>
      </c>
      <c r="F759" s="334" t="s">
        <v>618</v>
      </c>
      <c r="G759" s="334" t="s">
        <v>433</v>
      </c>
      <c r="H759" s="334" t="s">
        <v>579</v>
      </c>
      <c r="I759" s="334" t="s">
        <v>463</v>
      </c>
      <c r="J759" s="134"/>
      <c r="K759" s="134"/>
    </row>
    <row r="760" spans="1:11" s="20" customFormat="1">
      <c r="A760" s="175"/>
      <c r="B760" s="134"/>
      <c r="D760" s="271" t="s">
        <v>387</v>
      </c>
      <c r="E760" s="336">
        <v>1</v>
      </c>
      <c r="F760" s="336">
        <v>1</v>
      </c>
      <c r="G760" s="336">
        <v>1</v>
      </c>
      <c r="H760" s="336">
        <v>1</v>
      </c>
      <c r="I760" s="336">
        <v>1</v>
      </c>
      <c r="J760" s="134"/>
      <c r="K760" s="134"/>
    </row>
    <row r="761" spans="1:11" s="20" customFormat="1">
      <c r="A761" s="175"/>
      <c r="B761" s="134"/>
      <c r="D761" s="271" t="s">
        <v>388</v>
      </c>
      <c r="E761" s="336">
        <v>2</v>
      </c>
      <c r="F761" s="336">
        <v>2</v>
      </c>
      <c r="G761" s="336">
        <v>2</v>
      </c>
      <c r="H761" s="336">
        <v>2</v>
      </c>
      <c r="I761" s="336">
        <v>2</v>
      </c>
      <c r="J761" s="134"/>
      <c r="K761" s="134"/>
    </row>
    <row r="762" spans="1:11" s="20" customFormat="1">
      <c r="A762" s="175"/>
      <c r="B762" s="134"/>
      <c r="D762" s="271" t="s">
        <v>548</v>
      </c>
      <c r="E762" s="336">
        <v>3</v>
      </c>
      <c r="F762" s="336">
        <v>3</v>
      </c>
      <c r="G762" s="336">
        <v>3</v>
      </c>
      <c r="H762" s="336">
        <v>3</v>
      </c>
      <c r="I762" s="336">
        <v>3</v>
      </c>
      <c r="J762" s="134"/>
      <c r="K762" s="134"/>
    </row>
    <row r="763" spans="1:11" s="20" customFormat="1">
      <c r="A763" s="175"/>
      <c r="B763" s="134"/>
      <c r="D763" s="271" t="s">
        <v>489</v>
      </c>
      <c r="E763" s="336">
        <v>4</v>
      </c>
      <c r="F763" s="336">
        <v>4</v>
      </c>
      <c r="G763" s="336">
        <v>4</v>
      </c>
      <c r="H763" s="336">
        <v>4</v>
      </c>
      <c r="I763" s="336">
        <v>4</v>
      </c>
      <c r="J763" s="134"/>
      <c r="K763" s="134"/>
    </row>
    <row r="764" spans="1:11" s="20" customFormat="1">
      <c r="A764" s="175"/>
      <c r="B764" s="134"/>
      <c r="D764" s="271" t="s">
        <v>391</v>
      </c>
      <c r="E764" s="336">
        <v>5</v>
      </c>
      <c r="F764" s="336">
        <v>5</v>
      </c>
      <c r="G764" s="336">
        <v>5</v>
      </c>
      <c r="H764" s="336">
        <v>5</v>
      </c>
      <c r="I764" s="336">
        <v>5</v>
      </c>
      <c r="J764" s="134"/>
      <c r="K764" s="134"/>
    </row>
    <row r="765" spans="1:11" s="20" customFormat="1">
      <c r="A765" s="175"/>
      <c r="B765" s="134"/>
      <c r="D765" s="271" t="s">
        <v>392</v>
      </c>
      <c r="E765" s="336">
        <v>6</v>
      </c>
      <c r="F765" s="336">
        <v>6</v>
      </c>
      <c r="G765" s="336">
        <v>6</v>
      </c>
      <c r="H765" s="336">
        <v>6</v>
      </c>
      <c r="I765" s="336">
        <v>6</v>
      </c>
      <c r="J765" s="134"/>
      <c r="K765" s="134"/>
    </row>
    <row r="766" spans="1:11" s="20" customFormat="1">
      <c r="A766" s="175"/>
      <c r="B766" s="134"/>
      <c r="D766" s="271" t="s">
        <v>559</v>
      </c>
      <c r="E766" s="336">
        <v>7</v>
      </c>
      <c r="F766" s="336">
        <v>7</v>
      </c>
      <c r="G766" s="336">
        <v>7</v>
      </c>
      <c r="H766" s="336">
        <v>7</v>
      </c>
      <c r="I766" s="336">
        <v>7</v>
      </c>
      <c r="J766" s="134"/>
      <c r="K766" s="134"/>
    </row>
    <row r="767" spans="1:11" s="20" customFormat="1">
      <c r="A767" s="175"/>
      <c r="B767" s="134"/>
      <c r="D767" s="271" t="s">
        <v>393</v>
      </c>
      <c r="E767" s="336">
        <v>8</v>
      </c>
      <c r="F767" s="336">
        <v>8</v>
      </c>
      <c r="G767" s="336">
        <v>8</v>
      </c>
      <c r="H767" s="336">
        <v>8</v>
      </c>
      <c r="I767" s="336">
        <v>8</v>
      </c>
      <c r="J767" s="134"/>
      <c r="K767" s="134"/>
    </row>
    <row r="768" spans="1:11" s="20" customFormat="1">
      <c r="A768" s="175"/>
      <c r="B768" s="134"/>
      <c r="D768" s="222" t="s">
        <v>532</v>
      </c>
      <c r="E768" s="336">
        <v>9</v>
      </c>
      <c r="F768" s="336">
        <v>9</v>
      </c>
      <c r="G768" s="336">
        <v>9</v>
      </c>
      <c r="H768" s="336">
        <v>9</v>
      </c>
      <c r="I768" s="336">
        <v>9</v>
      </c>
      <c r="J768" s="134"/>
      <c r="K768" s="134"/>
    </row>
    <row r="769" spans="1:11" s="20" customFormat="1">
      <c r="A769" s="175"/>
      <c r="B769" s="134"/>
      <c r="D769" s="222" t="s">
        <v>547</v>
      </c>
      <c r="E769" s="336">
        <v>10</v>
      </c>
      <c r="F769" s="336">
        <v>10</v>
      </c>
      <c r="G769" s="336">
        <v>10</v>
      </c>
      <c r="H769" s="336">
        <v>10</v>
      </c>
      <c r="I769" s="336">
        <v>10</v>
      </c>
      <c r="J769" s="134"/>
      <c r="K769" s="134"/>
    </row>
    <row r="770" spans="1:11" s="20" customFormat="1">
      <c r="A770" s="175"/>
      <c r="B770" s="134"/>
      <c r="D770" s="274"/>
      <c r="E770" s="354" t="s">
        <v>621</v>
      </c>
      <c r="F770" s="337"/>
      <c r="G770" s="338"/>
      <c r="H770" s="337"/>
      <c r="I770" s="337"/>
      <c r="J770" s="134"/>
      <c r="K770" s="134"/>
    </row>
    <row r="771" spans="1:11" s="20" customFormat="1">
      <c r="A771" s="175"/>
      <c r="B771" s="134"/>
      <c r="C771" s="222"/>
      <c r="F771" s="271"/>
      <c r="G771" s="271"/>
      <c r="H771" s="271"/>
      <c r="I771" s="274"/>
      <c r="J771" s="274"/>
      <c r="K771" s="134"/>
    </row>
    <row r="772" spans="1:11" s="20" customFormat="1">
      <c r="A772" s="175"/>
      <c r="B772" s="134"/>
      <c r="C772" s="226" t="str">
        <f>+"Aplicar P"&amp;$C$773&amp;" para cada opción seleccionada en "&amp;$I$758&amp;""</f>
        <v>Aplicar P73 para cada opción seleccionada en P72.5</v>
      </c>
      <c r="I772" s="222"/>
      <c r="J772" s="134"/>
      <c r="K772" s="134"/>
    </row>
    <row r="773" spans="1:11" s="20" customFormat="1">
      <c r="A773" s="175"/>
      <c r="B773" s="134"/>
      <c r="C773" s="224">
        <f>C756+1</f>
        <v>73</v>
      </c>
      <c r="D773" s="340" t="s">
        <v>619</v>
      </c>
      <c r="I773" s="222"/>
      <c r="J773" s="134"/>
      <c r="K773" s="134"/>
    </row>
    <row r="774" spans="1:11" s="20" customFormat="1">
      <c r="A774" s="175"/>
      <c r="B774" s="134"/>
      <c r="C774" s="224"/>
      <c r="D774" s="274" t="s">
        <v>581</v>
      </c>
      <c r="E774" s="336">
        <v>1</v>
      </c>
      <c r="I774" s="222"/>
      <c r="J774" s="134"/>
      <c r="K774" s="134"/>
    </row>
    <row r="775" spans="1:11" s="20" customFormat="1">
      <c r="A775" s="175"/>
      <c r="B775" s="134"/>
      <c r="C775" s="224"/>
      <c r="D775" s="274" t="s">
        <v>582</v>
      </c>
      <c r="E775" s="336">
        <v>2</v>
      </c>
      <c r="I775" s="222"/>
      <c r="J775" s="134"/>
      <c r="K775" s="134"/>
    </row>
    <row r="776" spans="1:11" s="20" customFormat="1">
      <c r="A776" s="175"/>
      <c r="B776" s="134"/>
      <c r="C776" s="224"/>
      <c r="D776" s="274" t="s">
        <v>583</v>
      </c>
      <c r="E776" s="336">
        <v>3</v>
      </c>
      <c r="I776" s="222"/>
      <c r="J776" s="134"/>
      <c r="K776" s="134"/>
    </row>
    <row r="777" spans="1:11" s="20" customFormat="1">
      <c r="A777" s="175"/>
      <c r="B777" s="134"/>
      <c r="C777" s="224"/>
      <c r="D777" s="274" t="s">
        <v>580</v>
      </c>
      <c r="E777" s="336">
        <v>4</v>
      </c>
      <c r="I777" s="222"/>
      <c r="J777" s="134"/>
      <c r="K777" s="134"/>
    </row>
    <row r="778" spans="1:11" s="20" customFormat="1">
      <c r="A778" s="175"/>
      <c r="B778" s="134"/>
      <c r="C778" s="224"/>
      <c r="D778" s="274" t="s">
        <v>584</v>
      </c>
      <c r="E778" s="336">
        <v>5</v>
      </c>
      <c r="I778" s="222"/>
      <c r="J778" s="134"/>
      <c r="K778" s="134"/>
    </row>
    <row r="779" spans="1:11" s="20" customFormat="1">
      <c r="A779" s="175"/>
      <c r="B779" s="134"/>
      <c r="C779" s="224"/>
      <c r="D779" s="274" t="s">
        <v>585</v>
      </c>
      <c r="E779" s="336">
        <v>6</v>
      </c>
      <c r="I779" s="222"/>
      <c r="J779" s="134"/>
      <c r="K779" s="134"/>
    </row>
    <row r="780" spans="1:11" s="20" customFormat="1">
      <c r="A780" s="175"/>
      <c r="B780" s="134"/>
      <c r="C780" s="224"/>
      <c r="D780" s="274" t="s">
        <v>586</v>
      </c>
      <c r="E780" s="336">
        <v>7</v>
      </c>
      <c r="I780" s="222"/>
      <c r="J780" s="134"/>
      <c r="K780" s="134"/>
    </row>
    <row r="781" spans="1:11" s="20" customFormat="1">
      <c r="A781" s="175"/>
      <c r="B781" s="134"/>
      <c r="C781" s="224"/>
      <c r="D781" s="274" t="s">
        <v>587</v>
      </c>
      <c r="E781" s="336">
        <v>8</v>
      </c>
      <c r="I781" s="222"/>
      <c r="J781" s="134"/>
      <c r="K781" s="134"/>
    </row>
    <row r="782" spans="1:11" s="20" customFormat="1">
      <c r="A782" s="175"/>
      <c r="B782" s="134"/>
      <c r="C782" s="222"/>
      <c r="D782" s="274" t="s">
        <v>588</v>
      </c>
      <c r="E782" s="336">
        <v>9</v>
      </c>
      <c r="I782" s="222"/>
      <c r="J782" s="134"/>
      <c r="K782" s="134"/>
    </row>
    <row r="783" spans="1:11" s="20" customFormat="1">
      <c r="A783" s="175"/>
      <c r="B783" s="134"/>
      <c r="C783" s="222"/>
      <c r="D783" s="274" t="s">
        <v>551</v>
      </c>
      <c r="E783" s="336">
        <v>10</v>
      </c>
      <c r="I783" s="222"/>
      <c r="J783" s="134"/>
      <c r="K783" s="134"/>
    </row>
    <row r="784" spans="1:11" s="20" customFormat="1">
      <c r="A784" s="175"/>
      <c r="B784" s="134"/>
      <c r="C784" s="222"/>
      <c r="D784" s="352" t="s">
        <v>590</v>
      </c>
      <c r="E784" s="336">
        <v>11</v>
      </c>
      <c r="I784" s="222"/>
      <c r="J784" s="134"/>
      <c r="K784" s="134"/>
    </row>
    <row r="785" spans="1:11" s="20" customFormat="1">
      <c r="A785" s="175"/>
      <c r="B785" s="134"/>
      <c r="C785" s="222"/>
      <c r="D785" s="351" t="s">
        <v>589</v>
      </c>
      <c r="E785" s="336">
        <v>12</v>
      </c>
      <c r="I785" s="222"/>
      <c r="J785" s="134"/>
      <c r="K785" s="134"/>
    </row>
    <row r="786" spans="1:11" s="20" customFormat="1">
      <c r="A786" s="175"/>
      <c r="B786" s="134"/>
      <c r="C786" s="222"/>
      <c r="D786" s="341" t="s">
        <v>552</v>
      </c>
      <c r="E786" s="336">
        <v>97</v>
      </c>
      <c r="I786" s="222"/>
      <c r="J786" s="134"/>
      <c r="K786" s="134"/>
    </row>
    <row r="787" spans="1:11" s="20" customFormat="1">
      <c r="A787" s="175"/>
      <c r="B787" s="134"/>
      <c r="C787" s="222"/>
      <c r="D787" s="341" t="s">
        <v>569</v>
      </c>
      <c r="E787" s="336">
        <v>98</v>
      </c>
      <c r="I787" s="222"/>
      <c r="J787" s="134"/>
      <c r="K787" s="134"/>
    </row>
    <row r="788" spans="1:11" s="20" customFormat="1">
      <c r="A788" s="175"/>
      <c r="B788" s="134"/>
      <c r="C788" s="222"/>
      <c r="D788" s="341"/>
      <c r="I788" s="222"/>
      <c r="J788" s="134"/>
      <c r="K788" s="134"/>
    </row>
  </sheetData>
  <mergeCells count="40">
    <mergeCell ref="J161:K161"/>
    <mergeCell ref="D166:F166"/>
    <mergeCell ref="D167:E167"/>
    <mergeCell ref="C185:D185"/>
    <mergeCell ref="D225:E225"/>
    <mergeCell ref="G161:I161"/>
    <mergeCell ref="A80:K80"/>
    <mergeCell ref="A151:K151"/>
    <mergeCell ref="A152:K152"/>
    <mergeCell ref="C103:D103"/>
    <mergeCell ref="C111:D111"/>
    <mergeCell ref="C123:D123"/>
    <mergeCell ref="C139:D139"/>
    <mergeCell ref="F144:H144"/>
    <mergeCell ref="C12:K12"/>
    <mergeCell ref="G23:K24"/>
    <mergeCell ref="A26:K26"/>
    <mergeCell ref="A27:K27"/>
    <mergeCell ref="A33:K33"/>
    <mergeCell ref="A1:K1"/>
    <mergeCell ref="A2:K2"/>
    <mergeCell ref="A3:K3"/>
    <mergeCell ref="D5:E5"/>
    <mergeCell ref="A9:K9"/>
    <mergeCell ref="C685:C688"/>
    <mergeCell ref="C689:C691"/>
    <mergeCell ref="C692:C693"/>
    <mergeCell ref="D731:F731"/>
    <mergeCell ref="C82:D82"/>
    <mergeCell ref="D231:E231"/>
    <mergeCell ref="D649:G649"/>
    <mergeCell ref="G271:H271"/>
    <mergeCell ref="D287:E287"/>
    <mergeCell ref="D227:E227"/>
    <mergeCell ref="F577:G577"/>
    <mergeCell ref="G593:J593"/>
    <mergeCell ref="F641:G641"/>
    <mergeCell ref="D292:E292"/>
    <mergeCell ref="D293:F293"/>
    <mergeCell ref="G350:I350"/>
  </mergeCells>
  <printOptions horizontalCentered="1"/>
  <pageMargins left="0.31496062992125984" right="0.31496062992125984" top="0.74803149606299213" bottom="0.55118110236220474" header="0.31496062992125984" footer="0.31496062992125984"/>
  <pageSetup paperSize="9" scale="56" orientation="landscape" r:id="rId1"/>
  <rowBreaks count="9" manualBreakCount="9">
    <brk id="41" min="1" max="10" man="1"/>
    <brk id="177" min="1" max="10" man="1"/>
    <brk id="229" min="1" max="10" man="1"/>
    <brk id="290" min="1" max="10" man="1"/>
    <brk id="351" min="1" max="10" man="1"/>
    <brk id="408" min="1" max="10" man="1"/>
    <brk id="462" min="1" max="10" man="1"/>
    <brk id="530" min="1" max="10" man="1"/>
    <brk id="592" min="1" max="1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09"/>
  <sheetViews>
    <sheetView showGridLines="0" view="pageBreakPreview" topLeftCell="B481" zoomScaleNormal="85" zoomScaleSheetLayoutView="100" zoomScalePageLayoutView="40" workbookViewId="0">
      <selection activeCell="D481" sqref="D481"/>
    </sheetView>
  </sheetViews>
  <sheetFormatPr baseColWidth="10" defaultColWidth="10.7265625" defaultRowHeight="14.5"/>
  <cols>
    <col min="1" max="1" width="3.26953125" style="2" hidden="1" customWidth="1"/>
    <col min="2" max="2" width="13.7265625" style="2" customWidth="1"/>
    <col min="3" max="3" width="10.7265625" style="93"/>
    <col min="4" max="4" width="50.54296875" style="2" customWidth="1"/>
    <col min="5" max="5" width="30.7265625" style="2" customWidth="1"/>
    <col min="6" max="6" width="56.453125" style="14" customWidth="1"/>
    <col min="7" max="7" width="20.54296875" style="14" customWidth="1"/>
    <col min="8" max="8" width="19.453125" style="2" customWidth="1"/>
    <col min="9" max="9" width="19.26953125" style="2" customWidth="1"/>
    <col min="10" max="10" width="11.54296875" style="2" customWidth="1"/>
    <col min="11" max="11" width="17.1796875" style="2" customWidth="1"/>
    <col min="12" max="16384" width="10.7265625" style="2"/>
  </cols>
  <sheetData>
    <row r="1" spans="1:18" ht="51.75" customHeight="1">
      <c r="A1" s="418" t="s">
        <v>246</v>
      </c>
      <c r="B1" s="418"/>
      <c r="C1" s="418"/>
      <c r="D1" s="418"/>
      <c r="E1" s="418"/>
      <c r="F1" s="418"/>
      <c r="G1" s="418"/>
      <c r="H1" s="418"/>
      <c r="I1" s="418"/>
      <c r="J1" s="418"/>
      <c r="K1" s="418"/>
    </row>
    <row r="2" spans="1:18" ht="19.5">
      <c r="A2" s="402" t="s">
        <v>221</v>
      </c>
      <c r="B2" s="402"/>
      <c r="C2" s="402"/>
      <c r="D2" s="402"/>
      <c r="E2" s="402"/>
      <c r="F2" s="402"/>
      <c r="G2" s="402"/>
      <c r="H2" s="402"/>
      <c r="I2" s="402"/>
      <c r="J2" s="402"/>
      <c r="K2" s="402"/>
    </row>
    <row r="3" spans="1:18" s="4" customFormat="1" ht="16.5" customHeight="1">
      <c r="A3" s="403" t="s">
        <v>162</v>
      </c>
      <c r="B3" s="403"/>
      <c r="C3" s="403"/>
      <c r="D3" s="403"/>
      <c r="E3" s="403"/>
      <c r="F3" s="403"/>
      <c r="G3" s="403"/>
      <c r="H3" s="403"/>
      <c r="I3" s="403"/>
      <c r="J3" s="403"/>
      <c r="K3" s="403"/>
      <c r="L3" s="3"/>
      <c r="M3" s="3"/>
      <c r="N3" s="3"/>
      <c r="O3" s="3"/>
      <c r="P3" s="3"/>
      <c r="Q3" s="3"/>
      <c r="R3" s="3"/>
    </row>
    <row r="4" spans="1:18" ht="16.5" customHeight="1">
      <c r="B4" s="5"/>
      <c r="C4" s="6"/>
      <c r="D4" s="7"/>
      <c r="E4" s="8"/>
      <c r="F4" s="5"/>
      <c r="G4" s="9"/>
      <c r="H4" s="5"/>
      <c r="I4" s="5"/>
      <c r="J4" s="5"/>
      <c r="K4" s="5"/>
      <c r="L4" s="10"/>
      <c r="M4" s="10"/>
      <c r="N4" s="10"/>
      <c r="O4" s="10"/>
      <c r="P4" s="10"/>
      <c r="Q4" s="10"/>
      <c r="R4" s="10"/>
    </row>
    <row r="5" spans="1:18" ht="16.5" customHeight="1">
      <c r="B5" s="5" t="s">
        <v>250</v>
      </c>
      <c r="C5" s="6"/>
      <c r="D5" s="419" t="s">
        <v>251</v>
      </c>
      <c r="E5" s="419"/>
      <c r="F5" s="11" t="s">
        <v>252</v>
      </c>
      <c r="G5" s="11"/>
      <c r="H5" s="5"/>
      <c r="I5" s="5"/>
      <c r="J5" s="5"/>
      <c r="K5" s="5"/>
      <c r="L5" s="10"/>
      <c r="M5" s="10"/>
      <c r="N5" s="10"/>
      <c r="O5" s="10"/>
      <c r="P5" s="10"/>
      <c r="Q5" s="10"/>
      <c r="R5" s="10"/>
    </row>
    <row r="6" spans="1:18" ht="16.5" customHeight="1">
      <c r="B6" s="5"/>
      <c r="C6" s="6"/>
      <c r="D6" s="12"/>
      <c r="E6" s="12"/>
      <c r="F6" s="12"/>
      <c r="G6" s="12"/>
      <c r="H6" s="5"/>
      <c r="I6" s="5"/>
      <c r="J6" s="5"/>
      <c r="K6" s="5"/>
      <c r="L6" s="10"/>
      <c r="M6" s="10"/>
      <c r="N6" s="10"/>
      <c r="O6" s="10"/>
      <c r="P6" s="10"/>
      <c r="Q6" s="10"/>
      <c r="R6" s="10"/>
    </row>
    <row r="7" spans="1:18" ht="16.5" customHeight="1">
      <c r="B7" s="5"/>
      <c r="C7" s="13" t="s">
        <v>253</v>
      </c>
      <c r="D7" s="13" t="s">
        <v>250</v>
      </c>
      <c r="E7" s="13" t="s">
        <v>253</v>
      </c>
      <c r="F7" s="13" t="s">
        <v>254</v>
      </c>
      <c r="H7" s="5"/>
      <c r="I7" s="5"/>
      <c r="J7" s="5"/>
      <c r="K7" s="5"/>
      <c r="L7" s="10"/>
      <c r="M7" s="10"/>
      <c r="N7" s="10"/>
      <c r="O7" s="10"/>
      <c r="P7" s="10"/>
      <c r="Q7" s="10"/>
      <c r="R7" s="10"/>
    </row>
    <row r="8" spans="1:18" ht="16.5" customHeight="1">
      <c r="B8" s="15"/>
      <c r="C8" s="16"/>
      <c r="D8" s="15"/>
      <c r="E8" s="12"/>
      <c r="F8" s="12"/>
      <c r="G8" s="17"/>
      <c r="H8" s="18"/>
      <c r="I8" s="5"/>
      <c r="J8" s="5"/>
      <c r="K8" s="5"/>
      <c r="L8" s="10"/>
      <c r="M8" s="10"/>
      <c r="N8" s="10"/>
      <c r="O8" s="10"/>
      <c r="P8" s="10"/>
      <c r="Q8" s="10"/>
      <c r="R8" s="10"/>
    </row>
    <row r="9" spans="1:18" ht="16.5" customHeight="1">
      <c r="A9" s="403" t="s">
        <v>84</v>
      </c>
      <c r="B9" s="403"/>
      <c r="C9" s="403"/>
      <c r="D9" s="403"/>
      <c r="E9" s="403"/>
      <c r="F9" s="403"/>
      <c r="G9" s="403"/>
      <c r="H9" s="403"/>
      <c r="I9" s="403"/>
      <c r="J9" s="403"/>
      <c r="K9" s="403"/>
      <c r="L9" s="10"/>
      <c r="M9" s="10"/>
      <c r="N9" s="10"/>
      <c r="O9" s="10"/>
      <c r="P9" s="10"/>
      <c r="Q9" s="10"/>
      <c r="R9" s="10"/>
    </row>
    <row r="10" spans="1:18" s="20" customFormat="1" ht="16.5" customHeight="1">
      <c r="A10" s="19"/>
      <c r="B10" s="19"/>
      <c r="C10" s="19"/>
      <c r="D10" s="19"/>
      <c r="E10" s="19"/>
      <c r="F10" s="19"/>
      <c r="G10" s="19"/>
      <c r="H10" s="19"/>
      <c r="I10" s="19"/>
      <c r="J10" s="19"/>
      <c r="K10" s="19"/>
      <c r="L10" s="10"/>
      <c r="M10" s="10"/>
      <c r="N10" s="10"/>
      <c r="O10" s="10"/>
      <c r="P10" s="10"/>
      <c r="Q10" s="10"/>
      <c r="R10" s="10"/>
    </row>
    <row r="11" spans="1:18" s="20" customFormat="1" ht="16.5" customHeight="1">
      <c r="A11" s="19"/>
      <c r="B11" s="19"/>
      <c r="C11" s="21" t="s">
        <v>380</v>
      </c>
      <c r="D11" s="19"/>
      <c r="E11" s="19"/>
      <c r="F11" s="19"/>
      <c r="G11" s="19"/>
      <c r="H11" s="19"/>
      <c r="I11" s="19"/>
      <c r="J11" s="19"/>
      <c r="K11" s="19"/>
      <c r="L11" s="10"/>
      <c r="M11" s="10"/>
      <c r="N11" s="10"/>
      <c r="O11" s="10"/>
      <c r="P11" s="10"/>
      <c r="Q11" s="10"/>
      <c r="R11" s="10"/>
    </row>
    <row r="12" spans="1:18" s="20" customFormat="1" ht="34.5" customHeight="1">
      <c r="A12" s="19"/>
      <c r="B12" s="19"/>
      <c r="C12" s="420" t="s">
        <v>256</v>
      </c>
      <c r="D12" s="420"/>
      <c r="E12" s="420"/>
      <c r="F12" s="420"/>
      <c r="G12" s="420"/>
      <c r="H12" s="420"/>
      <c r="I12" s="420"/>
      <c r="J12" s="420"/>
      <c r="K12" s="420"/>
      <c r="L12" s="10"/>
      <c r="M12" s="10"/>
      <c r="N12" s="10"/>
      <c r="O12" s="10"/>
      <c r="P12" s="10"/>
      <c r="Q12" s="10"/>
      <c r="R12" s="10"/>
    </row>
    <row r="13" spans="1:18" s="20" customFormat="1" ht="16.5" customHeight="1">
      <c r="A13" s="19"/>
      <c r="B13" s="19"/>
      <c r="C13" s="21" t="s">
        <v>257</v>
      </c>
      <c r="D13" s="19"/>
      <c r="E13" s="19"/>
      <c r="F13" s="19"/>
      <c r="G13" s="19"/>
      <c r="H13" s="19"/>
      <c r="I13" s="19"/>
      <c r="J13" s="19"/>
      <c r="K13" s="19"/>
      <c r="L13" s="10"/>
      <c r="M13" s="10"/>
      <c r="N13" s="10"/>
      <c r="O13" s="10"/>
      <c r="P13" s="10"/>
      <c r="Q13" s="10"/>
      <c r="R13" s="10"/>
    </row>
    <row r="14" spans="1:18" s="20" customFormat="1" ht="16.5" customHeight="1">
      <c r="A14" s="19"/>
      <c r="B14" s="19"/>
      <c r="C14" s="21" t="s">
        <v>258</v>
      </c>
      <c r="D14" s="19"/>
      <c r="E14" s="19"/>
      <c r="F14" s="19"/>
      <c r="G14" s="19"/>
      <c r="H14" s="19"/>
      <c r="I14" s="19"/>
      <c r="J14" s="19"/>
      <c r="K14" s="19"/>
      <c r="L14" s="10"/>
      <c r="M14" s="10"/>
      <c r="N14" s="10"/>
      <c r="O14" s="10"/>
      <c r="P14" s="10"/>
      <c r="Q14" s="10"/>
      <c r="R14" s="10"/>
    </row>
    <row r="15" spans="1:18" s="20" customFormat="1" ht="16.5" customHeight="1">
      <c r="A15" s="19"/>
      <c r="B15" s="19"/>
      <c r="C15" s="21"/>
      <c r="D15" s="19"/>
      <c r="E15" s="19"/>
      <c r="F15" s="19"/>
      <c r="G15" s="19"/>
      <c r="H15" s="19"/>
      <c r="I15" s="19"/>
      <c r="J15" s="19"/>
      <c r="K15" s="19"/>
      <c r="L15" s="10"/>
      <c r="M15" s="10"/>
      <c r="N15" s="10"/>
      <c r="O15" s="10"/>
      <c r="P15" s="10"/>
      <c r="Q15" s="10"/>
      <c r="R15" s="10"/>
    </row>
    <row r="16" spans="1:18" s="20" customFormat="1" ht="16.5" customHeight="1">
      <c r="A16" s="19"/>
      <c r="B16" s="19"/>
      <c r="C16" s="19"/>
      <c r="D16" s="19"/>
      <c r="E16" s="19"/>
      <c r="F16" s="19"/>
      <c r="G16" s="19"/>
      <c r="H16" s="19"/>
      <c r="I16" s="19"/>
      <c r="J16" s="19"/>
      <c r="K16" s="19"/>
      <c r="L16" s="10"/>
      <c r="M16" s="10"/>
      <c r="N16" s="10"/>
      <c r="O16" s="10"/>
      <c r="P16" s="10"/>
      <c r="Q16" s="10"/>
      <c r="R16" s="10"/>
    </row>
    <row r="17" spans="1:18" s="20" customFormat="1" ht="16.5" customHeight="1">
      <c r="A17" s="19"/>
      <c r="B17" s="15" t="s">
        <v>259</v>
      </c>
      <c r="C17" s="21" t="s">
        <v>260</v>
      </c>
      <c r="D17" s="15"/>
      <c r="E17" s="15"/>
      <c r="F17" s="15"/>
      <c r="G17" s="15"/>
      <c r="H17" s="19"/>
      <c r="I17" s="19"/>
      <c r="J17" s="19"/>
      <c r="K17" s="19"/>
      <c r="L17" s="10"/>
      <c r="M17" s="10"/>
      <c r="N17" s="10"/>
      <c r="O17" s="10"/>
      <c r="P17" s="10"/>
      <c r="Q17" s="10"/>
      <c r="R17" s="10"/>
    </row>
    <row r="18" spans="1:18" s="20" customFormat="1" ht="16.5" customHeight="1">
      <c r="A18" s="19"/>
      <c r="B18" s="15"/>
      <c r="C18" s="21"/>
      <c r="D18" s="22" t="s">
        <v>20</v>
      </c>
      <c r="E18" s="23">
        <v>1</v>
      </c>
      <c r="F18" s="15"/>
      <c r="G18" s="15"/>
      <c r="H18" s="19"/>
      <c r="I18" s="19"/>
      <c r="J18" s="19"/>
      <c r="K18" s="19"/>
      <c r="L18" s="10"/>
      <c r="M18" s="10"/>
      <c r="N18" s="10"/>
      <c r="O18" s="10"/>
      <c r="P18" s="10"/>
      <c r="Q18" s="10"/>
      <c r="R18" s="10"/>
    </row>
    <row r="19" spans="1:18" s="20" customFormat="1" ht="16.5" customHeight="1">
      <c r="A19" s="19"/>
      <c r="B19" s="15"/>
      <c r="C19" s="16"/>
      <c r="D19" s="22" t="s">
        <v>21</v>
      </c>
      <c r="E19" s="23">
        <v>2</v>
      </c>
      <c r="F19" s="15"/>
      <c r="G19" s="18" t="s">
        <v>255</v>
      </c>
      <c r="H19" s="19"/>
      <c r="I19" s="19"/>
      <c r="J19" s="19"/>
      <c r="K19" s="19"/>
      <c r="L19" s="10"/>
      <c r="M19" s="10"/>
      <c r="N19" s="10"/>
      <c r="O19" s="10"/>
      <c r="P19" s="10"/>
      <c r="Q19" s="10"/>
      <c r="R19" s="10"/>
    </row>
    <row r="20" spans="1:18" s="20" customFormat="1" ht="16.5" customHeight="1">
      <c r="A20" s="19"/>
      <c r="B20" s="5"/>
      <c r="C20" s="5"/>
      <c r="D20" s="5"/>
      <c r="E20" s="5"/>
      <c r="F20" s="5"/>
      <c r="G20" s="5"/>
      <c r="H20" s="19"/>
      <c r="I20" s="19"/>
      <c r="J20" s="19"/>
      <c r="K20" s="19"/>
      <c r="L20" s="10"/>
      <c r="M20" s="10"/>
      <c r="N20" s="10"/>
      <c r="O20" s="10"/>
      <c r="P20" s="10"/>
      <c r="Q20" s="10"/>
      <c r="R20" s="10"/>
    </row>
    <row r="21" spans="1:18" s="20" customFormat="1" ht="16.5" customHeight="1">
      <c r="A21" s="19"/>
      <c r="B21" s="15" t="s">
        <v>261</v>
      </c>
      <c r="C21" s="24" t="s">
        <v>262</v>
      </c>
      <c r="D21" s="12"/>
      <c r="E21" s="15"/>
      <c r="F21" s="15"/>
      <c r="G21" s="18"/>
      <c r="H21" s="19"/>
      <c r="I21" s="19"/>
      <c r="J21" s="19"/>
      <c r="K21" s="19"/>
      <c r="L21" s="10"/>
      <c r="M21" s="10"/>
      <c r="N21" s="10"/>
      <c r="O21" s="10"/>
      <c r="P21" s="10"/>
      <c r="Q21" s="10"/>
      <c r="R21" s="10"/>
    </row>
    <row r="22" spans="1:18" s="20" customFormat="1" ht="16.5" customHeight="1">
      <c r="A22" s="19"/>
      <c r="B22" s="15"/>
      <c r="C22" s="24"/>
      <c r="D22" s="22" t="s">
        <v>20</v>
      </c>
      <c r="E22" s="23">
        <v>1</v>
      </c>
      <c r="F22" s="15"/>
      <c r="G22" s="18"/>
      <c r="H22" s="19"/>
      <c r="I22" s="19"/>
      <c r="J22" s="19"/>
      <c r="K22" s="19"/>
      <c r="L22" s="10"/>
      <c r="M22" s="10"/>
      <c r="N22" s="10"/>
      <c r="O22" s="10"/>
      <c r="P22" s="10"/>
      <c r="Q22" s="10"/>
      <c r="R22" s="10"/>
    </row>
    <row r="23" spans="1:18" s="20" customFormat="1" ht="16.5" customHeight="1">
      <c r="A23" s="19"/>
      <c r="B23" s="15"/>
      <c r="C23" s="16"/>
      <c r="D23" s="22" t="s">
        <v>21</v>
      </c>
      <c r="E23" s="23">
        <v>2</v>
      </c>
      <c r="F23" s="15"/>
      <c r="G23" s="421" t="s">
        <v>263</v>
      </c>
      <c r="H23" s="421"/>
      <c r="I23" s="421"/>
      <c r="J23" s="421"/>
      <c r="K23" s="421"/>
      <c r="L23" s="10"/>
      <c r="M23" s="10"/>
      <c r="N23" s="10"/>
      <c r="O23" s="10"/>
      <c r="P23" s="10"/>
      <c r="Q23" s="10"/>
      <c r="R23" s="10"/>
    </row>
    <row r="24" spans="1:18" s="20" customFormat="1" ht="16.5" customHeight="1">
      <c r="A24" s="19"/>
      <c r="B24" s="19"/>
      <c r="C24" s="19"/>
      <c r="D24" s="19"/>
      <c r="E24" s="19"/>
      <c r="F24" s="19"/>
      <c r="G24" s="421"/>
      <c r="H24" s="421"/>
      <c r="I24" s="421"/>
      <c r="J24" s="421"/>
      <c r="K24" s="421"/>
      <c r="L24" s="10"/>
      <c r="M24" s="10"/>
      <c r="N24" s="10"/>
      <c r="O24" s="10"/>
      <c r="P24" s="10"/>
      <c r="Q24" s="10"/>
      <c r="R24" s="10"/>
    </row>
    <row r="25" spans="1:18" s="20" customFormat="1" ht="16.5" customHeight="1">
      <c r="A25" s="25"/>
      <c r="B25" s="26"/>
      <c r="C25" s="19"/>
      <c r="D25" s="19"/>
      <c r="E25" s="19"/>
      <c r="F25" s="19"/>
      <c r="G25" s="19"/>
      <c r="H25" s="19"/>
      <c r="I25" s="19"/>
      <c r="J25" s="19"/>
      <c r="K25" s="19"/>
      <c r="L25" s="10"/>
      <c r="M25" s="10"/>
      <c r="N25" s="10"/>
      <c r="O25" s="10"/>
      <c r="P25" s="10"/>
      <c r="Q25" s="10"/>
      <c r="R25" s="10"/>
    </row>
    <row r="26" spans="1:18" s="20" customFormat="1" ht="28.5" customHeight="1">
      <c r="A26" s="422" t="s">
        <v>163</v>
      </c>
      <c r="B26" s="422"/>
      <c r="C26" s="422"/>
      <c r="D26" s="422"/>
      <c r="E26" s="422"/>
      <c r="F26" s="422"/>
      <c r="G26" s="422"/>
      <c r="H26" s="422"/>
      <c r="I26" s="422"/>
      <c r="J26" s="422"/>
      <c r="K26" s="422"/>
      <c r="L26" s="10"/>
      <c r="M26" s="10"/>
      <c r="N26" s="10"/>
      <c r="O26" s="10"/>
      <c r="P26" s="10"/>
      <c r="Q26" s="10"/>
      <c r="R26" s="10"/>
    </row>
    <row r="27" spans="1:18" s="20" customFormat="1" ht="16.5" customHeight="1">
      <c r="A27" s="423" t="s">
        <v>164</v>
      </c>
      <c r="B27" s="423"/>
      <c r="C27" s="423"/>
      <c r="D27" s="423"/>
      <c r="E27" s="423"/>
      <c r="F27" s="423"/>
      <c r="G27" s="423"/>
      <c r="H27" s="423"/>
      <c r="I27" s="423"/>
      <c r="J27" s="423"/>
      <c r="K27" s="423"/>
      <c r="L27" s="10"/>
      <c r="M27" s="10"/>
      <c r="N27" s="10"/>
      <c r="O27" s="10"/>
      <c r="P27" s="10"/>
      <c r="Q27" s="10"/>
      <c r="R27" s="10"/>
    </row>
    <row r="28" spans="1:18" s="20" customFormat="1" ht="16.5" customHeight="1">
      <c r="A28" s="27"/>
      <c r="B28" s="27"/>
      <c r="C28" s="27"/>
      <c r="D28" s="27"/>
      <c r="E28" s="27"/>
      <c r="F28" s="27"/>
      <c r="G28" s="27"/>
      <c r="H28" s="27"/>
      <c r="I28" s="27"/>
      <c r="J28" s="27"/>
      <c r="K28" s="27"/>
      <c r="L28" s="10"/>
      <c r="M28" s="10"/>
      <c r="N28" s="10"/>
      <c r="O28" s="10"/>
      <c r="P28" s="10"/>
      <c r="Q28" s="10"/>
      <c r="R28" s="10"/>
    </row>
    <row r="29" spans="1:18" ht="16.5" customHeight="1">
      <c r="B29" s="5"/>
      <c r="C29" s="28" t="s">
        <v>130</v>
      </c>
      <c r="D29" s="29"/>
      <c r="E29" s="30"/>
      <c r="F29" s="5"/>
      <c r="G29" s="9"/>
      <c r="H29" s="5"/>
      <c r="I29" s="5"/>
      <c r="J29" s="5"/>
      <c r="K29" s="5"/>
      <c r="L29" s="10"/>
      <c r="M29" s="10"/>
      <c r="N29" s="10"/>
      <c r="O29" s="10"/>
      <c r="P29" s="10"/>
      <c r="Q29" s="10"/>
      <c r="R29" s="10"/>
    </row>
    <row r="30" spans="1:18" ht="16.5" customHeight="1">
      <c r="A30" s="31"/>
      <c r="B30" s="20"/>
      <c r="C30" s="32" t="s">
        <v>249</v>
      </c>
      <c r="D30" s="32"/>
      <c r="E30" s="30"/>
      <c r="F30" s="5"/>
      <c r="G30" s="9"/>
      <c r="H30" s="5"/>
      <c r="I30" s="5"/>
      <c r="J30" s="5"/>
      <c r="K30" s="5"/>
      <c r="L30" s="10"/>
      <c r="M30" s="10"/>
      <c r="N30" s="10"/>
      <c r="O30" s="10"/>
      <c r="P30" s="10"/>
      <c r="Q30" s="10"/>
      <c r="R30" s="10"/>
    </row>
    <row r="31" spans="1:18" ht="16.5" customHeight="1">
      <c r="B31" s="33"/>
      <c r="C31" s="20" t="s">
        <v>85</v>
      </c>
      <c r="D31" s="20"/>
      <c r="E31" s="34"/>
      <c r="F31" s="35" t="s">
        <v>279</v>
      </c>
      <c r="G31" s="9"/>
      <c r="H31" s="5"/>
      <c r="I31" s="5"/>
      <c r="J31" s="5"/>
      <c r="K31" s="5"/>
      <c r="L31" s="10"/>
      <c r="M31" s="10"/>
      <c r="N31" s="10"/>
      <c r="O31" s="10"/>
      <c r="P31" s="10"/>
      <c r="Q31" s="10"/>
      <c r="R31" s="10"/>
    </row>
    <row r="32" spans="1:18" ht="16.5" customHeight="1">
      <c r="B32" s="5"/>
      <c r="C32" s="6"/>
      <c r="D32" s="7"/>
      <c r="E32" s="8"/>
      <c r="F32" s="5"/>
      <c r="G32" s="9"/>
      <c r="H32" s="5"/>
      <c r="I32" s="5"/>
      <c r="J32" s="5"/>
      <c r="K32" s="5"/>
      <c r="L32" s="10"/>
      <c r="M32" s="10"/>
      <c r="N32" s="10"/>
      <c r="O32" s="10"/>
      <c r="P32" s="10"/>
      <c r="Q32" s="10"/>
      <c r="R32" s="10"/>
    </row>
    <row r="33" spans="1:20" ht="16.5" customHeight="1">
      <c r="A33" s="403" t="s">
        <v>381</v>
      </c>
      <c r="B33" s="403"/>
      <c r="C33" s="403"/>
      <c r="D33" s="403"/>
      <c r="E33" s="403"/>
      <c r="F33" s="403"/>
      <c r="G33" s="403"/>
      <c r="H33" s="403"/>
      <c r="I33" s="403"/>
      <c r="J33" s="403"/>
      <c r="K33" s="403"/>
      <c r="L33" s="10"/>
      <c r="M33" s="10"/>
      <c r="N33" s="10"/>
      <c r="O33" s="10"/>
      <c r="P33" s="10"/>
      <c r="Q33" s="10"/>
      <c r="R33" s="10"/>
    </row>
    <row r="34" spans="1:20" s="10" customFormat="1" ht="8.25" customHeight="1">
      <c r="B34" s="36"/>
      <c r="C34" s="37"/>
      <c r="D34" s="38"/>
      <c r="E34" s="38"/>
      <c r="F34" s="38"/>
      <c r="G34" s="38"/>
      <c r="H34" s="38"/>
      <c r="I34" s="39"/>
      <c r="J34" s="7"/>
      <c r="K34" s="40"/>
      <c r="L34" s="42"/>
      <c r="M34" s="42"/>
      <c r="Q34" s="43"/>
      <c r="R34" s="43"/>
      <c r="S34" s="43"/>
      <c r="T34" s="43"/>
    </row>
    <row r="35" spans="1:20" s="10" customFormat="1" ht="15" customHeight="1">
      <c r="B35" s="183"/>
      <c r="C35" s="184" t="s">
        <v>47</v>
      </c>
      <c r="D35" s="185"/>
      <c r="E35" s="185"/>
      <c r="F35" s="185"/>
      <c r="G35" s="185"/>
      <c r="H35" s="185"/>
      <c r="I35" s="42"/>
      <c r="J35" s="45"/>
      <c r="K35" s="46"/>
      <c r="L35" s="42"/>
      <c r="M35" s="42"/>
      <c r="Q35" s="43"/>
      <c r="R35" s="43"/>
      <c r="S35" s="43"/>
      <c r="T35" s="43"/>
    </row>
    <row r="36" spans="1:20" s="10" customFormat="1" ht="15.75" customHeight="1">
      <c r="B36" s="186"/>
      <c r="C36" s="184" t="s">
        <v>48</v>
      </c>
      <c r="D36" s="185"/>
      <c r="E36" s="185"/>
      <c r="F36" s="185"/>
      <c r="G36" s="185"/>
      <c r="H36" s="185"/>
      <c r="I36" s="42"/>
      <c r="J36" s="45"/>
      <c r="K36" s="46"/>
      <c r="L36" s="42"/>
      <c r="M36" s="42"/>
      <c r="Q36" s="43"/>
      <c r="R36" s="43"/>
      <c r="S36" s="43"/>
      <c r="T36" s="43"/>
    </row>
    <row r="37" spans="1:20" s="10" customFormat="1" ht="18" customHeight="1">
      <c r="B37" s="186"/>
      <c r="C37" s="184"/>
      <c r="D37" s="185"/>
      <c r="E37" s="185"/>
      <c r="F37" s="185"/>
      <c r="G37" s="185"/>
      <c r="H37" s="185"/>
      <c r="I37" s="49"/>
      <c r="J37" s="50"/>
      <c r="K37" s="51"/>
      <c r="L37" s="42"/>
      <c r="M37" s="42"/>
      <c r="Q37" s="43"/>
      <c r="R37" s="43"/>
      <c r="S37" s="43"/>
      <c r="T37" s="43"/>
    </row>
    <row r="38" spans="1:20" s="10" customFormat="1" ht="18" customHeight="1">
      <c r="B38" s="186"/>
      <c r="C38" s="184"/>
      <c r="D38" s="185"/>
      <c r="E38" s="185"/>
      <c r="F38" s="185"/>
      <c r="G38" s="187" t="s">
        <v>49</v>
      </c>
      <c r="H38" s="188">
        <v>1</v>
      </c>
      <c r="I38" s="49"/>
      <c r="J38" s="50"/>
      <c r="K38" s="51"/>
      <c r="L38" s="42"/>
      <c r="M38" s="42"/>
      <c r="Q38" s="43"/>
      <c r="R38" s="43"/>
      <c r="S38" s="43"/>
      <c r="T38" s="43"/>
    </row>
    <row r="39" spans="1:20" s="10" customFormat="1" ht="18" customHeight="1">
      <c r="B39" s="186"/>
      <c r="C39" s="184"/>
      <c r="D39" s="185"/>
      <c r="E39" s="185"/>
      <c r="F39" s="185"/>
      <c r="G39" s="187" t="s">
        <v>50</v>
      </c>
      <c r="H39" s="188">
        <v>2</v>
      </c>
      <c r="I39" s="49"/>
      <c r="J39" s="50"/>
      <c r="K39" s="51"/>
      <c r="L39" s="42"/>
      <c r="M39" s="42"/>
      <c r="Q39" s="43"/>
      <c r="R39" s="43"/>
      <c r="S39" s="43"/>
      <c r="T39" s="43"/>
    </row>
    <row r="40" spans="1:20" s="10" customFormat="1" ht="18" customHeight="1">
      <c r="B40" s="186"/>
      <c r="C40" s="184"/>
      <c r="D40" s="185"/>
      <c r="E40" s="185"/>
      <c r="F40" s="185"/>
      <c r="G40" s="187" t="s">
        <v>51</v>
      </c>
      <c r="H40" s="188">
        <v>3</v>
      </c>
      <c r="I40" s="49"/>
      <c r="J40" s="50"/>
      <c r="K40" s="51"/>
      <c r="L40" s="42"/>
      <c r="M40" s="42"/>
      <c r="Q40" s="43"/>
      <c r="R40" s="43"/>
      <c r="S40" s="43"/>
      <c r="T40" s="43"/>
    </row>
    <row r="41" spans="1:20" s="10" customFormat="1" ht="7.5" customHeight="1">
      <c r="B41" s="47"/>
      <c r="C41" s="37"/>
      <c r="D41" s="38"/>
      <c r="E41" s="38"/>
      <c r="F41" s="38"/>
      <c r="G41" s="38"/>
      <c r="H41" s="38"/>
      <c r="I41" s="38"/>
      <c r="J41" s="53"/>
      <c r="K41" s="47"/>
      <c r="L41" s="42"/>
      <c r="M41" s="42"/>
    </row>
    <row r="42" spans="1:20" s="10" customFormat="1" ht="18.75" customHeight="1">
      <c r="A42" s="54"/>
      <c r="B42" s="28">
        <f>+B35+1</f>
        <v>1</v>
      </c>
      <c r="C42" t="s">
        <v>382</v>
      </c>
      <c r="D42" s="38"/>
      <c r="E42" s="38"/>
      <c r="F42" s="38"/>
      <c r="G42" s="38"/>
      <c r="H42" s="38"/>
      <c r="I42" s="38"/>
      <c r="J42" s="53"/>
      <c r="K42" s="47"/>
      <c r="L42" s="42"/>
      <c r="M42" s="42"/>
    </row>
    <row r="43" spans="1:20" s="10" customFormat="1" ht="18.75" customHeight="1">
      <c r="B43" s="47"/>
      <c r="C43" s="37"/>
      <c r="D43" s="38"/>
      <c r="E43" s="38"/>
      <c r="F43" s="38"/>
      <c r="G43" s="7">
        <v>0</v>
      </c>
      <c r="H43" s="52">
        <v>1</v>
      </c>
      <c r="I43" s="38"/>
      <c r="J43" s="53"/>
      <c r="K43" s="47"/>
      <c r="L43" s="42"/>
      <c r="M43" s="42"/>
    </row>
    <row r="44" spans="1:20" s="10" customFormat="1" ht="18.75" customHeight="1">
      <c r="B44" s="47"/>
      <c r="C44" s="37"/>
      <c r="D44" s="38"/>
      <c r="E44" s="38"/>
      <c r="F44" s="38"/>
      <c r="G44" s="7">
        <v>1</v>
      </c>
      <c r="H44" s="52">
        <v>2</v>
      </c>
      <c r="I44" s="38"/>
      <c r="J44" s="53"/>
      <c r="K44" s="47"/>
      <c r="L44" s="42"/>
      <c r="M44" s="42"/>
    </row>
    <row r="45" spans="1:20" s="10" customFormat="1" ht="18.75" customHeight="1">
      <c r="B45" s="47"/>
      <c r="C45" s="37"/>
      <c r="D45" s="38"/>
      <c r="E45" s="38"/>
      <c r="F45" s="38"/>
      <c r="G45" s="7">
        <v>2</v>
      </c>
      <c r="H45" s="52">
        <v>3</v>
      </c>
      <c r="I45" s="38"/>
      <c r="J45" s="53"/>
      <c r="K45" s="47"/>
      <c r="L45" s="42"/>
      <c r="M45" s="42"/>
    </row>
    <row r="46" spans="1:20" s="10" customFormat="1" ht="18.75" customHeight="1">
      <c r="B46" s="47"/>
      <c r="C46" s="37"/>
      <c r="D46" s="38"/>
      <c r="E46" s="38"/>
      <c r="F46" s="38"/>
      <c r="G46" s="7">
        <v>3</v>
      </c>
      <c r="H46" s="52">
        <v>4</v>
      </c>
      <c r="I46" s="38"/>
      <c r="J46" s="53"/>
      <c r="K46" s="47"/>
      <c r="L46" s="42"/>
      <c r="M46" s="42"/>
    </row>
    <row r="47" spans="1:20" s="10" customFormat="1" ht="18.75" customHeight="1">
      <c r="B47" s="47"/>
      <c r="C47" s="37"/>
      <c r="D47" s="38"/>
      <c r="E47" s="38"/>
      <c r="F47" s="38"/>
      <c r="G47" s="55" t="s">
        <v>53</v>
      </c>
      <c r="H47" s="52">
        <v>5</v>
      </c>
      <c r="I47" s="38"/>
      <c r="J47" s="53"/>
      <c r="K47" s="47"/>
      <c r="L47" s="42"/>
      <c r="M47" s="42"/>
    </row>
    <row r="48" spans="1:20" s="10" customFormat="1" ht="18.75" customHeight="1">
      <c r="B48" s="47"/>
      <c r="C48" s="37"/>
      <c r="D48" s="38"/>
      <c r="E48" s="38"/>
      <c r="F48" s="38"/>
      <c r="G48" s="38"/>
      <c r="H48" s="38"/>
      <c r="I48" s="38"/>
      <c r="J48" s="53"/>
      <c r="K48" s="47"/>
      <c r="L48" s="42"/>
      <c r="M48" s="42"/>
    </row>
    <row r="49" spans="2:13" s="10" customFormat="1" ht="15" customHeight="1">
      <c r="B49" s="56">
        <f>B42+1</f>
        <v>2</v>
      </c>
      <c r="C49" s="57" t="s">
        <v>52</v>
      </c>
      <c r="D49" s="58"/>
      <c r="E49" s="58"/>
      <c r="F49" s="59"/>
      <c r="G49" s="59"/>
      <c r="H49" s="58"/>
      <c r="I49" s="58"/>
      <c r="J49" s="58"/>
      <c r="K49" s="58"/>
      <c r="L49" s="60"/>
      <c r="M49" s="60"/>
    </row>
    <row r="50" spans="2:13" s="10" customFormat="1" ht="15" customHeight="1">
      <c r="B50" s="47"/>
      <c r="C50" s="58"/>
      <c r="D50" s="58"/>
      <c r="E50" s="58"/>
      <c r="F50" s="59"/>
      <c r="G50" s="59"/>
      <c r="H50" s="58"/>
      <c r="I50" s="58"/>
      <c r="J50" s="58"/>
      <c r="K50" s="58"/>
      <c r="L50" s="60"/>
      <c r="M50" s="60"/>
    </row>
    <row r="51" spans="2:13" s="10" customFormat="1" ht="15" customHeight="1">
      <c r="B51" s="47"/>
      <c r="C51" s="61"/>
      <c r="D51" s="61"/>
      <c r="E51" s="61"/>
      <c r="F51" s="62"/>
      <c r="G51" s="7">
        <v>0</v>
      </c>
      <c r="H51" s="52">
        <v>1</v>
      </c>
      <c r="J51" s="55"/>
      <c r="K51" s="61"/>
      <c r="L51" s="63"/>
      <c r="M51" s="63"/>
    </row>
    <row r="52" spans="2:13" s="10" customFormat="1" ht="15" customHeight="1">
      <c r="B52" s="47"/>
      <c r="C52" s="61"/>
      <c r="D52" s="61"/>
      <c r="E52" s="61"/>
      <c r="F52" s="62"/>
      <c r="G52" s="7">
        <v>1</v>
      </c>
      <c r="H52" s="52">
        <v>2</v>
      </c>
      <c r="J52" s="55"/>
      <c r="K52" s="61"/>
      <c r="L52" s="63"/>
      <c r="M52" s="63"/>
    </row>
    <row r="53" spans="2:13" s="10" customFormat="1" ht="15" customHeight="1">
      <c r="B53" s="47"/>
      <c r="C53" s="61"/>
      <c r="D53" s="61"/>
      <c r="E53" s="61"/>
      <c r="F53" s="62"/>
      <c r="G53" s="7">
        <v>2</v>
      </c>
      <c r="H53" s="52">
        <v>3</v>
      </c>
      <c r="J53" s="55"/>
      <c r="K53" s="61"/>
      <c r="L53" s="63"/>
      <c r="M53" s="63"/>
    </row>
    <row r="54" spans="2:13" s="10" customFormat="1" ht="15" customHeight="1">
      <c r="B54" s="47"/>
      <c r="C54" s="61"/>
      <c r="D54" s="61"/>
      <c r="E54" s="61"/>
      <c r="F54" s="62"/>
      <c r="G54" s="7">
        <v>3</v>
      </c>
      <c r="H54" s="52">
        <v>4</v>
      </c>
      <c r="J54" s="55"/>
      <c r="K54" s="61"/>
      <c r="L54" s="63"/>
      <c r="M54" s="63"/>
    </row>
    <row r="55" spans="2:13" s="10" customFormat="1" ht="15" customHeight="1">
      <c r="B55" s="47"/>
      <c r="C55" s="61"/>
      <c r="D55" s="61"/>
      <c r="E55" s="61"/>
      <c r="F55" s="62"/>
      <c r="G55" s="55" t="s">
        <v>53</v>
      </c>
      <c r="H55" s="52">
        <v>5</v>
      </c>
      <c r="J55" s="55"/>
      <c r="K55" s="61"/>
      <c r="L55" s="63"/>
      <c r="M55" s="63"/>
    </row>
    <row r="56" spans="2:13" s="10" customFormat="1" ht="7.5" customHeight="1">
      <c r="B56" s="47"/>
      <c r="C56" s="37"/>
      <c r="D56" s="38"/>
      <c r="E56" s="38"/>
      <c r="F56" s="38"/>
      <c r="G56" s="38"/>
      <c r="H56" s="38"/>
      <c r="J56" s="53"/>
      <c r="K56" s="47"/>
      <c r="L56" s="42"/>
      <c r="M56" s="42"/>
    </row>
    <row r="57" spans="2:13" s="10" customFormat="1" ht="15" customHeight="1">
      <c r="B57" s="183"/>
      <c r="C57" s="184" t="s">
        <v>54</v>
      </c>
      <c r="D57" s="185"/>
      <c r="E57" s="185"/>
      <c r="F57" s="185"/>
      <c r="G57" s="185"/>
      <c r="H57" s="185"/>
      <c r="J57" s="45"/>
      <c r="K57" s="46"/>
      <c r="L57" s="42"/>
      <c r="M57" s="42"/>
    </row>
    <row r="58" spans="2:13" s="10" customFormat="1" ht="7.5" customHeight="1">
      <c r="B58" s="189"/>
      <c r="C58" s="184"/>
      <c r="D58" s="185"/>
      <c r="E58" s="185"/>
      <c r="F58" s="185"/>
      <c r="G58" s="185"/>
      <c r="H58" s="185"/>
      <c r="J58" s="53"/>
      <c r="K58" s="47"/>
      <c r="L58" s="42"/>
      <c r="M58" s="42"/>
    </row>
    <row r="59" spans="2:13" s="10" customFormat="1" ht="18" customHeight="1">
      <c r="B59" s="186"/>
      <c r="C59" s="190"/>
      <c r="D59" s="185"/>
      <c r="E59" s="185"/>
      <c r="F59" s="185"/>
      <c r="G59" s="187" t="s">
        <v>20</v>
      </c>
      <c r="H59" s="188">
        <v>1</v>
      </c>
      <c r="J59" s="53"/>
      <c r="K59" s="47"/>
      <c r="L59" s="42"/>
      <c r="M59" s="42"/>
    </row>
    <row r="60" spans="2:13" s="10" customFormat="1" ht="18" customHeight="1">
      <c r="B60" s="186"/>
      <c r="C60" s="190"/>
      <c r="D60" s="185"/>
      <c r="E60" s="185"/>
      <c r="F60" s="185"/>
      <c r="G60" s="187" t="s">
        <v>21</v>
      </c>
      <c r="H60" s="188">
        <v>2</v>
      </c>
      <c r="J60" s="53"/>
      <c r="K60" s="47"/>
      <c r="L60" s="42"/>
      <c r="M60" s="42"/>
    </row>
    <row r="61" spans="2:13" s="10" customFormat="1" ht="7.5" customHeight="1">
      <c r="B61" s="47"/>
      <c r="C61" s="37"/>
      <c r="D61" s="38"/>
      <c r="E61" s="38"/>
      <c r="F61" s="38"/>
      <c r="G61" s="38"/>
      <c r="H61" s="38"/>
      <c r="J61" s="53"/>
      <c r="K61" s="47"/>
      <c r="L61" s="42"/>
      <c r="M61" s="42"/>
    </row>
    <row r="62" spans="2:13" s="10" customFormat="1" ht="15" customHeight="1">
      <c r="B62" s="183"/>
      <c r="C62" s="184" t="s">
        <v>55</v>
      </c>
      <c r="D62" s="185"/>
      <c r="E62" s="185"/>
      <c r="F62" s="185"/>
      <c r="G62" s="185"/>
      <c r="H62" s="185"/>
      <c r="J62" s="53"/>
      <c r="K62" s="47"/>
      <c r="L62" s="42"/>
      <c r="M62" s="42"/>
    </row>
    <row r="63" spans="2:13" s="10" customFormat="1" ht="13.5" customHeight="1">
      <c r="B63" s="186"/>
      <c r="C63" s="184" t="s">
        <v>56</v>
      </c>
      <c r="D63" s="185"/>
      <c r="E63" s="185"/>
      <c r="F63" s="185"/>
      <c r="G63" s="185"/>
      <c r="H63" s="191"/>
      <c r="J63" s="7"/>
      <c r="K63" s="40"/>
      <c r="L63" s="42"/>
      <c r="M63" s="42"/>
    </row>
    <row r="64" spans="2:13" s="10" customFormat="1" ht="13.5" customHeight="1">
      <c r="B64" s="186"/>
      <c r="C64" s="184"/>
      <c r="D64" s="185"/>
      <c r="E64" s="185"/>
      <c r="F64" s="185"/>
      <c r="G64" s="185"/>
      <c r="H64" s="191"/>
      <c r="J64" s="7"/>
      <c r="K64" s="40"/>
      <c r="L64" s="42"/>
      <c r="M64" s="42"/>
    </row>
    <row r="65" spans="2:13" s="10" customFormat="1" ht="13.5" customHeight="1">
      <c r="B65" s="186"/>
      <c r="C65" s="184"/>
      <c r="D65" s="185"/>
      <c r="E65" s="185"/>
      <c r="F65" s="185"/>
      <c r="G65" s="187" t="s">
        <v>57</v>
      </c>
      <c r="H65" s="188">
        <v>1</v>
      </c>
      <c r="J65" s="64"/>
      <c r="K65" s="40"/>
      <c r="L65" s="42"/>
      <c r="M65" s="42"/>
    </row>
    <row r="66" spans="2:13" s="10" customFormat="1" ht="13.5" customHeight="1">
      <c r="B66" s="186"/>
      <c r="C66" s="184"/>
      <c r="D66" s="185"/>
      <c r="E66" s="185"/>
      <c r="F66" s="185"/>
      <c r="G66" s="187" t="s">
        <v>58</v>
      </c>
      <c r="H66" s="188">
        <v>2</v>
      </c>
      <c r="J66" s="65"/>
      <c r="K66" s="40"/>
      <c r="L66" s="42"/>
      <c r="M66" s="42"/>
    </row>
    <row r="67" spans="2:13" s="10" customFormat="1" ht="13.5" customHeight="1">
      <c r="B67" s="186"/>
      <c r="C67" s="184"/>
      <c r="D67" s="185"/>
      <c r="E67" s="185"/>
      <c r="F67" s="185"/>
      <c r="G67" s="187" t="s">
        <v>59</v>
      </c>
      <c r="H67" s="188">
        <v>3</v>
      </c>
      <c r="J67" s="66"/>
      <c r="K67" s="40"/>
      <c r="L67" s="42"/>
      <c r="M67" s="42"/>
    </row>
    <row r="68" spans="2:13" s="10" customFormat="1" ht="18" customHeight="1">
      <c r="B68" s="186"/>
      <c r="C68" s="190"/>
      <c r="D68" s="185"/>
      <c r="E68" s="185"/>
      <c r="F68" s="185"/>
      <c r="G68" s="187" t="s">
        <v>60</v>
      </c>
      <c r="H68" s="188">
        <v>4</v>
      </c>
      <c r="J68" s="67"/>
      <c r="K68" s="51"/>
      <c r="L68" s="42"/>
      <c r="M68" s="42"/>
    </row>
    <row r="69" spans="2:13" s="10" customFormat="1" ht="18" customHeight="1">
      <c r="B69" s="186"/>
      <c r="C69" s="190"/>
      <c r="D69" s="185"/>
      <c r="E69" s="185"/>
      <c r="F69" s="185"/>
      <c r="G69" s="187" t="s">
        <v>61</v>
      </c>
      <c r="H69" s="188">
        <v>5</v>
      </c>
      <c r="J69" s="67"/>
      <c r="K69" s="51"/>
      <c r="L69" s="42"/>
      <c r="M69" s="42"/>
    </row>
    <row r="70" spans="2:13" s="10" customFormat="1" ht="7.5" customHeight="1">
      <c r="B70" s="47"/>
      <c r="C70" s="37"/>
      <c r="D70" s="38"/>
      <c r="E70" s="38"/>
      <c r="F70" s="38"/>
      <c r="G70" s="38"/>
      <c r="H70" s="38"/>
      <c r="J70" s="53"/>
      <c r="K70" s="47"/>
      <c r="L70" s="42"/>
      <c r="M70" s="42"/>
    </row>
    <row r="71" spans="2:13" s="10" customFormat="1" ht="15" customHeight="1">
      <c r="B71" s="183"/>
      <c r="C71" s="184" t="s">
        <v>62</v>
      </c>
      <c r="D71" s="185"/>
      <c r="E71" s="185"/>
      <c r="F71" s="185"/>
      <c r="G71" s="185"/>
      <c r="H71" s="185"/>
      <c r="J71" s="53"/>
      <c r="K71" s="47"/>
      <c r="L71" s="42"/>
      <c r="M71" s="42"/>
    </row>
    <row r="72" spans="2:13" s="10" customFormat="1" ht="7.5" customHeight="1">
      <c r="B72" s="186"/>
      <c r="C72" s="190"/>
      <c r="D72" s="185"/>
      <c r="E72" s="187"/>
      <c r="F72" s="192"/>
      <c r="G72" s="187"/>
      <c r="H72" s="185"/>
      <c r="J72" s="53"/>
      <c r="K72" s="47"/>
      <c r="L72" s="42"/>
      <c r="M72" s="42"/>
    </row>
    <row r="73" spans="2:13" s="10" customFormat="1" ht="18" customHeight="1">
      <c r="B73" s="186"/>
      <c r="C73" s="190"/>
      <c r="D73" s="185"/>
      <c r="E73" s="187"/>
      <c r="F73" s="192"/>
      <c r="G73" s="187" t="s">
        <v>264</v>
      </c>
      <c r="H73" s="188">
        <v>1</v>
      </c>
      <c r="J73" s="53"/>
      <c r="K73" s="47"/>
      <c r="L73" s="42"/>
      <c r="M73" s="42"/>
    </row>
    <row r="74" spans="2:13" s="10" customFormat="1" ht="18" customHeight="1">
      <c r="B74" s="186"/>
      <c r="C74" s="190"/>
      <c r="D74" s="185"/>
      <c r="E74" s="187"/>
      <c r="F74" s="192"/>
      <c r="G74" s="187" t="s">
        <v>63</v>
      </c>
      <c r="H74" s="188">
        <v>2</v>
      </c>
      <c r="J74" s="53"/>
      <c r="K74" s="47"/>
      <c r="L74" s="42"/>
      <c r="M74" s="42"/>
    </row>
    <row r="75" spans="2:13" s="10" customFormat="1" ht="7.5" customHeight="1">
      <c r="B75" s="47"/>
      <c r="C75" s="37"/>
      <c r="D75" s="38"/>
      <c r="E75" s="7"/>
      <c r="F75" s="41"/>
      <c r="G75" s="7"/>
      <c r="H75" s="8"/>
      <c r="J75" s="53"/>
      <c r="K75" s="47"/>
      <c r="L75" s="42"/>
      <c r="M75" s="42"/>
    </row>
    <row r="76" spans="2:13" s="10" customFormat="1" ht="15" customHeight="1">
      <c r="B76" s="56">
        <f>B49+1</f>
        <v>3</v>
      </c>
      <c r="C76" s="48" t="s">
        <v>64</v>
      </c>
      <c r="D76" s="38"/>
      <c r="E76" s="7"/>
      <c r="F76" s="41"/>
      <c r="G76" s="7"/>
      <c r="H76" s="8"/>
      <c r="J76" s="53"/>
      <c r="K76" s="47"/>
      <c r="L76" s="42"/>
      <c r="M76" s="42"/>
    </row>
    <row r="77" spans="2:13" s="10" customFormat="1" ht="15.75" customHeight="1">
      <c r="B77" s="47"/>
      <c r="C77" s="37"/>
      <c r="D77" s="38"/>
      <c r="E77" s="7"/>
      <c r="F77" s="41"/>
      <c r="G77" s="7">
        <v>0</v>
      </c>
      <c r="H77" s="52">
        <v>1</v>
      </c>
      <c r="J77" s="53"/>
      <c r="K77" s="47"/>
      <c r="L77" s="42"/>
      <c r="M77" s="42"/>
    </row>
    <row r="78" spans="2:13" s="10" customFormat="1" ht="15.75" customHeight="1">
      <c r="B78" s="47"/>
      <c r="C78" s="37"/>
      <c r="D78" s="38"/>
      <c r="E78" s="7"/>
      <c r="F78" s="41"/>
      <c r="G78" s="7">
        <v>1</v>
      </c>
      <c r="H78" s="52">
        <v>2</v>
      </c>
      <c r="J78" s="53"/>
      <c r="K78" s="47"/>
      <c r="L78" s="42"/>
      <c r="M78" s="42"/>
    </row>
    <row r="79" spans="2:13" s="10" customFormat="1" ht="15.75" customHeight="1">
      <c r="B79" s="47"/>
      <c r="C79" s="37"/>
      <c r="D79" s="38"/>
      <c r="E79" s="7"/>
      <c r="F79" s="41"/>
      <c r="G79" s="7">
        <v>2</v>
      </c>
      <c r="H79" s="52">
        <v>3</v>
      </c>
      <c r="J79" s="53"/>
      <c r="K79" s="47"/>
      <c r="L79" s="42"/>
      <c r="M79" s="42"/>
    </row>
    <row r="80" spans="2:13" s="10" customFormat="1" ht="15.75" customHeight="1">
      <c r="B80" s="47"/>
      <c r="C80" s="37"/>
      <c r="D80" s="38"/>
      <c r="E80" s="7"/>
      <c r="F80" s="41"/>
      <c r="G80" s="55" t="s">
        <v>65</v>
      </c>
      <c r="H80" s="52">
        <v>4</v>
      </c>
      <c r="J80" s="53"/>
      <c r="K80" s="47"/>
      <c r="L80" s="42"/>
      <c r="M80" s="42"/>
    </row>
    <row r="81" spans="2:13" s="10" customFormat="1" ht="7.5" customHeight="1">
      <c r="B81" s="47"/>
      <c r="C81" s="37"/>
      <c r="D81" s="38"/>
      <c r="E81" s="7"/>
      <c r="F81" s="41"/>
      <c r="G81" s="7"/>
      <c r="H81" s="8"/>
      <c r="J81" s="53"/>
      <c r="K81" s="47"/>
      <c r="L81" s="42"/>
      <c r="M81" s="42"/>
    </row>
    <row r="82" spans="2:13" s="10" customFormat="1" ht="15" customHeight="1">
      <c r="B82" s="183"/>
      <c r="C82" s="184" t="s">
        <v>66</v>
      </c>
      <c r="D82" s="185"/>
      <c r="E82" s="187"/>
      <c r="F82" s="192"/>
      <c r="G82" s="187"/>
      <c r="H82" s="193"/>
      <c r="J82" s="53"/>
      <c r="K82" s="47"/>
      <c r="L82" s="42"/>
      <c r="M82" s="42"/>
    </row>
    <row r="83" spans="2:13" s="10" customFormat="1" ht="7.5" customHeight="1">
      <c r="B83" s="186"/>
      <c r="C83" s="190"/>
      <c r="D83" s="185"/>
      <c r="E83" s="187"/>
      <c r="F83" s="192"/>
      <c r="G83" s="187"/>
      <c r="H83" s="193"/>
      <c r="J83" s="53"/>
      <c r="K83" s="47"/>
      <c r="L83" s="42"/>
      <c r="M83" s="42"/>
    </row>
    <row r="84" spans="2:13" s="10" customFormat="1" ht="18" customHeight="1">
      <c r="B84" s="186"/>
      <c r="C84" s="190"/>
      <c r="D84" s="185"/>
      <c r="E84" s="187"/>
      <c r="F84" s="192"/>
      <c r="G84" s="192" t="s">
        <v>20</v>
      </c>
      <c r="H84" s="188">
        <v>1</v>
      </c>
      <c r="J84" s="53"/>
      <c r="K84" s="47"/>
      <c r="L84" s="42"/>
      <c r="M84" s="42"/>
    </row>
    <row r="85" spans="2:13" s="10" customFormat="1" ht="18" customHeight="1">
      <c r="B85" s="186"/>
      <c r="C85" s="190"/>
      <c r="D85" s="185"/>
      <c r="E85" s="187"/>
      <c r="F85" s="192"/>
      <c r="G85" s="192" t="s">
        <v>21</v>
      </c>
      <c r="H85" s="188">
        <v>2</v>
      </c>
      <c r="J85" s="53"/>
      <c r="K85" s="47"/>
      <c r="L85" s="42"/>
      <c r="M85" s="42"/>
    </row>
    <row r="86" spans="2:13" s="10" customFormat="1" ht="7.5" customHeight="1">
      <c r="B86" s="47"/>
      <c r="C86" s="5"/>
      <c r="D86" s="42"/>
      <c r="E86" s="29"/>
      <c r="F86" s="68"/>
      <c r="G86" s="68"/>
      <c r="H86" s="29"/>
      <c r="I86" s="8"/>
      <c r="J86" s="53"/>
      <c r="K86" s="47"/>
      <c r="L86" s="42"/>
      <c r="M86" s="42"/>
    </row>
    <row r="87" spans="2:13" s="10" customFormat="1" ht="15" customHeight="1">
      <c r="B87" s="56">
        <f>B76+1</f>
        <v>4</v>
      </c>
      <c r="C87" s="44" t="s">
        <v>67</v>
      </c>
      <c r="D87" s="42"/>
      <c r="E87" s="29"/>
      <c r="F87" s="68"/>
      <c r="G87" s="68"/>
      <c r="H87" s="29"/>
      <c r="I87" s="8"/>
      <c r="J87" s="53"/>
      <c r="K87" s="47"/>
      <c r="L87" s="42"/>
      <c r="M87" s="42"/>
    </row>
    <row r="88" spans="2:13" s="10" customFormat="1" ht="15" customHeight="1">
      <c r="B88" s="47"/>
      <c r="C88" s="44" t="s">
        <v>68</v>
      </c>
      <c r="D88" s="42"/>
      <c r="E88" s="29"/>
      <c r="F88" s="68"/>
      <c r="G88" s="68"/>
      <c r="H88" s="29"/>
      <c r="I88" s="8"/>
      <c r="J88" s="53"/>
      <c r="K88" s="47"/>
      <c r="L88" s="42"/>
      <c r="M88" s="42"/>
    </row>
    <row r="89" spans="2:13" s="10" customFormat="1" ht="15" customHeight="1">
      <c r="B89" s="47"/>
      <c r="C89" s="44" t="s">
        <v>69</v>
      </c>
      <c r="D89" s="42"/>
      <c r="E89" s="29"/>
      <c r="F89" s="68"/>
      <c r="G89" s="68"/>
      <c r="H89" s="29"/>
      <c r="I89" s="8"/>
      <c r="J89" s="53"/>
      <c r="K89" s="47"/>
      <c r="L89" s="42"/>
      <c r="M89" s="42"/>
    </row>
    <row r="90" spans="2:13" s="10" customFormat="1" ht="7.5" customHeight="1">
      <c r="B90" s="47"/>
      <c r="C90" s="44"/>
      <c r="D90" s="42"/>
      <c r="E90" s="29"/>
      <c r="F90" s="68"/>
      <c r="G90" s="68"/>
      <c r="H90" s="29"/>
      <c r="I90" s="8"/>
      <c r="J90" s="53"/>
      <c r="K90" s="47"/>
      <c r="L90" s="42"/>
      <c r="M90" s="42"/>
    </row>
    <row r="91" spans="2:13" s="10" customFormat="1" ht="18" customHeight="1">
      <c r="B91" s="47"/>
      <c r="C91" s="44"/>
      <c r="D91" s="69" t="s">
        <v>70</v>
      </c>
      <c r="F91" s="52">
        <v>1</v>
      </c>
      <c r="G91" s="68"/>
      <c r="H91" s="40" t="s">
        <v>77</v>
      </c>
      <c r="I91" s="40"/>
      <c r="J91" s="7"/>
      <c r="K91" s="52">
        <v>8</v>
      </c>
      <c r="L91" s="42"/>
      <c r="M91" s="42"/>
    </row>
    <row r="92" spans="2:13" s="10" customFormat="1" ht="18" customHeight="1">
      <c r="B92" s="47"/>
      <c r="C92" s="70"/>
      <c r="D92" s="69" t="s">
        <v>71</v>
      </c>
      <c r="E92" s="69"/>
      <c r="F92" s="52">
        <v>2</v>
      </c>
      <c r="G92" s="68"/>
      <c r="H92" s="40" t="s">
        <v>78</v>
      </c>
      <c r="I92" s="40"/>
      <c r="J92" s="7"/>
      <c r="K92" s="52">
        <v>9</v>
      </c>
      <c r="L92" s="42"/>
      <c r="M92" s="42"/>
    </row>
    <row r="93" spans="2:13" s="10" customFormat="1" ht="18" customHeight="1">
      <c r="B93" s="47"/>
      <c r="C93" s="70"/>
      <c r="D93" s="69" t="s">
        <v>72</v>
      </c>
      <c r="E93" s="69"/>
      <c r="F93" s="52">
        <v>3</v>
      </c>
      <c r="G93" s="68"/>
      <c r="H93" s="40" t="s">
        <v>79</v>
      </c>
      <c r="I93" s="40"/>
      <c r="J93" s="7"/>
      <c r="K93" s="52">
        <v>10</v>
      </c>
      <c r="L93" s="42"/>
      <c r="M93" s="42"/>
    </row>
    <row r="94" spans="2:13" s="10" customFormat="1" ht="18" customHeight="1">
      <c r="B94" s="47"/>
      <c r="C94" s="70"/>
      <c r="D94" s="69" t="s">
        <v>73</v>
      </c>
      <c r="E94" s="69"/>
      <c r="F94" s="52">
        <v>4</v>
      </c>
      <c r="G94" s="68"/>
      <c r="H94" s="40" t="s">
        <v>80</v>
      </c>
      <c r="I94" s="40"/>
      <c r="J94" s="7"/>
      <c r="K94" s="52">
        <v>11</v>
      </c>
      <c r="L94" s="42"/>
      <c r="M94" s="42"/>
    </row>
    <row r="95" spans="2:13" s="10" customFormat="1" ht="18" customHeight="1">
      <c r="B95" s="47"/>
      <c r="C95" s="70"/>
      <c r="D95" s="69" t="s">
        <v>74</v>
      </c>
      <c r="E95" s="69"/>
      <c r="F95" s="52">
        <v>5</v>
      </c>
      <c r="G95" s="68"/>
      <c r="H95" s="40" t="s">
        <v>81</v>
      </c>
      <c r="I95" s="40"/>
      <c r="J95" s="7"/>
      <c r="K95" s="52">
        <v>12</v>
      </c>
      <c r="L95" s="42"/>
      <c r="M95" s="42"/>
    </row>
    <row r="96" spans="2:13" s="10" customFormat="1" ht="18" customHeight="1">
      <c r="B96" s="47"/>
      <c r="C96" s="70"/>
      <c r="D96" s="69" t="s">
        <v>75</v>
      </c>
      <c r="E96" s="69"/>
      <c r="F96" s="52">
        <v>6</v>
      </c>
      <c r="G96" s="68"/>
      <c r="H96" s="40" t="s">
        <v>82</v>
      </c>
      <c r="I96" s="40"/>
      <c r="J96" s="7"/>
      <c r="K96" s="52">
        <v>13</v>
      </c>
      <c r="L96" s="42"/>
      <c r="M96" s="42"/>
    </row>
    <row r="97" spans="1:13" s="10" customFormat="1" ht="18" customHeight="1">
      <c r="B97" s="47"/>
      <c r="D97" s="69" t="s">
        <v>76</v>
      </c>
      <c r="E97" s="69"/>
      <c r="F97" s="52">
        <v>7</v>
      </c>
      <c r="G97" s="68"/>
      <c r="H97" s="40" t="s">
        <v>83</v>
      </c>
      <c r="I97" s="40"/>
      <c r="J97" s="7"/>
      <c r="K97" s="52">
        <v>14</v>
      </c>
      <c r="L97" s="42"/>
      <c r="M97" s="42"/>
    </row>
    <row r="98" spans="1:13" s="10" customFormat="1" ht="18" customHeight="1">
      <c r="B98" s="47"/>
      <c r="D98" s="69"/>
      <c r="E98" s="69"/>
      <c r="F98" s="8"/>
      <c r="G98" s="68"/>
      <c r="H98" s="40"/>
      <c r="I98" s="40"/>
      <c r="J98" s="7"/>
      <c r="K98" s="8"/>
      <c r="L98" s="42"/>
      <c r="M98" s="42"/>
    </row>
    <row r="99" spans="1:13" s="10" customFormat="1" ht="18" customHeight="1">
      <c r="A99" s="54"/>
      <c r="B99" s="56">
        <f>+B87+1</f>
        <v>5</v>
      </c>
      <c r="C99" s="10" t="s">
        <v>267</v>
      </c>
      <c r="D99" s="69"/>
      <c r="E99" s="69"/>
      <c r="F99" s="8"/>
      <c r="G99" s="68"/>
      <c r="H99" s="40"/>
      <c r="I99" s="40"/>
      <c r="J99" s="7"/>
      <c r="K99" s="8"/>
      <c r="L99" s="42"/>
      <c r="M99" s="42"/>
    </row>
    <row r="100" spans="1:13" s="10" customFormat="1" ht="18" customHeight="1">
      <c r="B100" s="47"/>
      <c r="D100" s="69"/>
      <c r="E100" s="69"/>
      <c r="F100" s="8"/>
      <c r="G100" s="7">
        <v>0</v>
      </c>
      <c r="H100" s="52">
        <v>1</v>
      </c>
      <c r="I100" s="40"/>
      <c r="J100" s="7"/>
      <c r="K100" s="8"/>
      <c r="L100" s="42"/>
      <c r="M100" s="42"/>
    </row>
    <row r="101" spans="1:13" s="10" customFormat="1" ht="18" customHeight="1">
      <c r="B101" s="47"/>
      <c r="D101" s="69"/>
      <c r="E101" s="69"/>
      <c r="F101" s="8"/>
      <c r="G101" s="7">
        <v>1</v>
      </c>
      <c r="H101" s="52">
        <v>2</v>
      </c>
      <c r="I101" s="40"/>
      <c r="J101" s="7"/>
      <c r="K101" s="8"/>
      <c r="L101" s="42"/>
      <c r="M101" s="42"/>
    </row>
    <row r="102" spans="1:13" s="10" customFormat="1" ht="18" customHeight="1">
      <c r="B102" s="47"/>
      <c r="D102" s="69"/>
      <c r="E102" s="69"/>
      <c r="F102" s="8"/>
      <c r="G102" s="7">
        <v>2</v>
      </c>
      <c r="H102" s="52">
        <v>3</v>
      </c>
      <c r="I102" s="40"/>
      <c r="J102" s="7"/>
      <c r="K102" s="8"/>
      <c r="L102" s="42"/>
      <c r="M102" s="42"/>
    </row>
    <row r="103" spans="1:13" s="10" customFormat="1" ht="18" customHeight="1">
      <c r="B103" s="47"/>
      <c r="D103" s="69"/>
      <c r="E103" s="69"/>
      <c r="F103" s="8"/>
      <c r="G103" s="7">
        <v>3</v>
      </c>
      <c r="H103" s="52">
        <v>4</v>
      </c>
      <c r="I103" s="40"/>
      <c r="J103" s="7"/>
      <c r="K103" s="8"/>
      <c r="L103" s="42"/>
      <c r="M103" s="42"/>
    </row>
    <row r="104" spans="1:13" s="10" customFormat="1" ht="18" customHeight="1">
      <c r="B104" s="47"/>
      <c r="D104" s="69"/>
      <c r="E104" s="69"/>
      <c r="F104" s="8"/>
      <c r="G104" s="55" t="s">
        <v>53</v>
      </c>
      <c r="H104" s="52">
        <v>5</v>
      </c>
      <c r="I104" s="40"/>
      <c r="J104" s="7"/>
      <c r="K104" s="8"/>
      <c r="L104" s="42"/>
      <c r="M104" s="42"/>
    </row>
    <row r="105" spans="1:13" s="10" customFormat="1" ht="18" customHeight="1">
      <c r="A105" s="54"/>
      <c r="B105" s="71">
        <f>+B99+1</f>
        <v>6</v>
      </c>
      <c r="C105" s="10" t="s">
        <v>297</v>
      </c>
      <c r="D105" s="69"/>
      <c r="E105" s="69"/>
      <c r="F105" s="8"/>
      <c r="G105" s="55"/>
      <c r="H105" s="8"/>
      <c r="I105" s="40"/>
      <c r="J105" s="7"/>
      <c r="K105" s="8"/>
      <c r="L105" s="42"/>
      <c r="M105" s="42"/>
    </row>
    <row r="106" spans="1:13" s="10" customFormat="1" ht="18" customHeight="1">
      <c r="B106" s="47"/>
      <c r="C106" s="72"/>
      <c r="D106" s="73"/>
      <c r="E106" s="73"/>
      <c r="F106" s="74"/>
      <c r="G106" s="7" t="s">
        <v>20</v>
      </c>
      <c r="H106" s="52">
        <v>1</v>
      </c>
      <c r="I106" s="40"/>
      <c r="J106" s="7"/>
      <c r="K106" s="8"/>
      <c r="L106" s="42"/>
      <c r="M106" s="42"/>
    </row>
    <row r="107" spans="1:13" s="10" customFormat="1" ht="18" customHeight="1">
      <c r="B107" s="47"/>
      <c r="C107" s="3"/>
      <c r="D107" s="75"/>
      <c r="E107" s="75"/>
      <c r="F107" s="30"/>
      <c r="G107" s="7" t="s">
        <v>21</v>
      </c>
      <c r="H107" s="52">
        <v>2</v>
      </c>
      <c r="I107" s="40"/>
      <c r="J107" s="7"/>
      <c r="K107" s="8"/>
      <c r="L107" s="42"/>
      <c r="M107" s="42"/>
    </row>
    <row r="108" spans="1:13" s="10" customFormat="1" ht="18" customHeight="1">
      <c r="B108" s="47"/>
      <c r="C108" s="3"/>
      <c r="D108" s="75"/>
      <c r="E108" s="75"/>
      <c r="F108" s="30"/>
      <c r="G108" s="55"/>
      <c r="H108" s="8"/>
      <c r="I108" s="40"/>
      <c r="J108" s="7"/>
      <c r="K108" s="8"/>
      <c r="L108" s="42"/>
      <c r="M108" s="42"/>
    </row>
    <row r="109" spans="1:13" s="10" customFormat="1" ht="18" customHeight="1">
      <c r="B109" s="47"/>
      <c r="D109" s="69"/>
      <c r="E109" s="69"/>
      <c r="F109" s="8"/>
      <c r="G109" s="55"/>
      <c r="H109" s="8"/>
      <c r="I109" s="40"/>
      <c r="J109" s="7"/>
      <c r="K109" s="8"/>
      <c r="L109" s="42"/>
      <c r="M109" s="42"/>
    </row>
    <row r="110" spans="1:13">
      <c r="A110" s="404" t="s">
        <v>244</v>
      </c>
      <c r="B110" s="404"/>
      <c r="C110" s="404"/>
      <c r="D110" s="404"/>
      <c r="E110" s="404"/>
      <c r="F110" s="404"/>
      <c r="G110" s="404"/>
      <c r="H110" s="404"/>
      <c r="I110" s="404"/>
      <c r="J110" s="404"/>
      <c r="K110" s="404"/>
    </row>
    <row r="111" spans="1:13" s="76" customFormat="1" ht="21" customHeight="1">
      <c r="B111" s="28">
        <f>B105+1</f>
        <v>7</v>
      </c>
      <c r="C111" s="32" t="s">
        <v>131</v>
      </c>
      <c r="D111" s="77"/>
      <c r="E111" s="78" t="s">
        <v>265</v>
      </c>
    </row>
    <row r="112" spans="1:13" s="76" customFormat="1" ht="18" customHeight="1">
      <c r="B112" s="80"/>
      <c r="C112" s="413" t="s">
        <v>355</v>
      </c>
      <c r="D112" s="413"/>
      <c r="E112" s="81"/>
    </row>
    <row r="113" spans="2:11" s="76" customFormat="1" ht="18" customHeight="1">
      <c r="B113" s="80"/>
      <c r="C113" s="77"/>
      <c r="D113" s="77"/>
      <c r="E113" s="81"/>
    </row>
    <row r="114" spans="2:11" s="76" customFormat="1" ht="18" customHeight="1">
      <c r="B114" s="80"/>
      <c r="D114" s="79"/>
      <c r="E114" s="82" t="s">
        <v>253</v>
      </c>
      <c r="F114" s="77"/>
      <c r="G114" s="77"/>
    </row>
    <row r="115" spans="2:11" s="76" customFormat="1" ht="18" customHeight="1">
      <c r="B115" s="80"/>
      <c r="C115" s="81" t="str">
        <f>+"P."&amp;$B$111&amp;".1"</f>
        <v>P.7.1</v>
      </c>
      <c r="D115" s="23" t="s">
        <v>88</v>
      </c>
      <c r="E115" s="82">
        <v>1</v>
      </c>
      <c r="F115" s="77"/>
      <c r="G115" s="77"/>
    </row>
    <row r="116" spans="2:11" s="76" customFormat="1" ht="18" customHeight="1">
      <c r="B116" s="80"/>
      <c r="C116" s="81" t="str">
        <f>+"P."&amp;$B$111&amp;".2"</f>
        <v>P.7.2</v>
      </c>
      <c r="D116" s="23" t="s">
        <v>132</v>
      </c>
      <c r="E116" s="82">
        <v>2</v>
      </c>
      <c r="F116" s="83"/>
      <c r="G116" s="77"/>
    </row>
    <row r="117" spans="2:11" s="76" customFormat="1" ht="18" customHeight="1">
      <c r="B117" s="80"/>
      <c r="C117" s="81" t="str">
        <f>+"P."&amp;$B$111&amp;".3"</f>
        <v>P.7.3</v>
      </c>
      <c r="D117" s="23" t="s">
        <v>26</v>
      </c>
      <c r="E117" s="82">
        <v>3</v>
      </c>
      <c r="F117" s="83"/>
      <c r="G117" s="77"/>
    </row>
    <row r="118" spans="2:11" s="76" customFormat="1" ht="18" customHeight="1">
      <c r="B118" s="80"/>
      <c r="C118" s="81" t="str">
        <f>+"P."&amp;$B$111&amp;".4"</f>
        <v>P.7.4</v>
      </c>
      <c r="D118" s="23" t="s">
        <v>97</v>
      </c>
      <c r="E118" s="82">
        <v>4</v>
      </c>
      <c r="F118" s="83"/>
      <c r="G118" s="77"/>
    </row>
    <row r="119" spans="2:11" s="76" customFormat="1">
      <c r="B119" s="80"/>
      <c r="C119" s="81" t="str">
        <f>+"P."&amp;$B$111&amp;".5"</f>
        <v>P.7.5</v>
      </c>
      <c r="D119" s="23" t="s">
        <v>133</v>
      </c>
      <c r="E119" s="82">
        <v>5</v>
      </c>
      <c r="F119" s="83"/>
      <c r="G119" s="77"/>
    </row>
    <row r="120" spans="2:11" s="76" customFormat="1" ht="18" customHeight="1">
      <c r="B120" s="80"/>
      <c r="C120" s="81" t="str">
        <f>+"P."&amp;$B$111&amp;".6"</f>
        <v>P.7.6</v>
      </c>
      <c r="D120" s="23" t="s">
        <v>27</v>
      </c>
      <c r="E120" s="82">
        <v>6</v>
      </c>
      <c r="F120" s="83"/>
      <c r="G120" s="77"/>
    </row>
    <row r="121" spans="2:11" s="76" customFormat="1" ht="18" customHeight="1">
      <c r="B121" s="80"/>
      <c r="C121" s="81" t="str">
        <f>+"P."&amp;$B$111&amp;".7"</f>
        <v>P.7.7</v>
      </c>
      <c r="D121" s="23" t="s">
        <v>125</v>
      </c>
      <c r="E121" s="82">
        <v>7</v>
      </c>
      <c r="F121" s="83"/>
      <c r="G121" s="77"/>
      <c r="H121" s="83"/>
      <c r="I121" s="84"/>
    </row>
    <row r="122" spans="2:11" s="76" customFormat="1" ht="44.25" customHeight="1">
      <c r="B122" s="80"/>
      <c r="C122" s="85" t="str">
        <f>+"P."&amp;$B$111&amp;".8"</f>
        <v>P.7.8</v>
      </c>
      <c r="D122" s="86" t="s">
        <v>302</v>
      </c>
      <c r="E122" s="82">
        <v>8</v>
      </c>
      <c r="F122" s="83"/>
      <c r="G122" s="77"/>
      <c r="H122" s="83"/>
      <c r="I122" s="84"/>
    </row>
    <row r="123" spans="2:11" s="76" customFormat="1" ht="31.5" customHeight="1">
      <c r="B123" s="80"/>
      <c r="C123" s="85" t="str">
        <f>+"P."&amp;$B$111&amp;".9"</f>
        <v>P.7.9</v>
      </c>
      <c r="D123" s="244" t="s">
        <v>303</v>
      </c>
      <c r="E123" s="82">
        <v>9</v>
      </c>
      <c r="F123" s="83"/>
      <c r="G123" s="77"/>
      <c r="H123" s="83"/>
      <c r="I123" s="84"/>
    </row>
    <row r="124" spans="2:11" s="76" customFormat="1" ht="18" customHeight="1">
      <c r="B124" s="80"/>
      <c r="C124" s="81" t="str">
        <f>+"P."&amp;$B$111&amp;".99"</f>
        <v>P.7.99</v>
      </c>
      <c r="D124" s="23" t="s">
        <v>134</v>
      </c>
      <c r="E124" s="86">
        <v>99</v>
      </c>
      <c r="F124" s="243" t="s">
        <v>90</v>
      </c>
      <c r="H124" s="83"/>
      <c r="I124" s="84"/>
    </row>
    <row r="125" spans="2:11" s="76" customFormat="1" ht="18" customHeight="1">
      <c r="B125" s="77"/>
      <c r="C125" s="77"/>
      <c r="D125" s="77"/>
      <c r="E125" s="79"/>
      <c r="F125" s="79"/>
      <c r="G125" s="77"/>
      <c r="H125" s="87"/>
      <c r="J125" s="83"/>
      <c r="K125" s="84"/>
    </row>
    <row r="126" spans="2:11" s="76" customFormat="1" ht="18" customHeight="1">
      <c r="B126" s="77"/>
      <c r="C126" s="88" t="str">
        <f>+"Aplicar P"&amp;B127&amp;" si "&amp;C117&amp;"=3"</f>
        <v>Aplicar P8 si P.7.3=3</v>
      </c>
      <c r="D126" s="77"/>
      <c r="E126" s="79"/>
      <c r="F126" s="79"/>
      <c r="G126" s="77"/>
      <c r="H126" s="87"/>
      <c r="J126" s="83"/>
      <c r="K126" s="84"/>
    </row>
    <row r="127" spans="2:11" s="76" customFormat="1" ht="18" customHeight="1">
      <c r="B127" s="28">
        <f>B111+1</f>
        <v>8</v>
      </c>
      <c r="C127" s="81" t="s">
        <v>317</v>
      </c>
      <c r="D127" s="77"/>
      <c r="E127" s="79"/>
      <c r="F127" s="79"/>
      <c r="G127" s="77"/>
      <c r="H127" s="87"/>
      <c r="J127" s="83"/>
      <c r="K127" s="84"/>
    </row>
    <row r="128" spans="2:11" s="76" customFormat="1" ht="18" customHeight="1">
      <c r="B128" s="77"/>
      <c r="C128" s="20" t="s">
        <v>0</v>
      </c>
      <c r="D128" s="89">
        <v>1</v>
      </c>
      <c r="F128" s="79"/>
      <c r="G128" s="77"/>
      <c r="H128" s="87"/>
      <c r="J128" s="83"/>
      <c r="K128" s="84"/>
    </row>
    <row r="129" spans="2:11" s="76" customFormat="1" ht="18" customHeight="1">
      <c r="B129" s="77"/>
      <c r="C129" s="20" t="s">
        <v>1</v>
      </c>
      <c r="D129" s="89">
        <v>2</v>
      </c>
      <c r="F129" s="79"/>
      <c r="G129" s="77"/>
      <c r="H129" s="87"/>
      <c r="J129" s="83"/>
      <c r="K129" s="84"/>
    </row>
    <row r="130" spans="2:11" s="76" customFormat="1" ht="18" customHeight="1">
      <c r="B130" s="77"/>
      <c r="C130" s="77"/>
      <c r="D130" s="77"/>
      <c r="E130" s="79"/>
      <c r="F130" s="79"/>
      <c r="G130" s="77"/>
      <c r="H130" s="87"/>
      <c r="J130" s="83"/>
      <c r="K130" s="84"/>
    </row>
    <row r="131" spans="2:11">
      <c r="B131" s="20"/>
      <c r="C131" s="88" t="str">
        <f>+"Aplicar P"&amp;B132&amp;" si "&amp;C115&amp;"=1 si no ir a P"&amp;$B$190&amp;""</f>
        <v>Aplicar P9 si P.7.1=1 si no ir a P</v>
      </c>
      <c r="D131" s="90"/>
      <c r="E131" s="20"/>
      <c r="F131" s="20"/>
      <c r="G131" s="20"/>
      <c r="H131" s="20"/>
      <c r="I131" s="20"/>
      <c r="J131" s="20"/>
      <c r="K131" s="20"/>
    </row>
    <row r="132" spans="2:11">
      <c r="B132" s="91">
        <f>B127+1</f>
        <v>9</v>
      </c>
      <c r="C132" s="92" t="s">
        <v>3</v>
      </c>
      <c r="D132" s="92"/>
      <c r="E132" s="93"/>
      <c r="F132" s="33"/>
      <c r="I132" s="33"/>
      <c r="K132" s="33"/>
    </row>
    <row r="133" spans="2:11">
      <c r="B133" s="91"/>
      <c r="C133" s="413" t="s">
        <v>356</v>
      </c>
      <c r="D133" s="413"/>
      <c r="E133" s="93"/>
      <c r="F133" s="33"/>
      <c r="G133" s="95"/>
      <c r="H133" s="20"/>
      <c r="I133" s="33"/>
      <c r="J133" s="20"/>
      <c r="K133" s="33"/>
    </row>
    <row r="134" spans="2:11">
      <c r="B134" s="33"/>
      <c r="C134" s="2"/>
      <c r="D134" s="96" t="s">
        <v>91</v>
      </c>
      <c r="E134" s="97">
        <v>1</v>
      </c>
      <c r="F134" s="98"/>
      <c r="G134" s="95"/>
      <c r="H134" s="20"/>
      <c r="I134" s="33"/>
      <c r="J134" s="33"/>
      <c r="K134" s="33"/>
    </row>
    <row r="135" spans="2:11">
      <c r="B135" s="33"/>
      <c r="C135" s="20"/>
      <c r="D135" s="100" t="s">
        <v>304</v>
      </c>
      <c r="E135" s="97">
        <v>2</v>
      </c>
      <c r="F135" s="99" t="str">
        <f>+"Ir a P"&amp;$B$152&amp;""</f>
        <v>Ir a P11</v>
      </c>
      <c r="G135" s="100"/>
      <c r="H135" s="98"/>
      <c r="I135" s="33"/>
      <c r="J135" s="95"/>
      <c r="K135" s="33"/>
    </row>
    <row r="136" spans="2:11">
      <c r="B136" s="33"/>
      <c r="C136" s="20"/>
      <c r="D136" s="100" t="s">
        <v>92</v>
      </c>
      <c r="E136" s="97">
        <v>3</v>
      </c>
      <c r="F136" s="99" t="str">
        <f>+"Ir a P"&amp;$B$152&amp;""</f>
        <v>Ir a P11</v>
      </c>
      <c r="G136" s="100"/>
      <c r="H136" s="98"/>
      <c r="I136" s="33"/>
      <c r="J136" s="33"/>
      <c r="K136" s="33"/>
    </row>
    <row r="137" spans="2:11">
      <c r="B137" s="33"/>
      <c r="C137" s="20"/>
      <c r="D137" s="100"/>
      <c r="F137" s="101"/>
      <c r="G137" s="100"/>
      <c r="H137" s="98"/>
      <c r="I137" s="33"/>
      <c r="J137" s="33"/>
      <c r="K137" s="33"/>
    </row>
    <row r="138" spans="2:11">
      <c r="B138" s="33"/>
      <c r="C138" s="20"/>
      <c r="D138" s="100"/>
      <c r="F138" s="101"/>
      <c r="G138" s="100"/>
      <c r="H138" s="98"/>
      <c r="I138" s="33"/>
      <c r="J138" s="33"/>
      <c r="K138" s="33"/>
    </row>
    <row r="139" spans="2:11">
      <c r="B139" s="33"/>
      <c r="C139" s="20"/>
      <c r="D139" s="100"/>
      <c r="F139" s="101"/>
      <c r="G139" s="102"/>
      <c r="H139" s="98"/>
      <c r="I139" s="33"/>
      <c r="J139" s="33"/>
      <c r="K139" s="33"/>
    </row>
    <row r="140" spans="2:11">
      <c r="B140" s="91">
        <f>B132+1</f>
        <v>10</v>
      </c>
      <c r="C140" s="32" t="s">
        <v>321</v>
      </c>
      <c r="D140" s="32"/>
      <c r="F140" s="103"/>
      <c r="G140" s="33"/>
      <c r="H140" s="33"/>
      <c r="I140" s="33"/>
      <c r="J140" s="95"/>
      <c r="K140" s="33"/>
    </row>
    <row r="141" spans="2:11">
      <c r="B141" s="33"/>
      <c r="C141" s="413" t="s">
        <v>357</v>
      </c>
      <c r="D141" s="413"/>
      <c r="F141" s="101"/>
      <c r="G141" s="33"/>
      <c r="H141" s="33"/>
      <c r="I141" s="33"/>
      <c r="J141" s="33"/>
      <c r="K141" s="33"/>
    </row>
    <row r="142" spans="2:11">
      <c r="B142" s="33"/>
      <c r="C142" s="20" t="s">
        <v>120</v>
      </c>
      <c r="D142" s="20"/>
      <c r="F142" s="89">
        <v>1</v>
      </c>
      <c r="G142" s="104"/>
      <c r="H142" s="104"/>
      <c r="I142" s="104"/>
      <c r="J142" s="104"/>
      <c r="K142" s="104"/>
    </row>
    <row r="143" spans="2:11">
      <c r="B143" s="33"/>
      <c r="C143" s="20" t="s">
        <v>178</v>
      </c>
      <c r="D143" s="20"/>
      <c r="F143" s="89">
        <v>2</v>
      </c>
      <c r="G143" s="33"/>
      <c r="H143" s="33"/>
      <c r="I143" s="33"/>
      <c r="J143" s="33"/>
      <c r="K143" s="33"/>
    </row>
    <row r="144" spans="2:11">
      <c r="B144" s="33"/>
      <c r="C144" s="20" t="s">
        <v>121</v>
      </c>
      <c r="D144" s="20"/>
      <c r="F144" s="89">
        <v>3</v>
      </c>
      <c r="G144" s="33"/>
      <c r="H144" s="33"/>
      <c r="I144" s="33"/>
      <c r="J144" s="33"/>
      <c r="K144" s="33"/>
    </row>
    <row r="145" spans="2:11">
      <c r="B145" s="33"/>
      <c r="C145" s="20" t="s">
        <v>135</v>
      </c>
      <c r="D145" s="20"/>
      <c r="F145" s="89">
        <v>4</v>
      </c>
      <c r="G145" s="33"/>
      <c r="H145" s="33"/>
      <c r="I145" s="33"/>
      <c r="J145" s="33"/>
      <c r="K145" s="33"/>
    </row>
    <row r="146" spans="2:11">
      <c r="B146" s="33"/>
      <c r="C146" s="20" t="s">
        <v>122</v>
      </c>
      <c r="D146" s="20"/>
      <c r="F146" s="89">
        <v>5</v>
      </c>
      <c r="G146" s="33"/>
      <c r="H146" s="33"/>
      <c r="I146" s="33"/>
      <c r="J146" s="33"/>
      <c r="K146" s="33"/>
    </row>
    <row r="147" spans="2:11">
      <c r="B147" s="33"/>
      <c r="C147" s="20" t="s">
        <v>180</v>
      </c>
      <c r="D147" s="20"/>
      <c r="E147" s="20"/>
      <c r="F147" s="89">
        <v>6</v>
      </c>
      <c r="G147" s="104"/>
      <c r="H147" s="104"/>
      <c r="I147" s="104"/>
      <c r="J147" s="104"/>
      <c r="K147" s="104"/>
    </row>
    <row r="148" spans="2:11">
      <c r="B148" s="33"/>
      <c r="C148" s="20" t="s">
        <v>179</v>
      </c>
      <c r="D148" s="20"/>
      <c r="F148" s="89">
        <v>7</v>
      </c>
      <c r="G148" s="33"/>
      <c r="H148" s="33"/>
      <c r="I148" s="33"/>
      <c r="J148" s="33"/>
      <c r="K148" s="33"/>
    </row>
    <row r="149" spans="2:11">
      <c r="B149" s="33"/>
      <c r="C149" s="20" t="s">
        <v>153</v>
      </c>
      <c r="D149" s="20"/>
      <c r="F149" s="89">
        <v>8</v>
      </c>
      <c r="G149" s="33"/>
      <c r="H149" s="33"/>
      <c r="I149" s="33"/>
      <c r="J149" s="33"/>
      <c r="K149" s="33"/>
    </row>
    <row r="150" spans="2:11">
      <c r="B150" s="33"/>
      <c r="C150" s="2"/>
      <c r="D150" s="94"/>
      <c r="E150" s="101"/>
      <c r="F150" s="33"/>
      <c r="G150" s="99"/>
      <c r="H150" s="33"/>
      <c r="I150" s="33"/>
      <c r="J150" s="33"/>
      <c r="K150" s="33"/>
    </row>
    <row r="151" spans="2:11">
      <c r="B151" s="33"/>
      <c r="C151" s="105" t="str">
        <f>+"Aplicar P"&amp;B152&amp;" si P"&amp;$B$132&amp;"=2 o 3"</f>
        <v>Aplicar P11 si P9=2 o 3</v>
      </c>
      <c r="D151" s="94"/>
      <c r="E151" s="101"/>
      <c r="F151" s="33"/>
      <c r="G151" s="99"/>
      <c r="H151" s="33"/>
      <c r="I151" s="33"/>
      <c r="J151" s="33"/>
      <c r="K151" s="33"/>
    </row>
    <row r="152" spans="2:11">
      <c r="B152" s="106">
        <f>B140+1</f>
        <v>11</v>
      </c>
      <c r="C152" s="107" t="s">
        <v>322</v>
      </c>
      <c r="D152" s="107"/>
      <c r="E152" s="107"/>
      <c r="F152" s="107"/>
      <c r="G152" s="107"/>
      <c r="H152" s="108"/>
      <c r="I152" s="18"/>
      <c r="J152" s="109"/>
      <c r="K152" s="24"/>
    </row>
    <row r="153" spans="2:11">
      <c r="B153" s="12"/>
      <c r="C153" s="413" t="s">
        <v>358</v>
      </c>
      <c r="D153" s="413"/>
      <c r="E153" s="11"/>
      <c r="F153" s="11"/>
      <c r="G153" s="12"/>
      <c r="H153" s="12"/>
      <c r="I153" s="110"/>
      <c r="J153" s="111"/>
      <c r="K153" s="12"/>
    </row>
    <row r="154" spans="2:11">
      <c r="B154" s="12"/>
      <c r="C154" s="20" t="s">
        <v>117</v>
      </c>
      <c r="D154" s="12"/>
      <c r="E154" s="11"/>
      <c r="F154" s="12"/>
      <c r="G154" s="97">
        <v>1</v>
      </c>
      <c r="H154" s="110"/>
      <c r="I154" s="111"/>
      <c r="J154" s="12"/>
      <c r="K154" s="12"/>
    </row>
    <row r="155" spans="2:11">
      <c r="B155" s="12"/>
      <c r="C155" s="20" t="s">
        <v>118</v>
      </c>
      <c r="D155" s="20"/>
      <c r="E155" s="94"/>
      <c r="F155" s="12"/>
      <c r="G155" s="97">
        <v>2</v>
      </c>
      <c r="H155" s="110"/>
      <c r="I155" s="111"/>
      <c r="J155" s="12"/>
      <c r="K155" s="12"/>
    </row>
    <row r="156" spans="2:11">
      <c r="B156" s="12"/>
      <c r="C156" s="20" t="s">
        <v>142</v>
      </c>
      <c r="D156" s="20"/>
      <c r="E156" s="94"/>
      <c r="F156" s="12"/>
      <c r="G156" s="97">
        <v>3</v>
      </c>
      <c r="H156" s="110"/>
      <c r="I156" s="111"/>
      <c r="J156" s="12"/>
      <c r="K156" s="12"/>
    </row>
    <row r="157" spans="2:11">
      <c r="B157" s="12"/>
      <c r="C157" s="20" t="s">
        <v>123</v>
      </c>
      <c r="D157" s="20"/>
      <c r="E157" s="94"/>
      <c r="F157" s="12"/>
      <c r="G157" s="97">
        <v>4</v>
      </c>
      <c r="H157" s="112"/>
      <c r="I157" s="111"/>
      <c r="J157" s="12"/>
      <c r="K157" s="12"/>
    </row>
    <row r="158" spans="2:11">
      <c r="B158" s="12"/>
      <c r="C158" s="20" t="s">
        <v>124</v>
      </c>
      <c r="D158" s="20"/>
      <c r="E158" s="94"/>
      <c r="F158" s="12"/>
      <c r="G158" s="97">
        <v>5</v>
      </c>
      <c r="H158" s="110"/>
      <c r="I158" s="111"/>
      <c r="J158" s="12"/>
      <c r="K158" s="12"/>
    </row>
    <row r="159" spans="2:11">
      <c r="B159" s="12"/>
      <c r="C159" s="20" t="s">
        <v>234</v>
      </c>
      <c r="D159" s="20"/>
      <c r="E159" s="94"/>
      <c r="F159" s="12"/>
      <c r="G159" s="97">
        <v>6</v>
      </c>
      <c r="H159" s="110"/>
      <c r="I159" s="111"/>
      <c r="J159" s="12"/>
      <c r="K159" s="12"/>
    </row>
    <row r="160" spans="2:11">
      <c r="B160" s="12"/>
      <c r="C160" s="20" t="s">
        <v>233</v>
      </c>
      <c r="D160" s="20"/>
      <c r="E160" s="94"/>
      <c r="F160" s="12"/>
      <c r="G160" s="97">
        <v>7</v>
      </c>
      <c r="H160" s="110"/>
      <c r="I160" s="111"/>
      <c r="J160" s="12"/>
      <c r="K160" s="12"/>
    </row>
    <row r="161" spans="2:11">
      <c r="B161" s="12"/>
      <c r="C161" s="20" t="s">
        <v>238</v>
      </c>
      <c r="D161" s="20"/>
      <c r="E161" s="94"/>
      <c r="F161" s="12"/>
      <c r="G161" s="97">
        <v>8</v>
      </c>
      <c r="H161" s="110"/>
      <c r="I161" s="111"/>
      <c r="J161" s="12"/>
      <c r="K161" s="12"/>
    </row>
    <row r="162" spans="2:11">
      <c r="B162" s="12"/>
      <c r="C162" s="20" t="s">
        <v>119</v>
      </c>
      <c r="D162" s="20"/>
      <c r="E162" s="94"/>
      <c r="F162" s="12"/>
      <c r="G162" s="97">
        <v>9</v>
      </c>
      <c r="H162" s="100"/>
      <c r="I162" s="111"/>
      <c r="J162" s="12"/>
      <c r="K162" s="12"/>
    </row>
    <row r="163" spans="2:11">
      <c r="B163" s="12"/>
      <c r="C163" s="20" t="s">
        <v>266</v>
      </c>
      <c r="D163" s="12"/>
      <c r="E163" s="11"/>
      <c r="F163" s="12"/>
      <c r="G163" s="97">
        <v>98</v>
      </c>
      <c r="H163" s="12"/>
      <c r="I163" s="113"/>
      <c r="J163" s="12"/>
      <c r="K163" s="12"/>
    </row>
    <row r="164" spans="2:11">
      <c r="B164" s="33"/>
      <c r="C164" s="20"/>
      <c r="D164" s="100"/>
      <c r="F164" s="101"/>
      <c r="G164" s="99"/>
      <c r="H164" s="98"/>
      <c r="I164" s="33"/>
      <c r="J164" s="33"/>
      <c r="K164" s="33"/>
    </row>
    <row r="165" spans="2:11">
      <c r="B165" s="28">
        <f>B152+1</f>
        <v>12</v>
      </c>
      <c r="C165" s="32" t="s">
        <v>89</v>
      </c>
      <c r="D165" s="32"/>
      <c r="E165" s="33"/>
      <c r="F165" s="33"/>
      <c r="G165" s="32"/>
      <c r="H165" s="32"/>
      <c r="I165" s="32"/>
      <c r="J165" s="32"/>
      <c r="K165" s="32"/>
    </row>
    <row r="166" spans="2:11">
      <c r="B166" s="33"/>
      <c r="C166" s="20" t="s">
        <v>85</v>
      </c>
      <c r="E166" s="34"/>
      <c r="F166" s="99" t="str">
        <f>+"Validar P"&amp;$B$165&amp;"&gt;0"</f>
        <v>Validar P12&gt;0</v>
      </c>
      <c r="G166" s="114"/>
      <c r="H166" s="20"/>
      <c r="I166" s="20"/>
      <c r="J166" s="20"/>
      <c r="K166" s="20"/>
    </row>
    <row r="167" spans="2:11">
      <c r="B167" s="33"/>
      <c r="C167" s="20"/>
      <c r="D167" s="20"/>
      <c r="E167" s="91"/>
      <c r="F167" s="94"/>
      <c r="G167" s="20"/>
      <c r="H167" s="20"/>
      <c r="I167" s="20"/>
      <c r="J167" s="20"/>
      <c r="K167" s="20"/>
    </row>
    <row r="168" spans="2:11" ht="15" customHeight="1">
      <c r="B168" s="91"/>
      <c r="C168" s="115" t="s">
        <v>273</v>
      </c>
      <c r="D168" s="115"/>
      <c r="E168" s="115"/>
      <c r="F168" s="115"/>
      <c r="G168" s="115"/>
      <c r="H168" s="116" t="str">
        <f>+"Verificar que P"&amp;$B$168&amp;"Analógico + P"&amp;$B$168&amp;"Digital = P"&amp;$B$165&amp;"."</f>
        <v>Verificar que PAnalógico + PDigital = P12.</v>
      </c>
      <c r="I168" s="33"/>
      <c r="J168" s="33"/>
      <c r="K168" s="33"/>
    </row>
    <row r="169" spans="2:11">
      <c r="B169" s="33"/>
      <c r="C169" s="413" t="s">
        <v>359</v>
      </c>
      <c r="D169" s="413"/>
      <c r="E169" s="94" t="s">
        <v>86</v>
      </c>
      <c r="F169" s="89"/>
      <c r="G169" s="20" t="s">
        <v>85</v>
      </c>
      <c r="H169" s="20"/>
      <c r="J169" s="116"/>
      <c r="K169" s="116"/>
    </row>
    <row r="170" spans="2:11">
      <c r="B170" s="33"/>
      <c r="C170" s="33"/>
      <c r="D170" s="20"/>
      <c r="E170" s="94" t="s">
        <v>87</v>
      </c>
      <c r="F170" s="89"/>
      <c r="G170" s="20" t="s">
        <v>85</v>
      </c>
      <c r="H170" s="20"/>
      <c r="I170" s="33"/>
      <c r="J170" s="33"/>
      <c r="K170" s="33"/>
    </row>
    <row r="171" spans="2:11">
      <c r="B171" s="33"/>
      <c r="C171" s="2"/>
      <c r="D171" s="94"/>
      <c r="E171" s="101"/>
      <c r="F171" s="33"/>
      <c r="G171" s="33"/>
      <c r="H171" s="33"/>
      <c r="I171" s="33"/>
      <c r="J171" s="33"/>
      <c r="K171" s="33"/>
    </row>
    <row r="172" spans="2:11" s="20" customFormat="1">
      <c r="B172" s="194"/>
      <c r="C172" s="195" t="str">
        <f>+"APLICAR"&amp;B173&amp;" SI P"&amp;B168&amp;"ANALÓGICO&gt;0 Y (P"&amp;B132&amp;"=1 o P"&amp;B132&amp;"=3)"</f>
        <v>APLICAR SI PANALÓGICO&gt;0 Y (P9=1 o P9=3)</v>
      </c>
      <c r="D172" s="196"/>
      <c r="E172" s="197"/>
      <c r="F172" s="194"/>
      <c r="G172" s="194"/>
      <c r="H172" s="194"/>
      <c r="I172" s="194"/>
      <c r="J172" s="194"/>
      <c r="K172" s="194"/>
    </row>
    <row r="173" spans="2:11" s="20" customFormat="1">
      <c r="B173" s="198"/>
      <c r="C173" s="199" t="str">
        <f>+"Tomando en cuenta los -INSERTAR VALOR DE P"&amp;$B$168&amp;"ANALÓGICOS- televisores analógicos que usted tiene, ¿En cuántos de ellos tiene un decodificador para ver televisión abierta?"</f>
        <v>Tomando en cuenta los -INSERTAR VALOR DE PANALÓGICOS- televisores analógicos que usted tiene, ¿En cuántos de ellos tiene un decodificador para ver televisión abierta?</v>
      </c>
      <c r="D173" s="196"/>
      <c r="E173" s="197"/>
      <c r="F173" s="194"/>
      <c r="G173" s="194"/>
      <c r="H173" s="194"/>
      <c r="I173" s="194"/>
      <c r="J173" s="194"/>
      <c r="K173" s="194"/>
    </row>
    <row r="174" spans="2:11" s="20" customFormat="1">
      <c r="B174" s="194"/>
      <c r="C174" s="200"/>
      <c r="D174" s="200" t="s">
        <v>85</v>
      </c>
      <c r="E174" s="201"/>
      <c r="F174" s="427" t="str">
        <f>+"Verificar que P"&amp;$B$173&amp;"&lt;=P"&amp;$B$168&amp;"ANALOGICO"</f>
        <v>Verificar que P&lt;=PANALOGICO</v>
      </c>
      <c r="G174" s="430"/>
      <c r="H174" s="430"/>
      <c r="I174" s="194"/>
      <c r="J174" s="194"/>
      <c r="K174" s="194"/>
    </row>
    <row r="175" spans="2:11">
      <c r="B175" s="194"/>
      <c r="C175" s="200"/>
      <c r="D175" s="196"/>
      <c r="E175" s="229"/>
      <c r="F175" s="194"/>
      <c r="G175" s="194"/>
      <c r="H175" s="194"/>
      <c r="I175" s="194"/>
      <c r="J175" s="194"/>
      <c r="K175" s="194"/>
    </row>
    <row r="176" spans="2:11" s="287" customFormat="1">
      <c r="B176" s="288"/>
      <c r="C176" s="296" t="str">
        <f>+"APLICAR P"&amp;B177&amp;" SI P"&amp;B168&amp;"DIGITAL&gt;0"</f>
        <v>APLICAR P SI PDIGITAL&gt;0</v>
      </c>
      <c r="D176" s="291"/>
      <c r="E176" s="290"/>
      <c r="F176" s="288"/>
      <c r="G176" s="288"/>
      <c r="H176" s="288"/>
      <c r="I176" s="288"/>
      <c r="J176" s="288"/>
      <c r="K176" s="288"/>
    </row>
    <row r="177" spans="2:11" s="287" customFormat="1">
      <c r="B177" s="297"/>
      <c r="C177" s="298" t="str">
        <f>+"Tomando en cuenta los -INSERTAR VALOR DE P"&amp;$B$168&amp;"DIGITAL- televisores digitales que usted tiene, ¿Cuántos de ellos son una SmartTV?"</f>
        <v>Tomando en cuenta los -INSERTAR VALOR DE PDIGITAL- televisores digitales que usted tiene, ¿Cuántos de ellos son una SmartTV?</v>
      </c>
      <c r="D177" s="291"/>
      <c r="E177" s="290"/>
      <c r="F177" s="288"/>
      <c r="G177" s="288"/>
      <c r="H177" s="288"/>
      <c r="I177" s="288"/>
      <c r="J177" s="288"/>
      <c r="K177" s="288"/>
    </row>
    <row r="178" spans="2:11" s="287" customFormat="1">
      <c r="B178" s="288"/>
      <c r="D178" s="287" t="s">
        <v>85</v>
      </c>
      <c r="E178" s="299"/>
      <c r="F178" s="436" t="str">
        <f>+"Verificar que P"&amp;$B$177&amp;"&lt;=P"&amp;$B$168&amp;"DIGITAL"</f>
        <v>Verificar que P&lt;=PDIGITAL</v>
      </c>
      <c r="G178" s="437"/>
      <c r="H178" s="437"/>
      <c r="I178" s="288"/>
      <c r="J178" s="288"/>
      <c r="K178" s="288"/>
    </row>
    <row r="179" spans="2:11">
      <c r="B179" s="194"/>
      <c r="C179" s="200"/>
      <c r="D179" s="196"/>
      <c r="E179" s="229"/>
      <c r="F179" s="194"/>
      <c r="G179" s="194"/>
      <c r="H179" s="194"/>
      <c r="I179" s="194"/>
      <c r="J179" s="194"/>
      <c r="K179" s="194"/>
    </row>
    <row r="180" spans="2:11">
      <c r="B180" s="194"/>
      <c r="C180" s="195" t="str">
        <f>+"Aplicar P"&amp;B181&amp;" si P"&amp;$B$132&amp;"=2 o 3. Si no ir a P"&amp;B190&amp;""</f>
        <v>Aplicar P si P9=2 o 3. Si no ir a P</v>
      </c>
      <c r="D180" s="196"/>
      <c r="E180" s="229"/>
      <c r="F180" s="194"/>
      <c r="G180" s="194"/>
      <c r="H180" s="194"/>
      <c r="I180" s="194"/>
      <c r="J180" s="194"/>
      <c r="K180" s="194"/>
    </row>
    <row r="181" spans="2:11">
      <c r="B181" s="198"/>
      <c r="C181" s="199" t="str">
        <f>+"Tomando en cuenta los -INSERTAR VALOR DE P"&amp;$B$165&amp;"- televisores que usted tiene, ¿En cuántos de ellos tiene servicio de televisión de paga?"</f>
        <v>Tomando en cuenta los -INSERTAR VALOR DE P12- televisores que usted tiene, ¿En cuántos de ellos tiene servicio de televisión de paga?</v>
      </c>
      <c r="D181" s="194"/>
      <c r="E181" s="245"/>
      <c r="F181" s="194"/>
      <c r="G181" s="194"/>
      <c r="H181" s="194"/>
      <c r="I181" s="246"/>
      <c r="J181" s="194"/>
      <c r="K181" s="194"/>
    </row>
    <row r="182" spans="2:11">
      <c r="B182" s="194"/>
      <c r="C182" s="200"/>
      <c r="D182" s="200" t="s">
        <v>85</v>
      </c>
      <c r="E182" s="201"/>
      <c r="F182" s="427" t="str">
        <f>+"Verificar que P"&amp;$B$181&amp;"&lt;=(P"&amp;$B$165&amp;" - P"&amp;B173&amp;") y que P"&amp;$B$181&amp;"&gt;0"</f>
        <v>Verificar que P&lt;=(P12 - P) y que P&gt;0</v>
      </c>
      <c r="G182" s="428"/>
      <c r="H182" s="428"/>
      <c r="I182" s="246"/>
      <c r="J182" s="194"/>
      <c r="K182" s="194"/>
    </row>
    <row r="183" spans="2:11">
      <c r="B183" s="194"/>
      <c r="C183" s="194"/>
      <c r="D183" s="194"/>
      <c r="E183" s="245"/>
      <c r="F183" s="432"/>
      <c r="G183" s="433"/>
      <c r="H183" s="433"/>
      <c r="I183" s="194"/>
      <c r="J183" s="194"/>
      <c r="K183" s="194"/>
    </row>
    <row r="184" spans="2:11">
      <c r="B184" s="194"/>
      <c r="C184" s="195" t="str">
        <f>+"Aplicar P"&amp;B185&amp;" si P"&amp;B181&amp;"&gt;0 Y (P"&amp;B132&amp;"=2 o P"&amp;B132&amp;"=3)"</f>
        <v>Aplicar P si P&gt;0 Y (P9=2 o P9=3)</v>
      </c>
      <c r="D184" s="196"/>
      <c r="E184" s="229"/>
      <c r="F184" s="194"/>
      <c r="G184" s="194"/>
      <c r="H184" s="194"/>
      <c r="I184" s="194"/>
      <c r="J184" s="194"/>
      <c r="K184" s="194"/>
    </row>
    <row r="185" spans="2:11">
      <c r="B185" s="198"/>
      <c r="C185" s="199" t="str">
        <f>+"Ahora, tomando en cuenta los -INSERTAR VALOR DE P"&amp;$B$181&amp;"- televisores que usted tiene con servicio de televisión de paga, ¿Cuántos de ellos son analógicos y cuántos son digitales?"</f>
        <v>Ahora, tomando en cuenta los -INSERTAR VALOR DE P- televisores que usted tiene con servicio de televisión de paga, ¿Cuántos de ellos son analógicos y cuántos son digitales?</v>
      </c>
      <c r="D185" s="194"/>
      <c r="E185" s="245"/>
      <c r="F185" s="194"/>
      <c r="G185" s="194"/>
      <c r="H185" s="194"/>
      <c r="I185" s="194"/>
      <c r="J185" s="194"/>
      <c r="K185" s="194"/>
    </row>
    <row r="186" spans="2:11">
      <c r="B186" s="194"/>
      <c r="C186" s="200"/>
      <c r="D186" s="200" t="s">
        <v>86</v>
      </c>
      <c r="E186" s="201"/>
      <c r="F186" s="427" t="str">
        <f>+"Verificar que P"&amp;$B$185&amp;"ANALÓGICO&lt;=P"&amp;$B$181&amp;" y que P"&amp;B185&amp;"ANALÓGICO&lt;=(P"&amp;B168&amp;"ANALÓGICO-P"&amp;B173&amp;")"</f>
        <v>Verificar que PANALÓGICO&lt;=P y que PANALÓGICO&lt;=(PANALÓGICO-P)</v>
      </c>
      <c r="G186" s="428"/>
      <c r="H186" s="428"/>
      <c r="I186" s="194"/>
      <c r="J186" s="194"/>
      <c r="K186" s="194"/>
    </row>
    <row r="187" spans="2:11">
      <c r="B187" s="194"/>
      <c r="C187" s="200"/>
      <c r="D187" s="200" t="s">
        <v>87</v>
      </c>
      <c r="E187" s="201"/>
      <c r="F187" s="427" t="str">
        <f>+"Verificar que P"&amp;$B$185&amp;"DIGITAL&lt;=P"&amp;$B$181&amp;" y que P"&amp;B185&amp;"DIGITAL&lt;=P"&amp;B168&amp;"DIGITAL"</f>
        <v>Verificar que PDIGITAL&lt;=P y que PDIGITAL&lt;=PDIGITAL</v>
      </c>
      <c r="G187" s="428"/>
      <c r="H187" s="428"/>
      <c r="I187" s="194"/>
      <c r="J187" s="194"/>
      <c r="K187" s="194"/>
    </row>
    <row r="188" spans="2:11">
      <c r="B188" s="194"/>
      <c r="C188" s="194"/>
      <c r="D188" s="194"/>
      <c r="E188" s="245"/>
      <c r="F188" s="247" t="str">
        <f>+"Verificar que P"&amp;$B$185&amp;"Analógico + P"&amp;$B$185&amp;"Digital = P"&amp;B181&amp;"."</f>
        <v>Verificar que PAnalógico + PDigital = P.</v>
      </c>
      <c r="G188" s="248"/>
      <c r="H188" s="248"/>
      <c r="I188" s="194"/>
      <c r="J188" s="194"/>
      <c r="K188" s="194"/>
    </row>
    <row r="189" spans="2:11" s="287" customFormat="1">
      <c r="C189" s="296" t="str">
        <f>+"Aplicar P"&amp;B190&amp;" si "&amp;C116&amp;"=2"</f>
        <v>Aplicar P si P.7.2=2</v>
      </c>
      <c r="E189" s="291"/>
      <c r="F189" s="291"/>
      <c r="H189" s="300"/>
      <c r="I189" s="288"/>
      <c r="J189" s="288"/>
      <c r="K189" s="288"/>
    </row>
    <row r="190" spans="2:11" s="287" customFormat="1">
      <c r="B190" s="301"/>
      <c r="C190" s="298" t="s">
        <v>305</v>
      </c>
      <c r="D190" s="298"/>
      <c r="E190" s="302"/>
      <c r="F190" s="291"/>
      <c r="H190" s="300"/>
      <c r="I190" s="288"/>
      <c r="J190" s="288"/>
      <c r="K190" s="288"/>
    </row>
    <row r="191" spans="2:11" s="287" customFormat="1">
      <c r="B191" s="288"/>
      <c r="C191" s="287" t="s">
        <v>85</v>
      </c>
      <c r="E191" s="303"/>
      <c r="F191" s="304" t="str">
        <f>+"Validar P"&amp;B190&amp;"&gt;0"</f>
        <v>Validar P&gt;0</v>
      </c>
      <c r="G191" s="305"/>
      <c r="H191" s="296"/>
      <c r="I191" s="288"/>
      <c r="J191" s="288"/>
      <c r="K191" s="288"/>
    </row>
    <row r="192" spans="2:11" s="287" customFormat="1">
      <c r="B192" s="288"/>
      <c r="C192" s="288"/>
      <c r="D192" s="288"/>
      <c r="E192" s="306"/>
      <c r="F192" s="307"/>
      <c r="G192" s="300"/>
      <c r="H192" s="300"/>
      <c r="I192" s="288"/>
      <c r="J192" s="288"/>
      <c r="K192" s="288"/>
    </row>
    <row r="193" spans="1:15">
      <c r="B193" s="194"/>
      <c r="C193" s="194"/>
      <c r="D193" s="194"/>
      <c r="E193" s="194"/>
      <c r="F193" s="194"/>
      <c r="G193" s="194"/>
      <c r="H193" s="194"/>
      <c r="I193" s="194"/>
      <c r="J193" s="194"/>
      <c r="K193" s="194"/>
    </row>
    <row r="194" spans="1:15" s="119" customFormat="1" ht="24.75" customHeight="1">
      <c r="A194" s="405" t="s">
        <v>152</v>
      </c>
      <c r="B194" s="405"/>
      <c r="C194" s="405"/>
      <c r="D194" s="405"/>
      <c r="E194" s="405"/>
      <c r="F194" s="405"/>
      <c r="G194" s="405"/>
      <c r="H194" s="405"/>
      <c r="I194" s="405"/>
      <c r="J194" s="405"/>
      <c r="K194" s="405"/>
    </row>
    <row r="195" spans="1:15" ht="15" customHeight="1">
      <c r="A195" s="431" t="s">
        <v>181</v>
      </c>
      <c r="B195" s="431"/>
      <c r="C195" s="431"/>
      <c r="D195" s="431"/>
      <c r="E195" s="431"/>
      <c r="F195" s="431"/>
      <c r="G195" s="431"/>
      <c r="H195" s="431"/>
      <c r="I195" s="431"/>
      <c r="J195" s="431"/>
      <c r="K195" s="431"/>
    </row>
    <row r="196" spans="1:15">
      <c r="A196" s="14"/>
      <c r="B196" s="14"/>
      <c r="C196" s="14"/>
      <c r="D196" s="14"/>
      <c r="E196" s="14"/>
      <c r="H196" s="14"/>
      <c r="I196" s="14"/>
      <c r="J196" s="14"/>
      <c r="K196" s="14"/>
    </row>
    <row r="197" spans="1:15">
      <c r="A197" s="14"/>
      <c r="B197" s="14"/>
      <c r="C197" s="5" t="s">
        <v>43</v>
      </c>
      <c r="D197" s="5"/>
      <c r="E197" s="5"/>
      <c r="F197" s="94"/>
      <c r="H197" s="14"/>
      <c r="I197" s="14"/>
      <c r="J197" s="14"/>
      <c r="K197" s="14"/>
    </row>
    <row r="198" spans="1:15">
      <c r="A198" s="14"/>
      <c r="B198" s="14"/>
      <c r="C198" s="29" t="s">
        <v>44</v>
      </c>
      <c r="D198" s="120">
        <v>1</v>
      </c>
      <c r="E198" s="1"/>
      <c r="F198" s="94"/>
      <c r="H198" s="14"/>
      <c r="I198" s="14"/>
      <c r="J198" s="14"/>
      <c r="K198" s="14"/>
    </row>
    <row r="199" spans="1:15">
      <c r="A199" s="14"/>
      <c r="B199" s="14"/>
      <c r="C199" s="29" t="s">
        <v>45</v>
      </c>
      <c r="D199" s="120">
        <v>2</v>
      </c>
      <c r="E199" s="5"/>
      <c r="F199" s="94"/>
      <c r="H199" s="14"/>
      <c r="I199" s="14"/>
      <c r="J199" s="14"/>
      <c r="K199" s="14"/>
    </row>
    <row r="200" spans="1:15">
      <c r="A200" s="14"/>
      <c r="B200" s="14"/>
      <c r="C200" s="6"/>
      <c r="D200" s="5"/>
      <c r="E200" s="5"/>
      <c r="F200" s="94"/>
      <c r="H200" s="14"/>
      <c r="I200" s="14"/>
      <c r="J200" s="14"/>
      <c r="K200" s="14"/>
    </row>
    <row r="201" spans="1:15">
      <c r="A201" s="14"/>
      <c r="B201" s="14"/>
      <c r="C201" s="24" t="s">
        <v>154</v>
      </c>
      <c r="D201" s="5"/>
      <c r="E201" s="5"/>
      <c r="F201" s="94"/>
      <c r="G201" s="94"/>
      <c r="H201" s="94"/>
      <c r="I201" s="94"/>
      <c r="J201" s="94"/>
      <c r="K201" s="94"/>
    </row>
    <row r="202" spans="1:15">
      <c r="A202" s="14"/>
      <c r="B202" s="14"/>
      <c r="C202" s="6" t="s">
        <v>46</v>
      </c>
      <c r="D202" s="20"/>
      <c r="E202" s="18" t="s">
        <v>165</v>
      </c>
      <c r="F202" s="94"/>
      <c r="G202" s="94"/>
      <c r="H202" s="94"/>
      <c r="I202" s="94"/>
      <c r="J202" s="94"/>
      <c r="K202" s="94"/>
    </row>
    <row r="203" spans="1:15">
      <c r="A203" s="14"/>
      <c r="B203" s="14"/>
      <c r="C203" s="14"/>
      <c r="D203" s="94"/>
      <c r="E203" s="94"/>
      <c r="F203" s="94"/>
      <c r="G203" s="94"/>
      <c r="H203" s="94"/>
      <c r="I203" s="94"/>
      <c r="J203" s="94"/>
      <c r="K203" s="94"/>
    </row>
    <row r="204" spans="1:15">
      <c r="B204" s="20"/>
      <c r="C204" s="91">
        <f>B165+1</f>
        <v>13</v>
      </c>
      <c r="D204" s="182" t="s">
        <v>379</v>
      </c>
      <c r="E204" s="124"/>
      <c r="F204" s="124"/>
      <c r="G204" s="396"/>
      <c r="H204" s="397"/>
      <c r="I204" s="397"/>
      <c r="J204" s="396"/>
      <c r="K204" s="397"/>
    </row>
    <row r="205" spans="1:15">
      <c r="B205" s="20"/>
      <c r="C205" s="91"/>
      <c r="D205" s="20" t="s">
        <v>0</v>
      </c>
      <c r="E205" s="20"/>
      <c r="F205" s="89">
        <v>1</v>
      </c>
      <c r="G205" s="33"/>
      <c r="H205" s="115"/>
      <c r="I205" s="115"/>
      <c r="J205" s="115"/>
      <c r="K205" s="115"/>
    </row>
    <row r="206" spans="1:15">
      <c r="B206" s="20"/>
      <c r="C206" s="91"/>
      <c r="D206" s="20" t="s">
        <v>1</v>
      </c>
      <c r="E206" s="20"/>
      <c r="F206" s="89">
        <v>2</v>
      </c>
      <c r="G206" s="99" t="s">
        <v>99</v>
      </c>
      <c r="H206" s="121">
        <f>$C$252</f>
        <v>17</v>
      </c>
      <c r="I206" s="102" t="str">
        <f>+"si "&amp;$C$115&amp;"=1"</f>
        <v>si P.7.1=1</v>
      </c>
      <c r="J206" s="102"/>
      <c r="K206" s="115"/>
    </row>
    <row r="207" spans="1:15">
      <c r="B207" s="20"/>
      <c r="C207" s="91"/>
      <c r="D207" s="115"/>
      <c r="E207" s="115"/>
      <c r="F207" s="33"/>
      <c r="G207" s="33"/>
      <c r="H207" s="121">
        <f>$C$389</f>
        <v>31</v>
      </c>
      <c r="I207" s="102" t="str">
        <f>+"si "&amp;$C$115&amp;"=0"</f>
        <v>si P.7.1=0</v>
      </c>
      <c r="J207" s="102"/>
      <c r="K207" s="115"/>
    </row>
    <row r="208" spans="1:15">
      <c r="B208" s="20"/>
      <c r="C208" s="2"/>
      <c r="F208" s="2"/>
      <c r="G208" s="2"/>
      <c r="H208" s="121"/>
      <c r="I208" s="102"/>
      <c r="J208" s="115"/>
      <c r="K208" s="115"/>
      <c r="L208" s="1"/>
      <c r="M208" s="1"/>
      <c r="N208" s="1"/>
      <c r="O208" s="1"/>
    </row>
    <row r="209" spans="1:15">
      <c r="B209" s="20"/>
      <c r="C209" s="91">
        <f>C204+1</f>
        <v>14</v>
      </c>
      <c r="D209" s="396" t="s">
        <v>274</v>
      </c>
      <c r="E209" s="397"/>
      <c r="F209" s="397"/>
      <c r="G209" s="33"/>
      <c r="H209" s="115"/>
      <c r="I209" s="115"/>
      <c r="J209" s="115"/>
      <c r="K209" s="115"/>
      <c r="L209" s="1"/>
      <c r="M209" s="1"/>
      <c r="N209" s="1"/>
      <c r="O209" s="1"/>
    </row>
    <row r="210" spans="1:15">
      <c r="B210" s="20"/>
      <c r="C210" s="91"/>
      <c r="D210" s="413" t="s">
        <v>360</v>
      </c>
      <c r="E210" s="413"/>
      <c r="F210" s="94" t="s">
        <v>253</v>
      </c>
      <c r="G210" s="2"/>
      <c r="H210" s="115"/>
      <c r="I210" s="115"/>
      <c r="J210" s="115"/>
      <c r="K210" s="115"/>
      <c r="L210" s="1"/>
      <c r="M210" s="1"/>
      <c r="N210" s="1"/>
    </row>
    <row r="211" spans="1:15">
      <c r="B211" s="20"/>
      <c r="C211" s="33"/>
      <c r="D211" s="20" t="s">
        <v>143</v>
      </c>
      <c r="E211" s="33"/>
      <c r="F211" s="89">
        <v>1</v>
      </c>
      <c r="G211" s="2"/>
      <c r="H211" s="20"/>
      <c r="I211" s="33"/>
      <c r="J211" s="33"/>
      <c r="K211" s="33"/>
      <c r="L211" s="1"/>
      <c r="M211" s="1"/>
      <c r="N211" s="1"/>
    </row>
    <row r="212" spans="1:15">
      <c r="B212" s="20"/>
      <c r="C212" s="33"/>
      <c r="D212" s="20" t="s">
        <v>227</v>
      </c>
      <c r="E212" s="33"/>
      <c r="F212" s="89">
        <v>2</v>
      </c>
      <c r="G212" s="2"/>
      <c r="H212" s="33"/>
      <c r="I212" s="33"/>
      <c r="J212" s="33"/>
      <c r="K212" s="33"/>
      <c r="L212" s="1"/>
      <c r="M212" s="1"/>
      <c r="N212" s="1"/>
    </row>
    <row r="213" spans="1:15">
      <c r="B213" s="20"/>
      <c r="C213" s="33"/>
      <c r="D213" s="20" t="s">
        <v>144</v>
      </c>
      <c r="E213" s="33"/>
      <c r="F213" s="89">
        <v>3</v>
      </c>
      <c r="G213" s="2"/>
      <c r="H213" s="33"/>
      <c r="I213" s="33"/>
      <c r="J213" s="33"/>
      <c r="K213" s="33"/>
      <c r="L213" s="1"/>
      <c r="M213" s="1"/>
      <c r="N213" s="1"/>
    </row>
    <row r="214" spans="1:15">
      <c r="B214" s="20"/>
      <c r="C214" s="33"/>
      <c r="D214" s="20" t="s">
        <v>226</v>
      </c>
      <c r="E214" s="33"/>
      <c r="F214" s="89">
        <v>4</v>
      </c>
      <c r="G214" s="2"/>
      <c r="H214" s="33"/>
      <c r="I214" s="33"/>
      <c r="J214" s="33"/>
      <c r="K214" s="33"/>
      <c r="L214" s="1"/>
      <c r="M214" s="1"/>
      <c r="N214" s="1"/>
    </row>
    <row r="215" spans="1:15">
      <c r="B215" s="20"/>
      <c r="C215" s="33"/>
      <c r="D215" s="20" t="s">
        <v>94</v>
      </c>
      <c r="E215" s="33"/>
      <c r="F215" s="89">
        <v>5</v>
      </c>
      <c r="G215" s="2"/>
      <c r="H215" s="33"/>
      <c r="I215" s="33"/>
      <c r="J215" s="33"/>
      <c r="K215" s="33"/>
      <c r="L215" s="1"/>
      <c r="M215" s="1"/>
      <c r="N215" s="1"/>
    </row>
    <row r="216" spans="1:15">
      <c r="B216" s="20"/>
      <c r="C216" s="33"/>
      <c r="D216" s="100" t="s">
        <v>95</v>
      </c>
      <c r="E216" s="33"/>
      <c r="F216" s="89">
        <v>6</v>
      </c>
      <c r="G216" s="2"/>
      <c r="H216" s="33"/>
      <c r="I216" s="33"/>
      <c r="J216" s="33"/>
      <c r="K216" s="33"/>
    </row>
    <row r="217" spans="1:15">
      <c r="B217" s="20"/>
      <c r="C217" s="33"/>
      <c r="D217" s="100" t="s">
        <v>228</v>
      </c>
      <c r="E217" s="33"/>
      <c r="F217" s="89">
        <v>7</v>
      </c>
      <c r="G217" s="2"/>
      <c r="H217" s="100"/>
      <c r="I217" s="33"/>
      <c r="J217" s="33"/>
      <c r="K217" s="33"/>
    </row>
    <row r="218" spans="1:15">
      <c r="B218" s="20"/>
      <c r="C218" s="33"/>
      <c r="D218" s="100" t="s">
        <v>98</v>
      </c>
      <c r="E218" s="33"/>
      <c r="F218" s="89">
        <v>8</v>
      </c>
      <c r="G218" s="2"/>
      <c r="H218" s="33"/>
      <c r="I218" s="33"/>
      <c r="J218" s="33"/>
      <c r="K218" s="33"/>
    </row>
    <row r="219" spans="1:15">
      <c r="B219" s="20"/>
      <c r="C219" s="33"/>
      <c r="D219" s="100" t="s">
        <v>266</v>
      </c>
      <c r="E219" s="33"/>
      <c r="F219" s="122">
        <v>98</v>
      </c>
      <c r="G219" s="2"/>
      <c r="H219" s="33"/>
      <c r="I219" s="33"/>
      <c r="J219" s="33"/>
      <c r="K219" s="33"/>
      <c r="L219" s="1"/>
      <c r="M219" s="1"/>
      <c r="N219" s="1"/>
    </row>
    <row r="220" spans="1:15">
      <c r="B220" s="20"/>
      <c r="C220" s="33"/>
      <c r="D220" s="100"/>
      <c r="E220" s="33"/>
      <c r="F220" s="33"/>
      <c r="G220" s="117"/>
      <c r="H220" s="117"/>
      <c r="I220" s="33"/>
      <c r="J220" s="33"/>
      <c r="K220" s="33"/>
      <c r="L220" s="1"/>
      <c r="M220" s="1"/>
      <c r="N220" s="1"/>
      <c r="O220" s="1"/>
    </row>
    <row r="221" spans="1:15">
      <c r="A221" s="31"/>
      <c r="B221" s="20"/>
      <c r="C221" s="123">
        <f>C209+1</f>
        <v>15</v>
      </c>
      <c r="D221" s="124" t="s">
        <v>296</v>
      </c>
      <c r="E221" s="10"/>
      <c r="F221" s="125"/>
      <c r="G221" s="20"/>
      <c r="H221" s="126"/>
      <c r="I221" s="33"/>
      <c r="J221" s="33"/>
      <c r="K221" s="33"/>
      <c r="L221" s="1"/>
      <c r="M221" s="1"/>
      <c r="N221" s="1"/>
      <c r="O221" s="1"/>
    </row>
    <row r="222" spans="1:15">
      <c r="B222" s="20"/>
      <c r="C222" s="33"/>
      <c r="D222" s="100"/>
      <c r="E222" s="33"/>
      <c r="F222" s="127"/>
      <c r="G222" s="117"/>
      <c r="H222" s="117"/>
      <c r="I222" s="33"/>
      <c r="J222" s="33"/>
      <c r="K222" s="33"/>
      <c r="L222" s="1"/>
      <c r="M222" s="1"/>
      <c r="N222" s="1"/>
      <c r="O222" s="1"/>
    </row>
    <row r="223" spans="1:15">
      <c r="B223" s="20"/>
      <c r="C223" s="33"/>
      <c r="D223" s="20" t="s">
        <v>0</v>
      </c>
      <c r="E223" s="20"/>
      <c r="F223" s="89">
        <v>1</v>
      </c>
      <c r="G223" s="117"/>
      <c r="H223" s="117"/>
      <c r="I223" s="33"/>
      <c r="J223" s="33"/>
      <c r="K223" s="33"/>
      <c r="L223" s="1"/>
      <c r="M223" s="1"/>
      <c r="N223" s="1"/>
      <c r="O223" s="1"/>
    </row>
    <row r="224" spans="1:15">
      <c r="B224" s="20"/>
      <c r="C224" s="33"/>
      <c r="D224" s="20" t="s">
        <v>1</v>
      </c>
      <c r="E224" s="20"/>
      <c r="F224" s="89">
        <v>2</v>
      </c>
      <c r="G224" s="99" t="s">
        <v>99</v>
      </c>
      <c r="H224" s="121">
        <f>$C$252</f>
        <v>17</v>
      </c>
      <c r="I224" s="102" t="str">
        <f>+"si "&amp;$C$115&amp;"=1"</f>
        <v>si P.7.1=1</v>
      </c>
      <c r="J224" s="33"/>
      <c r="K224" s="33"/>
      <c r="L224" s="1"/>
      <c r="M224" s="1"/>
      <c r="N224" s="1"/>
      <c r="O224" s="1"/>
    </row>
    <row r="225" spans="2:15">
      <c r="B225" s="20"/>
      <c r="C225" s="33"/>
      <c r="D225" s="100"/>
      <c r="E225" s="33"/>
      <c r="F225" s="33"/>
      <c r="G225" s="33"/>
      <c r="H225" s="121">
        <f>$C$389</f>
        <v>31</v>
      </c>
      <c r="I225" s="102" t="str">
        <f>+"si "&amp;$C$115&amp;"=0"</f>
        <v>si P.7.1=0</v>
      </c>
      <c r="J225" s="33"/>
      <c r="K225" s="33"/>
      <c r="L225" s="1"/>
      <c r="M225" s="1"/>
      <c r="N225" s="1"/>
      <c r="O225" s="1"/>
    </row>
    <row r="226" spans="2:15">
      <c r="B226" s="20"/>
      <c r="C226" s="33"/>
      <c r="D226" s="100"/>
      <c r="E226" s="33"/>
      <c r="F226" s="33"/>
      <c r="G226" s="117"/>
      <c r="H226" s="117"/>
      <c r="I226" s="33"/>
      <c r="J226" s="33"/>
      <c r="K226" s="33"/>
      <c r="L226" s="1"/>
      <c r="M226" s="1"/>
      <c r="N226" s="1"/>
      <c r="O226" s="1"/>
    </row>
    <row r="227" spans="2:15">
      <c r="B227" s="128"/>
      <c r="C227" s="123">
        <f>C221+1</f>
        <v>16</v>
      </c>
      <c r="D227" s="129" t="s">
        <v>275</v>
      </c>
      <c r="E227" s="129"/>
      <c r="F227" s="129"/>
      <c r="G227" s="129"/>
      <c r="H227" s="117"/>
      <c r="I227" s="33"/>
      <c r="J227" s="33"/>
      <c r="K227" s="1"/>
      <c r="L227" s="1"/>
      <c r="M227" s="1"/>
      <c r="N227" s="1"/>
      <c r="O227" s="1"/>
    </row>
    <row r="228" spans="2:15">
      <c r="B228" s="128"/>
      <c r="C228" s="413" t="s">
        <v>361</v>
      </c>
      <c r="D228" s="413"/>
      <c r="E228" s="75" t="s">
        <v>155</v>
      </c>
      <c r="F228" s="120">
        <v>1</v>
      </c>
      <c r="H228" s="1"/>
      <c r="I228" s="1"/>
      <c r="J228" s="1"/>
      <c r="K228" s="1"/>
      <c r="L228" s="1"/>
      <c r="M228" s="1"/>
    </row>
    <row r="229" spans="2:15">
      <c r="B229" s="128"/>
      <c r="C229" s="123"/>
      <c r="D229" s="10"/>
      <c r="E229" s="75" t="s">
        <v>156</v>
      </c>
      <c r="F229" s="120">
        <v>2</v>
      </c>
      <c r="H229" s="1"/>
      <c r="I229" s="1"/>
      <c r="J229" s="1"/>
      <c r="K229" s="1"/>
      <c r="L229" s="1"/>
      <c r="M229" s="1"/>
    </row>
    <row r="230" spans="2:15">
      <c r="B230" s="128"/>
      <c r="C230" s="123"/>
      <c r="D230" s="10"/>
      <c r="E230" s="75" t="s">
        <v>157</v>
      </c>
      <c r="F230" s="120">
        <v>3</v>
      </c>
      <c r="H230" s="1"/>
      <c r="I230" s="1"/>
      <c r="J230" s="1"/>
      <c r="K230" s="1"/>
      <c r="L230" s="1"/>
      <c r="M230" s="1"/>
    </row>
    <row r="231" spans="2:15">
      <c r="B231" s="128"/>
      <c r="C231" s="123"/>
      <c r="D231" s="10"/>
      <c r="E231" s="75" t="s">
        <v>172</v>
      </c>
      <c r="F231" s="120">
        <v>4</v>
      </c>
      <c r="H231" s="1"/>
      <c r="I231" s="1"/>
      <c r="J231" s="1"/>
      <c r="K231" s="1"/>
      <c r="L231" s="1"/>
      <c r="M231" s="1"/>
    </row>
    <row r="232" spans="2:15">
      <c r="B232" s="128"/>
      <c r="C232" s="123"/>
      <c r="D232" s="10"/>
      <c r="E232" s="75" t="s">
        <v>158</v>
      </c>
      <c r="F232" s="120">
        <v>5</v>
      </c>
      <c r="H232" s="1"/>
      <c r="I232" s="1"/>
      <c r="J232" s="1"/>
      <c r="K232" s="1"/>
      <c r="L232" s="1"/>
      <c r="M232" s="1"/>
    </row>
    <row r="233" spans="2:15">
      <c r="B233" s="128"/>
      <c r="C233" s="123"/>
      <c r="D233" s="10"/>
      <c r="E233" s="75" t="s">
        <v>159</v>
      </c>
      <c r="F233" s="120">
        <v>6</v>
      </c>
      <c r="H233" s="1"/>
      <c r="I233" s="1"/>
      <c r="J233" s="1"/>
      <c r="K233" s="1"/>
      <c r="L233" s="1"/>
      <c r="M233" s="1"/>
    </row>
    <row r="234" spans="2:15">
      <c r="B234" s="128"/>
      <c r="C234" s="123"/>
      <c r="D234" s="10"/>
      <c r="E234" s="75" t="s">
        <v>173</v>
      </c>
      <c r="F234" s="120">
        <v>7</v>
      </c>
      <c r="H234" s="1"/>
      <c r="I234" s="1"/>
      <c r="J234" s="1"/>
      <c r="K234" s="1"/>
      <c r="L234" s="1"/>
      <c r="M234" s="1"/>
    </row>
    <row r="235" spans="2:15">
      <c r="B235" s="128"/>
      <c r="C235" s="123"/>
      <c r="D235" s="10"/>
      <c r="E235" s="75" t="s">
        <v>160</v>
      </c>
      <c r="F235" s="120">
        <v>8</v>
      </c>
      <c r="H235" s="1"/>
      <c r="I235" s="1"/>
      <c r="J235" s="1"/>
      <c r="K235" s="1"/>
      <c r="L235" s="1"/>
      <c r="M235" s="1"/>
    </row>
    <row r="236" spans="2:15">
      <c r="B236" s="128"/>
      <c r="C236" s="123"/>
      <c r="D236" s="10"/>
      <c r="E236" s="130" t="s">
        <v>166</v>
      </c>
      <c r="F236" s="120">
        <v>9</v>
      </c>
      <c r="H236" s="1"/>
      <c r="I236" s="1"/>
      <c r="J236" s="1"/>
      <c r="K236" s="1"/>
      <c r="L236" s="1"/>
      <c r="M236" s="1"/>
    </row>
    <row r="237" spans="2:15">
      <c r="B237" s="128"/>
      <c r="C237" s="123"/>
      <c r="D237" s="10"/>
      <c r="E237" s="131" t="s">
        <v>174</v>
      </c>
      <c r="F237" s="120">
        <v>10</v>
      </c>
      <c r="H237" s="1"/>
      <c r="I237" s="1"/>
      <c r="J237" s="1"/>
      <c r="K237" s="1"/>
      <c r="L237" s="1"/>
      <c r="M237" s="1"/>
    </row>
    <row r="238" spans="2:15">
      <c r="B238" s="128"/>
      <c r="C238" s="123"/>
      <c r="D238" s="10"/>
      <c r="E238" s="131" t="s">
        <v>182</v>
      </c>
      <c r="F238" s="120">
        <v>11</v>
      </c>
      <c r="H238" s="1"/>
      <c r="I238" s="1"/>
      <c r="J238" s="1"/>
      <c r="K238" s="1"/>
      <c r="L238" s="1"/>
      <c r="M238" s="1"/>
    </row>
    <row r="239" spans="2:15">
      <c r="B239" s="128"/>
      <c r="C239" s="123"/>
      <c r="D239" s="10"/>
      <c r="E239" s="131" t="s">
        <v>183</v>
      </c>
      <c r="F239" s="120">
        <v>12</v>
      </c>
      <c r="H239" s="1"/>
      <c r="I239" s="1"/>
      <c r="J239" s="1"/>
      <c r="K239" s="1"/>
      <c r="L239" s="1"/>
      <c r="M239" s="1"/>
    </row>
    <row r="240" spans="2:15">
      <c r="B240" s="128"/>
      <c r="C240" s="123"/>
      <c r="D240" s="10"/>
      <c r="E240" s="131" t="s">
        <v>185</v>
      </c>
      <c r="F240" s="120">
        <v>13</v>
      </c>
      <c r="H240" s="1"/>
      <c r="I240" s="1"/>
      <c r="J240" s="1"/>
      <c r="K240" s="1"/>
      <c r="L240" s="1"/>
      <c r="M240" s="1"/>
    </row>
    <row r="241" spans="1:13">
      <c r="B241" s="128"/>
      <c r="C241" s="123"/>
      <c r="D241" s="10"/>
      <c r="E241" s="131" t="s">
        <v>184</v>
      </c>
      <c r="F241" s="120">
        <v>14</v>
      </c>
      <c r="H241" s="1"/>
      <c r="I241" s="1"/>
      <c r="J241" s="1"/>
      <c r="K241" s="1"/>
      <c r="L241" s="1"/>
      <c r="M241" s="1"/>
    </row>
    <row r="242" spans="1:13">
      <c r="B242" s="128"/>
      <c r="C242" s="123"/>
      <c r="D242" s="10"/>
      <c r="E242" s="131" t="s">
        <v>186</v>
      </c>
      <c r="F242" s="120">
        <v>15</v>
      </c>
      <c r="H242" s="1"/>
      <c r="I242" s="1"/>
      <c r="J242" s="1"/>
      <c r="K242" s="1"/>
      <c r="L242" s="1"/>
      <c r="M242" s="1"/>
    </row>
    <row r="243" spans="1:13">
      <c r="B243" s="128"/>
      <c r="C243" s="123"/>
      <c r="D243" s="10"/>
      <c r="E243" s="131" t="s">
        <v>187</v>
      </c>
      <c r="F243" s="120">
        <v>16</v>
      </c>
      <c r="H243" s="1"/>
      <c r="I243" s="1"/>
      <c r="J243" s="1"/>
      <c r="K243" s="1"/>
      <c r="L243" s="1"/>
      <c r="M243" s="1"/>
    </row>
    <row r="244" spans="1:13">
      <c r="B244" s="128"/>
      <c r="C244" s="123"/>
      <c r="D244" s="10"/>
      <c r="E244" s="131" t="s">
        <v>188</v>
      </c>
      <c r="F244" s="120">
        <v>17</v>
      </c>
      <c r="H244" s="1"/>
      <c r="I244" s="1"/>
      <c r="J244" s="1"/>
      <c r="K244" s="1"/>
      <c r="L244" s="1"/>
      <c r="M244" s="1"/>
    </row>
    <row r="245" spans="1:13">
      <c r="B245" s="128"/>
      <c r="C245" s="123"/>
      <c r="D245" s="10"/>
      <c r="E245" s="131" t="s">
        <v>189</v>
      </c>
      <c r="F245" s="120">
        <v>18</v>
      </c>
      <c r="H245" s="1"/>
      <c r="I245" s="1"/>
      <c r="J245" s="1"/>
      <c r="K245" s="1"/>
      <c r="L245" s="1"/>
      <c r="M245" s="1"/>
    </row>
    <row r="246" spans="1:13">
      <c r="B246" s="128"/>
      <c r="C246" s="123"/>
      <c r="D246" s="10"/>
      <c r="E246" s="131" t="s">
        <v>190</v>
      </c>
      <c r="F246" s="120">
        <v>19</v>
      </c>
      <c r="H246" s="1"/>
      <c r="I246" s="1"/>
      <c r="J246" s="1"/>
      <c r="K246" s="1"/>
      <c r="L246" s="1"/>
      <c r="M246" s="1"/>
    </row>
    <row r="247" spans="1:13">
      <c r="B247" s="128"/>
      <c r="C247" s="123"/>
      <c r="D247" s="10"/>
      <c r="E247" s="75" t="s">
        <v>161</v>
      </c>
      <c r="F247" s="120">
        <v>98</v>
      </c>
      <c r="H247" s="1"/>
      <c r="I247" s="1"/>
      <c r="J247" s="1"/>
      <c r="K247" s="1"/>
      <c r="L247" s="1"/>
      <c r="M247" s="1"/>
    </row>
    <row r="248" spans="1:13">
      <c r="B248" s="128"/>
      <c r="C248" s="123"/>
      <c r="D248" s="10"/>
      <c r="E248" s="10"/>
      <c r="F248" s="117"/>
      <c r="G248" s="2"/>
      <c r="H248" s="1"/>
      <c r="I248" s="33"/>
      <c r="J248" s="33"/>
      <c r="K248" s="33"/>
    </row>
    <row r="249" spans="1:13" s="20" customFormat="1">
      <c r="C249" s="33"/>
      <c r="D249" s="99"/>
      <c r="E249" s="121"/>
      <c r="F249" s="102"/>
      <c r="G249" s="33"/>
      <c r="H249" s="33"/>
      <c r="I249" s="33"/>
      <c r="J249" s="33"/>
      <c r="K249" s="33"/>
    </row>
    <row r="250" spans="1:13">
      <c r="A250" s="132" t="s">
        <v>276</v>
      </c>
      <c r="B250" s="132"/>
      <c r="C250" s="133"/>
      <c r="D250" s="133" t="s">
        <v>383</v>
      </c>
      <c r="E250" s="133"/>
      <c r="F250" s="133"/>
      <c r="G250" s="133"/>
      <c r="H250" s="133"/>
      <c r="I250" s="133"/>
      <c r="J250" s="133"/>
      <c r="K250" s="133"/>
    </row>
    <row r="251" spans="1:13" s="20" customFormat="1">
      <c r="B251" s="134"/>
      <c r="C251" s="134"/>
      <c r="D251" s="134"/>
      <c r="E251" s="134"/>
      <c r="F251" s="134"/>
      <c r="G251" s="134"/>
      <c r="H251" s="134"/>
      <c r="I251" s="134"/>
      <c r="J251" s="134"/>
      <c r="K251" s="134"/>
    </row>
    <row r="252" spans="1:13" s="20" customFormat="1">
      <c r="B252" s="32"/>
      <c r="C252" s="28">
        <f>C227+1</f>
        <v>17</v>
      </c>
      <c r="D252" s="32" t="s">
        <v>247</v>
      </c>
      <c r="E252" s="32"/>
      <c r="F252" s="33"/>
      <c r="G252" s="131"/>
      <c r="H252" s="32"/>
      <c r="I252" s="32"/>
      <c r="J252" s="32"/>
      <c r="K252" s="32"/>
    </row>
    <row r="253" spans="1:13" s="20" customFormat="1">
      <c r="C253" s="33"/>
      <c r="D253" s="20" t="s">
        <v>0</v>
      </c>
      <c r="F253" s="89">
        <v>1</v>
      </c>
      <c r="G253" s="114"/>
      <c r="H253" s="121"/>
      <c r="I253" s="102"/>
      <c r="J253" s="121"/>
      <c r="K253" s="135"/>
    </row>
    <row r="254" spans="1:13" s="20" customFormat="1">
      <c r="C254" s="33"/>
      <c r="D254" s="20" t="s">
        <v>1</v>
      </c>
      <c r="F254" s="89">
        <v>2</v>
      </c>
      <c r="G254" s="114" t="s">
        <v>2</v>
      </c>
      <c r="H254" s="121">
        <f>$C$321</f>
        <v>24</v>
      </c>
      <c r="I254" s="102"/>
      <c r="J254" s="121"/>
      <c r="K254" s="135"/>
    </row>
    <row r="255" spans="1:13" s="20" customFormat="1">
      <c r="C255" s="33"/>
      <c r="F255" s="94"/>
      <c r="G255" s="114"/>
      <c r="H255" s="121"/>
      <c r="I255" s="102"/>
      <c r="J255" s="102"/>
      <c r="K255" s="135"/>
    </row>
    <row r="256" spans="1:13" s="20" customFormat="1">
      <c r="C256" s="136"/>
      <c r="D256" s="114"/>
      <c r="E256" s="114"/>
      <c r="F256" s="94"/>
      <c r="G256" s="94"/>
      <c r="H256" s="114"/>
      <c r="I256" s="98"/>
      <c r="J256" s="114"/>
      <c r="K256" s="114"/>
    </row>
    <row r="257" spans="2:11" s="20" customFormat="1">
      <c r="C257" s="91">
        <f>C252+1</f>
        <v>18</v>
      </c>
      <c r="D257" s="32" t="s">
        <v>440</v>
      </c>
      <c r="F257" s="94"/>
      <c r="G257" s="94"/>
      <c r="I257" s="137"/>
      <c r="J257" s="114"/>
    </row>
    <row r="258" spans="2:11" s="20" customFormat="1">
      <c r="C258" s="33"/>
      <c r="F258" s="94"/>
      <c r="G258" s="94"/>
      <c r="I258" s="137"/>
      <c r="J258" s="114"/>
    </row>
    <row r="259" spans="2:11" s="20" customFormat="1">
      <c r="C259" s="33"/>
      <c r="D259" s="20" t="s">
        <v>0</v>
      </c>
      <c r="F259" s="89">
        <v>1</v>
      </c>
      <c r="G259" s="94"/>
      <c r="I259" s="137"/>
      <c r="J259" s="114"/>
    </row>
    <row r="260" spans="2:11" s="20" customFormat="1">
      <c r="C260" s="33"/>
      <c r="D260" s="20" t="s">
        <v>1</v>
      </c>
      <c r="F260" s="89">
        <v>2</v>
      </c>
      <c r="G260" s="94"/>
      <c r="I260" s="137"/>
      <c r="J260" s="114"/>
    </row>
    <row r="261" spans="2:11" s="20" customFormat="1">
      <c r="C261" s="33"/>
      <c r="F261" s="94"/>
      <c r="G261" s="94"/>
      <c r="I261" s="137"/>
      <c r="J261" s="114"/>
    </row>
    <row r="262" spans="2:11" s="20" customFormat="1">
      <c r="B262" s="32"/>
      <c r="C262" s="91">
        <f>C257+1</f>
        <v>19</v>
      </c>
      <c r="D262" s="32" t="s">
        <v>93</v>
      </c>
      <c r="E262" s="32"/>
      <c r="F262" s="33"/>
      <c r="G262" s="33"/>
      <c r="H262" s="32"/>
      <c r="I262" s="32"/>
      <c r="J262" s="32"/>
      <c r="K262" s="32"/>
    </row>
    <row r="263" spans="2:11" s="20" customFormat="1">
      <c r="C263" s="33"/>
      <c r="D263" s="413" t="s">
        <v>362</v>
      </c>
      <c r="E263" s="413"/>
      <c r="F263" s="138" t="s">
        <v>268</v>
      </c>
      <c r="G263" s="79"/>
      <c r="H263" s="77"/>
      <c r="I263" s="77"/>
      <c r="J263" s="77"/>
      <c r="K263" s="77"/>
    </row>
    <row r="264" spans="2:11" s="20" customFormat="1">
      <c r="C264" s="33"/>
      <c r="D264" s="81"/>
      <c r="E264" s="77"/>
      <c r="F264" s="79"/>
      <c r="G264" s="79"/>
      <c r="H264" s="77"/>
      <c r="I264" s="77"/>
      <c r="J264" s="77"/>
      <c r="K264" s="77"/>
    </row>
    <row r="265" spans="2:11" s="20" customFormat="1">
      <c r="C265" s="33"/>
      <c r="D265" s="415" t="s">
        <v>148</v>
      </c>
      <c r="E265" s="415"/>
      <c r="F265" s="79"/>
      <c r="G265" s="79"/>
      <c r="H265" s="77"/>
      <c r="I265" s="77"/>
      <c r="J265" s="77"/>
      <c r="K265" s="77"/>
    </row>
    <row r="266" spans="2:11" s="20" customFormat="1">
      <c r="C266" s="33"/>
      <c r="D266" s="114" t="s">
        <v>145</v>
      </c>
      <c r="E266" s="17"/>
      <c r="F266" s="79"/>
      <c r="G266" s="17"/>
      <c r="H266" s="77"/>
      <c r="I266" s="77"/>
    </row>
    <row r="267" spans="2:11" s="20" customFormat="1">
      <c r="C267" s="33"/>
      <c r="F267" s="94"/>
      <c r="G267" s="94"/>
      <c r="I267" s="137"/>
      <c r="J267" s="114"/>
    </row>
    <row r="268" spans="2:11" s="20" customFormat="1">
      <c r="B268" s="200"/>
      <c r="C268" s="202"/>
      <c r="D268" s="203" t="s">
        <v>306</v>
      </c>
      <c r="E268" s="203"/>
      <c r="F268" s="204"/>
      <c r="G268" s="204"/>
      <c r="H268" s="191"/>
      <c r="I268" s="191"/>
      <c r="J268" s="191"/>
      <c r="K268" s="191"/>
    </row>
    <row r="269" spans="2:11" s="20" customFormat="1">
      <c r="B269" s="200"/>
      <c r="C269" s="194"/>
      <c r="D269" s="435"/>
      <c r="E269" s="435"/>
      <c r="F269" s="205" t="s">
        <v>268</v>
      </c>
      <c r="G269" s="429"/>
      <c r="H269" s="200"/>
      <c r="I269" s="200"/>
      <c r="J269" s="200"/>
      <c r="K269" s="200"/>
    </row>
    <row r="270" spans="2:11" s="20" customFormat="1">
      <c r="B270" s="200"/>
      <c r="C270" s="194"/>
      <c r="D270" s="430" t="s">
        <v>148</v>
      </c>
      <c r="E270" s="430"/>
      <c r="F270" s="196"/>
      <c r="G270" s="429"/>
      <c r="H270" s="200"/>
      <c r="I270" s="200"/>
      <c r="J270" s="200"/>
      <c r="K270" s="200"/>
    </row>
    <row r="271" spans="2:11" s="20" customFormat="1">
      <c r="B271" s="200"/>
      <c r="C271" s="194"/>
      <c r="D271" s="430" t="s">
        <v>145</v>
      </c>
      <c r="E271" s="430"/>
      <c r="F271" s="196"/>
      <c r="G271" s="429"/>
      <c r="H271" s="200"/>
      <c r="I271" s="200"/>
      <c r="J271" s="200"/>
      <c r="K271" s="200"/>
    </row>
    <row r="272" spans="2:11" s="20" customFormat="1">
      <c r="B272" s="200"/>
      <c r="C272" s="194"/>
      <c r="D272" s="197"/>
      <c r="E272" s="197"/>
      <c r="F272" s="196"/>
      <c r="G272" s="429"/>
      <c r="H272" s="200"/>
      <c r="I272" s="200"/>
      <c r="J272" s="200"/>
      <c r="K272" s="200"/>
    </row>
    <row r="273" spans="2:11" s="10" customFormat="1">
      <c r="B273" s="203"/>
      <c r="C273" s="202"/>
      <c r="D273" s="203" t="s">
        <v>222</v>
      </c>
      <c r="E273" s="203"/>
      <c r="F273" s="204"/>
      <c r="G273" s="204"/>
      <c r="H273" s="191"/>
      <c r="I273" s="191"/>
      <c r="J273" s="191"/>
      <c r="K273" s="191"/>
    </row>
    <row r="274" spans="2:11" s="20" customFormat="1">
      <c r="B274" s="200"/>
      <c r="C274" s="194"/>
      <c r="D274" s="435"/>
      <c r="E274" s="435"/>
      <c r="F274" s="205" t="s">
        <v>268</v>
      </c>
      <c r="G274" s="429"/>
      <c r="H274" s="200"/>
      <c r="I274" s="200"/>
      <c r="J274" s="200"/>
      <c r="K274" s="200"/>
    </row>
    <row r="275" spans="2:11" s="20" customFormat="1">
      <c r="B275" s="200"/>
      <c r="C275" s="194"/>
      <c r="D275" s="206" t="s">
        <v>318</v>
      </c>
      <c r="E275" s="206"/>
      <c r="F275" s="205"/>
      <c r="G275" s="429"/>
      <c r="H275" s="200"/>
      <c r="I275" s="200"/>
      <c r="J275" s="200"/>
      <c r="K275" s="200"/>
    </row>
    <row r="276" spans="2:11" s="20" customFormat="1">
      <c r="B276" s="200"/>
      <c r="C276" s="194"/>
      <c r="D276" s="430" t="s">
        <v>148</v>
      </c>
      <c r="E276" s="430"/>
      <c r="F276" s="196"/>
      <c r="G276" s="429"/>
      <c r="H276" s="200"/>
      <c r="I276" s="200"/>
      <c r="J276" s="200"/>
      <c r="K276" s="200"/>
    </row>
    <row r="277" spans="2:11" s="20" customFormat="1">
      <c r="B277" s="200"/>
      <c r="C277" s="194"/>
      <c r="D277" s="430" t="s">
        <v>145</v>
      </c>
      <c r="E277" s="430"/>
      <c r="F277" s="196"/>
      <c r="G277" s="429"/>
      <c r="H277" s="200"/>
      <c r="I277" s="200"/>
      <c r="J277" s="200"/>
      <c r="K277" s="200"/>
    </row>
    <row r="278" spans="2:11" s="20" customFormat="1">
      <c r="B278" s="200"/>
      <c r="C278" s="194"/>
      <c r="D278" s="197"/>
      <c r="E278" s="197"/>
      <c r="F278" s="196"/>
      <c r="G278" s="429"/>
      <c r="H278" s="200"/>
      <c r="I278" s="200"/>
      <c r="J278" s="200"/>
      <c r="K278" s="200"/>
    </row>
    <row r="279" spans="2:11" s="20" customFormat="1">
      <c r="B279" s="32"/>
      <c r="C279" s="91">
        <f>C262+1</f>
        <v>20</v>
      </c>
      <c r="D279" s="32" t="s">
        <v>6</v>
      </c>
      <c r="E279" s="32"/>
      <c r="F279" s="33"/>
      <c r="G279" s="33"/>
      <c r="H279" s="32"/>
      <c r="I279" s="32"/>
      <c r="J279" s="32"/>
      <c r="K279" s="32"/>
    </row>
    <row r="280" spans="2:11" s="20" customFormat="1">
      <c r="C280" s="33"/>
      <c r="D280" s="413" t="s">
        <v>363</v>
      </c>
      <c r="E280" s="413"/>
      <c r="F280" s="138" t="s">
        <v>268</v>
      </c>
      <c r="G280" s="79"/>
      <c r="H280" s="77"/>
      <c r="I280" s="77"/>
      <c r="J280" s="77"/>
      <c r="K280" s="77"/>
    </row>
    <row r="281" spans="2:11" s="20" customFormat="1">
      <c r="C281" s="33"/>
      <c r="D281" s="20" t="s">
        <v>96</v>
      </c>
      <c r="G281" s="89">
        <v>1</v>
      </c>
      <c r="H281" s="1"/>
      <c r="I281" s="1"/>
    </row>
    <row r="282" spans="2:11" s="20" customFormat="1">
      <c r="C282" s="33"/>
      <c r="D282" s="20" t="s">
        <v>7</v>
      </c>
      <c r="G282" s="89">
        <v>2</v>
      </c>
      <c r="H282" s="1"/>
      <c r="I282" s="1"/>
    </row>
    <row r="283" spans="2:11" s="20" customFormat="1">
      <c r="C283" s="33"/>
      <c r="D283" s="20" t="s">
        <v>8</v>
      </c>
      <c r="G283" s="89">
        <v>3</v>
      </c>
      <c r="H283" s="1"/>
      <c r="I283" s="1"/>
    </row>
    <row r="284" spans="2:11" s="20" customFormat="1">
      <c r="C284" s="33"/>
      <c r="D284" s="20" t="s">
        <v>9</v>
      </c>
      <c r="G284" s="89">
        <v>4</v>
      </c>
      <c r="H284" s="1"/>
      <c r="I284" s="1"/>
    </row>
    <row r="285" spans="2:11" s="20" customFormat="1">
      <c r="C285" s="33"/>
      <c r="D285" s="20" t="s">
        <v>10</v>
      </c>
      <c r="G285" s="89">
        <v>5</v>
      </c>
      <c r="H285" s="1"/>
      <c r="I285" s="1"/>
    </row>
    <row r="286" spans="2:11" s="20" customFormat="1">
      <c r="C286" s="33"/>
      <c r="D286" s="20" t="s">
        <v>11</v>
      </c>
      <c r="G286" s="89">
        <v>6</v>
      </c>
      <c r="H286" s="1"/>
      <c r="I286" s="1"/>
    </row>
    <row r="287" spans="2:11" s="20" customFormat="1">
      <c r="C287" s="33"/>
      <c r="D287" s="20" t="s">
        <v>240</v>
      </c>
      <c r="G287" s="89">
        <v>7</v>
      </c>
      <c r="H287" s="1"/>
      <c r="I287" s="1"/>
    </row>
    <row r="288" spans="2:11" s="20" customFormat="1">
      <c r="C288" s="33"/>
      <c r="D288" s="20" t="s">
        <v>12</v>
      </c>
      <c r="G288" s="89">
        <v>8</v>
      </c>
      <c r="H288" s="1"/>
      <c r="I288" s="1"/>
    </row>
    <row r="289" spans="2:12" s="20" customFormat="1">
      <c r="C289" s="33"/>
      <c r="D289" s="20" t="s">
        <v>13</v>
      </c>
      <c r="G289" s="89">
        <v>9</v>
      </c>
      <c r="H289" s="1"/>
      <c r="I289" s="1"/>
    </row>
    <row r="290" spans="2:12" s="20" customFormat="1">
      <c r="C290" s="33"/>
      <c r="D290" s="20" t="s">
        <v>14</v>
      </c>
      <c r="G290" s="89">
        <v>10</v>
      </c>
      <c r="H290" s="1"/>
      <c r="I290" s="1"/>
    </row>
    <row r="291" spans="2:12" s="20" customFormat="1">
      <c r="C291" s="33"/>
      <c r="D291" s="20" t="s">
        <v>15</v>
      </c>
      <c r="G291" s="89">
        <v>11</v>
      </c>
      <c r="H291" s="1"/>
      <c r="I291" s="1"/>
    </row>
    <row r="292" spans="2:12" s="20" customFormat="1">
      <c r="C292" s="33"/>
      <c r="D292" s="20" t="s">
        <v>16</v>
      </c>
      <c r="G292" s="89">
        <v>12</v>
      </c>
      <c r="H292" s="1"/>
      <c r="I292" s="1"/>
    </row>
    <row r="293" spans="2:12" s="20" customFormat="1">
      <c r="C293" s="33"/>
      <c r="D293" s="20" t="s">
        <v>17</v>
      </c>
      <c r="G293" s="89">
        <v>13</v>
      </c>
      <c r="H293" s="1"/>
      <c r="I293" s="1"/>
    </row>
    <row r="294" spans="2:12" s="20" customFormat="1">
      <c r="C294" s="33"/>
      <c r="D294" s="20" t="s">
        <v>34</v>
      </c>
      <c r="G294" s="89">
        <v>14</v>
      </c>
      <c r="H294" s="1"/>
      <c r="I294" s="1"/>
    </row>
    <row r="295" spans="2:12" s="20" customFormat="1">
      <c r="C295" s="33"/>
      <c r="D295" s="88"/>
      <c r="F295" s="140"/>
      <c r="G295" s="140"/>
      <c r="L295" s="77"/>
    </row>
    <row r="296" spans="2:12" s="20" customFormat="1">
      <c r="B296" s="32"/>
      <c r="C296" s="91">
        <f>C279+1</f>
        <v>21</v>
      </c>
      <c r="D296" s="32" t="s">
        <v>277</v>
      </c>
      <c r="E296" s="32"/>
      <c r="F296" s="33"/>
      <c r="G296" s="33"/>
      <c r="H296" s="32"/>
      <c r="I296" s="32"/>
      <c r="J296" s="32"/>
      <c r="K296" s="32"/>
      <c r="L296" s="77"/>
    </row>
    <row r="297" spans="2:12" s="20" customFormat="1">
      <c r="C297" s="33"/>
      <c r="D297" s="32"/>
      <c r="E297" s="32"/>
      <c r="F297" s="33" t="s">
        <v>136</v>
      </c>
      <c r="G297" s="33" t="s">
        <v>137</v>
      </c>
    </row>
    <row r="298" spans="2:12" s="20" customFormat="1">
      <c r="C298" s="33"/>
      <c r="D298" s="10" t="s">
        <v>5</v>
      </c>
      <c r="E298" s="32"/>
      <c r="F298" s="89">
        <v>99</v>
      </c>
      <c r="G298" s="89">
        <v>99</v>
      </c>
    </row>
    <row r="299" spans="2:12" s="20" customFormat="1">
      <c r="C299" s="33"/>
      <c r="D299" s="10" t="s">
        <v>102</v>
      </c>
      <c r="F299" s="89">
        <v>1</v>
      </c>
      <c r="G299" s="89">
        <v>1</v>
      </c>
    </row>
    <row r="300" spans="2:12" s="20" customFormat="1">
      <c r="C300" s="33"/>
      <c r="D300" s="10" t="s">
        <v>100</v>
      </c>
      <c r="F300" s="89">
        <v>2</v>
      </c>
      <c r="G300" s="89">
        <v>2</v>
      </c>
    </row>
    <row r="301" spans="2:12" s="20" customFormat="1">
      <c r="C301" s="33"/>
      <c r="D301" s="10" t="s">
        <v>101</v>
      </c>
      <c r="F301" s="89">
        <v>3</v>
      </c>
      <c r="G301" s="89">
        <v>3</v>
      </c>
    </row>
    <row r="302" spans="2:12" s="20" customFormat="1">
      <c r="C302" s="33"/>
      <c r="D302" s="10" t="s">
        <v>146</v>
      </c>
      <c r="F302" s="89">
        <v>4</v>
      </c>
      <c r="G302" s="89">
        <v>4</v>
      </c>
    </row>
    <row r="303" spans="2:12" s="20" customFormat="1">
      <c r="C303" s="33"/>
      <c r="D303" s="10"/>
      <c r="G303" s="140"/>
    </row>
    <row r="304" spans="2:12" s="20" customFormat="1">
      <c r="C304" s="227"/>
      <c r="D304" s="10"/>
      <c r="G304" s="232"/>
    </row>
    <row r="305" spans="1:11" s="20" customFormat="1">
      <c r="C305" s="91">
        <f>C296+1</f>
        <v>22</v>
      </c>
      <c r="D305" s="249" t="s">
        <v>441</v>
      </c>
      <c r="F305" s="94"/>
    </row>
    <row r="306" spans="1:11" s="20" customFormat="1">
      <c r="C306" s="227"/>
      <c r="D306" s="230"/>
      <c r="E306" s="230"/>
      <c r="F306" s="228" t="s">
        <v>272</v>
      </c>
    </row>
    <row r="307" spans="1:11" s="20" customFormat="1">
      <c r="C307" s="227"/>
      <c r="D307" s="250" t="s">
        <v>22</v>
      </c>
      <c r="F307" s="89">
        <v>1</v>
      </c>
    </row>
    <row r="308" spans="1:11" s="20" customFormat="1">
      <c r="C308" s="227"/>
      <c r="D308" s="250" t="s">
        <v>24</v>
      </c>
      <c r="F308" s="89">
        <v>2</v>
      </c>
    </row>
    <row r="309" spans="1:11" s="20" customFormat="1">
      <c r="C309" s="227"/>
      <c r="D309" s="250" t="s">
        <v>442</v>
      </c>
      <c r="F309" s="89">
        <v>3</v>
      </c>
    </row>
    <row r="310" spans="1:11" s="20" customFormat="1">
      <c r="C310" s="227"/>
      <c r="D310" s="250" t="s">
        <v>443</v>
      </c>
      <c r="F310" s="89">
        <v>4</v>
      </c>
    </row>
    <row r="311" spans="1:11" s="20" customFormat="1">
      <c r="C311" s="227"/>
      <c r="D311" s="250" t="s">
        <v>34</v>
      </c>
      <c r="F311" s="89">
        <v>98</v>
      </c>
    </row>
    <row r="312" spans="1:11" s="20" customFormat="1">
      <c r="C312" s="227"/>
      <c r="D312" s="10"/>
      <c r="G312" s="232"/>
    </row>
    <row r="313" spans="1:11" s="20" customFormat="1">
      <c r="B313" s="32"/>
      <c r="C313" s="91">
        <f>C305+1</f>
        <v>23</v>
      </c>
      <c r="D313" s="32" t="s">
        <v>283</v>
      </c>
      <c r="F313" s="117"/>
      <c r="G313" s="140"/>
    </row>
    <row r="314" spans="1:11" s="20" customFormat="1">
      <c r="C314" s="33"/>
      <c r="D314" s="20" t="s">
        <v>18</v>
      </c>
      <c r="F314" s="89">
        <v>1</v>
      </c>
      <c r="G314" s="140"/>
    </row>
    <row r="315" spans="1:11" s="20" customFormat="1">
      <c r="C315" s="33"/>
      <c r="D315" s="20" t="s">
        <v>19</v>
      </c>
      <c r="F315" s="89">
        <v>2</v>
      </c>
      <c r="G315" s="140"/>
    </row>
    <row r="316" spans="1:11" s="20" customFormat="1">
      <c r="C316" s="33"/>
      <c r="D316" s="20" t="s">
        <v>4</v>
      </c>
      <c r="F316" s="89">
        <v>3</v>
      </c>
      <c r="G316" s="399"/>
      <c r="H316" s="400"/>
    </row>
    <row r="317" spans="1:11" s="20" customFormat="1">
      <c r="C317" s="33"/>
      <c r="F317" s="140"/>
      <c r="G317" s="140"/>
    </row>
    <row r="318" spans="1:11" s="20" customFormat="1">
      <c r="C318" s="99"/>
      <c r="D318" s="141"/>
      <c r="E318" s="114"/>
      <c r="F318" s="94"/>
      <c r="G318" s="94"/>
    </row>
    <row r="319" spans="1:11">
      <c r="A319" s="132" t="s">
        <v>151</v>
      </c>
      <c r="B319" s="132"/>
      <c r="C319" s="133"/>
      <c r="D319" s="133" t="s">
        <v>384</v>
      </c>
      <c r="E319" s="133"/>
      <c r="F319" s="133"/>
      <c r="G319" s="133"/>
      <c r="H319" s="133"/>
      <c r="I319" s="133"/>
      <c r="J319" s="133"/>
      <c r="K319" s="133"/>
    </row>
    <row r="320" spans="1:11" s="20" customFormat="1">
      <c r="C320" s="33"/>
      <c r="D320" s="33"/>
      <c r="E320" s="33"/>
      <c r="F320" s="33"/>
      <c r="G320" s="33"/>
      <c r="H320" s="33"/>
      <c r="I320" s="33"/>
      <c r="J320" s="33"/>
      <c r="K320" s="33"/>
    </row>
    <row r="321" spans="2:11" s="20" customFormat="1">
      <c r="B321" s="33"/>
      <c r="C321" s="91">
        <f>C313+1</f>
        <v>24</v>
      </c>
      <c r="D321" s="115" t="s">
        <v>320</v>
      </c>
      <c r="E321" s="33"/>
      <c r="F321" s="33"/>
      <c r="G321" s="33"/>
      <c r="H321" s="33"/>
      <c r="I321" s="33"/>
      <c r="J321" s="33"/>
      <c r="K321" s="33"/>
    </row>
    <row r="322" spans="2:11" s="20" customFormat="1">
      <c r="C322" s="33"/>
      <c r="D322" s="20" t="s">
        <v>0</v>
      </c>
      <c r="F322" s="89">
        <v>1</v>
      </c>
      <c r="G322" s="33"/>
      <c r="H322" s="33"/>
      <c r="I322" s="33"/>
      <c r="J322" s="33"/>
      <c r="K322" s="33"/>
    </row>
    <row r="323" spans="2:11" s="20" customFormat="1">
      <c r="C323" s="33"/>
      <c r="D323" s="20" t="s">
        <v>1</v>
      </c>
      <c r="F323" s="89">
        <v>2</v>
      </c>
      <c r="G323" s="99" t="s">
        <v>2</v>
      </c>
      <c r="H323" s="141">
        <f>$C$343</f>
        <v>26</v>
      </c>
      <c r="I323" s="33" t="s">
        <v>444</v>
      </c>
      <c r="J323" s="251" t="s">
        <v>445</v>
      </c>
      <c r="K323" s="33"/>
    </row>
    <row r="324" spans="2:11" s="20" customFormat="1">
      <c r="C324" s="33"/>
      <c r="D324" s="33"/>
      <c r="E324" s="33"/>
      <c r="F324" s="33"/>
      <c r="G324" s="33"/>
      <c r="H324" s="33"/>
      <c r="I324" s="33"/>
      <c r="J324" s="33"/>
      <c r="K324" s="33"/>
    </row>
    <row r="325" spans="2:11" s="20" customFormat="1">
      <c r="B325" s="32"/>
      <c r="C325" s="91">
        <f>C321+1</f>
        <v>25</v>
      </c>
      <c r="D325" s="32" t="s">
        <v>323</v>
      </c>
      <c r="E325" s="32"/>
      <c r="F325" s="33"/>
      <c r="G325" s="33"/>
      <c r="H325" s="32"/>
      <c r="I325" s="32"/>
      <c r="J325"/>
      <c r="K325"/>
    </row>
    <row r="326" spans="2:11" s="20" customFormat="1">
      <c r="C326" s="33"/>
      <c r="D326" s="128" t="s">
        <v>239</v>
      </c>
      <c r="F326" s="94"/>
      <c r="G326" s="94"/>
      <c r="J326"/>
      <c r="K326"/>
    </row>
    <row r="327" spans="2:11" s="20" customFormat="1">
      <c r="C327" s="33"/>
      <c r="D327" s="142"/>
      <c r="E327" s="142"/>
      <c r="F327" s="143" t="s">
        <v>268</v>
      </c>
      <c r="J327"/>
      <c r="K327"/>
    </row>
    <row r="328" spans="2:11" s="20" customFormat="1">
      <c r="C328" s="33"/>
      <c r="D328" s="4"/>
      <c r="E328" s="140"/>
      <c r="F328" s="144"/>
      <c r="G328" s="140"/>
      <c r="H328" s="4"/>
    </row>
    <row r="329" spans="2:11" s="20" customFormat="1">
      <c r="C329" s="33"/>
      <c r="D329" s="415" t="s">
        <v>148</v>
      </c>
      <c r="E329" s="415"/>
      <c r="F329" s="131"/>
      <c r="G329" s="140"/>
      <c r="H329" s="4"/>
    </row>
    <row r="330" spans="2:11" s="20" customFormat="1">
      <c r="C330" s="33"/>
      <c r="D330" s="114" t="s">
        <v>145</v>
      </c>
      <c r="E330" s="17"/>
      <c r="F330" s="131"/>
      <c r="G330" s="140"/>
      <c r="H330" s="4"/>
    </row>
    <row r="331" spans="2:11" s="20" customFormat="1">
      <c r="C331" s="33"/>
      <c r="D331" s="114"/>
      <c r="E331" s="17"/>
      <c r="F331" s="131"/>
      <c r="G331" s="140"/>
      <c r="H331" s="4"/>
    </row>
    <row r="332" spans="2:11" s="20" customFormat="1">
      <c r="B332" s="200"/>
      <c r="C332" s="198"/>
      <c r="D332" s="199" t="s">
        <v>324</v>
      </c>
      <c r="E332" s="199"/>
      <c r="F332" s="194"/>
      <c r="G332" s="194"/>
      <c r="H332" s="200"/>
      <c r="I332" s="200"/>
      <c r="J332" s="191"/>
      <c r="K332" s="200"/>
    </row>
    <row r="333" spans="2:11" s="20" customFormat="1">
      <c r="B333" s="200"/>
      <c r="C333" s="194"/>
      <c r="D333" s="435"/>
      <c r="E333" s="435"/>
      <c r="F333" s="205" t="s">
        <v>268</v>
      </c>
      <c r="G333" s="197"/>
      <c r="H333" s="200"/>
      <c r="I333" s="200"/>
      <c r="J333" s="200"/>
      <c r="K333" s="200"/>
    </row>
    <row r="334" spans="2:11" s="20" customFormat="1">
      <c r="B334" s="200"/>
      <c r="C334" s="194"/>
      <c r="D334" s="206"/>
      <c r="E334" s="197"/>
      <c r="F334" s="205"/>
      <c r="G334" s="197"/>
      <c r="H334" s="200"/>
      <c r="I334" s="200"/>
      <c r="J334" s="200"/>
      <c r="K334" s="200"/>
    </row>
    <row r="335" spans="2:11" s="20" customFormat="1">
      <c r="B335" s="200"/>
      <c r="C335" s="194"/>
      <c r="D335" s="434" t="s">
        <v>270</v>
      </c>
      <c r="E335" s="434"/>
      <c r="F335" s="207"/>
      <c r="G335" s="197"/>
      <c r="H335" s="200"/>
      <c r="I335" s="200"/>
      <c r="J335" s="200"/>
      <c r="K335" s="200"/>
    </row>
    <row r="336" spans="2:11" s="20" customFormat="1">
      <c r="B336" s="200"/>
      <c r="C336" s="194"/>
      <c r="D336" s="208"/>
      <c r="E336" s="209"/>
      <c r="F336" s="210"/>
      <c r="G336" s="197"/>
      <c r="H336" s="211"/>
      <c r="I336" s="200"/>
      <c r="J336" s="200"/>
      <c r="K336" s="200"/>
    </row>
    <row r="337" spans="2:11" s="20" customFormat="1">
      <c r="B337" s="200"/>
      <c r="C337" s="194"/>
      <c r="D337" s="208"/>
      <c r="E337" s="209"/>
      <c r="F337" s="210"/>
      <c r="G337" s="197"/>
      <c r="H337" s="211"/>
      <c r="I337" s="200"/>
      <c r="J337" s="200"/>
      <c r="K337" s="200"/>
    </row>
    <row r="338" spans="2:11" s="20" customFormat="1">
      <c r="B338" s="199"/>
      <c r="C338" s="198"/>
      <c r="D338" s="199" t="s">
        <v>325</v>
      </c>
      <c r="E338" s="199"/>
      <c r="F338" s="194"/>
      <c r="G338" s="194"/>
      <c r="H338" s="200"/>
      <c r="I338" s="200"/>
      <c r="J338" s="191"/>
      <c r="K338" s="200"/>
    </row>
    <row r="339" spans="2:11" s="20" customFormat="1">
      <c r="B339" s="200"/>
      <c r="C339" s="194"/>
      <c r="D339" s="435"/>
      <c r="E339" s="435"/>
      <c r="F339" s="205" t="s">
        <v>268</v>
      </c>
      <c r="G339" s="197"/>
      <c r="H339" s="200"/>
      <c r="I339" s="200"/>
      <c r="J339" s="200"/>
      <c r="K339" s="200"/>
    </row>
    <row r="340" spans="2:11" s="20" customFormat="1">
      <c r="B340" s="200"/>
      <c r="C340" s="194"/>
      <c r="D340" s="206" t="s">
        <v>318</v>
      </c>
      <c r="E340" s="197"/>
      <c r="F340" s="207"/>
      <c r="G340" s="197"/>
      <c r="H340" s="200"/>
      <c r="I340" s="200"/>
      <c r="J340" s="200"/>
      <c r="K340" s="200"/>
    </row>
    <row r="341" spans="2:11" s="20" customFormat="1">
      <c r="B341" s="200"/>
      <c r="C341" s="194"/>
      <c r="D341" s="434" t="s">
        <v>270</v>
      </c>
      <c r="E341" s="434"/>
      <c r="F341" s="207"/>
      <c r="G341" s="197"/>
      <c r="H341" s="200"/>
      <c r="I341" s="200"/>
      <c r="J341" s="200"/>
      <c r="K341" s="200"/>
    </row>
    <row r="342" spans="2:11" s="20" customFormat="1">
      <c r="C342" s="33"/>
      <c r="D342" s="114"/>
      <c r="E342" s="17"/>
      <c r="F342" s="145"/>
      <c r="G342" s="140"/>
    </row>
    <row r="343" spans="2:11" s="20" customFormat="1">
      <c r="C343" s="91">
        <f>C325+1</f>
        <v>26</v>
      </c>
      <c r="D343" s="146" t="s">
        <v>326</v>
      </c>
      <c r="E343" s="140"/>
      <c r="F343" s="94"/>
      <c r="G343" s="94"/>
    </row>
    <row r="344" spans="2:11" s="20" customFormat="1">
      <c r="C344" s="91"/>
      <c r="D344" s="413" t="s">
        <v>364</v>
      </c>
      <c r="E344" s="413"/>
      <c r="F344" s="94"/>
      <c r="G344" s="94"/>
    </row>
    <row r="345" spans="2:11" s="20" customFormat="1">
      <c r="C345" s="33"/>
      <c r="D345" s="401"/>
      <c r="E345" s="401"/>
      <c r="F345" s="401"/>
      <c r="G345" s="99" t="s">
        <v>2</v>
      </c>
      <c r="H345" s="141">
        <f>$C$389</f>
        <v>31</v>
      </c>
      <c r="I345" s="102" t="str">
        <f>+"si P"&amp;$C$321&amp;"=2"</f>
        <v>si P24=2</v>
      </c>
    </row>
    <row r="346" spans="2:11" s="20" customFormat="1">
      <c r="C346" s="33"/>
      <c r="D346" s="114" t="s">
        <v>148</v>
      </c>
      <c r="E346" s="17"/>
      <c r="F346" s="79"/>
      <c r="G346" s="94"/>
    </row>
    <row r="347" spans="2:11" s="20" customFormat="1">
      <c r="C347" s="33"/>
      <c r="D347" s="114" t="s">
        <v>147</v>
      </c>
      <c r="E347" s="17"/>
      <c r="F347" s="79"/>
      <c r="G347" s="94"/>
    </row>
    <row r="348" spans="2:11" s="20" customFormat="1">
      <c r="C348" s="33"/>
      <c r="D348" s="4"/>
      <c r="E348" s="140"/>
      <c r="F348" s="140"/>
      <c r="G348" s="140"/>
    </row>
    <row r="349" spans="2:11" s="20" customFormat="1">
      <c r="B349" s="32"/>
      <c r="C349" s="91">
        <f>C343+1</f>
        <v>27</v>
      </c>
      <c r="D349" s="128" t="s">
        <v>327</v>
      </c>
      <c r="E349" s="32"/>
      <c r="F349" s="33"/>
      <c r="G349" s="33"/>
      <c r="H349" s="32"/>
      <c r="I349" s="32"/>
      <c r="J349" s="32"/>
      <c r="K349" s="32"/>
    </row>
    <row r="350" spans="2:11" s="20" customFormat="1">
      <c r="C350" s="33"/>
      <c r="D350" s="147" t="s">
        <v>365</v>
      </c>
      <c r="E350" s="147"/>
      <c r="F350" s="138" t="s">
        <v>268</v>
      </c>
      <c r="G350" s="79"/>
      <c r="H350" s="77"/>
      <c r="I350" s="77"/>
      <c r="J350" s="77"/>
      <c r="K350" s="77"/>
    </row>
    <row r="351" spans="2:11" s="20" customFormat="1">
      <c r="C351" s="33"/>
      <c r="D351" s="20" t="s">
        <v>96</v>
      </c>
      <c r="F351" s="89">
        <v>1</v>
      </c>
      <c r="I351" s="88"/>
    </row>
    <row r="352" spans="2:11" s="20" customFormat="1">
      <c r="C352" s="33"/>
      <c r="D352" s="20" t="s">
        <v>7</v>
      </c>
      <c r="F352" s="89">
        <v>2</v>
      </c>
    </row>
    <row r="353" spans="2:11" s="20" customFormat="1">
      <c r="C353" s="33"/>
      <c r="D353" s="20" t="s">
        <v>8</v>
      </c>
      <c r="F353" s="89">
        <v>3</v>
      </c>
    </row>
    <row r="354" spans="2:11" s="20" customFormat="1">
      <c r="C354" s="33"/>
      <c r="D354" s="20" t="s">
        <v>9</v>
      </c>
      <c r="F354" s="89">
        <v>4</v>
      </c>
    </row>
    <row r="355" spans="2:11" s="20" customFormat="1">
      <c r="C355" s="33"/>
      <c r="D355" s="20" t="s">
        <v>10</v>
      </c>
      <c r="F355" s="89">
        <v>5</v>
      </c>
    </row>
    <row r="356" spans="2:11" s="20" customFormat="1">
      <c r="C356" s="33"/>
      <c r="D356" s="20" t="s">
        <v>11</v>
      </c>
      <c r="F356" s="89">
        <v>6</v>
      </c>
    </row>
    <row r="357" spans="2:11" s="20" customFormat="1">
      <c r="C357" s="33"/>
      <c r="D357" s="20" t="s">
        <v>248</v>
      </c>
      <c r="F357" s="89">
        <v>7</v>
      </c>
    </row>
    <row r="358" spans="2:11" s="20" customFormat="1">
      <c r="C358" s="33"/>
      <c r="D358" s="20" t="s">
        <v>12</v>
      </c>
      <c r="F358" s="89">
        <v>8</v>
      </c>
    </row>
    <row r="359" spans="2:11" s="20" customFormat="1">
      <c r="C359" s="33"/>
      <c r="D359" s="20" t="s">
        <v>13</v>
      </c>
      <c r="F359" s="89">
        <v>9</v>
      </c>
    </row>
    <row r="360" spans="2:11" s="20" customFormat="1">
      <c r="C360" s="33"/>
      <c r="D360" s="20" t="s">
        <v>14</v>
      </c>
      <c r="F360" s="89">
        <v>10</v>
      </c>
    </row>
    <row r="361" spans="2:11" s="20" customFormat="1">
      <c r="C361" s="33"/>
      <c r="D361" s="20" t="s">
        <v>15</v>
      </c>
      <c r="F361" s="89">
        <v>11</v>
      </c>
    </row>
    <row r="362" spans="2:11" s="20" customFormat="1">
      <c r="C362" s="33"/>
      <c r="D362" s="20" t="s">
        <v>16</v>
      </c>
      <c r="F362" s="89">
        <v>12</v>
      </c>
    </row>
    <row r="363" spans="2:11" s="20" customFormat="1">
      <c r="C363" s="33"/>
      <c r="D363" s="20" t="s">
        <v>17</v>
      </c>
      <c r="F363" s="89">
        <v>13</v>
      </c>
    </row>
    <row r="364" spans="2:11" s="20" customFormat="1">
      <c r="C364" s="33"/>
      <c r="D364" s="20" t="s">
        <v>34</v>
      </c>
      <c r="F364" s="89">
        <v>98</v>
      </c>
    </row>
    <row r="365" spans="2:11" s="20" customFormat="1">
      <c r="C365" s="33"/>
      <c r="F365" s="94"/>
      <c r="G365" s="140"/>
    </row>
    <row r="366" spans="2:11" s="20" customFormat="1">
      <c r="B366" s="32"/>
      <c r="C366" s="91">
        <f>C349+1</f>
        <v>28</v>
      </c>
      <c r="D366" s="32" t="s">
        <v>496</v>
      </c>
      <c r="E366" s="32"/>
      <c r="F366" s="33"/>
      <c r="G366" s="33"/>
      <c r="H366" s="32"/>
      <c r="I366" s="32"/>
      <c r="J366" s="32"/>
      <c r="K366" s="32"/>
    </row>
    <row r="367" spans="2:11" s="20" customFormat="1">
      <c r="C367" s="33"/>
      <c r="D367" s="32"/>
      <c r="E367" s="32"/>
      <c r="F367" s="33" t="s">
        <v>138</v>
      </c>
      <c r="G367" s="33" t="s">
        <v>139</v>
      </c>
      <c r="I367" s="32"/>
    </row>
    <row r="368" spans="2:11" s="20" customFormat="1">
      <c r="C368" s="33"/>
      <c r="D368" s="10" t="s">
        <v>5</v>
      </c>
      <c r="E368" s="32"/>
      <c r="F368" s="89">
        <v>99</v>
      </c>
      <c r="G368" s="89">
        <v>99</v>
      </c>
    </row>
    <row r="369" spans="2:7" s="20" customFormat="1">
      <c r="C369" s="33"/>
      <c r="D369" s="10" t="s">
        <v>102</v>
      </c>
      <c r="F369" s="89">
        <v>1</v>
      </c>
      <c r="G369" s="89">
        <v>1</v>
      </c>
    </row>
    <row r="370" spans="2:7" s="20" customFormat="1">
      <c r="C370" s="33"/>
      <c r="D370" s="10" t="s">
        <v>100</v>
      </c>
      <c r="F370" s="89">
        <v>2</v>
      </c>
      <c r="G370" s="89">
        <v>2</v>
      </c>
    </row>
    <row r="371" spans="2:7" s="20" customFormat="1">
      <c r="C371" s="33"/>
      <c r="D371" s="10" t="s">
        <v>101</v>
      </c>
      <c r="F371" s="89">
        <v>3</v>
      </c>
      <c r="G371" s="89">
        <v>3</v>
      </c>
    </row>
    <row r="372" spans="2:7" s="20" customFormat="1">
      <c r="C372" s="33"/>
      <c r="D372" s="10" t="s">
        <v>146</v>
      </c>
      <c r="F372" s="89">
        <v>4</v>
      </c>
      <c r="G372" s="89">
        <v>4</v>
      </c>
    </row>
    <row r="373" spans="2:7" s="20" customFormat="1">
      <c r="C373" s="33"/>
      <c r="D373" s="10"/>
      <c r="F373" s="140"/>
      <c r="G373" s="140"/>
    </row>
    <row r="374" spans="2:7" s="20" customFormat="1">
      <c r="C374" s="91">
        <f>C366+1</f>
        <v>29</v>
      </c>
      <c r="D374" s="249" t="s">
        <v>495</v>
      </c>
      <c r="F374" s="94"/>
    </row>
    <row r="375" spans="2:7" s="20" customFormat="1">
      <c r="C375" s="227"/>
      <c r="D375" s="230"/>
      <c r="E375" s="230"/>
      <c r="F375" s="228" t="s">
        <v>272</v>
      </c>
    </row>
    <row r="376" spans="2:7" s="20" customFormat="1">
      <c r="C376" s="227"/>
      <c r="D376" s="250" t="s">
        <v>22</v>
      </c>
      <c r="F376" s="89">
        <v>1</v>
      </c>
    </row>
    <row r="377" spans="2:7" s="20" customFormat="1">
      <c r="C377" s="227"/>
      <c r="D377" s="250" t="s">
        <v>24</v>
      </c>
      <c r="F377" s="89">
        <v>2</v>
      </c>
    </row>
    <row r="378" spans="2:7" s="20" customFormat="1">
      <c r="C378" s="227"/>
      <c r="D378" s="250" t="s">
        <v>442</v>
      </c>
      <c r="F378" s="89">
        <v>3</v>
      </c>
    </row>
    <row r="379" spans="2:7" s="20" customFormat="1">
      <c r="C379" s="227"/>
      <c r="D379" s="250" t="s">
        <v>443</v>
      </c>
      <c r="F379" s="89">
        <v>4</v>
      </c>
    </row>
    <row r="380" spans="2:7" s="20" customFormat="1">
      <c r="C380" s="227"/>
      <c r="D380" s="250" t="s">
        <v>34</v>
      </c>
      <c r="F380" s="89">
        <v>98</v>
      </c>
    </row>
    <row r="381" spans="2:7" s="20" customFormat="1">
      <c r="C381" s="227"/>
      <c r="D381" s="10"/>
      <c r="G381" s="232"/>
    </row>
    <row r="382" spans="2:7" s="20" customFormat="1">
      <c r="B382" s="32"/>
      <c r="C382" s="91">
        <f>C374+1</f>
        <v>30</v>
      </c>
      <c r="D382" s="32" t="s">
        <v>328</v>
      </c>
      <c r="F382" s="117"/>
      <c r="G382" s="140"/>
    </row>
    <row r="383" spans="2:7" s="20" customFormat="1">
      <c r="C383" s="33"/>
      <c r="D383" s="20" t="s">
        <v>18</v>
      </c>
      <c r="F383" s="89">
        <v>1</v>
      </c>
      <c r="G383" s="140"/>
    </row>
    <row r="384" spans="2:7" s="20" customFormat="1">
      <c r="C384" s="33"/>
      <c r="D384" s="20" t="s">
        <v>19</v>
      </c>
      <c r="F384" s="89">
        <v>2</v>
      </c>
      <c r="G384" s="140"/>
    </row>
    <row r="385" spans="1:11" s="20" customFormat="1">
      <c r="C385" s="33"/>
      <c r="D385" s="20" t="s">
        <v>4</v>
      </c>
      <c r="F385" s="89">
        <v>3</v>
      </c>
      <c r="G385" s="140"/>
    </row>
    <row r="386" spans="1:11" s="20" customFormat="1">
      <c r="C386" s="281"/>
      <c r="F386" s="282"/>
      <c r="G386" s="282"/>
    </row>
    <row r="387" spans="1:11" ht="15.75" customHeight="1">
      <c r="A387" s="148" t="s">
        <v>223</v>
      </c>
      <c r="B387" s="149"/>
      <c r="C387" s="149"/>
      <c r="D387" s="133" t="s">
        <v>389</v>
      </c>
      <c r="E387" s="149"/>
      <c r="F387" s="149"/>
      <c r="G387" s="149"/>
      <c r="H387" s="149"/>
      <c r="I387" s="149"/>
      <c r="J387" s="149"/>
      <c r="K387" s="149"/>
    </row>
    <row r="389" spans="1:11" s="20" customFormat="1">
      <c r="B389" s="32"/>
      <c r="C389" s="91">
        <f>C382+1</f>
        <v>31</v>
      </c>
      <c r="D389" s="32" t="s">
        <v>269</v>
      </c>
      <c r="E389" s="32"/>
      <c r="F389" s="115"/>
      <c r="G389" s="33"/>
      <c r="H389" s="32"/>
      <c r="I389" s="32"/>
    </row>
    <row r="390" spans="1:11" s="20" customFormat="1">
      <c r="C390" s="33"/>
      <c r="D390" s="20" t="s">
        <v>0</v>
      </c>
      <c r="F390" s="89">
        <v>1</v>
      </c>
      <c r="G390" s="94"/>
    </row>
    <row r="391" spans="1:11" s="20" customFormat="1">
      <c r="C391" s="33"/>
      <c r="D391" s="20" t="s">
        <v>1</v>
      </c>
      <c r="F391" s="89">
        <v>2</v>
      </c>
      <c r="G391" s="99" t="s">
        <v>2</v>
      </c>
      <c r="H391" s="141">
        <f>C471</f>
        <v>41</v>
      </c>
      <c r="I391" s="114"/>
      <c r="J391" s="98"/>
      <c r="K391" s="150"/>
    </row>
    <row r="392" spans="1:11" s="20" customFormat="1">
      <c r="C392" s="33"/>
      <c r="F392" s="140"/>
      <c r="G392" s="94"/>
      <c r="H392" s="141"/>
      <c r="I392" s="114"/>
      <c r="J392" s="98"/>
      <c r="K392" s="150"/>
    </row>
    <row r="393" spans="1:11" s="20" customFormat="1">
      <c r="C393" s="91">
        <f>C389+1</f>
        <v>32</v>
      </c>
      <c r="D393" s="32" t="s">
        <v>128</v>
      </c>
      <c r="F393" s="140"/>
      <c r="G393" s="94"/>
      <c r="H393" s="114"/>
      <c r="I393" s="114"/>
      <c r="J393" s="114"/>
      <c r="K393" s="114"/>
    </row>
    <row r="394" spans="1:11" s="20" customFormat="1">
      <c r="C394" s="33"/>
      <c r="D394" s="20" t="s">
        <v>111</v>
      </c>
      <c r="F394" s="89">
        <v>1</v>
      </c>
      <c r="G394" s="94"/>
      <c r="H394" s="114"/>
      <c r="I394" s="99"/>
      <c r="J394" s="114"/>
      <c r="K394" s="114"/>
    </row>
    <row r="395" spans="1:11" s="20" customFormat="1">
      <c r="C395" s="33"/>
      <c r="D395" s="20" t="s">
        <v>112</v>
      </c>
      <c r="F395" s="89">
        <v>2</v>
      </c>
      <c r="G395" s="94"/>
      <c r="H395" s="114"/>
      <c r="I395" s="99"/>
      <c r="J395" s="114"/>
      <c r="K395" s="114"/>
    </row>
    <row r="396" spans="1:11" s="20" customFormat="1">
      <c r="C396" s="33"/>
      <c r="D396" s="20" t="s">
        <v>4</v>
      </c>
      <c r="F396" s="89">
        <v>3</v>
      </c>
      <c r="G396" s="94"/>
      <c r="H396" s="114"/>
      <c r="I396" s="114"/>
      <c r="J396" s="114"/>
      <c r="K396" s="114"/>
    </row>
    <row r="397" spans="1:11" s="20" customFormat="1">
      <c r="C397" s="33"/>
      <c r="D397" s="20" t="s">
        <v>149</v>
      </c>
      <c r="F397" s="89">
        <v>4</v>
      </c>
      <c r="G397" s="94"/>
      <c r="H397" s="114"/>
      <c r="I397" s="114"/>
      <c r="J397" s="114"/>
      <c r="K397" s="114"/>
    </row>
    <row r="398" spans="1:11" s="20" customFormat="1">
      <c r="C398" s="33"/>
      <c r="F398" s="140"/>
      <c r="G398" s="94"/>
      <c r="H398" s="114"/>
      <c r="I398" s="114"/>
      <c r="J398" s="114"/>
      <c r="K398" s="114"/>
    </row>
    <row r="399" spans="1:11" s="20" customFormat="1">
      <c r="C399" s="91">
        <f>C393+1</f>
        <v>33</v>
      </c>
      <c r="D399" s="249" t="s">
        <v>446</v>
      </c>
      <c r="E399" s="32"/>
      <c r="F399" s="227"/>
      <c r="G399" s="227"/>
      <c r="J399" s="10"/>
      <c r="K399" s="114"/>
    </row>
    <row r="400" spans="1:11" s="20" customFormat="1">
      <c r="C400" s="227"/>
      <c r="D400" s="252" t="s">
        <v>447</v>
      </c>
      <c r="E400" s="232"/>
      <c r="F400" s="228" t="s">
        <v>268</v>
      </c>
      <c r="G400" s="417"/>
      <c r="H400" s="417"/>
      <c r="I400" s="417"/>
      <c r="K400" s="114"/>
    </row>
    <row r="401" spans="1:11" s="20" customFormat="1">
      <c r="C401" s="227"/>
      <c r="D401" s="138"/>
      <c r="F401" s="232"/>
      <c r="G401" s="94"/>
      <c r="H401" s="114"/>
      <c r="I401" s="114"/>
      <c r="J401" s="114"/>
      <c r="K401" s="114"/>
    </row>
    <row r="402" spans="1:11" s="20" customFormat="1">
      <c r="C402" s="227"/>
      <c r="F402" s="232"/>
      <c r="G402" s="94"/>
      <c r="H402" s="114"/>
      <c r="I402" s="114"/>
      <c r="J402" s="114"/>
      <c r="K402" s="114"/>
    </row>
    <row r="403" spans="1:11" s="20" customFormat="1">
      <c r="B403" s="200"/>
      <c r="C403" s="198"/>
      <c r="D403" s="199" t="s">
        <v>307</v>
      </c>
      <c r="E403" s="199"/>
      <c r="F403" s="194"/>
      <c r="G403" s="194"/>
      <c r="H403" s="200"/>
      <c r="I403" s="200"/>
      <c r="J403" s="191"/>
      <c r="K403" s="208"/>
    </row>
    <row r="404" spans="1:11" s="20" customFormat="1">
      <c r="B404" s="200"/>
      <c r="C404" s="194"/>
      <c r="D404" s="197"/>
      <c r="E404" s="197"/>
      <c r="F404" s="212" t="s">
        <v>268</v>
      </c>
      <c r="G404" s="438"/>
      <c r="H404" s="438"/>
      <c r="I404" s="438"/>
      <c r="J404" s="200"/>
      <c r="K404" s="208"/>
    </row>
    <row r="405" spans="1:11" s="20" customFormat="1">
      <c r="B405" s="200"/>
      <c r="C405" s="194"/>
      <c r="D405" s="205" t="s">
        <v>270</v>
      </c>
      <c r="E405" s="200"/>
      <c r="F405" s="197"/>
      <c r="G405" s="196"/>
      <c r="H405" s="208"/>
      <c r="I405" s="208"/>
      <c r="J405" s="208"/>
      <c r="K405" s="208"/>
    </row>
    <row r="406" spans="1:11" s="20" customFormat="1">
      <c r="B406" s="200"/>
      <c r="C406" s="194"/>
      <c r="D406" s="200"/>
      <c r="E406" s="200"/>
      <c r="F406" s="197"/>
      <c r="G406" s="196"/>
      <c r="H406" s="208"/>
      <c r="I406" s="208"/>
      <c r="J406" s="208"/>
      <c r="K406" s="208"/>
    </row>
    <row r="407" spans="1:11" s="20" customFormat="1">
      <c r="B407" s="199"/>
      <c r="C407" s="198"/>
      <c r="D407" s="199" t="s">
        <v>271</v>
      </c>
      <c r="E407" s="199"/>
      <c r="F407" s="194"/>
      <c r="G407" s="194"/>
      <c r="H407" s="200"/>
      <c r="I407" s="200"/>
      <c r="J407" s="191"/>
      <c r="K407" s="200"/>
    </row>
    <row r="408" spans="1:11" s="20" customFormat="1">
      <c r="B408" s="200"/>
      <c r="C408" s="194"/>
      <c r="D408" s="197"/>
      <c r="E408" s="197"/>
      <c r="F408" s="212" t="s">
        <v>268</v>
      </c>
      <c r="G408" s="438"/>
      <c r="H408" s="438"/>
      <c r="I408" s="438"/>
      <c r="J408" s="200"/>
      <c r="K408" s="200"/>
    </row>
    <row r="409" spans="1:11" s="20" customFormat="1">
      <c r="B409" s="200"/>
      <c r="C409" s="194"/>
      <c r="D409" s="206" t="s">
        <v>319</v>
      </c>
      <c r="E409" s="197"/>
      <c r="F409" s="212"/>
      <c r="G409" s="213"/>
      <c r="H409" s="213"/>
      <c r="I409" s="213"/>
      <c r="J409" s="200"/>
      <c r="K409" s="200"/>
    </row>
    <row r="410" spans="1:11" s="20" customFormat="1">
      <c r="B410" s="200"/>
      <c r="C410" s="194"/>
      <c r="D410" s="205" t="s">
        <v>270</v>
      </c>
      <c r="E410" s="200"/>
      <c r="F410" s="197"/>
      <c r="G410" s="196"/>
      <c r="H410" s="208"/>
      <c r="I410" s="208"/>
      <c r="J410" s="208"/>
      <c r="K410" s="208"/>
    </row>
    <row r="411" spans="1:11" s="20" customFormat="1">
      <c r="B411" s="200"/>
      <c r="C411" s="194"/>
      <c r="D411" s="205"/>
      <c r="E411" s="200"/>
      <c r="F411" s="197"/>
      <c r="G411" s="196"/>
      <c r="H411" s="208"/>
      <c r="I411" s="208"/>
      <c r="J411" s="208"/>
      <c r="K411" s="208"/>
    </row>
    <row r="412" spans="1:11" s="20" customFormat="1">
      <c r="A412" s="151"/>
      <c r="C412" s="91">
        <f>C399+1</f>
        <v>34</v>
      </c>
      <c r="D412" s="32" t="s">
        <v>35</v>
      </c>
      <c r="G412" s="32"/>
      <c r="H412" s="32"/>
    </row>
    <row r="413" spans="1:11" s="20" customFormat="1">
      <c r="C413" s="33"/>
      <c r="D413" s="147" t="s">
        <v>366</v>
      </c>
      <c r="E413" s="147"/>
      <c r="F413" s="143" t="s">
        <v>268</v>
      </c>
      <c r="G413" s="79"/>
      <c r="H413" s="77"/>
      <c r="I413" s="77"/>
      <c r="J413" s="77"/>
      <c r="K413" s="77"/>
    </row>
    <row r="414" spans="1:11" s="20" customFormat="1">
      <c r="C414" s="33"/>
      <c r="D414" s="20" t="s">
        <v>36</v>
      </c>
      <c r="F414" s="89">
        <v>1</v>
      </c>
      <c r="G414" s="94"/>
    </row>
    <row r="415" spans="1:11" s="20" customFormat="1">
      <c r="C415" s="33"/>
      <c r="D415" s="20" t="s">
        <v>10</v>
      </c>
      <c r="F415" s="89">
        <v>2</v>
      </c>
      <c r="G415" s="94"/>
    </row>
    <row r="416" spans="1:11" s="20" customFormat="1">
      <c r="C416" s="33"/>
      <c r="D416" s="20" t="s">
        <v>37</v>
      </c>
      <c r="F416" s="89">
        <v>3</v>
      </c>
      <c r="G416" s="94"/>
    </row>
    <row r="417" spans="3:11" s="20" customFormat="1">
      <c r="C417" s="33"/>
      <c r="D417" s="20" t="s">
        <v>241</v>
      </c>
      <c r="F417" s="89">
        <v>4</v>
      </c>
      <c r="G417" s="152"/>
      <c r="H417" s="107"/>
      <c r="I417" s="32"/>
    </row>
    <row r="418" spans="3:11" s="20" customFormat="1">
      <c r="C418" s="33"/>
      <c r="D418" s="20" t="s">
        <v>38</v>
      </c>
      <c r="F418" s="89">
        <v>5</v>
      </c>
      <c r="G418" s="94"/>
    </row>
    <row r="419" spans="3:11" s="20" customFormat="1">
      <c r="C419" s="33"/>
      <c r="D419" s="20" t="s">
        <v>9</v>
      </c>
      <c r="F419" s="89">
        <v>6</v>
      </c>
      <c r="G419" s="94"/>
      <c r="J419" s="88"/>
    </row>
    <row r="420" spans="3:11" s="20" customFormat="1">
      <c r="C420" s="33"/>
      <c r="D420" s="20" t="s">
        <v>39</v>
      </c>
      <c r="F420" s="89">
        <v>7</v>
      </c>
      <c r="G420" s="94"/>
    </row>
    <row r="421" spans="3:11" s="20" customFormat="1">
      <c r="C421" s="33"/>
      <c r="D421" s="20" t="s">
        <v>218</v>
      </c>
      <c r="E421" s="32"/>
      <c r="F421" s="89">
        <v>8</v>
      </c>
      <c r="G421" s="94"/>
    </row>
    <row r="422" spans="3:11" s="20" customFormat="1">
      <c r="C422" s="33"/>
      <c r="D422" s="20" t="s">
        <v>219</v>
      </c>
      <c r="E422" s="32"/>
      <c r="F422" s="89">
        <v>9</v>
      </c>
      <c r="G422" s="94"/>
    </row>
    <row r="423" spans="3:11" s="20" customFormat="1">
      <c r="C423" s="33"/>
      <c r="D423" s="20" t="s">
        <v>153</v>
      </c>
      <c r="F423" s="89">
        <v>98</v>
      </c>
      <c r="G423" s="94"/>
    </row>
    <row r="424" spans="3:11" s="20" customFormat="1">
      <c r="C424" s="33"/>
      <c r="F424" s="140"/>
      <c r="G424" s="94"/>
      <c r="H424" s="114"/>
      <c r="I424" s="114"/>
      <c r="J424" s="114"/>
      <c r="K424" s="114"/>
    </row>
    <row r="425" spans="3:11" s="20" customFormat="1">
      <c r="C425" s="91">
        <f>C412+1</f>
        <v>35</v>
      </c>
      <c r="D425" s="32" t="s">
        <v>28</v>
      </c>
      <c r="F425" s="94"/>
      <c r="G425" s="32"/>
      <c r="H425" s="32"/>
    </row>
    <row r="426" spans="3:11" s="20" customFormat="1">
      <c r="C426" s="33"/>
      <c r="D426" s="147" t="s">
        <v>367</v>
      </c>
      <c r="E426" s="147"/>
      <c r="F426" s="143" t="s">
        <v>272</v>
      </c>
      <c r="G426" s="79"/>
      <c r="H426" s="77"/>
      <c r="I426" s="77"/>
      <c r="J426" s="77"/>
      <c r="K426" s="77"/>
    </row>
    <row r="427" spans="3:11" s="20" customFormat="1">
      <c r="C427" s="33"/>
      <c r="D427" s="20" t="s">
        <v>29</v>
      </c>
      <c r="F427" s="89">
        <v>1</v>
      </c>
      <c r="G427" s="94"/>
    </row>
    <row r="428" spans="3:11" s="20" customFormat="1">
      <c r="C428" s="33"/>
      <c r="D428" s="20" t="s">
        <v>30</v>
      </c>
      <c r="F428" s="89">
        <v>2</v>
      </c>
      <c r="G428" s="94"/>
    </row>
    <row r="429" spans="3:11" s="20" customFormat="1">
      <c r="C429" s="33"/>
      <c r="D429" s="20" t="s">
        <v>31</v>
      </c>
      <c r="F429" s="89">
        <v>3</v>
      </c>
      <c r="G429" s="94"/>
    </row>
    <row r="430" spans="3:11" s="20" customFormat="1">
      <c r="C430" s="33"/>
      <c r="D430" s="20" t="s">
        <v>26</v>
      </c>
      <c r="F430" s="89">
        <v>4</v>
      </c>
      <c r="G430" s="94"/>
    </row>
    <row r="431" spans="3:11" s="20" customFormat="1">
      <c r="C431" s="33"/>
      <c r="D431" s="20" t="s">
        <v>27</v>
      </c>
      <c r="F431" s="89">
        <v>5</v>
      </c>
      <c r="G431" s="94"/>
    </row>
    <row r="432" spans="3:11" s="20" customFormat="1">
      <c r="C432" s="33"/>
      <c r="D432" s="20" t="s">
        <v>229</v>
      </c>
      <c r="F432" s="89">
        <v>6</v>
      </c>
      <c r="G432" s="94"/>
    </row>
    <row r="433" spans="2:11" s="20" customFormat="1">
      <c r="C433" s="33"/>
      <c r="F433" s="94"/>
      <c r="G433" s="94"/>
      <c r="J433" s="137"/>
    </row>
    <row r="434" spans="2:11" s="20" customFormat="1">
      <c r="C434" s="91">
        <f>C425+1</f>
        <v>36</v>
      </c>
      <c r="D434" s="32" t="s">
        <v>32</v>
      </c>
      <c r="F434" s="94"/>
      <c r="G434" s="32"/>
      <c r="H434" s="32"/>
    </row>
    <row r="435" spans="2:11" s="20" customFormat="1">
      <c r="C435" s="33"/>
      <c r="D435" s="147" t="s">
        <v>368</v>
      </c>
      <c r="E435" s="147"/>
      <c r="F435" s="143" t="s">
        <v>272</v>
      </c>
      <c r="G435" s="79"/>
      <c r="H435" s="77"/>
      <c r="I435" s="77"/>
      <c r="J435" s="77"/>
      <c r="K435" s="77"/>
    </row>
    <row r="436" spans="2:11" s="20" customFormat="1">
      <c r="C436" s="33"/>
      <c r="D436" s="20" t="s">
        <v>22</v>
      </c>
      <c r="F436" s="89">
        <v>1</v>
      </c>
      <c r="G436" s="94"/>
    </row>
    <row r="437" spans="2:11" s="20" customFormat="1">
      <c r="C437" s="33"/>
      <c r="D437" s="20" t="s">
        <v>225</v>
      </c>
      <c r="F437" s="89">
        <v>2</v>
      </c>
      <c r="G437" s="128"/>
    </row>
    <row r="438" spans="2:11" s="20" customFormat="1">
      <c r="C438" s="33"/>
      <c r="D438" s="20" t="s">
        <v>33</v>
      </c>
      <c r="F438" s="89">
        <v>3</v>
      </c>
      <c r="G438" s="94"/>
    </row>
    <row r="439" spans="2:11" s="20" customFormat="1">
      <c r="C439" s="33"/>
      <c r="D439" s="20" t="s">
        <v>24</v>
      </c>
      <c r="F439" s="89">
        <v>4</v>
      </c>
      <c r="G439" s="94"/>
    </row>
    <row r="440" spans="2:11" s="20" customFormat="1">
      <c r="C440" s="33"/>
      <c r="D440" s="20" t="s">
        <v>34</v>
      </c>
      <c r="F440" s="89">
        <v>98</v>
      </c>
      <c r="G440" s="94"/>
    </row>
    <row r="441" spans="2:11" s="20" customFormat="1">
      <c r="C441" s="33"/>
      <c r="F441" s="140"/>
      <c r="G441" s="94"/>
      <c r="H441" s="137"/>
    </row>
    <row r="442" spans="2:11" s="20" customFormat="1">
      <c r="C442" s="33"/>
      <c r="D442" s="88"/>
      <c r="F442" s="94"/>
      <c r="G442" s="94"/>
    </row>
    <row r="443" spans="2:11" s="20" customFormat="1">
      <c r="B443" s="32"/>
      <c r="C443" s="91">
        <f>C434+1</f>
        <v>37</v>
      </c>
      <c r="D443" s="32" t="s">
        <v>278</v>
      </c>
      <c r="E443" s="32"/>
      <c r="G443" s="99"/>
    </row>
    <row r="444" spans="2:11" s="20" customFormat="1">
      <c r="C444" s="33"/>
      <c r="D444" s="32"/>
      <c r="E444" s="32"/>
      <c r="F444" s="33" t="s">
        <v>140</v>
      </c>
      <c r="G444" s="33" t="s">
        <v>139</v>
      </c>
    </row>
    <row r="445" spans="2:11" s="20" customFormat="1">
      <c r="C445" s="33"/>
      <c r="D445" s="10" t="s">
        <v>127</v>
      </c>
      <c r="E445" s="32"/>
      <c r="F445" s="89">
        <v>99</v>
      </c>
      <c r="G445" s="89">
        <v>99</v>
      </c>
      <c r="I445" s="88"/>
      <c r="J445" s="88"/>
      <c r="K445" s="88"/>
    </row>
    <row r="446" spans="2:11" s="20" customFormat="1">
      <c r="C446" s="33"/>
      <c r="D446" s="10" t="s">
        <v>102</v>
      </c>
      <c r="F446" s="89">
        <v>1</v>
      </c>
      <c r="G446" s="89">
        <v>1</v>
      </c>
    </row>
    <row r="447" spans="2:11" s="20" customFormat="1">
      <c r="C447" s="33"/>
      <c r="D447" s="10" t="s">
        <v>100</v>
      </c>
      <c r="F447" s="89">
        <v>2</v>
      </c>
      <c r="G447" s="89">
        <v>2</v>
      </c>
    </row>
    <row r="448" spans="2:11" s="20" customFormat="1">
      <c r="C448" s="33"/>
      <c r="D448" s="10" t="s">
        <v>101</v>
      </c>
      <c r="F448" s="89">
        <v>3</v>
      </c>
      <c r="G448" s="89">
        <v>3</v>
      </c>
    </row>
    <row r="449" spans="1:11" s="20" customFormat="1">
      <c r="C449" s="33"/>
      <c r="D449" s="10" t="s">
        <v>146</v>
      </c>
      <c r="F449" s="89">
        <v>4</v>
      </c>
      <c r="G449" s="89">
        <v>4</v>
      </c>
    </row>
    <row r="450" spans="1:11" s="20" customFormat="1">
      <c r="C450" s="33"/>
      <c r="F450" s="33"/>
      <c r="G450" s="94"/>
    </row>
    <row r="451" spans="1:11" s="20" customFormat="1">
      <c r="B451" s="32"/>
      <c r="C451" s="91">
        <f>C443+1</f>
        <v>38</v>
      </c>
      <c r="D451" s="32" t="s">
        <v>230</v>
      </c>
      <c r="F451" s="117"/>
      <c r="G451" s="94"/>
    </row>
    <row r="452" spans="1:11" s="20" customFormat="1">
      <c r="C452" s="33"/>
      <c r="D452" s="20" t="s">
        <v>18</v>
      </c>
      <c r="F452" s="89">
        <v>1</v>
      </c>
      <c r="G452" s="94"/>
    </row>
    <row r="453" spans="1:11" s="20" customFormat="1">
      <c r="C453" s="33"/>
      <c r="D453" s="20" t="s">
        <v>19</v>
      </c>
      <c r="F453" s="89">
        <v>2</v>
      </c>
      <c r="G453" s="94"/>
    </row>
    <row r="454" spans="1:11" s="20" customFormat="1">
      <c r="C454" s="33"/>
      <c r="D454" s="20" t="s">
        <v>4</v>
      </c>
      <c r="F454" s="89">
        <v>3</v>
      </c>
      <c r="G454" s="94"/>
    </row>
    <row r="455" spans="1:11" s="20" customFormat="1">
      <c r="C455" s="33"/>
      <c r="D455" s="140"/>
      <c r="E455" s="140"/>
      <c r="F455" s="94"/>
      <c r="G455" s="140"/>
    </row>
    <row r="456" spans="1:11" s="20" customFormat="1">
      <c r="A456" s="153"/>
      <c r="B456" s="32"/>
      <c r="C456" s="123">
        <f>C451+1</f>
        <v>39</v>
      </c>
      <c r="D456" s="128" t="s">
        <v>40</v>
      </c>
      <c r="E456" s="10"/>
      <c r="F456" s="68"/>
      <c r="G456" s="68"/>
      <c r="H456" s="10"/>
      <c r="I456" s="10"/>
      <c r="J456" s="10"/>
      <c r="K456" s="10"/>
    </row>
    <row r="457" spans="1:11" s="20" customFormat="1">
      <c r="B457" s="10"/>
      <c r="C457" s="139"/>
      <c r="D457" s="10" t="s">
        <v>0</v>
      </c>
      <c r="E457" s="10"/>
      <c r="F457" s="120">
        <v>1</v>
      </c>
      <c r="G457" s="154"/>
      <c r="H457" s="155"/>
      <c r="I457" s="4"/>
      <c r="J457" s="12"/>
      <c r="K457" s="12"/>
    </row>
    <row r="458" spans="1:11" s="20" customFormat="1">
      <c r="B458" s="10"/>
      <c r="C458" s="139"/>
      <c r="D458" s="10" t="s">
        <v>1</v>
      </c>
      <c r="E458" s="10"/>
      <c r="F458" s="120">
        <v>2</v>
      </c>
      <c r="G458" s="99" t="s">
        <v>2</v>
      </c>
      <c r="H458" s="141">
        <f>C471</f>
        <v>41</v>
      </c>
      <c r="I458" s="141"/>
      <c r="J458" s="141"/>
      <c r="K458" s="99"/>
    </row>
    <row r="459" spans="1:11" s="20" customFormat="1">
      <c r="B459" s="10"/>
      <c r="C459" s="139"/>
      <c r="D459" s="10"/>
      <c r="E459" s="10"/>
      <c r="F459" s="139"/>
      <c r="G459" s="99"/>
      <c r="H459" s="141"/>
      <c r="I459" s="141"/>
      <c r="J459" s="141"/>
      <c r="K459" s="99"/>
    </row>
    <row r="460" spans="1:11" s="20" customFormat="1">
      <c r="B460" s="32"/>
      <c r="C460" s="123">
        <f>C456+1</f>
        <v>40</v>
      </c>
      <c r="D460" s="128" t="s">
        <v>41</v>
      </c>
      <c r="E460" s="10"/>
      <c r="F460" s="68"/>
      <c r="G460" s="68"/>
      <c r="H460" s="32"/>
      <c r="J460" s="10"/>
      <c r="K460" s="10"/>
    </row>
    <row r="461" spans="1:11" s="20" customFormat="1">
      <c r="C461" s="33"/>
      <c r="D461" s="147" t="s">
        <v>369</v>
      </c>
      <c r="E461" s="147"/>
      <c r="F461" s="143" t="s">
        <v>272</v>
      </c>
      <c r="G461" s="79"/>
      <c r="H461" s="77"/>
      <c r="I461" s="77"/>
      <c r="J461" s="77"/>
      <c r="K461" s="77"/>
    </row>
    <row r="462" spans="1:11" s="20" customFormat="1">
      <c r="B462" s="10"/>
      <c r="C462" s="139"/>
      <c r="D462" s="10" t="s">
        <v>220</v>
      </c>
      <c r="E462" s="10"/>
      <c r="F462" s="120">
        <v>1</v>
      </c>
      <c r="G462" s="68"/>
      <c r="I462" s="128"/>
      <c r="J462" s="10"/>
      <c r="K462" s="10"/>
    </row>
    <row r="463" spans="1:11" s="20" customFormat="1">
      <c r="B463" s="10"/>
      <c r="C463" s="139"/>
      <c r="D463" s="10" t="s">
        <v>42</v>
      </c>
      <c r="E463" s="10"/>
      <c r="F463" s="120">
        <v>2</v>
      </c>
      <c r="G463" s="68"/>
      <c r="I463" s="10"/>
      <c r="J463" s="10"/>
      <c r="K463" s="10"/>
    </row>
    <row r="464" spans="1:11" s="20" customFormat="1">
      <c r="B464" s="10"/>
      <c r="C464" s="139"/>
      <c r="D464" s="10" t="s">
        <v>242</v>
      </c>
      <c r="E464" s="10"/>
      <c r="F464" s="120">
        <v>3</v>
      </c>
      <c r="G464" s="68"/>
      <c r="I464" s="10"/>
      <c r="J464" s="10"/>
      <c r="K464" s="10"/>
    </row>
    <row r="465" spans="1:11" s="20" customFormat="1">
      <c r="B465" s="10"/>
      <c r="C465" s="139"/>
      <c r="D465" s="10" t="s">
        <v>110</v>
      </c>
      <c r="E465" s="10"/>
      <c r="F465" s="120">
        <v>4</v>
      </c>
      <c r="G465" s="68"/>
      <c r="I465" s="10"/>
      <c r="J465" s="10"/>
      <c r="K465" s="10"/>
    </row>
    <row r="466" spans="1:11" s="20" customFormat="1">
      <c r="B466" s="10"/>
      <c r="C466" s="139"/>
      <c r="D466" s="10" t="s">
        <v>231</v>
      </c>
      <c r="E466" s="10"/>
      <c r="F466" s="120">
        <v>5</v>
      </c>
      <c r="G466" s="68"/>
      <c r="I466" s="10"/>
      <c r="J466" s="10"/>
      <c r="K466" s="10"/>
    </row>
    <row r="467" spans="1:11" s="20" customFormat="1">
      <c r="B467" s="10"/>
      <c r="C467" s="139"/>
      <c r="D467" s="10" t="s">
        <v>232</v>
      </c>
      <c r="E467" s="10"/>
      <c r="F467" s="120">
        <v>6</v>
      </c>
      <c r="G467" s="68"/>
      <c r="I467" s="10"/>
      <c r="J467" s="10"/>
      <c r="K467" s="10"/>
    </row>
    <row r="468" spans="1:11" s="20" customFormat="1">
      <c r="B468" s="10"/>
      <c r="C468" s="139"/>
      <c r="D468" s="10"/>
      <c r="E468" s="10"/>
      <c r="F468" s="68"/>
      <c r="G468" s="68"/>
      <c r="H468" s="10"/>
      <c r="I468" s="10"/>
      <c r="J468" s="10"/>
      <c r="K468" s="10"/>
    </row>
    <row r="469" spans="1:11">
      <c r="A469" s="148" t="s">
        <v>191</v>
      </c>
      <c r="B469" s="149"/>
      <c r="C469" s="149"/>
      <c r="D469" s="149" t="s">
        <v>448</v>
      </c>
      <c r="E469" s="149"/>
      <c r="F469" s="149"/>
      <c r="G469" s="149"/>
      <c r="H469" s="149"/>
      <c r="I469" s="149"/>
      <c r="J469" s="149"/>
      <c r="K469" s="149"/>
    </row>
    <row r="470" spans="1:11">
      <c r="J470" s="1"/>
    </row>
    <row r="471" spans="1:11" s="20" customFormat="1">
      <c r="A471" s="153"/>
      <c r="B471" s="32"/>
      <c r="C471" s="91">
        <f>C460+1</f>
        <v>41</v>
      </c>
      <c r="D471" s="32" t="s">
        <v>300</v>
      </c>
      <c r="E471" s="32"/>
      <c r="F471" s="114"/>
      <c r="H471" s="32"/>
      <c r="J471" s="1"/>
    </row>
    <row r="472" spans="1:11" s="20" customFormat="1">
      <c r="C472" s="33"/>
      <c r="D472" s="20" t="s">
        <v>0</v>
      </c>
      <c r="F472" s="89">
        <v>1</v>
      </c>
      <c r="G472" s="154"/>
      <c r="H472" s="155"/>
      <c r="I472" s="4"/>
      <c r="J472" s="12"/>
      <c r="K472" s="12"/>
    </row>
    <row r="473" spans="1:11" s="20" customFormat="1">
      <c r="C473" s="33"/>
      <c r="D473" s="20" t="s">
        <v>1</v>
      </c>
      <c r="F473" s="89">
        <v>2</v>
      </c>
      <c r="G473" s="99" t="s">
        <v>2</v>
      </c>
      <c r="H473" s="141">
        <f>C631</f>
        <v>53</v>
      </c>
      <c r="I473" s="141"/>
      <c r="J473" s="1"/>
      <c r="K473" s="1"/>
    </row>
    <row r="474" spans="1:11" s="20" customFormat="1">
      <c r="C474" s="33"/>
      <c r="F474" s="140"/>
      <c r="G474" s="94"/>
      <c r="H474" s="137"/>
      <c r="I474" s="137"/>
      <c r="J474" s="1"/>
      <c r="K474" s="1"/>
    </row>
    <row r="475" spans="1:11" s="20" customFormat="1">
      <c r="C475" s="91">
        <f>C471+1</f>
        <v>42</v>
      </c>
      <c r="D475" s="253" t="s">
        <v>299</v>
      </c>
      <c r="F475" s="140"/>
      <c r="G475" s="94"/>
      <c r="H475" s="137"/>
      <c r="I475" s="137"/>
      <c r="J475" s="1"/>
      <c r="K475" s="1"/>
    </row>
    <row r="476" spans="1:11" s="20" customFormat="1">
      <c r="C476" s="33"/>
      <c r="D476" s="147" t="s">
        <v>370</v>
      </c>
      <c r="F476" s="140"/>
      <c r="G476" s="94"/>
      <c r="H476" s="137"/>
      <c r="I476" s="137"/>
      <c r="J476" s="1"/>
      <c r="K476" s="1"/>
    </row>
    <row r="477" spans="1:11" s="20" customFormat="1">
      <c r="C477" s="33"/>
      <c r="F477" s="140"/>
      <c r="G477" s="94"/>
      <c r="H477" s="137"/>
      <c r="I477" s="137"/>
      <c r="J477" s="1"/>
      <c r="K477" s="1"/>
    </row>
    <row r="478" spans="1:11" s="20" customFormat="1">
      <c r="C478" s="33"/>
      <c r="D478" s="131" t="s">
        <v>109</v>
      </c>
      <c r="E478" s="89">
        <v>1</v>
      </c>
      <c r="F478" s="140"/>
      <c r="G478" s="94"/>
      <c r="H478" s="137"/>
      <c r="I478" s="137"/>
      <c r="J478" s="1"/>
      <c r="K478" s="1"/>
    </row>
    <row r="479" spans="1:11" s="20" customFormat="1">
      <c r="C479" s="33"/>
      <c r="D479" s="131" t="s">
        <v>169</v>
      </c>
      <c r="E479" s="89">
        <v>2</v>
      </c>
      <c r="F479" s="140"/>
      <c r="G479" s="94"/>
      <c r="H479" s="137"/>
      <c r="I479" s="137"/>
      <c r="J479" s="1"/>
      <c r="K479" s="1"/>
    </row>
    <row r="480" spans="1:11" s="20" customFormat="1">
      <c r="C480" s="33"/>
      <c r="D480" s="131" t="s">
        <v>167</v>
      </c>
      <c r="E480" s="89">
        <v>3</v>
      </c>
      <c r="F480" s="140"/>
      <c r="G480" s="94"/>
      <c r="H480" s="137"/>
      <c r="I480" s="137"/>
      <c r="J480" s="1"/>
      <c r="K480" s="1"/>
    </row>
    <row r="481" spans="3:11" s="20" customFormat="1">
      <c r="C481" s="33"/>
      <c r="D481" s="131" t="s">
        <v>329</v>
      </c>
      <c r="E481" s="89">
        <v>4</v>
      </c>
      <c r="F481" s="140"/>
      <c r="G481" s="94"/>
      <c r="H481" s="137"/>
      <c r="I481" s="137"/>
      <c r="J481" s="1"/>
      <c r="K481" s="1"/>
    </row>
    <row r="482" spans="3:11" s="20" customFormat="1">
      <c r="C482" s="33"/>
      <c r="D482" s="310" t="s">
        <v>497</v>
      </c>
      <c r="E482" s="89">
        <v>5</v>
      </c>
      <c r="F482" s="140"/>
      <c r="G482" s="94"/>
      <c r="H482" s="137"/>
      <c r="I482" s="137"/>
      <c r="J482" s="1"/>
      <c r="K482" s="1"/>
    </row>
    <row r="483" spans="3:11" s="20" customFormat="1">
      <c r="C483" s="33"/>
      <c r="D483" s="131" t="s">
        <v>171</v>
      </c>
      <c r="E483" s="89">
        <v>6</v>
      </c>
      <c r="F483" s="140"/>
      <c r="G483" s="94"/>
      <c r="H483" s="137"/>
      <c r="I483" s="137"/>
      <c r="J483" s="1"/>
      <c r="K483" s="1"/>
    </row>
    <row r="484" spans="3:11" s="20" customFormat="1">
      <c r="C484" s="33"/>
      <c r="D484" s="131" t="s">
        <v>331</v>
      </c>
      <c r="E484" s="89">
        <v>7</v>
      </c>
      <c r="F484" s="140"/>
      <c r="G484" s="94"/>
      <c r="H484" s="137"/>
      <c r="I484" s="137"/>
      <c r="J484" s="1"/>
      <c r="K484" s="1"/>
    </row>
    <row r="485" spans="3:11" s="20" customFormat="1">
      <c r="C485" s="33"/>
      <c r="D485" s="131" t="s">
        <v>332</v>
      </c>
      <c r="E485" s="89">
        <v>8</v>
      </c>
      <c r="F485" s="140"/>
      <c r="G485" s="94"/>
      <c r="H485" s="137"/>
      <c r="I485" s="137"/>
      <c r="J485" s="1"/>
      <c r="K485" s="1"/>
    </row>
    <row r="486" spans="3:11" s="20" customFormat="1">
      <c r="C486" s="33"/>
      <c r="D486" s="131" t="s">
        <v>333</v>
      </c>
      <c r="E486" s="89">
        <v>9</v>
      </c>
      <c r="F486" s="140"/>
      <c r="G486" s="94"/>
      <c r="H486" s="137"/>
      <c r="I486" s="137"/>
      <c r="J486" s="1"/>
      <c r="K486" s="1"/>
    </row>
    <row r="487" spans="3:11" s="20" customFormat="1">
      <c r="C487" s="33"/>
      <c r="D487" s="131" t="s">
        <v>334</v>
      </c>
      <c r="E487" s="89">
        <v>10</v>
      </c>
      <c r="F487" s="140"/>
      <c r="G487" s="94"/>
      <c r="H487" s="137"/>
      <c r="I487" s="137"/>
      <c r="J487" s="1"/>
      <c r="K487" s="1"/>
    </row>
    <row r="488" spans="3:11" s="20" customFormat="1">
      <c r="C488" s="33"/>
      <c r="D488" s="131" t="s">
        <v>335</v>
      </c>
      <c r="E488" s="89">
        <v>11</v>
      </c>
      <c r="F488" s="140"/>
      <c r="G488" s="94"/>
      <c r="H488" s="137"/>
      <c r="I488" s="137"/>
      <c r="J488" s="1"/>
      <c r="K488" s="1"/>
    </row>
    <row r="489" spans="3:11" s="20" customFormat="1">
      <c r="C489" s="33"/>
      <c r="D489" s="131" t="s">
        <v>336</v>
      </c>
      <c r="E489" s="89">
        <v>12</v>
      </c>
      <c r="F489" s="140"/>
      <c r="G489" s="94"/>
      <c r="H489" s="137"/>
      <c r="I489" s="137"/>
      <c r="J489" s="1"/>
      <c r="K489" s="1"/>
    </row>
    <row r="490" spans="3:11" s="20" customFormat="1">
      <c r="C490" s="33"/>
      <c r="D490" s="131" t="s">
        <v>337</v>
      </c>
      <c r="E490" s="89">
        <v>13</v>
      </c>
      <c r="F490" s="140"/>
      <c r="G490" s="94"/>
      <c r="H490" s="137"/>
      <c r="I490" s="137"/>
      <c r="J490" s="1"/>
      <c r="K490" s="1"/>
    </row>
    <row r="491" spans="3:11" s="20" customFormat="1">
      <c r="C491" s="33"/>
      <c r="D491" s="131" t="s">
        <v>338</v>
      </c>
      <c r="E491" s="89">
        <v>14</v>
      </c>
      <c r="F491" s="140"/>
      <c r="G491" s="94"/>
      <c r="H491" s="137"/>
      <c r="I491" s="137"/>
      <c r="J491" s="1"/>
      <c r="K491" s="1"/>
    </row>
    <row r="492" spans="3:11" s="20" customFormat="1">
      <c r="C492" s="33"/>
      <c r="D492" s="131" t="s">
        <v>339</v>
      </c>
      <c r="E492" s="89">
        <v>15</v>
      </c>
      <c r="F492" s="140"/>
      <c r="G492" s="94"/>
      <c r="H492" s="137"/>
      <c r="I492" s="137"/>
      <c r="J492" s="1"/>
      <c r="K492" s="1"/>
    </row>
    <row r="493" spans="3:11" s="20" customFormat="1">
      <c r="C493" s="33"/>
      <c r="D493" s="131" t="s">
        <v>340</v>
      </c>
      <c r="E493" s="89">
        <v>16</v>
      </c>
      <c r="F493" s="140"/>
      <c r="G493" s="94"/>
      <c r="H493" s="137"/>
      <c r="I493" s="137"/>
      <c r="J493" s="1"/>
      <c r="K493" s="1"/>
    </row>
    <row r="494" spans="3:11" s="20" customFormat="1">
      <c r="C494" s="33"/>
      <c r="D494" s="4" t="s">
        <v>341</v>
      </c>
      <c r="E494" s="89">
        <v>17</v>
      </c>
      <c r="F494" s="140"/>
      <c r="G494" s="94"/>
      <c r="H494" s="137"/>
      <c r="I494" s="137"/>
      <c r="J494" s="1"/>
      <c r="K494" s="1"/>
    </row>
    <row r="495" spans="3:11" s="20" customFormat="1">
      <c r="C495" s="33"/>
      <c r="D495" s="20" t="s">
        <v>342</v>
      </c>
      <c r="E495" s="89">
        <v>18</v>
      </c>
      <c r="F495" s="140"/>
      <c r="G495" s="94"/>
      <c r="H495" s="137"/>
      <c r="I495" s="137"/>
      <c r="J495" s="1"/>
      <c r="K495" s="1"/>
    </row>
    <row r="496" spans="3:11" s="20" customFormat="1">
      <c r="C496" s="33"/>
      <c r="D496" s="20" t="s">
        <v>170</v>
      </c>
      <c r="E496" s="89">
        <v>19</v>
      </c>
      <c r="F496" s="140"/>
      <c r="G496" s="94"/>
      <c r="H496" s="137"/>
      <c r="I496" s="137"/>
      <c r="J496" s="1"/>
      <c r="K496" s="1"/>
    </row>
    <row r="497" spans="3:11" s="20" customFormat="1">
      <c r="C497" s="33"/>
      <c r="D497" s="20" t="s">
        <v>343</v>
      </c>
      <c r="E497" s="89">
        <v>20</v>
      </c>
      <c r="F497" s="140"/>
      <c r="G497" s="94"/>
      <c r="H497" s="137"/>
      <c r="I497" s="137"/>
      <c r="J497" s="1"/>
      <c r="K497" s="1"/>
    </row>
    <row r="498" spans="3:11" s="20" customFormat="1">
      <c r="C498" s="33"/>
      <c r="D498" s="20" t="s">
        <v>344</v>
      </c>
      <c r="E498" s="89">
        <v>21</v>
      </c>
      <c r="F498" s="140"/>
      <c r="G498" s="94"/>
      <c r="H498" s="137"/>
      <c r="I498" s="137"/>
      <c r="J498" s="1"/>
      <c r="K498" s="1"/>
    </row>
    <row r="499" spans="3:11" s="20" customFormat="1">
      <c r="C499" s="33"/>
      <c r="D499" s="20" t="s">
        <v>345</v>
      </c>
      <c r="E499" s="89">
        <v>22</v>
      </c>
      <c r="F499" s="140"/>
      <c r="G499" s="94"/>
      <c r="H499" s="137"/>
      <c r="I499" s="137"/>
      <c r="J499" s="1"/>
      <c r="K499" s="1"/>
    </row>
    <row r="500" spans="3:11" s="20" customFormat="1">
      <c r="C500" s="33"/>
      <c r="D500" s="20" t="s">
        <v>346</v>
      </c>
      <c r="E500" s="89">
        <v>23</v>
      </c>
      <c r="F500" s="140"/>
      <c r="G500" s="94"/>
      <c r="H500" s="137"/>
      <c r="I500" s="137"/>
      <c r="J500" s="1"/>
      <c r="K500" s="1"/>
    </row>
    <row r="501" spans="3:11" s="20" customFormat="1">
      <c r="C501" s="33"/>
      <c r="D501" s="20" t="s">
        <v>108</v>
      </c>
      <c r="E501" s="89">
        <v>24</v>
      </c>
      <c r="F501" s="140"/>
      <c r="G501" s="94"/>
      <c r="H501" s="137"/>
      <c r="I501" s="137"/>
      <c r="J501" s="1"/>
      <c r="K501" s="1"/>
    </row>
    <row r="502" spans="3:11" s="20" customFormat="1">
      <c r="C502" s="33"/>
      <c r="D502" s="20" t="s">
        <v>175</v>
      </c>
      <c r="E502" s="89">
        <v>25</v>
      </c>
      <c r="F502" s="140"/>
      <c r="G502" s="94"/>
      <c r="H502" s="137"/>
      <c r="I502" s="137"/>
      <c r="J502" s="1"/>
      <c r="K502" s="1"/>
    </row>
    <row r="503" spans="3:11" s="20" customFormat="1">
      <c r="C503" s="33"/>
      <c r="D503" s="20" t="s">
        <v>168</v>
      </c>
      <c r="E503" s="89">
        <v>26</v>
      </c>
      <c r="F503" s="140"/>
      <c r="G503" s="94"/>
      <c r="H503" s="137"/>
      <c r="I503" s="137"/>
      <c r="J503" s="1"/>
      <c r="K503" s="1"/>
    </row>
    <row r="504" spans="3:11" s="20" customFormat="1">
      <c r="C504" s="33"/>
      <c r="D504" s="20" t="s">
        <v>224</v>
      </c>
      <c r="E504" s="89">
        <v>27</v>
      </c>
      <c r="F504" s="140"/>
      <c r="G504" s="94"/>
      <c r="H504" s="137"/>
      <c r="I504" s="137"/>
      <c r="J504" s="1"/>
      <c r="K504" s="1"/>
    </row>
    <row r="505" spans="3:11" s="20" customFormat="1">
      <c r="C505" s="33"/>
      <c r="D505" s="20" t="s">
        <v>347</v>
      </c>
      <c r="E505" s="89">
        <v>28</v>
      </c>
      <c r="F505" s="140"/>
      <c r="G505" s="94"/>
      <c r="H505" s="137"/>
      <c r="I505" s="137"/>
      <c r="J505" s="1"/>
      <c r="K505" s="1"/>
    </row>
    <row r="506" spans="3:11" s="20" customFormat="1">
      <c r="C506" s="33"/>
      <c r="D506" s="20" t="s">
        <v>348</v>
      </c>
      <c r="E506" s="89">
        <v>29</v>
      </c>
      <c r="F506" s="140"/>
      <c r="G506" s="94"/>
      <c r="H506" s="137"/>
      <c r="I506" s="137"/>
      <c r="J506" s="1"/>
      <c r="K506" s="1"/>
    </row>
    <row r="507" spans="3:11" s="20" customFormat="1">
      <c r="C507" s="33"/>
      <c r="D507" s="20" t="s">
        <v>349</v>
      </c>
      <c r="E507" s="89">
        <v>30</v>
      </c>
      <c r="F507" s="140"/>
      <c r="G507" s="94"/>
      <c r="H507" s="137"/>
      <c r="I507" s="137"/>
      <c r="J507" s="1"/>
      <c r="K507" s="1"/>
    </row>
    <row r="508" spans="3:11" s="20" customFormat="1">
      <c r="C508" s="33"/>
      <c r="D508" s="20" t="s">
        <v>350</v>
      </c>
      <c r="E508" s="89">
        <v>31</v>
      </c>
      <c r="F508" s="140"/>
      <c r="G508" s="94"/>
      <c r="H508" s="137"/>
      <c r="I508" s="137"/>
      <c r="J508" s="1"/>
      <c r="K508" s="1"/>
    </row>
    <row r="509" spans="3:11" s="20" customFormat="1">
      <c r="C509" s="33"/>
      <c r="D509" s="20" t="s">
        <v>351</v>
      </c>
      <c r="E509" s="89">
        <v>32</v>
      </c>
      <c r="F509" s="140"/>
      <c r="G509" s="94"/>
      <c r="H509" s="137"/>
      <c r="I509" s="137"/>
      <c r="J509" s="1"/>
      <c r="K509" s="1"/>
    </row>
    <row r="510" spans="3:11" s="20" customFormat="1">
      <c r="C510" s="33"/>
      <c r="D510" s="20" t="s">
        <v>352</v>
      </c>
      <c r="E510" s="89">
        <v>96</v>
      </c>
      <c r="F510" s="140"/>
      <c r="G510" s="94"/>
      <c r="H510" s="137"/>
      <c r="I510" s="137"/>
      <c r="J510" s="1"/>
      <c r="K510" s="1"/>
    </row>
    <row r="511" spans="3:11" s="20" customFormat="1">
      <c r="C511" s="33"/>
      <c r="D511" s="20" t="s">
        <v>353</v>
      </c>
      <c r="E511" s="89">
        <v>97</v>
      </c>
      <c r="F511" s="140"/>
      <c r="G511" s="94"/>
      <c r="H511" s="137"/>
      <c r="I511" s="137"/>
      <c r="J511" s="1"/>
      <c r="K511" s="1"/>
    </row>
    <row r="512" spans="3:11" s="20" customFormat="1">
      <c r="C512" s="33"/>
      <c r="D512" s="20" t="s">
        <v>354</v>
      </c>
      <c r="E512" s="89">
        <v>98</v>
      </c>
      <c r="F512" s="140"/>
      <c r="G512" s="94"/>
      <c r="H512" s="137"/>
      <c r="I512" s="137"/>
      <c r="J512" s="1"/>
      <c r="K512" s="1"/>
    </row>
    <row r="513" spans="3:11" s="20" customFormat="1">
      <c r="C513" s="33"/>
      <c r="F513" s="140"/>
      <c r="G513" s="94"/>
      <c r="H513" s="137"/>
      <c r="I513" s="137"/>
      <c r="J513" s="1"/>
      <c r="K513" s="1"/>
    </row>
    <row r="514" spans="3:11" s="20" customFormat="1">
      <c r="C514" s="91">
        <f>C475+1</f>
        <v>43</v>
      </c>
      <c r="D514" s="253" t="s">
        <v>308</v>
      </c>
      <c r="E514" s="156"/>
      <c r="F514" s="156"/>
      <c r="G514" s="156"/>
      <c r="H514" s="137"/>
      <c r="I514" s="137"/>
      <c r="J514" s="1"/>
      <c r="K514" s="1"/>
    </row>
    <row r="515" spans="3:11" s="20" customFormat="1">
      <c r="C515" s="227"/>
      <c r="D515" s="254" t="s">
        <v>0</v>
      </c>
      <c r="E515" s="157">
        <v>1</v>
      </c>
      <c r="G515" s="158"/>
      <c r="H515" s="137"/>
      <c r="I515" s="137"/>
      <c r="J515" s="1"/>
      <c r="K515" s="1"/>
    </row>
    <row r="516" spans="3:11" s="20" customFormat="1">
      <c r="C516" s="227"/>
      <c r="D516" s="254" t="s">
        <v>309</v>
      </c>
      <c r="E516" s="157">
        <v>2</v>
      </c>
      <c r="F516" s="138" t="str">
        <f>+"Ir a P"&amp;C543&amp;""</f>
        <v>Ir a P45</v>
      </c>
      <c r="G516" s="158"/>
      <c r="H516" s="137"/>
      <c r="I516" s="137"/>
      <c r="J516" s="1"/>
      <c r="K516" s="1"/>
    </row>
    <row r="517" spans="3:11" s="20" customFormat="1">
      <c r="C517" s="227"/>
      <c r="D517" s="254" t="s">
        <v>119</v>
      </c>
      <c r="E517" s="157">
        <v>3</v>
      </c>
      <c r="F517" s="138" t="str">
        <f>+"Ir a P"&amp;C543&amp;""</f>
        <v>Ir a P45</v>
      </c>
      <c r="G517" s="158"/>
      <c r="H517" s="137"/>
      <c r="I517" s="137"/>
      <c r="J517" s="1"/>
      <c r="K517" s="1"/>
    </row>
    <row r="518" spans="3:11" s="20" customFormat="1">
      <c r="C518" s="227"/>
      <c r="F518" s="140"/>
      <c r="G518" s="94"/>
      <c r="H518" s="137"/>
      <c r="I518" s="137"/>
      <c r="J518" s="1"/>
      <c r="K518" s="1"/>
    </row>
    <row r="519" spans="3:11" s="20" customFormat="1">
      <c r="C519" s="91">
        <f>C514+1</f>
        <v>44</v>
      </c>
      <c r="D519" s="253" t="s">
        <v>310</v>
      </c>
      <c r="F519" s="140"/>
      <c r="G519" s="94"/>
      <c r="H519" s="137"/>
      <c r="I519" s="137"/>
      <c r="J519" s="1"/>
      <c r="K519" s="1"/>
    </row>
    <row r="520" spans="3:11" s="20" customFormat="1">
      <c r="C520" s="227"/>
      <c r="D520" s="253" t="s">
        <v>316</v>
      </c>
      <c r="F520" s="140"/>
      <c r="G520" s="94"/>
      <c r="H520" s="137"/>
      <c r="I520" s="137"/>
      <c r="J520" s="1"/>
      <c r="K520" s="1"/>
    </row>
    <row r="521" spans="3:11" s="20" customFormat="1">
      <c r="C521" s="33"/>
      <c r="D521" s="147" t="s">
        <v>371</v>
      </c>
      <c r="F521" s="140"/>
      <c r="G521" s="94"/>
      <c r="H521" s="137"/>
      <c r="I521" s="137"/>
      <c r="J521" s="1"/>
      <c r="K521" s="1"/>
    </row>
    <row r="522" spans="3:11" s="20" customFormat="1">
      <c r="C522" s="33"/>
      <c r="D522" s="159"/>
      <c r="E522" s="159"/>
      <c r="F522" s="160" t="s">
        <v>311</v>
      </c>
      <c r="G522" s="160" t="s">
        <v>312</v>
      </c>
      <c r="I522" s="137"/>
      <c r="J522" s="1"/>
      <c r="K522" s="1"/>
    </row>
    <row r="523" spans="3:11" s="20" customFormat="1">
      <c r="C523" s="33"/>
      <c r="D523" s="161"/>
      <c r="E523" s="162" t="s">
        <v>109</v>
      </c>
      <c r="F523" s="160">
        <v>1</v>
      </c>
      <c r="G523" s="160"/>
      <c r="I523" s="137"/>
      <c r="J523" s="1"/>
      <c r="K523" s="1"/>
    </row>
    <row r="524" spans="3:11" s="20" customFormat="1">
      <c r="C524" s="33"/>
      <c r="D524" s="161"/>
      <c r="E524" s="159" t="s">
        <v>169</v>
      </c>
      <c r="F524" s="160">
        <v>2</v>
      </c>
      <c r="G524" s="160"/>
      <c r="I524" s="137"/>
      <c r="J524" s="1"/>
      <c r="K524" s="1"/>
    </row>
    <row r="525" spans="3:11" s="20" customFormat="1">
      <c r="C525" s="33"/>
      <c r="D525" s="161"/>
      <c r="E525" s="159" t="s">
        <v>167</v>
      </c>
      <c r="F525" s="160">
        <v>3</v>
      </c>
      <c r="G525" s="160"/>
      <c r="I525" s="137"/>
      <c r="J525" s="1"/>
      <c r="K525" s="1"/>
    </row>
    <row r="526" spans="3:11" s="20" customFormat="1">
      <c r="C526" s="33"/>
      <c r="D526" s="161"/>
      <c r="E526" s="159" t="s">
        <v>329</v>
      </c>
      <c r="F526" s="160">
        <v>4</v>
      </c>
      <c r="G526" s="160"/>
      <c r="I526" s="137"/>
      <c r="J526" s="1"/>
      <c r="K526" s="1"/>
    </row>
    <row r="527" spans="3:11" s="20" customFormat="1">
      <c r="C527" s="33"/>
      <c r="D527" s="161"/>
      <c r="E527" s="159" t="s">
        <v>330</v>
      </c>
      <c r="F527" s="160">
        <v>5</v>
      </c>
      <c r="G527" s="160"/>
      <c r="I527" s="137"/>
      <c r="J527" s="1"/>
      <c r="K527" s="1"/>
    </row>
    <row r="528" spans="3:11" s="20" customFormat="1">
      <c r="C528" s="33"/>
      <c r="D528" s="161"/>
      <c r="E528" s="159" t="s">
        <v>171</v>
      </c>
      <c r="F528" s="160">
        <v>6</v>
      </c>
      <c r="G528" s="160"/>
      <c r="I528" s="137"/>
      <c r="J528" s="1"/>
      <c r="K528" s="1"/>
    </row>
    <row r="529" spans="3:11" s="20" customFormat="1">
      <c r="C529" s="33"/>
      <c r="D529" s="161"/>
      <c r="E529" s="159" t="s">
        <v>331</v>
      </c>
      <c r="F529" s="160">
        <v>7</v>
      </c>
      <c r="G529" s="160"/>
      <c r="I529" s="137"/>
      <c r="J529" s="1"/>
      <c r="K529" s="1"/>
    </row>
    <row r="530" spans="3:11" s="20" customFormat="1">
      <c r="C530" s="33"/>
      <c r="D530" s="161"/>
      <c r="E530" s="159" t="s">
        <v>332</v>
      </c>
      <c r="F530" s="160">
        <v>8</v>
      </c>
      <c r="G530" s="160"/>
      <c r="I530" s="137"/>
      <c r="J530" s="1"/>
      <c r="K530" s="1"/>
    </row>
    <row r="531" spans="3:11" s="20" customFormat="1">
      <c r="C531" s="33"/>
      <c r="D531" s="161"/>
      <c r="E531" s="159" t="s">
        <v>333</v>
      </c>
      <c r="F531" s="160">
        <v>9</v>
      </c>
      <c r="G531" s="160"/>
      <c r="I531" s="137"/>
      <c r="J531" s="1"/>
      <c r="K531" s="1"/>
    </row>
    <row r="532" spans="3:11" s="20" customFormat="1">
      <c r="C532" s="33"/>
      <c r="D532" s="161"/>
      <c r="E532" s="159" t="s">
        <v>334</v>
      </c>
      <c r="F532" s="160">
        <v>10</v>
      </c>
      <c r="G532" s="160"/>
      <c r="I532" s="137"/>
      <c r="J532" s="1"/>
      <c r="K532" s="1"/>
    </row>
    <row r="533" spans="3:11" s="20" customFormat="1">
      <c r="C533" s="33"/>
      <c r="D533" s="161"/>
      <c r="E533" s="159" t="s">
        <v>335</v>
      </c>
      <c r="F533" s="160">
        <v>11</v>
      </c>
      <c r="G533" s="160"/>
      <c r="I533" s="137"/>
      <c r="J533" s="1"/>
      <c r="K533" s="1"/>
    </row>
    <row r="534" spans="3:11" s="20" customFormat="1">
      <c r="C534" s="33"/>
      <c r="D534" s="161"/>
      <c r="E534" s="159" t="s">
        <v>336</v>
      </c>
      <c r="F534" s="160">
        <v>12</v>
      </c>
      <c r="G534" s="160"/>
      <c r="I534" s="137"/>
      <c r="J534" s="1"/>
      <c r="K534" s="1"/>
    </row>
    <row r="535" spans="3:11" s="20" customFormat="1">
      <c r="C535" s="33"/>
      <c r="D535" s="161"/>
      <c r="E535" s="159" t="s">
        <v>337</v>
      </c>
      <c r="F535" s="160">
        <v>13</v>
      </c>
      <c r="G535" s="160"/>
      <c r="I535" s="137"/>
      <c r="J535" s="1"/>
      <c r="K535" s="1"/>
    </row>
    <row r="536" spans="3:11" s="20" customFormat="1">
      <c r="C536" s="33"/>
      <c r="D536" s="161"/>
      <c r="E536" s="159" t="s">
        <v>338</v>
      </c>
      <c r="F536" s="160">
        <v>14</v>
      </c>
      <c r="G536" s="160"/>
      <c r="I536" s="137"/>
      <c r="J536" s="1"/>
      <c r="K536" s="1"/>
    </row>
    <row r="537" spans="3:11" s="20" customFormat="1">
      <c r="C537" s="33"/>
      <c r="D537" s="161"/>
      <c r="E537" s="159" t="s">
        <v>339</v>
      </c>
      <c r="F537" s="160">
        <v>15</v>
      </c>
      <c r="G537" s="160"/>
      <c r="I537" s="137"/>
      <c r="J537" s="1"/>
      <c r="K537" s="1"/>
    </row>
    <row r="538" spans="3:11" s="20" customFormat="1">
      <c r="C538" s="33"/>
      <c r="D538" s="161"/>
      <c r="E538" s="159" t="s">
        <v>340</v>
      </c>
      <c r="F538" s="160">
        <v>16</v>
      </c>
      <c r="G538" s="160"/>
      <c r="I538" s="137"/>
      <c r="J538" s="1"/>
      <c r="K538" s="1"/>
    </row>
    <row r="539" spans="3:11" s="20" customFormat="1">
      <c r="C539" s="33"/>
      <c r="D539" s="161"/>
      <c r="E539" s="20" t="s">
        <v>352</v>
      </c>
      <c r="F539" s="89">
        <v>96</v>
      </c>
      <c r="G539" s="160"/>
      <c r="I539" s="137"/>
      <c r="J539" s="1"/>
      <c r="K539" s="1"/>
    </row>
    <row r="540" spans="3:11" s="20" customFormat="1">
      <c r="C540" s="33"/>
      <c r="D540" s="161"/>
      <c r="E540" s="20" t="s">
        <v>353</v>
      </c>
      <c r="F540" s="89">
        <v>97</v>
      </c>
      <c r="G540" s="160"/>
      <c r="I540" s="137"/>
      <c r="J540" s="1"/>
      <c r="K540" s="1"/>
    </row>
    <row r="541" spans="3:11" s="20" customFormat="1">
      <c r="C541" s="33"/>
      <c r="D541" s="161"/>
      <c r="E541" s="20" t="s">
        <v>354</v>
      </c>
      <c r="F541" s="89">
        <v>98</v>
      </c>
      <c r="G541" s="160"/>
      <c r="I541" s="137"/>
      <c r="J541" s="1"/>
      <c r="K541" s="1"/>
    </row>
    <row r="542" spans="3:11" s="20" customFormat="1">
      <c r="C542" s="33"/>
      <c r="F542" s="140"/>
      <c r="G542" s="94"/>
      <c r="H542" s="137"/>
      <c r="I542" s="137"/>
      <c r="J542" s="1"/>
      <c r="K542" s="1"/>
    </row>
    <row r="543" spans="3:11" s="20" customFormat="1">
      <c r="C543" s="91">
        <f>C519+1</f>
        <v>45</v>
      </c>
      <c r="D543" s="253" t="s">
        <v>313</v>
      </c>
      <c r="F543" s="140"/>
      <c r="G543" s="94"/>
      <c r="H543" s="137"/>
      <c r="I543" s="137"/>
      <c r="J543" s="1"/>
      <c r="K543" s="1"/>
    </row>
    <row r="544" spans="3:11" s="20" customFormat="1">
      <c r="C544" s="227"/>
      <c r="D544" s="254" t="s">
        <v>0</v>
      </c>
      <c r="E544" s="157">
        <v>1</v>
      </c>
      <c r="G544" s="94"/>
      <c r="H544" s="137"/>
      <c r="I544" s="137"/>
      <c r="J544" s="1"/>
      <c r="K544" s="1"/>
    </row>
    <row r="545" spans="3:11" s="20" customFormat="1">
      <c r="C545" s="227"/>
      <c r="D545" s="254" t="s">
        <v>309</v>
      </c>
      <c r="E545" s="157">
        <v>2</v>
      </c>
      <c r="G545" s="94"/>
      <c r="H545" s="137"/>
      <c r="I545" s="137"/>
      <c r="J545" s="1"/>
      <c r="K545" s="1"/>
    </row>
    <row r="546" spans="3:11" s="20" customFormat="1">
      <c r="C546" s="227"/>
      <c r="D546" s="254" t="s">
        <v>119</v>
      </c>
      <c r="E546" s="157">
        <v>3</v>
      </c>
      <c r="G546" s="94"/>
      <c r="H546" s="137"/>
      <c r="I546" s="137"/>
      <c r="J546" s="1"/>
      <c r="K546" s="1"/>
    </row>
    <row r="547" spans="3:11" s="20" customFormat="1">
      <c r="C547" s="227"/>
      <c r="F547" s="140"/>
      <c r="G547" s="94"/>
      <c r="H547" s="137"/>
      <c r="I547" s="137"/>
      <c r="J547" s="1"/>
      <c r="K547" s="1"/>
    </row>
    <row r="548" spans="3:11" s="20" customFormat="1">
      <c r="C548" s="279"/>
      <c r="F548" s="280"/>
      <c r="G548" s="94"/>
      <c r="H548" s="137"/>
      <c r="I548" s="137"/>
      <c r="J548" s="1"/>
      <c r="K548" s="1"/>
    </row>
    <row r="549" spans="3:11" s="287" customFormat="1">
      <c r="C549" s="288"/>
      <c r="D549" s="289" t="s">
        <v>490</v>
      </c>
      <c r="F549" s="290"/>
      <c r="G549" s="291"/>
      <c r="H549" s="292"/>
      <c r="I549" s="292"/>
      <c r="J549" s="293"/>
      <c r="K549" s="293"/>
    </row>
    <row r="550" spans="3:11" s="287" customFormat="1">
      <c r="C550" s="288"/>
      <c r="D550" s="289" t="s">
        <v>316</v>
      </c>
      <c r="F550" s="290"/>
      <c r="G550" s="291"/>
      <c r="H550" s="292"/>
      <c r="I550" s="292"/>
      <c r="J550" s="293"/>
      <c r="K550" s="293"/>
    </row>
    <row r="551" spans="3:11" s="287" customFormat="1">
      <c r="C551" s="288"/>
      <c r="E551" s="294"/>
      <c r="F551" s="295" t="s">
        <v>311</v>
      </c>
      <c r="G551" s="295" t="s">
        <v>312</v>
      </c>
      <c r="H551" s="292"/>
      <c r="I551" s="292"/>
      <c r="J551" s="293"/>
      <c r="K551" s="293"/>
    </row>
    <row r="552" spans="3:11" s="287" customFormat="1">
      <c r="C552" s="288"/>
      <c r="E552" s="294" t="s">
        <v>491</v>
      </c>
      <c r="F552" s="295">
        <v>1</v>
      </c>
      <c r="G552" s="295"/>
      <c r="H552" s="292"/>
      <c r="I552" s="292"/>
      <c r="J552" s="293"/>
      <c r="K552" s="293"/>
    </row>
    <row r="553" spans="3:11" s="287" customFormat="1">
      <c r="C553" s="288"/>
      <c r="E553" s="294" t="s">
        <v>492</v>
      </c>
      <c r="F553" s="295">
        <v>2</v>
      </c>
      <c r="G553" s="295"/>
      <c r="H553" s="292"/>
      <c r="I553" s="292"/>
      <c r="J553" s="293"/>
      <c r="K553" s="293"/>
    </row>
    <row r="554" spans="3:11" s="287" customFormat="1">
      <c r="C554" s="288"/>
      <c r="E554" s="294" t="s">
        <v>493</v>
      </c>
      <c r="F554" s="295">
        <v>3</v>
      </c>
      <c r="G554" s="295"/>
      <c r="H554" s="292"/>
      <c r="I554" s="292"/>
      <c r="J554" s="293"/>
      <c r="K554" s="293"/>
    </row>
    <row r="555" spans="3:11" s="287" customFormat="1">
      <c r="C555" s="288"/>
      <c r="E555" s="294" t="s">
        <v>342</v>
      </c>
      <c r="F555" s="295">
        <v>4</v>
      </c>
      <c r="G555" s="295"/>
      <c r="H555" s="292"/>
      <c r="I555" s="292"/>
      <c r="J555" s="293"/>
      <c r="K555" s="293"/>
    </row>
    <row r="556" spans="3:11" s="287" customFormat="1">
      <c r="C556" s="288"/>
      <c r="E556" s="294" t="s">
        <v>494</v>
      </c>
      <c r="F556" s="295">
        <v>5</v>
      </c>
      <c r="G556" s="295"/>
      <c r="H556" s="292"/>
      <c r="I556" s="292"/>
      <c r="J556" s="293"/>
      <c r="K556" s="293"/>
    </row>
    <row r="557" spans="3:11" s="20" customFormat="1">
      <c r="C557" s="279"/>
      <c r="F557" s="280"/>
      <c r="G557" s="94"/>
      <c r="H557" s="137"/>
      <c r="I557" s="137"/>
      <c r="J557" s="1"/>
      <c r="K557" s="1"/>
    </row>
    <row r="558" spans="3:11" s="20" customFormat="1">
      <c r="C558" s="91">
        <f>C543+1</f>
        <v>46</v>
      </c>
      <c r="D558" s="253" t="s">
        <v>314</v>
      </c>
      <c r="F558" s="140"/>
      <c r="G558" s="94"/>
      <c r="H558" s="137"/>
      <c r="I558" s="137"/>
      <c r="J558" s="1"/>
      <c r="K558" s="1"/>
    </row>
    <row r="559" spans="3:11" s="20" customFormat="1">
      <c r="C559" s="227"/>
      <c r="D559" s="254" t="s">
        <v>0</v>
      </c>
      <c r="E559" s="157">
        <v>1</v>
      </c>
      <c r="F559" s="140"/>
      <c r="G559" s="94"/>
      <c r="H559" s="137"/>
      <c r="I559" s="137"/>
      <c r="J559" s="1"/>
      <c r="K559" s="1"/>
    </row>
    <row r="560" spans="3:11" s="20" customFormat="1">
      <c r="C560" s="227"/>
      <c r="D560" s="254" t="s">
        <v>309</v>
      </c>
      <c r="E560" s="157">
        <v>2</v>
      </c>
      <c r="F560" s="138" t="str">
        <f>+"Ir a P"&amp;C580&amp;""</f>
        <v>Ir a P48</v>
      </c>
      <c r="G560" s="94"/>
      <c r="H560" s="137"/>
      <c r="I560" s="137"/>
      <c r="J560" s="1"/>
      <c r="K560" s="1"/>
    </row>
    <row r="561" spans="3:11" s="20" customFormat="1">
      <c r="C561" s="227"/>
      <c r="D561" s="254" t="s">
        <v>119</v>
      </c>
      <c r="E561" s="157">
        <v>3</v>
      </c>
      <c r="F561" s="138" t="str">
        <f>+"Ir a P"&amp;C580&amp;""</f>
        <v>Ir a P48</v>
      </c>
      <c r="G561" s="94"/>
      <c r="H561" s="137"/>
      <c r="I561" s="137"/>
      <c r="J561" s="1"/>
      <c r="K561" s="1"/>
    </row>
    <row r="562" spans="3:11" s="20" customFormat="1">
      <c r="C562" s="227"/>
      <c r="F562" s="140"/>
      <c r="G562" s="94"/>
      <c r="H562" s="137"/>
      <c r="I562" s="137"/>
      <c r="J562" s="1"/>
      <c r="K562" s="1"/>
    </row>
    <row r="563" spans="3:11" s="20" customFormat="1">
      <c r="C563" s="91">
        <f>C558+1</f>
        <v>47</v>
      </c>
      <c r="D563" s="253" t="s">
        <v>315</v>
      </c>
      <c r="F563" s="140"/>
      <c r="G563" s="94"/>
      <c r="H563" s="137"/>
      <c r="I563" s="137"/>
      <c r="J563" s="1"/>
      <c r="K563" s="1"/>
    </row>
    <row r="564" spans="3:11" s="20" customFormat="1">
      <c r="C564" s="227"/>
      <c r="D564" s="253" t="s">
        <v>316</v>
      </c>
      <c r="F564" s="140"/>
      <c r="G564" s="94"/>
      <c r="H564" s="137"/>
      <c r="I564" s="137"/>
      <c r="J564" s="1"/>
      <c r="K564" s="1"/>
    </row>
    <row r="565" spans="3:11" s="20" customFormat="1">
      <c r="C565" s="33"/>
      <c r="D565" s="147" t="s">
        <v>372</v>
      </c>
      <c r="F565" s="140"/>
      <c r="G565" s="94"/>
      <c r="H565" s="137"/>
      <c r="I565" s="137"/>
      <c r="J565" s="1"/>
      <c r="K565" s="1"/>
    </row>
    <row r="566" spans="3:11" s="20" customFormat="1">
      <c r="C566" s="33"/>
      <c r="D566" s="159"/>
      <c r="E566" s="159"/>
      <c r="F566" s="160" t="s">
        <v>311</v>
      </c>
      <c r="G566" s="160" t="s">
        <v>312</v>
      </c>
      <c r="H566" s="137"/>
      <c r="I566" s="137"/>
      <c r="J566" s="1"/>
      <c r="K566" s="1"/>
    </row>
    <row r="567" spans="3:11" s="20" customFormat="1">
      <c r="C567" s="33"/>
      <c r="E567" s="159" t="s">
        <v>108</v>
      </c>
      <c r="F567" s="160">
        <v>24</v>
      </c>
      <c r="G567" s="160"/>
      <c r="H567" s="137"/>
      <c r="I567" s="137"/>
      <c r="J567" s="1"/>
      <c r="K567" s="1"/>
    </row>
    <row r="568" spans="3:11" s="20" customFormat="1">
      <c r="C568" s="33"/>
      <c r="E568" s="159" t="s">
        <v>175</v>
      </c>
      <c r="F568" s="160">
        <v>25</v>
      </c>
      <c r="G568" s="160"/>
      <c r="H568" s="137"/>
      <c r="I568" s="137"/>
      <c r="J568" s="1"/>
      <c r="K568" s="1"/>
    </row>
    <row r="569" spans="3:11" s="20" customFormat="1">
      <c r="C569" s="33"/>
      <c r="E569" s="159" t="s">
        <v>168</v>
      </c>
      <c r="F569" s="160">
        <v>26</v>
      </c>
      <c r="G569" s="160"/>
      <c r="H569" s="137"/>
      <c r="I569" s="137"/>
      <c r="J569" s="1"/>
      <c r="K569" s="1"/>
    </row>
    <row r="570" spans="3:11" s="20" customFormat="1">
      <c r="C570" s="33"/>
      <c r="E570" s="159" t="s">
        <v>224</v>
      </c>
      <c r="F570" s="160">
        <v>27</v>
      </c>
      <c r="G570" s="160"/>
      <c r="H570" s="137"/>
      <c r="I570" s="137"/>
      <c r="J570" s="1"/>
      <c r="K570" s="1"/>
    </row>
    <row r="571" spans="3:11" s="20" customFormat="1">
      <c r="C571" s="33"/>
      <c r="E571" s="159" t="s">
        <v>347</v>
      </c>
      <c r="F571" s="160">
        <v>28</v>
      </c>
      <c r="G571" s="160"/>
      <c r="H571" s="137"/>
      <c r="I571" s="137"/>
      <c r="J571" s="1"/>
      <c r="K571" s="1"/>
    </row>
    <row r="572" spans="3:11" s="20" customFormat="1">
      <c r="C572" s="33"/>
      <c r="E572" s="159" t="s">
        <v>348</v>
      </c>
      <c r="F572" s="160">
        <v>29</v>
      </c>
      <c r="G572" s="160"/>
      <c r="H572" s="137"/>
      <c r="I572" s="137"/>
      <c r="J572" s="1"/>
      <c r="K572" s="1"/>
    </row>
    <row r="573" spans="3:11" s="20" customFormat="1">
      <c r="C573" s="33"/>
      <c r="E573" s="159" t="s">
        <v>349</v>
      </c>
      <c r="F573" s="160">
        <v>30</v>
      </c>
      <c r="G573" s="160"/>
      <c r="H573" s="137"/>
      <c r="I573" s="137"/>
      <c r="J573" s="1"/>
      <c r="K573" s="1"/>
    </row>
    <row r="574" spans="3:11" s="20" customFormat="1">
      <c r="C574" s="33"/>
      <c r="E574" s="159" t="s">
        <v>350</v>
      </c>
      <c r="F574" s="160">
        <v>31</v>
      </c>
      <c r="G574" s="160"/>
      <c r="H574" s="137"/>
      <c r="I574" s="137"/>
      <c r="J574" s="1"/>
      <c r="K574" s="1"/>
    </row>
    <row r="575" spans="3:11" s="20" customFormat="1">
      <c r="C575" s="33"/>
      <c r="E575" s="159" t="s">
        <v>351</v>
      </c>
      <c r="F575" s="160">
        <v>32</v>
      </c>
      <c r="G575" s="160"/>
      <c r="H575" s="137"/>
      <c r="I575" s="137"/>
      <c r="J575" s="1"/>
      <c r="K575" s="1"/>
    </row>
    <row r="576" spans="3:11" s="20" customFormat="1">
      <c r="C576" s="33"/>
      <c r="E576" s="20" t="s">
        <v>352</v>
      </c>
      <c r="F576" s="89">
        <v>96</v>
      </c>
      <c r="G576" s="160"/>
      <c r="H576" s="137"/>
      <c r="I576" s="137"/>
      <c r="J576" s="1"/>
      <c r="K576" s="1"/>
    </row>
    <row r="577" spans="2:11" s="20" customFormat="1">
      <c r="C577" s="33"/>
      <c r="E577" s="20" t="s">
        <v>353</v>
      </c>
      <c r="F577" s="89">
        <v>97</v>
      </c>
      <c r="G577" s="160"/>
      <c r="H577" s="137"/>
      <c r="I577" s="137"/>
      <c r="J577" s="1"/>
      <c r="K577" s="1"/>
    </row>
    <row r="578" spans="2:11" s="20" customFormat="1">
      <c r="C578" s="33"/>
      <c r="E578" s="20" t="s">
        <v>354</v>
      </c>
      <c r="F578" s="89">
        <v>98</v>
      </c>
      <c r="G578" s="160"/>
      <c r="H578" s="137"/>
      <c r="I578" s="137"/>
      <c r="J578" s="1"/>
      <c r="K578" s="1"/>
    </row>
    <row r="579" spans="2:11" s="20" customFormat="1">
      <c r="C579" s="33"/>
      <c r="F579" s="140"/>
      <c r="G579" s="94"/>
      <c r="H579" s="137"/>
      <c r="I579" s="137"/>
      <c r="J579" s="1"/>
      <c r="K579" s="1"/>
    </row>
    <row r="580" spans="2:11" s="20" customFormat="1">
      <c r="B580" s="32"/>
      <c r="C580" s="91">
        <f>C563+1</f>
        <v>48</v>
      </c>
      <c r="D580" s="32" t="s">
        <v>150</v>
      </c>
      <c r="E580" s="32"/>
      <c r="F580" s="33"/>
      <c r="G580" s="33"/>
      <c r="H580" s="32"/>
      <c r="I580" s="77"/>
      <c r="J580" s="77"/>
      <c r="K580" s="77"/>
    </row>
    <row r="581" spans="2:11" s="20" customFormat="1">
      <c r="C581" s="33"/>
      <c r="D581" s="147" t="s">
        <v>373</v>
      </c>
      <c r="E581" s="147"/>
      <c r="F581" s="143" t="s">
        <v>268</v>
      </c>
      <c r="G581" s="79"/>
      <c r="H581" s="77"/>
    </row>
    <row r="582" spans="2:11" s="20" customFormat="1">
      <c r="C582" s="33"/>
      <c r="D582" s="20" t="s">
        <v>103</v>
      </c>
      <c r="F582" s="89">
        <v>1</v>
      </c>
      <c r="G582" s="94"/>
    </row>
    <row r="583" spans="2:11" s="20" customFormat="1">
      <c r="C583" s="33"/>
      <c r="D583" s="20" t="s">
        <v>8</v>
      </c>
      <c r="F583" s="89">
        <v>2</v>
      </c>
      <c r="G583" s="99"/>
      <c r="H583" s="98"/>
    </row>
    <row r="584" spans="2:11" s="20" customFormat="1">
      <c r="C584" s="33"/>
      <c r="D584" s="20" t="s">
        <v>104</v>
      </c>
      <c r="F584" s="89">
        <v>3</v>
      </c>
      <c r="G584" s="99"/>
      <c r="H584" s="98"/>
    </row>
    <row r="585" spans="2:11" s="20" customFormat="1">
      <c r="C585" s="33"/>
      <c r="D585" s="20" t="s">
        <v>10</v>
      </c>
      <c r="F585" s="89">
        <v>4</v>
      </c>
      <c r="G585" s="99"/>
      <c r="H585" s="98"/>
    </row>
    <row r="586" spans="2:11" s="20" customFormat="1">
      <c r="C586" s="33"/>
      <c r="D586" s="20" t="s">
        <v>106</v>
      </c>
      <c r="F586" s="89">
        <v>5</v>
      </c>
      <c r="G586" s="99"/>
      <c r="H586" s="98"/>
      <c r="I586" s="137"/>
    </row>
    <row r="587" spans="2:11" s="20" customFormat="1">
      <c r="C587" s="33"/>
      <c r="D587" s="20" t="s">
        <v>105</v>
      </c>
      <c r="F587" s="89">
        <v>6</v>
      </c>
      <c r="G587" s="94"/>
      <c r="H587" s="137"/>
      <c r="I587" s="137"/>
    </row>
    <row r="588" spans="2:11" s="20" customFormat="1">
      <c r="C588" s="33"/>
      <c r="D588" s="20" t="s">
        <v>107</v>
      </c>
      <c r="F588" s="89">
        <v>7</v>
      </c>
      <c r="G588" s="94"/>
      <c r="H588" s="137"/>
    </row>
    <row r="589" spans="2:11" s="20" customFormat="1">
      <c r="C589" s="33"/>
      <c r="D589" s="20" t="s">
        <v>9</v>
      </c>
      <c r="F589" s="89">
        <v>8</v>
      </c>
      <c r="G589" s="94"/>
      <c r="H589" s="137"/>
    </row>
    <row r="590" spans="2:11" s="20" customFormat="1">
      <c r="C590" s="33"/>
      <c r="D590" s="20" t="s">
        <v>192</v>
      </c>
      <c r="F590" s="89">
        <v>9</v>
      </c>
      <c r="G590" s="94"/>
      <c r="H590" s="137"/>
    </row>
    <row r="591" spans="2:11" s="20" customFormat="1">
      <c r="C591" s="33"/>
      <c r="D591" s="20" t="s">
        <v>193</v>
      </c>
      <c r="F591" s="89">
        <v>10</v>
      </c>
      <c r="G591" s="94"/>
      <c r="H591" s="137"/>
    </row>
    <row r="592" spans="2:11" s="20" customFormat="1">
      <c r="C592" s="33"/>
      <c r="D592" s="20" t="s">
        <v>243</v>
      </c>
      <c r="F592" s="89">
        <v>11</v>
      </c>
      <c r="G592" s="94"/>
      <c r="H592" s="137"/>
    </row>
    <row r="593" spans="2:11" s="20" customFormat="1">
      <c r="C593" s="33"/>
      <c r="D593" s="20" t="s">
        <v>194</v>
      </c>
      <c r="F593" s="89">
        <v>12</v>
      </c>
      <c r="G593" s="94"/>
      <c r="H593" s="137"/>
    </row>
    <row r="594" spans="2:11" s="20" customFormat="1">
      <c r="C594" s="33"/>
      <c r="D594" s="20" t="s">
        <v>266</v>
      </c>
      <c r="F594" s="89">
        <v>98</v>
      </c>
      <c r="G594" s="137"/>
      <c r="H594" s="137"/>
      <c r="I594" s="137"/>
    </row>
    <row r="595" spans="2:11" s="20" customFormat="1">
      <c r="C595" s="33"/>
      <c r="F595" s="140"/>
      <c r="G595" s="94"/>
      <c r="H595" s="137"/>
      <c r="I595" s="32"/>
      <c r="J595" s="32"/>
      <c r="K595" s="32"/>
    </row>
    <row r="596" spans="2:11" s="20" customFormat="1" ht="19.5" customHeight="1">
      <c r="B596" s="32"/>
      <c r="C596" s="163">
        <f>C580+1</f>
        <v>49</v>
      </c>
      <c r="D596" s="164" t="s">
        <v>280</v>
      </c>
      <c r="E596" s="165"/>
      <c r="F596" s="165"/>
      <c r="G596" s="165"/>
      <c r="H596" s="165"/>
      <c r="I596" s="77"/>
      <c r="J596" s="77"/>
      <c r="K596" s="77"/>
    </row>
    <row r="597" spans="2:11" s="20" customFormat="1">
      <c r="C597" s="33"/>
      <c r="D597" s="147" t="s">
        <v>374</v>
      </c>
      <c r="E597" s="147"/>
      <c r="F597" s="143" t="s">
        <v>272</v>
      </c>
      <c r="G597" s="79"/>
      <c r="H597" s="77"/>
    </row>
    <row r="598" spans="2:11" s="20" customFormat="1">
      <c r="C598" s="33"/>
      <c r="D598" s="20" t="s">
        <v>177</v>
      </c>
      <c r="F598" s="166">
        <v>1</v>
      </c>
    </row>
    <row r="599" spans="2:11" s="20" customFormat="1">
      <c r="C599" s="33"/>
      <c r="D599" s="20" t="s">
        <v>26</v>
      </c>
      <c r="F599" s="166">
        <v>2</v>
      </c>
    </row>
    <row r="600" spans="2:11" s="20" customFormat="1">
      <c r="C600" s="33"/>
      <c r="D600" s="20" t="s">
        <v>27</v>
      </c>
      <c r="F600" s="166">
        <v>3</v>
      </c>
    </row>
    <row r="601" spans="2:11" s="20" customFormat="1">
      <c r="C601" s="33"/>
      <c r="D601" s="20" t="s">
        <v>195</v>
      </c>
      <c r="F601" s="166">
        <v>4</v>
      </c>
    </row>
    <row r="602" spans="2:11" s="20" customFormat="1" ht="14.25" customHeight="1">
      <c r="C602" s="33"/>
      <c r="D602" s="167" t="s">
        <v>196</v>
      </c>
      <c r="E602" s="167"/>
      <c r="F602" s="166">
        <v>5</v>
      </c>
    </row>
    <row r="603" spans="2:11" s="20" customFormat="1">
      <c r="C603" s="33"/>
      <c r="D603" s="20" t="s">
        <v>266</v>
      </c>
      <c r="F603" s="166">
        <v>98</v>
      </c>
      <c r="I603" s="137"/>
    </row>
    <row r="604" spans="2:11" s="20" customFormat="1">
      <c r="C604" s="33"/>
      <c r="D604" s="140"/>
      <c r="E604" s="140"/>
      <c r="F604" s="140"/>
      <c r="G604" s="94"/>
      <c r="H604" s="137"/>
      <c r="I604" s="32"/>
      <c r="J604" s="32"/>
      <c r="K604" s="32"/>
    </row>
    <row r="605" spans="2:11" s="20" customFormat="1">
      <c r="C605" s="91">
        <f>C596+1</f>
        <v>50</v>
      </c>
      <c r="D605" s="32" t="s">
        <v>281</v>
      </c>
      <c r="E605" s="32"/>
      <c r="F605" s="33"/>
      <c r="G605" s="33"/>
      <c r="H605" s="32"/>
      <c r="I605" s="77"/>
      <c r="J605" s="77"/>
      <c r="K605" s="77"/>
    </row>
    <row r="606" spans="2:11" s="20" customFormat="1">
      <c r="C606" s="33"/>
      <c r="D606" s="147" t="s">
        <v>375</v>
      </c>
      <c r="E606" s="147"/>
      <c r="F606" s="143" t="s">
        <v>272</v>
      </c>
      <c r="G606" s="79"/>
      <c r="H606" s="77"/>
    </row>
    <row r="607" spans="2:11" s="20" customFormat="1">
      <c r="C607" s="33"/>
      <c r="D607" s="20" t="s">
        <v>22</v>
      </c>
      <c r="F607" s="89">
        <v>1</v>
      </c>
    </row>
    <row r="608" spans="2:11" s="20" customFormat="1">
      <c r="C608" s="33"/>
      <c r="D608" s="20" t="s">
        <v>23</v>
      </c>
      <c r="F608" s="89">
        <v>2</v>
      </c>
    </row>
    <row r="609" spans="2:11" s="20" customFormat="1">
      <c r="C609" s="33"/>
      <c r="D609" s="20" t="s">
        <v>24</v>
      </c>
      <c r="F609" s="89">
        <v>3</v>
      </c>
    </row>
    <row r="610" spans="2:11" s="20" customFormat="1">
      <c r="C610" s="33"/>
      <c r="D610" s="20" t="s">
        <v>235</v>
      </c>
      <c r="F610" s="89">
        <v>4</v>
      </c>
    </row>
    <row r="611" spans="2:11" s="20" customFormat="1">
      <c r="C611" s="33"/>
      <c r="D611" s="20" t="s">
        <v>25</v>
      </c>
      <c r="F611" s="89">
        <v>5</v>
      </c>
    </row>
    <row r="612" spans="2:11" s="20" customFormat="1">
      <c r="C612" s="33"/>
      <c r="D612" s="20" t="s">
        <v>197</v>
      </c>
      <c r="F612" s="89">
        <v>6</v>
      </c>
    </row>
    <row r="613" spans="2:11" s="20" customFormat="1">
      <c r="C613" s="33"/>
      <c r="D613" s="20" t="s">
        <v>198</v>
      </c>
      <c r="F613" s="89">
        <v>7</v>
      </c>
    </row>
    <row r="614" spans="2:11" s="20" customFormat="1">
      <c r="C614" s="33"/>
      <c r="D614" s="20" t="s">
        <v>266</v>
      </c>
      <c r="F614" s="89">
        <v>98</v>
      </c>
    </row>
    <row r="615" spans="2:11" s="20" customFormat="1">
      <c r="C615" s="33"/>
      <c r="F615" s="94"/>
      <c r="G615" s="94"/>
      <c r="I615" s="32"/>
      <c r="J615" s="32"/>
      <c r="K615" s="32"/>
    </row>
    <row r="616" spans="2:11" s="20" customFormat="1">
      <c r="B616" s="32"/>
      <c r="C616" s="91">
        <f>C605+1</f>
        <v>51</v>
      </c>
      <c r="D616" s="32" t="s">
        <v>284</v>
      </c>
      <c r="E616" s="32"/>
      <c r="F616" s="94"/>
      <c r="G616" s="33"/>
      <c r="H616" s="33"/>
      <c r="I616" s="114"/>
      <c r="J616" s="114"/>
      <c r="K616" s="114"/>
    </row>
    <row r="617" spans="2:11" s="20" customFormat="1">
      <c r="B617" s="32"/>
      <c r="C617" s="91"/>
      <c r="D617" s="32"/>
      <c r="E617" s="32"/>
      <c r="F617" s="33" t="s">
        <v>140</v>
      </c>
      <c r="G617" s="33" t="s">
        <v>139</v>
      </c>
      <c r="H617" s="32"/>
      <c r="I617" s="114"/>
    </row>
    <row r="618" spans="2:11" s="20" customFormat="1">
      <c r="C618" s="33"/>
      <c r="D618" s="10" t="s">
        <v>5</v>
      </c>
      <c r="E618" s="32"/>
      <c r="F618" s="89">
        <v>99</v>
      </c>
      <c r="G618" s="89">
        <v>99</v>
      </c>
      <c r="I618" s="99"/>
    </row>
    <row r="619" spans="2:11" s="20" customFormat="1">
      <c r="C619" s="33"/>
      <c r="D619" s="10" t="s">
        <v>102</v>
      </c>
      <c r="F619" s="89">
        <v>1</v>
      </c>
      <c r="G619" s="89">
        <v>1</v>
      </c>
      <c r="I619" s="99"/>
    </row>
    <row r="620" spans="2:11" s="20" customFormat="1">
      <c r="C620" s="33"/>
      <c r="D620" s="10" t="s">
        <v>100</v>
      </c>
      <c r="F620" s="89">
        <v>2</v>
      </c>
      <c r="G620" s="89">
        <v>2</v>
      </c>
      <c r="I620" s="99"/>
    </row>
    <row r="621" spans="2:11" s="20" customFormat="1">
      <c r="C621" s="33"/>
      <c r="D621" s="10" t="s">
        <v>101</v>
      </c>
      <c r="F621" s="89">
        <v>3</v>
      </c>
      <c r="G621" s="89">
        <v>3</v>
      </c>
      <c r="I621" s="99"/>
    </row>
    <row r="622" spans="2:11" s="20" customFormat="1">
      <c r="C622" s="33"/>
      <c r="D622" s="10" t="s">
        <v>146</v>
      </c>
      <c r="F622" s="89">
        <v>4</v>
      </c>
      <c r="G622" s="89">
        <v>4</v>
      </c>
    </row>
    <row r="623" spans="2:11" s="20" customFormat="1">
      <c r="C623" s="33"/>
      <c r="F623" s="94"/>
      <c r="G623" s="140"/>
    </row>
    <row r="624" spans="2:11" s="20" customFormat="1">
      <c r="C624" s="33"/>
      <c r="F624" s="94"/>
      <c r="G624" s="140"/>
    </row>
    <row r="625" spans="1:11" s="20" customFormat="1">
      <c r="B625" s="32"/>
      <c r="C625" s="91">
        <f>C616+1</f>
        <v>52</v>
      </c>
      <c r="D625" s="32" t="s">
        <v>282</v>
      </c>
      <c r="F625" s="395"/>
      <c r="G625" s="395"/>
    </row>
    <row r="626" spans="1:11" s="20" customFormat="1">
      <c r="C626" s="33"/>
      <c r="D626" s="20" t="s">
        <v>18</v>
      </c>
      <c r="F626" s="89">
        <v>1</v>
      </c>
      <c r="G626" s="94"/>
    </row>
    <row r="627" spans="1:11" s="20" customFormat="1">
      <c r="C627" s="33"/>
      <c r="D627" s="20" t="s">
        <v>19</v>
      </c>
      <c r="F627" s="89">
        <v>2</v>
      </c>
      <c r="G627" s="94"/>
    </row>
    <row r="628" spans="1:11" s="20" customFormat="1">
      <c r="C628" s="33"/>
      <c r="D628" s="20" t="s">
        <v>4</v>
      </c>
      <c r="F628" s="89">
        <v>3</v>
      </c>
      <c r="G628" s="94"/>
    </row>
    <row r="629" spans="1:11" s="20" customFormat="1">
      <c r="C629" s="33"/>
      <c r="F629" s="140"/>
      <c r="G629" s="94"/>
      <c r="I629" s="10"/>
      <c r="J629" s="10"/>
      <c r="K629" s="10"/>
    </row>
    <row r="630" spans="1:11" s="20" customFormat="1">
      <c r="B630" s="10"/>
      <c r="C630" s="139"/>
      <c r="D630" s="10"/>
      <c r="E630" s="10"/>
      <c r="F630" s="30"/>
      <c r="G630" s="68"/>
      <c r="H630" s="10"/>
      <c r="I630" s="168"/>
      <c r="J630" s="168"/>
      <c r="K630" s="168"/>
    </row>
    <row r="631" spans="1:11" s="20" customFormat="1">
      <c r="A631" s="153"/>
      <c r="B631" s="32"/>
      <c r="C631" s="91">
        <f>C625+1</f>
        <v>53</v>
      </c>
      <c r="D631" s="32" t="s">
        <v>301</v>
      </c>
      <c r="E631" s="32"/>
      <c r="F631" s="146"/>
      <c r="G631" s="169"/>
      <c r="H631" s="32"/>
    </row>
    <row r="632" spans="1:11" s="20" customFormat="1">
      <c r="C632" s="33"/>
      <c r="D632" s="20" t="s">
        <v>0</v>
      </c>
      <c r="F632" s="89">
        <v>1</v>
      </c>
      <c r="G632" s="94"/>
    </row>
    <row r="633" spans="1:11" s="20" customFormat="1">
      <c r="C633" s="33"/>
      <c r="D633" s="20" t="s">
        <v>1</v>
      </c>
      <c r="F633" s="89">
        <v>2</v>
      </c>
      <c r="G633" s="99" t="s">
        <v>99</v>
      </c>
      <c r="H633" s="141">
        <f>C641</f>
        <v>55</v>
      </c>
      <c r="I633" s="141" t="str">
        <f>+"si P"&amp;$C$471&amp;"=1 "</f>
        <v xml:space="preserve">si P41=1 </v>
      </c>
    </row>
    <row r="634" spans="1:11" s="20" customFormat="1">
      <c r="A634" s="115"/>
      <c r="B634" s="33"/>
      <c r="C634" s="33"/>
      <c r="D634" s="33"/>
      <c r="E634" s="33"/>
      <c r="F634" s="33"/>
      <c r="G634" s="33"/>
      <c r="H634" s="141">
        <f>C647</f>
        <v>56</v>
      </c>
      <c r="I634" s="141" t="str">
        <f>+"si P"&amp;$C$471&amp;"=2 "</f>
        <v xml:space="preserve">si P41=2 </v>
      </c>
      <c r="J634" s="33"/>
      <c r="K634" s="33"/>
    </row>
    <row r="635" spans="1:11" s="20" customFormat="1">
      <c r="B635" s="32"/>
      <c r="C635" s="91">
        <f>C631+1</f>
        <v>54</v>
      </c>
      <c r="D635" s="32" t="s">
        <v>298</v>
      </c>
      <c r="E635" s="32"/>
      <c r="F635" s="32"/>
      <c r="H635" s="32"/>
    </row>
    <row r="636" spans="1:11" s="20" customFormat="1">
      <c r="C636" s="33"/>
      <c r="D636" s="20" t="s">
        <v>0</v>
      </c>
      <c r="F636" s="89">
        <v>1</v>
      </c>
      <c r="G636" s="94"/>
    </row>
    <row r="637" spans="1:11" s="20" customFormat="1">
      <c r="C637" s="33"/>
      <c r="D637" s="20" t="s">
        <v>1</v>
      </c>
      <c r="F637" s="89">
        <v>2</v>
      </c>
      <c r="G637" s="99"/>
      <c r="H637" s="141"/>
      <c r="I637" s="141"/>
    </row>
    <row r="638" spans="1:11" s="20" customFormat="1">
      <c r="C638" s="181"/>
      <c r="D638" s="20" t="s">
        <v>119</v>
      </c>
      <c r="F638" s="89">
        <v>3</v>
      </c>
      <c r="G638" s="180"/>
      <c r="H638" s="141"/>
      <c r="I638" s="141"/>
    </row>
    <row r="639" spans="1:11" s="20" customFormat="1">
      <c r="C639" s="33"/>
      <c r="F639" s="140"/>
      <c r="G639" s="33"/>
      <c r="H639" s="141"/>
      <c r="I639" s="141"/>
    </row>
    <row r="640" spans="1:11" s="20" customFormat="1">
      <c r="B640" s="10"/>
      <c r="C640" s="116" t="str">
        <f>+"Aplicar sólo si (P"&amp;C252&amp;"=1 o P"&amp;C321&amp;"=1 o P"&amp;C389&amp;"=1) y (P"&amp;C471&amp;"=1 o P"&amp;C631&amp;"=1)"</f>
        <v>Aplicar sólo si (P17=1 o P24=1 o P31=1) y (P41=1 o P53=1)</v>
      </c>
      <c r="E640" s="170"/>
      <c r="F640" s="155"/>
      <c r="G640" s="30"/>
      <c r="H640" s="10"/>
      <c r="I640" s="10"/>
      <c r="J640" s="10"/>
      <c r="K640" s="10"/>
    </row>
    <row r="641" spans="1:11" s="20" customFormat="1">
      <c r="B641" s="10"/>
      <c r="C641" s="91">
        <f>C635+1</f>
        <v>55</v>
      </c>
      <c r="D641" s="128" t="s">
        <v>237</v>
      </c>
      <c r="E641" s="10"/>
      <c r="F641" s="68"/>
      <c r="G641" s="394"/>
      <c r="H641" s="394"/>
      <c r="I641" s="394"/>
      <c r="J641" s="394"/>
      <c r="K641" s="10"/>
    </row>
    <row r="642" spans="1:11" s="20" customFormat="1">
      <c r="B642" s="10"/>
      <c r="C642" s="139"/>
      <c r="D642" s="10" t="s">
        <v>0</v>
      </c>
      <c r="E642" s="10"/>
      <c r="F642" s="120">
        <v>1</v>
      </c>
      <c r="G642" s="68"/>
      <c r="H642" s="10"/>
      <c r="I642" s="10"/>
      <c r="J642" s="10"/>
      <c r="K642" s="10"/>
    </row>
    <row r="643" spans="1:11" s="20" customFormat="1">
      <c r="B643" s="10"/>
      <c r="C643" s="139"/>
      <c r="D643" s="10" t="s">
        <v>1</v>
      </c>
      <c r="E643" s="10"/>
      <c r="F643" s="120">
        <v>2</v>
      </c>
      <c r="G643" s="68"/>
      <c r="H643" s="10"/>
      <c r="I643" s="168"/>
      <c r="J643" s="168"/>
      <c r="K643" s="168"/>
    </row>
    <row r="644" spans="1:11">
      <c r="B644" s="168"/>
      <c r="C644" s="171"/>
      <c r="D644" s="168"/>
      <c r="E644" s="168"/>
      <c r="F644" s="172"/>
      <c r="G644" s="172"/>
      <c r="H644" s="168"/>
    </row>
    <row r="645" spans="1:11">
      <c r="A645" s="148" t="s">
        <v>245</v>
      </c>
      <c r="B645" s="149"/>
      <c r="C645" s="149"/>
      <c r="D645" s="149" t="s">
        <v>449</v>
      </c>
      <c r="E645" s="149"/>
      <c r="F645" s="149"/>
      <c r="G645" s="149"/>
      <c r="H645" s="149"/>
      <c r="I645" s="149"/>
      <c r="J645" s="149"/>
      <c r="K645" s="149"/>
    </row>
    <row r="646" spans="1:11">
      <c r="B646" s="168"/>
      <c r="C646" s="171"/>
      <c r="D646" s="168"/>
      <c r="E646" s="168"/>
      <c r="F646" s="172"/>
      <c r="G646" s="172"/>
      <c r="H646" s="168"/>
      <c r="I646" s="10"/>
      <c r="J646" s="10"/>
      <c r="K646" s="10"/>
    </row>
    <row r="647" spans="1:11" s="20" customFormat="1">
      <c r="B647" s="32"/>
      <c r="C647" s="91">
        <f>C641+1</f>
        <v>56</v>
      </c>
      <c r="D647" s="32" t="s">
        <v>113</v>
      </c>
      <c r="E647" s="32"/>
      <c r="F647" s="99"/>
      <c r="G647" s="68"/>
      <c r="H647" s="10"/>
      <c r="I647" s="10"/>
      <c r="J647" s="10"/>
      <c r="K647" s="10"/>
    </row>
    <row r="648" spans="1:11" s="20" customFormat="1">
      <c r="B648" s="10"/>
      <c r="C648" s="139"/>
      <c r="D648" s="10" t="s">
        <v>0</v>
      </c>
      <c r="E648" s="10"/>
      <c r="F648" s="120">
        <v>1</v>
      </c>
      <c r="G648" s="140"/>
      <c r="H648" s="10"/>
      <c r="J648" s="10"/>
      <c r="K648" s="10"/>
    </row>
    <row r="649" spans="1:11" s="20" customFormat="1">
      <c r="B649" s="10"/>
      <c r="C649" s="139"/>
      <c r="D649" s="10" t="s">
        <v>1</v>
      </c>
      <c r="E649" s="10"/>
      <c r="F649" s="120">
        <v>2</v>
      </c>
      <c r="G649" s="114"/>
      <c r="H649" s="114"/>
      <c r="I649" s="114"/>
      <c r="J649" s="10"/>
      <c r="K649" s="10"/>
    </row>
    <row r="650" spans="1:11" s="20" customFormat="1">
      <c r="B650" s="10"/>
      <c r="C650" s="139"/>
      <c r="D650" s="33"/>
      <c r="F650" s="94"/>
      <c r="G650" s="114"/>
      <c r="H650" s="114"/>
      <c r="I650" s="10"/>
      <c r="J650" s="10"/>
      <c r="K650" s="10"/>
    </row>
    <row r="651" spans="1:11" s="20" customFormat="1">
      <c r="B651" s="32"/>
      <c r="C651" s="123">
        <f>C647+1</f>
        <v>57</v>
      </c>
      <c r="D651" s="115" t="s">
        <v>114</v>
      </c>
      <c r="E651" s="115"/>
      <c r="F651" s="115"/>
      <c r="G651" s="140"/>
      <c r="H651" s="10"/>
      <c r="I651" s="77"/>
      <c r="J651" s="77"/>
      <c r="K651" s="77"/>
    </row>
    <row r="652" spans="1:11" s="20" customFormat="1">
      <c r="C652" s="33"/>
      <c r="D652" s="147" t="s">
        <v>376</v>
      </c>
      <c r="E652" s="147"/>
      <c r="F652" s="143" t="s">
        <v>272</v>
      </c>
      <c r="G652" s="79"/>
      <c r="H652" s="77"/>
      <c r="I652" s="10"/>
      <c r="J652" s="10"/>
      <c r="K652" s="10"/>
    </row>
    <row r="653" spans="1:11" s="20" customFormat="1">
      <c r="B653" s="10"/>
      <c r="C653" s="139"/>
      <c r="D653" s="10" t="s">
        <v>125</v>
      </c>
      <c r="E653" s="10"/>
      <c r="F653" s="120">
        <v>1</v>
      </c>
      <c r="H653" s="10"/>
      <c r="I653" s="10"/>
      <c r="J653" s="10"/>
      <c r="K653" s="10"/>
    </row>
    <row r="654" spans="1:11" s="20" customFormat="1">
      <c r="B654" s="10"/>
      <c r="C654" s="139"/>
      <c r="D654" s="10" t="s">
        <v>199</v>
      </c>
      <c r="E654" s="10"/>
      <c r="F654" s="120">
        <v>2</v>
      </c>
      <c r="G654" s="68"/>
      <c r="H654" s="10"/>
      <c r="I654" s="10"/>
      <c r="J654" s="10"/>
      <c r="K654" s="10"/>
    </row>
    <row r="655" spans="1:11" s="20" customFormat="1">
      <c r="B655" s="10"/>
      <c r="C655" s="139"/>
      <c r="D655" s="10" t="s">
        <v>115</v>
      </c>
      <c r="E655" s="10"/>
      <c r="F655" s="120">
        <v>3</v>
      </c>
      <c r="G655" s="68"/>
      <c r="H655" s="10"/>
      <c r="I655" s="10"/>
      <c r="J655" s="10"/>
      <c r="K655" s="10"/>
    </row>
    <row r="656" spans="1:11" s="20" customFormat="1">
      <c r="B656" s="10"/>
      <c r="C656" s="139"/>
      <c r="D656" s="10" t="s">
        <v>116</v>
      </c>
      <c r="E656" s="10"/>
      <c r="F656" s="120">
        <v>4</v>
      </c>
      <c r="G656" s="68"/>
      <c r="H656" s="10"/>
      <c r="I656" s="10"/>
      <c r="J656" s="10"/>
      <c r="K656" s="10"/>
    </row>
    <row r="657" spans="1:11" s="20" customFormat="1">
      <c r="B657" s="10"/>
      <c r="C657" s="123"/>
      <c r="D657" s="10" t="s">
        <v>176</v>
      </c>
      <c r="E657" s="10"/>
      <c r="F657" s="120">
        <v>5</v>
      </c>
      <c r="G657" s="68"/>
      <c r="H657" s="10"/>
      <c r="I657" s="10"/>
      <c r="J657" s="10"/>
      <c r="K657" s="10"/>
    </row>
    <row r="658" spans="1:11" s="20" customFormat="1">
      <c r="B658" s="10"/>
      <c r="C658" s="139"/>
      <c r="D658" s="20" t="s">
        <v>126</v>
      </c>
      <c r="E658" s="10"/>
      <c r="F658" s="120">
        <v>6</v>
      </c>
      <c r="G658" s="68"/>
      <c r="H658" s="10"/>
      <c r="I658" s="10"/>
      <c r="J658" s="10"/>
      <c r="K658" s="10"/>
    </row>
    <row r="659" spans="1:11" s="20" customFormat="1">
      <c r="B659" s="10"/>
      <c r="C659" s="139"/>
      <c r="D659" s="10"/>
      <c r="E659" s="10"/>
      <c r="F659" s="68"/>
      <c r="G659" s="68"/>
      <c r="H659" s="10"/>
    </row>
    <row r="660" spans="1:11" s="20" customFormat="1">
      <c r="C660" s="33"/>
      <c r="D660" s="88"/>
      <c r="F660" s="99"/>
      <c r="G660" s="140"/>
    </row>
    <row r="661" spans="1:11" s="20" customFormat="1">
      <c r="B661" s="32"/>
      <c r="C661" s="91">
        <f>C651+1</f>
        <v>58</v>
      </c>
      <c r="D661" s="32" t="s">
        <v>285</v>
      </c>
      <c r="E661" s="32"/>
      <c r="F661" s="33"/>
      <c r="G661" s="99"/>
    </row>
    <row r="662" spans="1:11" s="20" customFormat="1">
      <c r="C662" s="33"/>
      <c r="D662" s="32"/>
      <c r="E662" s="32"/>
      <c r="F662" s="33" t="s">
        <v>140</v>
      </c>
      <c r="G662" s="33" t="s">
        <v>139</v>
      </c>
      <c r="I662" s="88"/>
      <c r="J662" s="88"/>
      <c r="K662" s="88"/>
    </row>
    <row r="663" spans="1:11" s="20" customFormat="1">
      <c r="C663" s="33"/>
      <c r="D663" s="10" t="s">
        <v>141</v>
      </c>
      <c r="E663" s="32"/>
      <c r="F663" s="89">
        <v>99</v>
      </c>
      <c r="G663" s="89">
        <v>99</v>
      </c>
    </row>
    <row r="664" spans="1:11" s="20" customFormat="1">
      <c r="C664" s="33"/>
      <c r="D664" s="10" t="s">
        <v>102</v>
      </c>
      <c r="F664" s="89">
        <v>1</v>
      </c>
      <c r="G664" s="89">
        <v>1</v>
      </c>
    </row>
    <row r="665" spans="1:11" s="20" customFormat="1">
      <c r="C665" s="33"/>
      <c r="D665" s="10" t="s">
        <v>100</v>
      </c>
      <c r="F665" s="89">
        <v>2</v>
      </c>
      <c r="G665" s="89">
        <v>2</v>
      </c>
    </row>
    <row r="666" spans="1:11" s="20" customFormat="1">
      <c r="C666" s="33"/>
      <c r="D666" s="10" t="s">
        <v>101</v>
      </c>
      <c r="F666" s="89">
        <v>3</v>
      </c>
      <c r="G666" s="89">
        <v>3</v>
      </c>
    </row>
    <row r="667" spans="1:11" s="20" customFormat="1">
      <c r="C667" s="33"/>
      <c r="D667" s="10" t="s">
        <v>146</v>
      </c>
      <c r="F667" s="89">
        <v>4</v>
      </c>
      <c r="G667" s="89">
        <v>4</v>
      </c>
    </row>
    <row r="668" spans="1:11" s="20" customFormat="1">
      <c r="C668" s="33"/>
      <c r="D668" s="10"/>
      <c r="F668" s="140"/>
      <c r="G668" s="140"/>
      <c r="I668" s="173"/>
      <c r="J668" s="99"/>
      <c r="K668" s="114"/>
    </row>
    <row r="669" spans="1:11" s="20" customFormat="1">
      <c r="A669" s="153"/>
      <c r="B669" s="32"/>
      <c r="C669" s="91">
        <f>C661+1</f>
        <v>59</v>
      </c>
      <c r="D669" s="128" t="s">
        <v>129</v>
      </c>
      <c r="H669" s="118"/>
    </row>
    <row r="670" spans="1:11" s="20" customFormat="1">
      <c r="C670" s="33"/>
      <c r="D670" s="10" t="s">
        <v>0</v>
      </c>
      <c r="E670" s="10"/>
      <c r="F670" s="120">
        <v>1</v>
      </c>
      <c r="G670" s="174"/>
      <c r="J670" s="12"/>
      <c r="K670" s="12"/>
    </row>
    <row r="671" spans="1:11" s="20" customFormat="1">
      <c r="C671" s="33"/>
      <c r="D671" s="10" t="s">
        <v>1</v>
      </c>
      <c r="E671" s="10"/>
      <c r="F671" s="120">
        <v>2</v>
      </c>
      <c r="G671" s="114"/>
    </row>
    <row r="672" spans="1:11" s="20" customFormat="1">
      <c r="C672" s="33"/>
      <c r="D672" s="10"/>
      <c r="F672" s="140"/>
      <c r="G672" s="140"/>
    </row>
    <row r="673" spans="1:11" s="20" customFormat="1">
      <c r="B673" s="10"/>
      <c r="C673" s="123"/>
      <c r="D673" s="10"/>
      <c r="E673" s="10"/>
      <c r="F673" s="68"/>
      <c r="G673" s="68"/>
      <c r="H673" s="10"/>
      <c r="I673" s="10"/>
      <c r="J673" s="10"/>
      <c r="K673" s="10"/>
    </row>
    <row r="674" spans="1:11">
      <c r="A674" s="31"/>
      <c r="B674" s="20"/>
      <c r="C674" s="91">
        <f>C669+1</f>
        <v>60</v>
      </c>
      <c r="D674" s="128" t="s">
        <v>287</v>
      </c>
      <c r="E674" s="20"/>
      <c r="F674" s="94"/>
      <c r="G674" s="94"/>
    </row>
    <row r="675" spans="1:11">
      <c r="B675" s="20"/>
      <c r="C675" s="91"/>
      <c r="D675" s="147" t="s">
        <v>377</v>
      </c>
      <c r="E675" s="143" t="s">
        <v>268</v>
      </c>
      <c r="F675" s="94"/>
    </row>
    <row r="676" spans="1:11">
      <c r="B676" s="20"/>
      <c r="C676" s="33"/>
      <c r="D676" s="20" t="s">
        <v>10</v>
      </c>
      <c r="E676" s="89">
        <v>1</v>
      </c>
      <c r="F676" s="94"/>
    </row>
    <row r="677" spans="1:11">
      <c r="B677" s="20"/>
      <c r="C677" s="33"/>
      <c r="D677" s="20" t="s">
        <v>200</v>
      </c>
      <c r="E677" s="89">
        <v>2</v>
      </c>
      <c r="F677" s="94"/>
    </row>
    <row r="678" spans="1:11">
      <c r="B678" s="20"/>
      <c r="C678" s="33"/>
      <c r="D678" s="20" t="s">
        <v>202</v>
      </c>
      <c r="E678" s="89">
        <v>3</v>
      </c>
      <c r="F678" s="94"/>
    </row>
    <row r="679" spans="1:11">
      <c r="B679" s="20"/>
      <c r="C679" s="33"/>
      <c r="D679" s="20" t="s">
        <v>210</v>
      </c>
      <c r="E679" s="89">
        <v>4</v>
      </c>
      <c r="F679" s="94"/>
    </row>
    <row r="680" spans="1:11">
      <c r="B680" s="20"/>
      <c r="C680" s="33"/>
      <c r="D680" s="20" t="s">
        <v>201</v>
      </c>
      <c r="E680" s="89">
        <v>5</v>
      </c>
      <c r="F680" s="94"/>
    </row>
    <row r="681" spans="1:11">
      <c r="B681" s="20"/>
      <c r="C681" s="33"/>
      <c r="D681" s="20" t="s">
        <v>207</v>
      </c>
      <c r="E681" s="89">
        <v>6</v>
      </c>
      <c r="F681" s="94"/>
    </row>
    <row r="682" spans="1:11">
      <c r="B682" s="20"/>
      <c r="C682" s="33"/>
      <c r="D682" s="20" t="s">
        <v>203</v>
      </c>
      <c r="E682" s="89">
        <v>7</v>
      </c>
      <c r="F682" s="94"/>
    </row>
    <row r="683" spans="1:11">
      <c r="B683" s="20"/>
      <c r="C683" s="33"/>
      <c r="D683" s="20" t="s">
        <v>204</v>
      </c>
      <c r="E683" s="89">
        <v>8</v>
      </c>
      <c r="F683" s="94"/>
    </row>
    <row r="684" spans="1:11">
      <c r="B684" s="20"/>
      <c r="C684" s="33"/>
      <c r="D684" s="20" t="s">
        <v>205</v>
      </c>
      <c r="E684" s="89">
        <v>9</v>
      </c>
      <c r="F684" s="94"/>
    </row>
    <row r="685" spans="1:11">
      <c r="B685" s="20"/>
      <c r="C685" s="33"/>
      <c r="D685" s="20" t="s">
        <v>206</v>
      </c>
      <c r="E685" s="89">
        <v>10</v>
      </c>
      <c r="F685" s="94"/>
    </row>
    <row r="686" spans="1:11">
      <c r="B686" s="20"/>
      <c r="C686" s="33"/>
      <c r="D686" s="20" t="s">
        <v>208</v>
      </c>
      <c r="E686" s="89">
        <v>11</v>
      </c>
      <c r="F686" s="94"/>
    </row>
    <row r="687" spans="1:11">
      <c r="B687" s="20"/>
      <c r="C687" s="33"/>
      <c r="D687" s="20" t="s">
        <v>209</v>
      </c>
      <c r="E687" s="89">
        <v>12</v>
      </c>
      <c r="F687" s="94"/>
    </row>
    <row r="688" spans="1:11">
      <c r="B688" s="20"/>
      <c r="C688" s="33"/>
      <c r="D688" s="20"/>
      <c r="E688" s="140"/>
      <c r="F688" s="94"/>
    </row>
    <row r="689" spans="1:20" s="20" customFormat="1">
      <c r="B689" s="32"/>
      <c r="C689" s="91">
        <f>C674+1</f>
        <v>61</v>
      </c>
      <c r="D689" s="32" t="s">
        <v>236</v>
      </c>
      <c r="F689" s="395"/>
      <c r="G689" s="395"/>
    </row>
    <row r="690" spans="1:20" s="20" customFormat="1">
      <c r="C690" s="33"/>
      <c r="D690" s="20" t="s">
        <v>18</v>
      </c>
      <c r="F690" s="89">
        <v>1</v>
      </c>
      <c r="G690" s="94"/>
    </row>
    <row r="691" spans="1:20" s="20" customFormat="1">
      <c r="C691" s="33"/>
      <c r="D691" s="20" t="s">
        <v>19</v>
      </c>
      <c r="F691" s="89">
        <v>2</v>
      </c>
      <c r="G691" s="94"/>
    </row>
    <row r="692" spans="1:20" s="20" customFormat="1">
      <c r="C692" s="33"/>
      <c r="D692" s="20" t="s">
        <v>4</v>
      </c>
      <c r="F692" s="89">
        <v>3</v>
      </c>
      <c r="G692" s="94"/>
    </row>
    <row r="693" spans="1:20">
      <c r="D693" s="114"/>
    </row>
    <row r="694" spans="1:20">
      <c r="A694" s="148" t="s">
        <v>295</v>
      </c>
      <c r="B694" s="149"/>
      <c r="C694" s="149"/>
      <c r="D694" s="149"/>
      <c r="E694" s="149"/>
      <c r="F694" s="149"/>
      <c r="G694" s="149"/>
      <c r="H694" s="149"/>
      <c r="I694" s="149"/>
      <c r="J694" s="149"/>
      <c r="K694" s="149"/>
    </row>
    <row r="695" spans="1:20" s="20" customFormat="1">
      <c r="A695" s="175"/>
      <c r="B695" s="134"/>
      <c r="C695" s="134"/>
      <c r="D695" s="134"/>
      <c r="E695" s="134"/>
      <c r="F695" s="134"/>
      <c r="G695" s="134"/>
      <c r="H695" s="134"/>
      <c r="I695" s="134"/>
      <c r="J695" s="134"/>
      <c r="K695" s="134"/>
    </row>
    <row r="696" spans="1:20" s="14" customFormat="1">
      <c r="A696" s="31"/>
      <c r="B696" s="196"/>
      <c r="C696" s="214"/>
      <c r="D696" s="215" t="s">
        <v>288</v>
      </c>
      <c r="E696" s="216"/>
      <c r="F696" s="216"/>
      <c r="G696" s="196"/>
      <c r="H696" s="200"/>
      <c r="I696" s="200"/>
      <c r="J696" s="200"/>
      <c r="K696" s="200"/>
      <c r="L696" s="2"/>
      <c r="M696" s="2"/>
      <c r="N696" s="2"/>
      <c r="O696" s="2"/>
      <c r="P696" s="2"/>
      <c r="Q696" s="2"/>
      <c r="R696" s="2"/>
      <c r="S696" s="2"/>
      <c r="T696" s="2"/>
    </row>
    <row r="697" spans="1:20" s="14" customFormat="1">
      <c r="A697" s="2"/>
      <c r="B697" s="200"/>
      <c r="C697" s="217"/>
      <c r="D697" s="217" t="s">
        <v>378</v>
      </c>
      <c r="E697" s="212" t="s">
        <v>268</v>
      </c>
      <c r="F697" s="196"/>
      <c r="G697" s="196"/>
      <c r="H697" s="200"/>
      <c r="I697" s="200"/>
      <c r="J697" s="200"/>
      <c r="K697" s="200"/>
      <c r="L697" s="2"/>
      <c r="M697" s="2"/>
      <c r="N697" s="2"/>
      <c r="O697" s="2"/>
      <c r="P697" s="2"/>
      <c r="Q697" s="2"/>
      <c r="R697" s="2"/>
      <c r="S697" s="2"/>
      <c r="T697" s="2"/>
    </row>
    <row r="698" spans="1:20" s="14" customFormat="1">
      <c r="A698" s="2"/>
      <c r="B698" s="200"/>
      <c r="C698" s="194"/>
      <c r="D698" s="200" t="s">
        <v>212</v>
      </c>
      <c r="E698" s="218">
        <v>1</v>
      </c>
      <c r="F698" s="219"/>
      <c r="G698" s="196"/>
      <c r="H698" s="200"/>
      <c r="I698" s="200"/>
      <c r="J698" s="200"/>
      <c r="K698" s="200"/>
      <c r="L698" s="2"/>
      <c r="M698" s="2"/>
      <c r="N698" s="2"/>
      <c r="O698" s="2"/>
      <c r="P698" s="2"/>
      <c r="Q698" s="2"/>
      <c r="R698" s="2"/>
      <c r="S698" s="2"/>
      <c r="T698" s="2"/>
    </row>
    <row r="699" spans="1:20" s="14" customFormat="1">
      <c r="A699" s="2"/>
      <c r="B699" s="200"/>
      <c r="C699" s="194"/>
      <c r="D699" s="200" t="s">
        <v>289</v>
      </c>
      <c r="E699" s="220">
        <v>2</v>
      </c>
      <c r="F699" s="194"/>
      <c r="G699" s="196"/>
      <c r="H699" s="200"/>
      <c r="I699" s="200"/>
      <c r="J699" s="200"/>
      <c r="K699" s="200"/>
      <c r="L699" s="2"/>
      <c r="M699" s="2"/>
      <c r="N699" s="2"/>
      <c r="O699" s="2"/>
      <c r="P699" s="2"/>
      <c r="Q699" s="2"/>
      <c r="R699" s="2"/>
      <c r="S699" s="2"/>
      <c r="T699" s="2"/>
    </row>
    <row r="700" spans="1:20" s="14" customFormat="1">
      <c r="A700" s="2"/>
      <c r="B700" s="200"/>
      <c r="C700" s="194"/>
      <c r="D700" s="200" t="s">
        <v>290</v>
      </c>
      <c r="E700" s="220">
        <v>3</v>
      </c>
      <c r="F700" s="194"/>
      <c r="G700" s="196"/>
      <c r="H700" s="200"/>
      <c r="I700" s="200"/>
      <c r="J700" s="200"/>
      <c r="K700" s="200"/>
      <c r="L700" s="2"/>
      <c r="M700" s="2"/>
      <c r="N700" s="2"/>
      <c r="O700" s="2"/>
      <c r="P700" s="2"/>
      <c r="Q700" s="2"/>
      <c r="R700" s="2"/>
      <c r="S700" s="2"/>
      <c r="T700" s="2"/>
    </row>
    <row r="701" spans="1:20" s="14" customFormat="1">
      <c r="A701" s="2"/>
      <c r="B701" s="200"/>
      <c r="C701" s="194"/>
      <c r="D701" s="200" t="s">
        <v>291</v>
      </c>
      <c r="E701" s="220">
        <v>4</v>
      </c>
      <c r="F701" s="194"/>
      <c r="G701" s="196"/>
      <c r="H701" s="200"/>
      <c r="I701" s="200"/>
      <c r="J701" s="200"/>
      <c r="K701" s="200"/>
      <c r="L701" s="2"/>
      <c r="M701" s="2"/>
      <c r="N701" s="2"/>
      <c r="O701" s="2"/>
      <c r="P701" s="2"/>
      <c r="Q701" s="2"/>
      <c r="R701" s="2"/>
      <c r="S701" s="2"/>
      <c r="T701" s="2"/>
    </row>
    <row r="702" spans="1:20" s="14" customFormat="1">
      <c r="A702" s="2"/>
      <c r="B702" s="200"/>
      <c r="C702" s="194"/>
      <c r="D702" s="200" t="s">
        <v>292</v>
      </c>
      <c r="E702" s="220">
        <v>5</v>
      </c>
      <c r="F702" s="194"/>
      <c r="G702" s="196"/>
      <c r="H702" s="200"/>
      <c r="I702" s="200"/>
      <c r="J702" s="200"/>
      <c r="K702" s="200"/>
      <c r="L702" s="2"/>
      <c r="M702" s="2"/>
      <c r="N702" s="2"/>
      <c r="O702" s="2"/>
      <c r="P702" s="2"/>
      <c r="Q702" s="2"/>
      <c r="R702" s="2"/>
      <c r="S702" s="2"/>
      <c r="T702" s="2"/>
    </row>
    <row r="703" spans="1:20" s="14" customFormat="1">
      <c r="A703" s="2"/>
      <c r="B703" s="200"/>
      <c r="C703" s="194"/>
      <c r="D703" s="200" t="s">
        <v>293</v>
      </c>
      <c r="E703" s="220">
        <v>6</v>
      </c>
      <c r="F703" s="210"/>
      <c r="G703" s="196"/>
      <c r="H703" s="200"/>
      <c r="I703" s="200"/>
      <c r="J703" s="200"/>
      <c r="K703" s="200"/>
      <c r="L703" s="2"/>
      <c r="M703" s="2"/>
      <c r="N703" s="2"/>
      <c r="O703" s="2"/>
      <c r="P703" s="2"/>
      <c r="Q703" s="2"/>
      <c r="R703" s="2"/>
      <c r="S703" s="2"/>
      <c r="T703" s="2"/>
    </row>
    <row r="704" spans="1:20" s="14" customFormat="1">
      <c r="A704" s="2"/>
      <c r="B704" s="200"/>
      <c r="C704" s="194"/>
      <c r="D704" s="200" t="s">
        <v>211</v>
      </c>
      <c r="E704" s="220">
        <v>7</v>
      </c>
      <c r="F704" s="196"/>
      <c r="G704" s="196"/>
      <c r="H704" s="200"/>
      <c r="I704" s="200"/>
      <c r="J704" s="200"/>
      <c r="K704" s="200"/>
      <c r="L704" s="2"/>
      <c r="M704" s="2"/>
      <c r="N704" s="2"/>
      <c r="O704" s="2"/>
      <c r="P704" s="2"/>
      <c r="Q704" s="2"/>
      <c r="R704" s="2"/>
      <c r="S704" s="2"/>
      <c r="T704" s="2"/>
    </row>
    <row r="705" spans="1:20" s="14" customFormat="1">
      <c r="A705" s="2"/>
      <c r="B705" s="200"/>
      <c r="C705" s="194"/>
      <c r="D705" s="200" t="s">
        <v>215</v>
      </c>
      <c r="E705" s="220">
        <v>8</v>
      </c>
      <c r="F705" s="196"/>
      <c r="G705" s="196"/>
      <c r="H705" s="200"/>
      <c r="I705" s="200"/>
      <c r="J705" s="200"/>
      <c r="K705" s="200"/>
      <c r="L705" s="2"/>
      <c r="M705" s="2"/>
      <c r="N705" s="2"/>
      <c r="O705" s="2"/>
      <c r="P705" s="2"/>
      <c r="Q705" s="2"/>
      <c r="R705" s="2"/>
      <c r="S705" s="2"/>
      <c r="T705" s="2"/>
    </row>
    <row r="706" spans="1:20" s="14" customFormat="1">
      <c r="A706" s="2"/>
      <c r="B706" s="200"/>
      <c r="C706" s="194"/>
      <c r="D706" s="200" t="s">
        <v>217</v>
      </c>
      <c r="E706" s="220">
        <v>9</v>
      </c>
      <c r="F706" s="196"/>
      <c r="G706" s="196"/>
      <c r="H706" s="200"/>
      <c r="I706" s="200"/>
      <c r="J706" s="200"/>
      <c r="K706" s="200"/>
      <c r="L706" s="2"/>
      <c r="M706" s="2"/>
      <c r="N706" s="2"/>
      <c r="O706" s="2"/>
      <c r="P706" s="2"/>
      <c r="Q706" s="2"/>
      <c r="R706" s="2"/>
      <c r="S706" s="2"/>
      <c r="T706" s="2"/>
    </row>
    <row r="707" spans="1:20" s="14" customFormat="1">
      <c r="A707" s="2"/>
      <c r="B707" s="200"/>
      <c r="C707" s="194"/>
      <c r="D707" s="200" t="s">
        <v>214</v>
      </c>
      <c r="E707" s="220">
        <v>10</v>
      </c>
      <c r="F707" s="196"/>
      <c r="G707" s="196"/>
      <c r="H707" s="200"/>
      <c r="I707" s="200"/>
      <c r="J707" s="200"/>
      <c r="K707" s="200"/>
      <c r="L707" s="2"/>
      <c r="M707" s="2"/>
      <c r="N707" s="2"/>
      <c r="O707" s="2"/>
      <c r="P707" s="2"/>
      <c r="Q707" s="2"/>
      <c r="R707" s="2"/>
      <c r="S707" s="2"/>
      <c r="T707" s="2"/>
    </row>
    <row r="708" spans="1:20" s="14" customFormat="1">
      <c r="A708" s="2"/>
      <c r="B708" s="200"/>
      <c r="C708" s="194"/>
      <c r="D708" s="200" t="s">
        <v>213</v>
      </c>
      <c r="E708" s="220">
        <v>11</v>
      </c>
      <c r="F708" s="196"/>
      <c r="G708" s="196"/>
      <c r="H708" s="200"/>
      <c r="I708" s="200"/>
      <c r="J708" s="200"/>
      <c r="K708" s="200"/>
      <c r="L708" s="2"/>
      <c r="M708" s="2"/>
      <c r="N708" s="2"/>
      <c r="O708" s="2"/>
      <c r="P708" s="2"/>
      <c r="Q708" s="2"/>
      <c r="R708" s="2"/>
      <c r="S708" s="2"/>
      <c r="T708" s="2"/>
    </row>
    <row r="709" spans="1:20" s="14" customFormat="1">
      <c r="A709" s="2"/>
      <c r="B709" s="200"/>
      <c r="C709" s="194"/>
      <c r="D709" s="200" t="s">
        <v>216</v>
      </c>
      <c r="E709" s="220">
        <v>98</v>
      </c>
      <c r="F709" s="196"/>
      <c r="G709" s="196"/>
      <c r="H709" s="200"/>
      <c r="I709" s="200"/>
      <c r="J709" s="200"/>
      <c r="K709" s="200"/>
      <c r="L709" s="2"/>
      <c r="M709" s="2"/>
      <c r="N709" s="2"/>
      <c r="O709" s="2"/>
      <c r="P709" s="2"/>
      <c r="Q709" s="2"/>
      <c r="R709" s="2"/>
      <c r="S709" s="2"/>
      <c r="T709" s="2"/>
    </row>
    <row r="710" spans="1:20">
      <c r="B710" s="20"/>
      <c r="C710" s="33"/>
      <c r="D710" s="114"/>
      <c r="E710" s="20"/>
      <c r="F710" s="94"/>
      <c r="G710" s="94"/>
    </row>
    <row r="711" spans="1:20">
      <c r="D711" s="176" t="str">
        <f>+"Aplicar P"&amp;C712&amp;" si P"&amp;C252&amp;"=2 y P"&amp;C321&amp;"=2 y P"&amp;C389&amp;"=2 y P"&amp;C471&amp;"=2 y P"&amp;C631&amp;"=2 y P"&amp;C647&amp;"=2"</f>
        <v>Aplicar P si P17=2 y P24=2 y P31=2 y P41=2 y P53=2 y P56=2</v>
      </c>
      <c r="E711" s="177"/>
    </row>
    <row r="712" spans="1:20">
      <c r="A712" s="31"/>
      <c r="B712" s="200"/>
      <c r="C712" s="214"/>
      <c r="D712" s="266" t="s">
        <v>294</v>
      </c>
      <c r="E712" s="267"/>
      <c r="F712" s="216"/>
      <c r="G712" s="196"/>
      <c r="H712" s="200"/>
      <c r="I712" s="200"/>
      <c r="J712" s="200"/>
      <c r="K712" s="200"/>
    </row>
    <row r="713" spans="1:20">
      <c r="B713" s="200"/>
      <c r="C713" s="268"/>
      <c r="D713" s="217" t="s">
        <v>378</v>
      </c>
      <c r="E713" s="212" t="s">
        <v>268</v>
      </c>
      <c r="F713" s="216"/>
      <c r="G713" s="196"/>
      <c r="H713" s="200"/>
      <c r="I713" s="200"/>
      <c r="J713" s="200"/>
      <c r="K713" s="200"/>
    </row>
    <row r="714" spans="1:20">
      <c r="B714" s="200"/>
      <c r="C714" s="268"/>
      <c r="D714" s="200" t="s">
        <v>212</v>
      </c>
      <c r="E714" s="218">
        <v>1</v>
      </c>
      <c r="F714" s="219"/>
      <c r="G714" s="196"/>
      <c r="H714" s="200"/>
      <c r="I714" s="200"/>
      <c r="J714" s="200"/>
      <c r="K714" s="200"/>
    </row>
    <row r="715" spans="1:20">
      <c r="B715" s="200"/>
      <c r="C715" s="268"/>
      <c r="D715" s="200" t="s">
        <v>289</v>
      </c>
      <c r="E715" s="220">
        <v>2</v>
      </c>
      <c r="F715" s="194"/>
      <c r="G715" s="196"/>
      <c r="H715" s="200"/>
      <c r="I715" s="200"/>
      <c r="J715" s="200"/>
      <c r="K715" s="200"/>
    </row>
    <row r="716" spans="1:20">
      <c r="B716" s="200"/>
      <c r="C716" s="268"/>
      <c r="D716" s="200" t="s">
        <v>290</v>
      </c>
      <c r="E716" s="220">
        <v>3</v>
      </c>
      <c r="F716" s="194"/>
      <c r="G716" s="196"/>
      <c r="H716" s="200"/>
      <c r="I716" s="200"/>
      <c r="J716" s="200"/>
      <c r="K716" s="200"/>
    </row>
    <row r="717" spans="1:20">
      <c r="B717" s="200"/>
      <c r="C717" s="268"/>
      <c r="D717" s="200" t="s">
        <v>291</v>
      </c>
      <c r="E717" s="220">
        <v>4</v>
      </c>
      <c r="F717" s="194"/>
      <c r="G717" s="196"/>
      <c r="H717" s="200"/>
      <c r="I717" s="200"/>
      <c r="J717" s="200"/>
      <c r="K717" s="200"/>
    </row>
    <row r="718" spans="1:20">
      <c r="B718" s="200"/>
      <c r="C718" s="268"/>
      <c r="D718" s="200" t="s">
        <v>292</v>
      </c>
      <c r="E718" s="220">
        <v>5</v>
      </c>
      <c r="F718" s="194"/>
      <c r="G718" s="196"/>
      <c r="H718" s="200"/>
      <c r="I718" s="200"/>
      <c r="J718" s="200"/>
      <c r="K718" s="200"/>
    </row>
    <row r="719" spans="1:20">
      <c r="B719" s="200"/>
      <c r="C719" s="194"/>
      <c r="D719" s="200" t="s">
        <v>293</v>
      </c>
      <c r="E719" s="220">
        <v>6</v>
      </c>
      <c r="F719" s="210"/>
      <c r="G719" s="196"/>
      <c r="H719" s="200"/>
      <c r="I719" s="200"/>
      <c r="J719" s="200"/>
      <c r="K719" s="200"/>
    </row>
    <row r="720" spans="1:20">
      <c r="B720" s="200"/>
      <c r="C720" s="194"/>
      <c r="D720" s="200" t="s">
        <v>211</v>
      </c>
      <c r="E720" s="220">
        <v>7</v>
      </c>
      <c r="F720" s="196"/>
      <c r="G720" s="196"/>
      <c r="H720" s="200"/>
      <c r="I720" s="200"/>
      <c r="J720" s="200"/>
      <c r="K720" s="200"/>
    </row>
    <row r="721" spans="1:11">
      <c r="B721" s="200"/>
      <c r="C721" s="194"/>
      <c r="D721" s="200" t="s">
        <v>215</v>
      </c>
      <c r="E721" s="220">
        <v>8</v>
      </c>
      <c r="F721" s="196"/>
      <c r="G721" s="196"/>
      <c r="H721" s="200"/>
      <c r="I721" s="200"/>
      <c r="J721" s="200"/>
      <c r="K721" s="200"/>
    </row>
    <row r="722" spans="1:11">
      <c r="B722" s="200"/>
      <c r="C722" s="194"/>
      <c r="D722" s="200" t="s">
        <v>217</v>
      </c>
      <c r="E722" s="220">
        <v>9</v>
      </c>
      <c r="F722" s="196"/>
      <c r="G722" s="196"/>
      <c r="H722" s="200"/>
      <c r="I722" s="200"/>
      <c r="J722" s="200"/>
      <c r="K722" s="200"/>
    </row>
    <row r="723" spans="1:11">
      <c r="B723" s="200"/>
      <c r="C723" s="194"/>
      <c r="D723" s="200" t="s">
        <v>214</v>
      </c>
      <c r="E723" s="220">
        <v>10</v>
      </c>
      <c r="F723" s="196"/>
      <c r="G723" s="196"/>
      <c r="H723" s="200"/>
      <c r="I723" s="200"/>
      <c r="J723" s="200"/>
      <c r="K723" s="200"/>
    </row>
    <row r="724" spans="1:11">
      <c r="B724" s="200"/>
      <c r="C724" s="194"/>
      <c r="D724" s="200" t="s">
        <v>213</v>
      </c>
      <c r="E724" s="220">
        <v>11</v>
      </c>
      <c r="F724" s="196"/>
      <c r="G724" s="196"/>
      <c r="H724" s="200"/>
      <c r="I724" s="200"/>
      <c r="J724" s="200"/>
      <c r="K724" s="200"/>
    </row>
    <row r="725" spans="1:11">
      <c r="B725" s="200"/>
      <c r="C725" s="194"/>
      <c r="D725" s="200" t="s">
        <v>216</v>
      </c>
      <c r="E725" s="220">
        <v>98</v>
      </c>
      <c r="F725" s="196"/>
      <c r="G725" s="196"/>
      <c r="H725" s="200"/>
      <c r="I725" s="200"/>
      <c r="J725" s="200"/>
      <c r="K725" s="200"/>
    </row>
    <row r="726" spans="1:11">
      <c r="A726" s="148" t="s">
        <v>295</v>
      </c>
      <c r="B726" s="233"/>
      <c r="C726" s="233"/>
      <c r="D726" s="233" t="s">
        <v>450</v>
      </c>
      <c r="E726" s="233"/>
      <c r="F726" s="233"/>
      <c r="G726" s="233"/>
      <c r="H726" s="233"/>
      <c r="I726" s="233"/>
      <c r="J726" s="233"/>
      <c r="K726" s="233"/>
    </row>
    <row r="727" spans="1:11" s="20" customFormat="1">
      <c r="A727" s="175"/>
      <c r="B727" s="134"/>
      <c r="C727" s="134"/>
      <c r="D727" s="226" t="s">
        <v>455</v>
      </c>
      <c r="E727" s="134"/>
      <c r="F727" s="134"/>
      <c r="G727" s="134"/>
      <c r="H727" s="134"/>
      <c r="I727" s="134"/>
      <c r="J727" s="134"/>
      <c r="K727" s="134"/>
    </row>
    <row r="728" spans="1:11" s="20" customFormat="1">
      <c r="A728" s="175"/>
      <c r="B728" s="134"/>
      <c r="C728" s="221">
        <f>C689+1</f>
        <v>62</v>
      </c>
      <c r="D728" s="222" t="s">
        <v>385</v>
      </c>
      <c r="E728" s="222"/>
      <c r="F728" s="222"/>
      <c r="G728" s="222"/>
      <c r="H728" s="226" t="s">
        <v>394</v>
      </c>
      <c r="I728" s="222"/>
      <c r="J728" s="222"/>
      <c r="K728" s="222"/>
    </row>
    <row r="729" spans="1:11" s="20" customFormat="1">
      <c r="A729" s="175"/>
      <c r="B729" s="134"/>
      <c r="C729" s="222"/>
      <c r="D729" s="222"/>
      <c r="E729" s="222"/>
      <c r="F729" s="222"/>
      <c r="G729" s="222"/>
      <c r="H729" s="222"/>
      <c r="I729" s="222"/>
      <c r="J729" s="222"/>
      <c r="K729" s="222"/>
    </row>
    <row r="730" spans="1:11" s="20" customFormat="1">
      <c r="A730" s="175"/>
      <c r="B730" s="134"/>
      <c r="C730" s="222"/>
      <c r="D730" s="222" t="s">
        <v>386</v>
      </c>
      <c r="E730" s="222"/>
      <c r="F730" s="222"/>
      <c r="G730" s="225">
        <v>1</v>
      </c>
      <c r="H730" s="222"/>
      <c r="I730" s="222"/>
      <c r="J730" s="222"/>
      <c r="K730" s="222"/>
    </row>
    <row r="731" spans="1:11" s="20" customFormat="1">
      <c r="A731" s="175"/>
      <c r="B731" s="134"/>
      <c r="C731" s="222"/>
      <c r="D731" s="222" t="s">
        <v>387</v>
      </c>
      <c r="E731" s="222"/>
      <c r="F731" s="222"/>
      <c r="G731" s="225">
        <v>2</v>
      </c>
      <c r="H731" s="222"/>
      <c r="I731" s="222"/>
      <c r="J731" s="222"/>
      <c r="K731" s="222"/>
    </row>
    <row r="732" spans="1:11" s="20" customFormat="1">
      <c r="A732" s="175"/>
      <c r="B732" s="134"/>
      <c r="C732" s="222"/>
      <c r="D732" s="222" t="s">
        <v>388</v>
      </c>
      <c r="E732" s="222"/>
      <c r="F732" s="222"/>
      <c r="G732" s="225">
        <v>3</v>
      </c>
      <c r="H732" s="222"/>
      <c r="I732" s="222"/>
      <c r="J732" s="222"/>
      <c r="K732" s="222"/>
    </row>
    <row r="733" spans="1:11" s="20" customFormat="1">
      <c r="A733" s="175"/>
      <c r="B733" s="134"/>
      <c r="C733" s="222"/>
      <c r="D733" s="222" t="s">
        <v>389</v>
      </c>
      <c r="E733" s="222"/>
      <c r="F733" s="222"/>
      <c r="G733" s="225">
        <v>4</v>
      </c>
      <c r="H733" s="222"/>
      <c r="I733" s="222"/>
      <c r="J733" s="222"/>
      <c r="K733" s="222"/>
    </row>
    <row r="734" spans="1:11" s="20" customFormat="1">
      <c r="A734" s="175"/>
      <c r="B734" s="134"/>
      <c r="C734" s="222"/>
      <c r="D734" s="222" t="s">
        <v>390</v>
      </c>
      <c r="E734" s="222"/>
      <c r="F734" s="222"/>
      <c r="G734" s="225">
        <v>5</v>
      </c>
      <c r="H734" s="222"/>
      <c r="I734" s="222"/>
      <c r="J734" s="222"/>
      <c r="K734" s="222"/>
    </row>
    <row r="735" spans="1:11" s="20" customFormat="1">
      <c r="A735" s="175"/>
      <c r="B735" s="134"/>
      <c r="C735" s="222"/>
      <c r="D735" s="222" t="s">
        <v>391</v>
      </c>
      <c r="E735" s="222"/>
      <c r="F735" s="222"/>
      <c r="G735" s="225">
        <v>6</v>
      </c>
      <c r="H735" s="222"/>
      <c r="I735" s="222"/>
      <c r="J735" s="222"/>
      <c r="K735" s="222"/>
    </row>
    <row r="736" spans="1:11" s="20" customFormat="1">
      <c r="A736" s="175"/>
      <c r="B736" s="134"/>
      <c r="C736" s="222"/>
      <c r="D736" s="222" t="s">
        <v>392</v>
      </c>
      <c r="E736" s="222"/>
      <c r="F736" s="222"/>
      <c r="G736" s="225">
        <v>7</v>
      </c>
      <c r="H736" s="222"/>
      <c r="I736" s="222"/>
      <c r="J736" s="222"/>
      <c r="K736" s="222"/>
    </row>
    <row r="737" spans="1:11" s="20" customFormat="1">
      <c r="A737" s="175"/>
      <c r="B737" s="134"/>
      <c r="C737" s="222"/>
      <c r="D737" s="222" t="s">
        <v>393</v>
      </c>
      <c r="E737" s="222"/>
      <c r="F737" s="222"/>
      <c r="G737" s="225">
        <v>8</v>
      </c>
      <c r="H737" s="222"/>
      <c r="I737" s="222"/>
      <c r="J737" s="222"/>
      <c r="K737" s="222"/>
    </row>
    <row r="738" spans="1:11" s="20" customFormat="1">
      <c r="A738" s="175"/>
      <c r="B738" s="134"/>
      <c r="C738" s="222"/>
      <c r="D738" s="222"/>
      <c r="E738" s="222"/>
      <c r="F738" s="222"/>
      <c r="G738" s="222"/>
      <c r="H738" s="222"/>
      <c r="I738" s="222"/>
      <c r="J738" s="222"/>
      <c r="K738" s="222"/>
    </row>
    <row r="739" spans="1:11" s="20" customFormat="1">
      <c r="A739" s="175"/>
      <c r="B739" s="134"/>
      <c r="C739" s="222"/>
      <c r="D739" s="222"/>
      <c r="E739" s="222"/>
      <c r="F739" s="222"/>
      <c r="G739" s="222"/>
      <c r="H739" s="222"/>
      <c r="I739" s="222"/>
      <c r="J739" s="222"/>
      <c r="K739" s="222"/>
    </row>
    <row r="740" spans="1:11" s="20" customFormat="1">
      <c r="A740" s="175"/>
      <c r="B740" s="134"/>
      <c r="C740" s="221">
        <f>C728+1</f>
        <v>63</v>
      </c>
      <c r="D740" s="222" t="s">
        <v>451</v>
      </c>
      <c r="E740" s="222"/>
      <c r="F740" s="264" t="s">
        <v>474</v>
      </c>
      <c r="G740" s="256">
        <f>C728</f>
        <v>62</v>
      </c>
      <c r="H740" s="222"/>
      <c r="I740" s="222"/>
      <c r="J740" s="222"/>
      <c r="K740" s="222"/>
    </row>
    <row r="741" spans="1:11" s="20" customFormat="1">
      <c r="A741" s="175"/>
      <c r="B741" s="134"/>
      <c r="C741" s="222"/>
      <c r="D741" s="257" t="s">
        <v>452</v>
      </c>
      <c r="E741" s="222"/>
      <c r="F741" s="263"/>
      <c r="G741" s="222"/>
      <c r="H741" s="222"/>
      <c r="I741" s="222"/>
      <c r="J741" s="222"/>
      <c r="K741" s="222"/>
    </row>
    <row r="742" spans="1:11" s="20" customFormat="1">
      <c r="A742" s="175"/>
      <c r="B742" s="134"/>
      <c r="C742" s="222"/>
      <c r="D742" s="255"/>
      <c r="E742" s="222"/>
      <c r="F742" s="222"/>
      <c r="G742" s="222"/>
      <c r="H742" s="222"/>
      <c r="I742" s="222"/>
      <c r="J742" s="222"/>
      <c r="K742" s="222"/>
    </row>
    <row r="743" spans="1:11" s="20" customFormat="1">
      <c r="A743" s="175"/>
      <c r="B743" s="134"/>
      <c r="C743" s="222"/>
      <c r="D743" s="222"/>
      <c r="E743" s="222"/>
      <c r="F743" s="222"/>
      <c r="G743" s="222"/>
      <c r="H743" s="222"/>
      <c r="I743" s="222"/>
      <c r="J743" s="222"/>
      <c r="K743" s="222"/>
    </row>
    <row r="744" spans="1:11" s="20" customFormat="1">
      <c r="A744" s="175"/>
      <c r="B744" s="134"/>
      <c r="C744" s="222"/>
      <c r="D744" s="222"/>
      <c r="E744" s="222"/>
      <c r="F744" s="222"/>
      <c r="G744" s="222"/>
      <c r="H744" s="222"/>
      <c r="I744" s="222"/>
      <c r="J744" s="222"/>
      <c r="K744" s="222"/>
    </row>
    <row r="745" spans="1:11" s="20" customFormat="1">
      <c r="A745" s="175"/>
      <c r="B745" s="134"/>
      <c r="C745" s="222"/>
      <c r="D745" s="222"/>
      <c r="E745" s="222"/>
      <c r="F745" s="222"/>
      <c r="G745" s="222"/>
      <c r="H745" s="222"/>
      <c r="I745" s="222"/>
      <c r="J745" s="222"/>
      <c r="K745" s="222"/>
    </row>
    <row r="746" spans="1:11" s="20" customFormat="1">
      <c r="A746" s="175"/>
      <c r="B746" s="134"/>
      <c r="C746" s="222"/>
      <c r="D746" s="222"/>
      <c r="E746" s="222"/>
      <c r="F746" s="222"/>
      <c r="G746" s="222"/>
      <c r="H746" s="222"/>
      <c r="I746" s="222"/>
      <c r="J746" s="222"/>
      <c r="K746" s="222"/>
    </row>
    <row r="747" spans="1:11" s="20" customFormat="1">
      <c r="A747" s="175"/>
      <c r="B747" s="134"/>
      <c r="C747" s="224">
        <f>C740+1</f>
        <v>64</v>
      </c>
      <c r="D747" s="265" t="s">
        <v>475</v>
      </c>
      <c r="E747" s="263"/>
      <c r="F747" s="256"/>
      <c r="G747" s="226" t="s">
        <v>394</v>
      </c>
      <c r="H747" s="222"/>
      <c r="I747" s="222"/>
      <c r="J747" s="222"/>
      <c r="K747" s="222"/>
    </row>
    <row r="748" spans="1:11" s="20" customFormat="1">
      <c r="A748" s="175"/>
      <c r="B748" s="134"/>
      <c r="C748" s="222"/>
      <c r="D748" s="223"/>
      <c r="E748" s="263"/>
      <c r="F748" s="222"/>
      <c r="G748" s="222"/>
      <c r="H748" s="222"/>
      <c r="I748" s="222"/>
      <c r="J748" s="222"/>
      <c r="K748" s="222"/>
    </row>
    <row r="749" spans="1:11" s="20" customFormat="1">
      <c r="A749" s="175"/>
      <c r="B749" s="134"/>
      <c r="C749" s="222"/>
      <c r="D749" s="222" t="s">
        <v>396</v>
      </c>
      <c r="E749" s="222"/>
      <c r="F749" s="222"/>
      <c r="G749" s="225">
        <v>1</v>
      </c>
      <c r="H749" s="222"/>
      <c r="J749" s="222"/>
      <c r="K749" s="222"/>
    </row>
    <row r="750" spans="1:11" s="20" customFormat="1">
      <c r="A750" s="175"/>
      <c r="B750" s="134"/>
      <c r="C750" s="222"/>
      <c r="D750" s="222" t="s">
        <v>397</v>
      </c>
      <c r="E750" s="222"/>
      <c r="F750" s="222"/>
      <c r="G750" s="225">
        <v>2</v>
      </c>
      <c r="H750" s="222"/>
      <c r="J750" s="222"/>
      <c r="K750" s="222"/>
    </row>
    <row r="751" spans="1:11" s="20" customFormat="1">
      <c r="A751" s="175"/>
      <c r="B751" s="134"/>
      <c r="C751" s="222"/>
      <c r="D751" s="222" t="s">
        <v>398</v>
      </c>
      <c r="E751" s="222"/>
      <c r="F751" s="222"/>
      <c r="G751" s="225">
        <v>3</v>
      </c>
      <c r="H751" s="222"/>
      <c r="J751" s="222"/>
      <c r="K751" s="222"/>
    </row>
    <row r="752" spans="1:11" s="20" customFormat="1">
      <c r="A752" s="175"/>
      <c r="B752" s="134"/>
      <c r="C752" s="222"/>
      <c r="D752" s="222" t="s">
        <v>399</v>
      </c>
      <c r="E752" s="222"/>
      <c r="F752" s="222"/>
      <c r="G752" s="225">
        <v>4</v>
      </c>
      <c r="H752" s="222"/>
      <c r="J752" s="222"/>
      <c r="K752" s="222"/>
    </row>
    <row r="753" spans="1:11" s="20" customFormat="1">
      <c r="A753" s="175"/>
      <c r="B753" s="134"/>
      <c r="C753" s="222"/>
      <c r="D753" s="222" t="s">
        <v>400</v>
      </c>
      <c r="E753" s="222"/>
      <c r="F753" s="222"/>
      <c r="G753" s="225">
        <v>5</v>
      </c>
      <c r="H753" s="222"/>
      <c r="J753" s="222"/>
      <c r="K753" s="222"/>
    </row>
    <row r="754" spans="1:11" s="20" customFormat="1">
      <c r="A754" s="175"/>
      <c r="B754" s="134"/>
      <c r="C754" s="222"/>
      <c r="D754" s="222" t="s">
        <v>401</v>
      </c>
      <c r="E754" s="222"/>
      <c r="F754" s="222"/>
      <c r="G754" s="225">
        <v>6</v>
      </c>
      <c r="H754" s="222"/>
      <c r="J754" s="222"/>
      <c r="K754" s="222"/>
    </row>
    <row r="755" spans="1:11" s="20" customFormat="1">
      <c r="A755" s="175"/>
      <c r="B755" s="134"/>
      <c r="C755" s="222"/>
      <c r="D755" s="222" t="s">
        <v>402</v>
      </c>
      <c r="E755" s="222"/>
      <c r="F755" s="222"/>
      <c r="G755" s="225">
        <v>7</v>
      </c>
      <c r="H755" s="222"/>
      <c r="J755" s="222"/>
      <c r="K755" s="222"/>
    </row>
    <row r="756" spans="1:11" s="20" customFormat="1">
      <c r="A756" s="175"/>
      <c r="B756" s="134"/>
      <c r="C756" s="222"/>
      <c r="D756" s="222" t="s">
        <v>403</v>
      </c>
      <c r="E756" s="222"/>
      <c r="F756" s="222"/>
      <c r="G756" s="225">
        <v>8</v>
      </c>
      <c r="H756" s="222"/>
      <c r="J756" s="222"/>
      <c r="K756" s="222"/>
    </row>
    <row r="757" spans="1:11" s="20" customFormat="1">
      <c r="A757" s="175"/>
      <c r="B757" s="134"/>
      <c r="C757" s="222"/>
      <c r="D757" s="222" t="s">
        <v>404</v>
      </c>
      <c r="E757" s="222"/>
      <c r="F757" s="222"/>
      <c r="G757" s="225">
        <v>9</v>
      </c>
      <c r="H757" s="222"/>
      <c r="J757" s="222"/>
      <c r="K757" s="222"/>
    </row>
    <row r="758" spans="1:11" s="20" customFormat="1">
      <c r="A758" s="175"/>
      <c r="B758" s="134"/>
      <c r="C758" s="222"/>
      <c r="D758" s="222" t="s">
        <v>149</v>
      </c>
      <c r="E758" s="222"/>
      <c r="F758" s="222"/>
      <c r="G758" s="225">
        <v>10</v>
      </c>
      <c r="H758" s="222"/>
      <c r="J758" s="222"/>
      <c r="K758" s="222"/>
    </row>
    <row r="759" spans="1:11" s="20" customFormat="1">
      <c r="A759" s="175"/>
      <c r="B759" s="134"/>
      <c r="C759" s="222"/>
      <c r="D759" s="222" t="s">
        <v>405</v>
      </c>
      <c r="E759" s="222"/>
      <c r="F759" s="222"/>
      <c r="G759" s="225">
        <v>99</v>
      </c>
      <c r="H759" s="222"/>
      <c r="J759" s="222"/>
      <c r="K759" s="222"/>
    </row>
    <row r="760" spans="1:11" s="20" customFormat="1">
      <c r="A760" s="175"/>
      <c r="B760" s="134"/>
      <c r="C760" s="134"/>
      <c r="D760" s="134"/>
      <c r="E760" s="134"/>
      <c r="F760" s="134"/>
      <c r="G760" s="134"/>
      <c r="H760" s="134"/>
      <c r="I760" s="134"/>
      <c r="J760" s="134"/>
      <c r="K760" s="134"/>
    </row>
    <row r="761" spans="1:11" s="20" customFormat="1">
      <c r="A761" s="175"/>
      <c r="B761" s="134"/>
      <c r="C761" s="224">
        <f>C747+1</f>
        <v>65</v>
      </c>
      <c r="D761" s="222" t="s">
        <v>473</v>
      </c>
      <c r="E761" s="222"/>
      <c r="F761" s="222"/>
      <c r="G761" s="222"/>
      <c r="H761" s="222"/>
      <c r="I761" s="222"/>
      <c r="J761" s="134"/>
      <c r="K761" s="134"/>
    </row>
    <row r="762" spans="1:11" s="20" customFormat="1">
      <c r="A762" s="175"/>
      <c r="B762" s="134"/>
      <c r="C762" s="222"/>
      <c r="D762" s="222" t="s">
        <v>412</v>
      </c>
      <c r="E762" s="222"/>
      <c r="F762" s="222"/>
      <c r="G762" s="222"/>
      <c r="H762" s="225">
        <v>1</v>
      </c>
      <c r="I762" s="222"/>
      <c r="J762" s="134"/>
      <c r="K762" s="134"/>
    </row>
    <row r="763" spans="1:11" s="20" customFormat="1">
      <c r="A763" s="175"/>
      <c r="B763" s="134"/>
      <c r="C763" s="222"/>
      <c r="D763" s="222" t="s">
        <v>411</v>
      </c>
      <c r="E763" s="222"/>
      <c r="F763" s="222"/>
      <c r="G763" s="222"/>
      <c r="H763" s="225">
        <v>2</v>
      </c>
      <c r="I763" s="222"/>
      <c r="J763" s="134"/>
      <c r="K763" s="134"/>
    </row>
    <row r="764" spans="1:11" s="20" customFormat="1">
      <c r="A764" s="175"/>
      <c r="B764" s="134"/>
      <c r="C764" s="222"/>
      <c r="D764" s="222" t="s">
        <v>413</v>
      </c>
      <c r="E764" s="222"/>
      <c r="F764" s="222"/>
      <c r="G764" s="222"/>
      <c r="H764" s="225">
        <v>3</v>
      </c>
      <c r="I764" s="222"/>
      <c r="J764" s="134"/>
      <c r="K764" s="134"/>
    </row>
    <row r="765" spans="1:11" s="20" customFormat="1">
      <c r="A765" s="175"/>
      <c r="B765" s="134"/>
      <c r="C765" s="222"/>
      <c r="D765" s="222" t="s">
        <v>10</v>
      </c>
      <c r="E765" s="222"/>
      <c r="F765" s="222"/>
      <c r="G765" s="222"/>
      <c r="H765" s="225">
        <v>4</v>
      </c>
      <c r="I765" s="222"/>
      <c r="J765" s="134"/>
      <c r="K765" s="134"/>
    </row>
    <row r="766" spans="1:11" s="20" customFormat="1">
      <c r="A766" s="175"/>
      <c r="B766" s="134"/>
      <c r="C766" s="222"/>
      <c r="D766" s="222" t="s">
        <v>414</v>
      </c>
      <c r="E766" s="222"/>
      <c r="F766" s="222"/>
      <c r="G766" s="222"/>
      <c r="H766" s="225">
        <v>5</v>
      </c>
      <c r="I766" s="222"/>
      <c r="J766" s="134"/>
      <c r="K766" s="134"/>
    </row>
    <row r="767" spans="1:11" s="20" customFormat="1">
      <c r="A767" s="175"/>
      <c r="B767" s="134"/>
      <c r="C767" s="222"/>
      <c r="D767" s="222" t="s">
        <v>415</v>
      </c>
      <c r="E767" s="222"/>
      <c r="F767" s="222"/>
      <c r="G767" s="222"/>
      <c r="H767" s="225">
        <v>6</v>
      </c>
      <c r="I767" s="222"/>
      <c r="J767" s="134"/>
      <c r="K767" s="134"/>
    </row>
    <row r="768" spans="1:11" s="20" customFormat="1">
      <c r="A768" s="175"/>
      <c r="B768" s="134"/>
      <c r="C768" s="222"/>
      <c r="D768" s="222" t="s">
        <v>416</v>
      </c>
      <c r="E768" s="222"/>
      <c r="F768" s="222"/>
      <c r="G768" s="222"/>
      <c r="H768" s="225">
        <v>7</v>
      </c>
      <c r="I768" s="222"/>
      <c r="J768" s="134"/>
      <c r="K768" s="134"/>
    </row>
    <row r="769" spans="1:11" s="20" customFormat="1">
      <c r="A769" s="175"/>
      <c r="B769" s="134"/>
      <c r="C769" s="222"/>
      <c r="D769" s="222" t="s">
        <v>417</v>
      </c>
      <c r="E769" s="222"/>
      <c r="F769" s="222"/>
      <c r="G769" s="222"/>
      <c r="H769" s="225">
        <v>8</v>
      </c>
      <c r="I769" s="222"/>
      <c r="J769" s="134"/>
      <c r="K769" s="134"/>
    </row>
    <row r="770" spans="1:11" s="20" customFormat="1">
      <c r="A770" s="175"/>
      <c r="B770" s="134"/>
      <c r="C770" s="222"/>
      <c r="D770" s="222" t="s">
        <v>418</v>
      </c>
      <c r="E770" s="222"/>
      <c r="F770" s="222"/>
      <c r="G770" s="222"/>
      <c r="H770" s="225">
        <v>9</v>
      </c>
      <c r="I770" s="222"/>
      <c r="J770" s="134"/>
      <c r="K770" s="134"/>
    </row>
    <row r="771" spans="1:11" s="20" customFormat="1">
      <c r="A771" s="175"/>
      <c r="B771" s="134"/>
      <c r="C771" s="222"/>
      <c r="D771" s="222" t="s">
        <v>453</v>
      </c>
      <c r="E771" s="222"/>
      <c r="F771" s="222"/>
      <c r="G771" s="222"/>
      <c r="H771" s="225">
        <v>10</v>
      </c>
      <c r="I771" s="222"/>
      <c r="J771" s="134"/>
      <c r="K771" s="134"/>
    </row>
    <row r="772" spans="1:11" s="20" customFormat="1">
      <c r="A772" s="175"/>
      <c r="B772" s="134"/>
      <c r="C772" s="222"/>
      <c r="D772" s="222" t="s">
        <v>454</v>
      </c>
      <c r="E772" s="222"/>
      <c r="F772" s="222"/>
      <c r="G772" s="222"/>
      <c r="H772" s="225">
        <v>11</v>
      </c>
      <c r="I772" s="222"/>
      <c r="J772" s="134"/>
      <c r="K772" s="134"/>
    </row>
    <row r="773" spans="1:11" s="20" customFormat="1">
      <c r="A773" s="175"/>
      <c r="B773" s="134"/>
      <c r="C773" s="222"/>
      <c r="D773" s="222" t="s">
        <v>153</v>
      </c>
      <c r="E773" s="222"/>
      <c r="F773" s="222"/>
      <c r="G773" s="222"/>
      <c r="H773" s="225">
        <v>99</v>
      </c>
      <c r="I773" s="222"/>
      <c r="J773" s="134"/>
      <c r="K773" s="134"/>
    </row>
    <row r="774" spans="1:11" s="20" customFormat="1">
      <c r="A774" s="175"/>
      <c r="B774" s="134"/>
      <c r="C774" s="222"/>
      <c r="I774" s="222"/>
      <c r="J774" s="134"/>
      <c r="K774" s="134"/>
    </row>
    <row r="775" spans="1:11" s="20" customFormat="1">
      <c r="A775" s="175"/>
      <c r="B775" s="134"/>
      <c r="C775" s="224">
        <f>C761+1</f>
        <v>66</v>
      </c>
      <c r="D775" s="222" t="s">
        <v>472</v>
      </c>
      <c r="E775" s="222"/>
      <c r="F775" s="222"/>
      <c r="G775" s="222"/>
      <c r="H775" s="222"/>
      <c r="I775" s="222"/>
      <c r="J775" s="222"/>
      <c r="K775" s="222"/>
    </row>
    <row r="776" spans="1:11" s="20" customFormat="1">
      <c r="A776" s="175"/>
      <c r="B776" s="134"/>
      <c r="C776" s="222"/>
      <c r="D776" s="222" t="s">
        <v>412</v>
      </c>
      <c r="E776" s="222"/>
      <c r="F776" s="222"/>
      <c r="G776" s="222"/>
      <c r="H776" s="225">
        <v>1</v>
      </c>
      <c r="I776" s="222"/>
      <c r="J776" s="222"/>
      <c r="K776" s="222"/>
    </row>
    <row r="777" spans="1:11" s="20" customFormat="1">
      <c r="A777" s="175"/>
      <c r="B777" s="134"/>
      <c r="C777" s="222"/>
      <c r="D777" s="222" t="s">
        <v>411</v>
      </c>
      <c r="E777" s="222"/>
      <c r="F777" s="222"/>
      <c r="G777" s="222"/>
      <c r="H777" s="225">
        <v>2</v>
      </c>
      <c r="I777" s="222"/>
      <c r="J777" s="222"/>
      <c r="K777" s="222"/>
    </row>
    <row r="778" spans="1:11" s="20" customFormat="1">
      <c r="A778" s="175"/>
      <c r="B778" s="134"/>
      <c r="C778" s="222"/>
      <c r="D778" s="222" t="s">
        <v>413</v>
      </c>
      <c r="E778" s="222"/>
      <c r="F778" s="222"/>
      <c r="G778" s="222"/>
      <c r="H778" s="225">
        <v>3</v>
      </c>
      <c r="I778" s="222"/>
      <c r="J778" s="222"/>
      <c r="K778" s="222"/>
    </row>
    <row r="779" spans="1:11" s="20" customFormat="1">
      <c r="A779" s="175"/>
      <c r="B779" s="134"/>
      <c r="C779" s="222"/>
      <c r="D779" s="222" t="s">
        <v>10</v>
      </c>
      <c r="E779" s="222"/>
      <c r="F779" s="222"/>
      <c r="G779" s="222"/>
      <c r="H779" s="225">
        <v>4</v>
      </c>
      <c r="I779" s="222"/>
      <c r="J779" s="222"/>
      <c r="K779" s="222"/>
    </row>
    <row r="780" spans="1:11" s="20" customFormat="1">
      <c r="A780" s="175"/>
      <c r="B780" s="134"/>
      <c r="C780" s="222"/>
      <c r="D780" s="222" t="s">
        <v>414</v>
      </c>
      <c r="E780" s="222"/>
      <c r="F780" s="222"/>
      <c r="G780" s="222"/>
      <c r="H780" s="225">
        <v>5</v>
      </c>
      <c r="I780" s="222"/>
      <c r="J780" s="222"/>
      <c r="K780" s="222"/>
    </row>
    <row r="781" spans="1:11" s="20" customFormat="1">
      <c r="A781" s="175"/>
      <c r="B781" s="134"/>
      <c r="C781" s="222"/>
      <c r="D781" s="222" t="s">
        <v>415</v>
      </c>
      <c r="E781" s="222"/>
      <c r="F781" s="222"/>
      <c r="G781" s="222"/>
      <c r="H781" s="225">
        <v>6</v>
      </c>
      <c r="I781" s="222"/>
      <c r="J781" s="222"/>
      <c r="K781" s="222"/>
    </row>
    <row r="782" spans="1:11" s="20" customFormat="1">
      <c r="A782" s="175"/>
      <c r="B782" s="134"/>
      <c r="C782" s="222"/>
      <c r="D782" s="222" t="s">
        <v>416</v>
      </c>
      <c r="E782" s="222"/>
      <c r="F782" s="222"/>
      <c r="G782" s="222"/>
      <c r="H782" s="225">
        <v>7</v>
      </c>
      <c r="I782" s="222"/>
      <c r="J782" s="222"/>
      <c r="K782" s="222"/>
    </row>
    <row r="783" spans="1:11" s="20" customFormat="1">
      <c r="A783" s="175"/>
      <c r="B783" s="134"/>
      <c r="C783" s="222"/>
      <c r="D783" s="222" t="s">
        <v>417</v>
      </c>
      <c r="E783" s="222"/>
      <c r="F783" s="222"/>
      <c r="G783" s="222"/>
      <c r="H783" s="225">
        <v>8</v>
      </c>
      <c r="I783" s="222"/>
      <c r="J783" s="222"/>
      <c r="K783" s="222"/>
    </row>
    <row r="784" spans="1:11" s="20" customFormat="1">
      <c r="A784" s="175"/>
      <c r="B784" s="134"/>
      <c r="C784" s="222"/>
      <c r="D784" s="222" t="s">
        <v>418</v>
      </c>
      <c r="E784" s="222"/>
      <c r="F784" s="222"/>
      <c r="G784" s="222"/>
      <c r="H784" s="225">
        <v>9</v>
      </c>
      <c r="I784" s="222"/>
      <c r="J784" s="222"/>
      <c r="K784" s="222"/>
    </row>
    <row r="785" spans="1:11" s="20" customFormat="1">
      <c r="A785" s="175"/>
      <c r="B785" s="134"/>
      <c r="C785" s="222"/>
      <c r="D785" s="222" t="s">
        <v>153</v>
      </c>
      <c r="E785" s="222"/>
      <c r="F785" s="222"/>
      <c r="G785" s="222"/>
      <c r="H785" s="225">
        <v>99</v>
      </c>
      <c r="I785" s="222"/>
      <c r="J785" s="222"/>
      <c r="K785" s="222"/>
    </row>
    <row r="786" spans="1:11" s="20" customFormat="1">
      <c r="A786" s="175"/>
      <c r="B786" s="134"/>
      <c r="C786" s="222"/>
      <c r="D786" s="222"/>
      <c r="E786" s="222"/>
      <c r="F786" s="222"/>
      <c r="G786" s="222"/>
      <c r="H786" s="222"/>
      <c r="I786" s="222"/>
      <c r="J786" s="222"/>
      <c r="K786" s="222"/>
    </row>
    <row r="787" spans="1:11" s="20" customFormat="1">
      <c r="A787" s="175"/>
      <c r="B787" s="134"/>
      <c r="C787" s="224">
        <f>C775+1</f>
        <v>67</v>
      </c>
      <c r="D787" s="222" t="s">
        <v>471</v>
      </c>
      <c r="E787" s="222"/>
      <c r="F787" s="222"/>
      <c r="G787" s="222"/>
      <c r="H787" s="222"/>
      <c r="I787" s="222"/>
      <c r="J787" s="222"/>
      <c r="K787" s="222"/>
    </row>
    <row r="788" spans="1:11" s="20" customFormat="1">
      <c r="A788" s="175"/>
      <c r="B788" s="134"/>
      <c r="C788" s="222"/>
      <c r="D788" s="222" t="s">
        <v>420</v>
      </c>
      <c r="E788" s="222"/>
      <c r="F788" s="222"/>
      <c r="G788" s="222"/>
      <c r="H788" s="225">
        <v>1</v>
      </c>
      <c r="I788" s="222"/>
      <c r="J788" s="222"/>
      <c r="K788" s="222"/>
    </row>
    <row r="789" spans="1:11" s="20" customFormat="1">
      <c r="A789" s="175"/>
      <c r="B789" s="134"/>
      <c r="C789" s="222"/>
      <c r="D789" s="222" t="s">
        <v>421</v>
      </c>
      <c r="E789" s="222"/>
      <c r="F789" s="222"/>
      <c r="G789" s="222"/>
      <c r="H789" s="225">
        <v>2</v>
      </c>
      <c r="I789" s="222"/>
      <c r="J789" s="222"/>
      <c r="K789" s="222"/>
    </row>
    <row r="790" spans="1:11" s="20" customFormat="1">
      <c r="A790" s="175"/>
      <c r="B790" s="134"/>
      <c r="C790" s="222"/>
      <c r="D790" s="222" t="s">
        <v>423</v>
      </c>
      <c r="E790" s="222"/>
      <c r="F790" s="222"/>
      <c r="G790" s="222"/>
      <c r="H790" s="225">
        <v>3</v>
      </c>
      <c r="I790" s="222"/>
      <c r="J790" s="222"/>
      <c r="K790" s="222"/>
    </row>
    <row r="791" spans="1:11" s="20" customFormat="1">
      <c r="A791" s="175"/>
      <c r="B791" s="134"/>
      <c r="C791" s="222"/>
      <c r="D791" s="222" t="s">
        <v>422</v>
      </c>
      <c r="E791" s="222"/>
      <c r="F791" s="222"/>
      <c r="G791" s="222"/>
      <c r="H791" s="225">
        <v>4</v>
      </c>
      <c r="I791" s="222"/>
      <c r="J791" s="222"/>
      <c r="K791" s="222"/>
    </row>
    <row r="792" spans="1:11" s="20" customFormat="1">
      <c r="A792" s="175"/>
      <c r="B792" s="134"/>
      <c r="C792" s="222"/>
      <c r="D792" s="222" t="s">
        <v>426</v>
      </c>
      <c r="E792" s="222"/>
      <c r="F792" s="222"/>
      <c r="G792" s="222"/>
      <c r="H792" s="225">
        <v>5</v>
      </c>
      <c r="I792" s="222"/>
      <c r="J792" s="222"/>
      <c r="K792" s="222"/>
    </row>
    <row r="793" spans="1:11" s="20" customFormat="1">
      <c r="A793" s="175"/>
      <c r="B793" s="134"/>
      <c r="C793" s="222"/>
      <c r="D793" s="222" t="s">
        <v>424</v>
      </c>
      <c r="E793" s="222"/>
      <c r="F793" s="222"/>
      <c r="G793" s="222"/>
      <c r="H793" s="225">
        <v>6</v>
      </c>
      <c r="I793" s="222"/>
      <c r="J793" s="222"/>
      <c r="K793" s="222"/>
    </row>
    <row r="794" spans="1:11" s="20" customFormat="1">
      <c r="A794" s="175"/>
      <c r="B794" s="134"/>
      <c r="C794" s="222"/>
      <c r="D794" s="222" t="s">
        <v>425</v>
      </c>
      <c r="E794" s="222"/>
      <c r="F794" s="222"/>
      <c r="G794" s="222"/>
      <c r="H794" s="225">
        <v>7</v>
      </c>
      <c r="I794" s="222"/>
      <c r="J794" s="222"/>
      <c r="K794" s="222"/>
    </row>
    <row r="795" spans="1:11" s="20" customFormat="1">
      <c r="A795" s="175"/>
      <c r="B795" s="134"/>
      <c r="C795" s="222"/>
      <c r="D795" s="222" t="s">
        <v>427</v>
      </c>
      <c r="E795" s="222"/>
      <c r="F795" s="222"/>
      <c r="G795" s="222"/>
      <c r="H795" s="225">
        <v>8</v>
      </c>
      <c r="I795" s="222"/>
      <c r="J795" s="222"/>
      <c r="K795" s="222"/>
    </row>
    <row r="796" spans="1:11" s="20" customFormat="1">
      <c r="A796" s="175"/>
      <c r="B796" s="134"/>
      <c r="C796" s="222"/>
      <c r="I796" s="222"/>
      <c r="J796" s="134"/>
      <c r="K796" s="134"/>
    </row>
    <row r="797" spans="1:11" s="20" customFormat="1">
      <c r="A797" s="175"/>
      <c r="B797" s="134"/>
      <c r="C797" s="224">
        <f>C787+1</f>
        <v>68</v>
      </c>
      <c r="D797" s="222" t="s">
        <v>461</v>
      </c>
      <c r="E797" s="222"/>
      <c r="F797" s="222"/>
      <c r="G797" s="222"/>
      <c r="H797" s="222"/>
      <c r="I797" s="222"/>
      <c r="J797" s="134"/>
      <c r="K797" s="134"/>
    </row>
    <row r="798" spans="1:11" s="20" customFormat="1">
      <c r="A798" s="175"/>
      <c r="B798" s="134"/>
      <c r="C798" s="222"/>
      <c r="E798" s="260" t="s">
        <v>456</v>
      </c>
      <c r="F798" s="260" t="s">
        <v>457</v>
      </c>
      <c r="G798" s="260" t="s">
        <v>458</v>
      </c>
      <c r="H798" s="260" t="s">
        <v>459</v>
      </c>
      <c r="I798" s="260" t="s">
        <v>460</v>
      </c>
      <c r="J798" s="134"/>
      <c r="K798" s="134"/>
    </row>
    <row r="799" spans="1:11" s="20" customFormat="1">
      <c r="A799" s="175"/>
      <c r="B799" s="134"/>
      <c r="C799" s="222" t="s">
        <v>466</v>
      </c>
      <c r="D799" s="222" t="s">
        <v>428</v>
      </c>
      <c r="E799" s="225">
        <v>1</v>
      </c>
      <c r="F799" s="225">
        <v>2</v>
      </c>
      <c r="G799" s="259">
        <v>3</v>
      </c>
      <c r="H799" s="225">
        <v>4</v>
      </c>
      <c r="I799" s="225">
        <v>5</v>
      </c>
      <c r="J799" s="134"/>
      <c r="K799" s="134"/>
    </row>
    <row r="800" spans="1:11" s="20" customFormat="1">
      <c r="A800" s="175"/>
      <c r="B800" s="134"/>
      <c r="C800" s="222" t="s">
        <v>465</v>
      </c>
      <c r="D800" s="222" t="s">
        <v>429</v>
      </c>
      <c r="E800" s="225">
        <v>1</v>
      </c>
      <c r="F800" s="225">
        <v>2</v>
      </c>
      <c r="G800" s="259">
        <v>3</v>
      </c>
      <c r="H800" s="225">
        <v>4</v>
      </c>
      <c r="I800" s="225">
        <v>5</v>
      </c>
      <c r="J800" s="134"/>
      <c r="K800" s="134"/>
    </row>
    <row r="801" spans="1:11" s="20" customFormat="1">
      <c r="A801" s="175"/>
      <c r="B801" s="134"/>
      <c r="C801" s="222" t="s">
        <v>467</v>
      </c>
      <c r="D801" s="222" t="s">
        <v>430</v>
      </c>
      <c r="E801" s="225">
        <v>1</v>
      </c>
      <c r="F801" s="225">
        <v>2</v>
      </c>
      <c r="G801" s="259">
        <v>3</v>
      </c>
      <c r="H801" s="225">
        <v>4</v>
      </c>
      <c r="I801" s="225">
        <v>5</v>
      </c>
      <c r="J801" s="134"/>
      <c r="K801" s="134"/>
    </row>
    <row r="802" spans="1:11" s="20" customFormat="1">
      <c r="A802" s="175"/>
      <c r="B802" s="134"/>
      <c r="C802" s="222" t="s">
        <v>468</v>
      </c>
      <c r="D802" s="222" t="s">
        <v>433</v>
      </c>
      <c r="E802" s="225">
        <v>1</v>
      </c>
      <c r="F802" s="225">
        <v>2</v>
      </c>
      <c r="G802" s="259">
        <v>3</v>
      </c>
      <c r="H802" s="225">
        <v>4</v>
      </c>
      <c r="I802" s="225">
        <v>5</v>
      </c>
      <c r="J802" s="134"/>
      <c r="K802" s="134"/>
    </row>
    <row r="803" spans="1:11" s="20" customFormat="1">
      <c r="A803" s="175"/>
      <c r="B803" s="134"/>
      <c r="C803" s="222" t="s">
        <v>469</v>
      </c>
      <c r="D803" s="20" t="s">
        <v>462</v>
      </c>
      <c r="E803" s="225">
        <v>1</v>
      </c>
      <c r="F803" s="225">
        <v>2</v>
      </c>
      <c r="G803" s="259">
        <v>3</v>
      </c>
      <c r="H803" s="225">
        <v>4</v>
      </c>
      <c r="I803" s="225">
        <v>5</v>
      </c>
      <c r="J803" s="134"/>
      <c r="K803" s="134"/>
    </row>
    <row r="804" spans="1:11" s="20" customFormat="1">
      <c r="A804" s="175"/>
      <c r="B804" s="134"/>
      <c r="C804" s="222" t="s">
        <v>470</v>
      </c>
      <c r="D804" s="20" t="s">
        <v>463</v>
      </c>
      <c r="E804" s="225">
        <v>1</v>
      </c>
      <c r="F804" s="225">
        <v>2</v>
      </c>
      <c r="G804" s="259">
        <v>3</v>
      </c>
      <c r="H804" s="225">
        <v>4</v>
      </c>
      <c r="I804" s="225">
        <v>5</v>
      </c>
      <c r="J804" s="134"/>
      <c r="K804" s="134"/>
    </row>
    <row r="805" spans="1:11" s="20" customFormat="1">
      <c r="A805" s="175"/>
      <c r="B805" s="134"/>
      <c r="C805" s="222"/>
      <c r="E805" s="261"/>
      <c r="F805" s="261"/>
      <c r="G805" s="262"/>
      <c r="H805" s="261"/>
      <c r="I805" s="261"/>
      <c r="J805" s="134"/>
      <c r="K805" s="134"/>
    </row>
    <row r="806" spans="1:11" s="20" customFormat="1">
      <c r="A806" s="175"/>
      <c r="B806" s="134"/>
      <c r="C806" s="226" t="s">
        <v>464</v>
      </c>
      <c r="I806" s="222"/>
      <c r="J806" s="134"/>
      <c r="K806" s="134"/>
    </row>
    <row r="807" spans="1:11" s="20" customFormat="1">
      <c r="A807" s="175"/>
      <c r="B807" s="134"/>
      <c r="C807" s="224">
        <f>C797+1</f>
        <v>69</v>
      </c>
      <c r="D807" s="222" t="s">
        <v>476</v>
      </c>
      <c r="I807" s="222"/>
      <c r="J807" s="134"/>
      <c r="K807" s="134"/>
    </row>
    <row r="808" spans="1:11" s="20" customFormat="1">
      <c r="A808" s="175"/>
      <c r="B808" s="134"/>
      <c r="C808" s="222"/>
      <c r="I808" s="222"/>
      <c r="J808" s="134"/>
      <c r="K808" s="134"/>
    </row>
    <row r="809" spans="1:11">
      <c r="B809" s="178" t="s">
        <v>286</v>
      </c>
      <c r="C809" s="179"/>
      <c r="D809" s="179"/>
      <c r="E809" s="179"/>
      <c r="F809" s="179"/>
      <c r="G809" s="179"/>
      <c r="H809" s="179"/>
      <c r="I809" s="179"/>
      <c r="J809" s="179"/>
      <c r="K809" s="179"/>
    </row>
  </sheetData>
  <mergeCells count="54">
    <mergeCell ref="G400:I400"/>
    <mergeCell ref="F689:G689"/>
    <mergeCell ref="F178:H178"/>
    <mergeCell ref="D269:E269"/>
    <mergeCell ref="G269:G272"/>
    <mergeCell ref="D270:E270"/>
    <mergeCell ref="D271:E271"/>
    <mergeCell ref="D333:E333"/>
    <mergeCell ref="D335:E335"/>
    <mergeCell ref="G404:I404"/>
    <mergeCell ref="D339:E339"/>
    <mergeCell ref="D344:E344"/>
    <mergeCell ref="F625:G625"/>
    <mergeCell ref="G641:J641"/>
    <mergeCell ref="G408:I408"/>
    <mergeCell ref="D345:F345"/>
    <mergeCell ref="D341:E341"/>
    <mergeCell ref="D329:E329"/>
    <mergeCell ref="D280:E280"/>
    <mergeCell ref="D277:E277"/>
    <mergeCell ref="D210:E210"/>
    <mergeCell ref="D263:E263"/>
    <mergeCell ref="D274:E274"/>
    <mergeCell ref="C228:D228"/>
    <mergeCell ref="D265:E265"/>
    <mergeCell ref="A110:K110"/>
    <mergeCell ref="A194:K194"/>
    <mergeCell ref="G274:G278"/>
    <mergeCell ref="D276:E276"/>
    <mergeCell ref="G316:H316"/>
    <mergeCell ref="D209:F209"/>
    <mergeCell ref="A195:K195"/>
    <mergeCell ref="C141:D141"/>
    <mergeCell ref="C153:D153"/>
    <mergeCell ref="F182:H182"/>
    <mergeCell ref="F183:H183"/>
    <mergeCell ref="F186:H186"/>
    <mergeCell ref="F174:H174"/>
    <mergeCell ref="G23:K24"/>
    <mergeCell ref="C12:K12"/>
    <mergeCell ref="G204:I204"/>
    <mergeCell ref="J204:K204"/>
    <mergeCell ref="A1:K1"/>
    <mergeCell ref="A3:K3"/>
    <mergeCell ref="A2:K2"/>
    <mergeCell ref="A9:K9"/>
    <mergeCell ref="D5:E5"/>
    <mergeCell ref="C112:D112"/>
    <mergeCell ref="F187:H187"/>
    <mergeCell ref="C169:D169"/>
    <mergeCell ref="C133:D133"/>
    <mergeCell ref="A27:K27"/>
    <mergeCell ref="A26:K26"/>
    <mergeCell ref="A33:K33"/>
  </mergeCells>
  <printOptions horizontalCentered="1"/>
  <pageMargins left="0.31496062992125984" right="0.31496062992125984" top="0.74803149606299213" bottom="0.55118110236220474" header="0.31496062992125984" footer="0.31496062992125984"/>
  <pageSetup paperSize="9" scale="56" orientation="landscape" r:id="rId1"/>
  <rowBreaks count="10" manualBreakCount="10">
    <brk id="48" min="1" max="10" man="1"/>
    <brk id="220" min="1" max="10" man="1"/>
    <brk id="278" min="1" max="10" man="1"/>
    <brk id="342" min="1" max="10" man="1"/>
    <brk id="411" min="1" max="10" man="1"/>
    <brk id="467" min="1" max="10" man="1"/>
    <brk id="518" min="1" max="10" man="1"/>
    <brk id="579" min="1" max="10" man="1"/>
    <brk id="640" min="1" max="10" man="1"/>
    <brk id="695" min="1" max="10"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showGridLines="0" topLeftCell="A62" zoomScale="80" zoomScaleNormal="80" workbookViewId="0">
      <selection activeCell="A72" sqref="A72:F76"/>
    </sheetView>
  </sheetViews>
  <sheetFormatPr baseColWidth="10" defaultColWidth="11.54296875" defaultRowHeight="14"/>
  <cols>
    <col min="1" max="4" width="11.54296875" style="222"/>
    <col min="5" max="5" width="16.26953125" style="222" customWidth="1"/>
    <col min="6" max="16384" width="11.54296875" style="222"/>
  </cols>
  <sheetData>
    <row r="1" spans="1:7">
      <c r="A1" s="221">
        <f>'con cambios mostrados'!C712+1</f>
        <v>1</v>
      </c>
      <c r="B1" s="222" t="s">
        <v>385</v>
      </c>
      <c r="F1" s="226" t="s">
        <v>394</v>
      </c>
    </row>
    <row r="3" spans="1:7">
      <c r="B3" s="222" t="s">
        <v>386</v>
      </c>
      <c r="E3" s="225">
        <v>1</v>
      </c>
    </row>
    <row r="4" spans="1:7">
      <c r="B4" s="222" t="s">
        <v>387</v>
      </c>
      <c r="E4" s="225">
        <v>2</v>
      </c>
    </row>
    <row r="5" spans="1:7">
      <c r="B5" s="222" t="s">
        <v>388</v>
      </c>
      <c r="E5" s="225">
        <v>3</v>
      </c>
    </row>
    <row r="6" spans="1:7">
      <c r="B6" s="222" t="s">
        <v>389</v>
      </c>
      <c r="E6" s="225">
        <v>4</v>
      </c>
    </row>
    <row r="7" spans="1:7">
      <c r="B7" s="222" t="s">
        <v>390</v>
      </c>
      <c r="E7" s="225">
        <v>5</v>
      </c>
    </row>
    <row r="8" spans="1:7">
      <c r="B8" s="222" t="s">
        <v>391</v>
      </c>
      <c r="E8" s="225">
        <v>6</v>
      </c>
    </row>
    <row r="9" spans="1:7">
      <c r="B9" s="222" t="s">
        <v>392</v>
      </c>
      <c r="E9" s="225">
        <v>7</v>
      </c>
    </row>
    <row r="10" spans="1:7">
      <c r="B10" s="222" t="s">
        <v>393</v>
      </c>
      <c r="E10" s="225">
        <v>8</v>
      </c>
    </row>
    <row r="13" spans="1:7">
      <c r="A13" s="224">
        <f>A1+1</f>
        <v>2</v>
      </c>
      <c r="B13" s="222" t="s">
        <v>395</v>
      </c>
      <c r="E13" s="226" t="s">
        <v>394</v>
      </c>
    </row>
    <row r="14" spans="1:7">
      <c r="B14" s="223"/>
    </row>
    <row r="15" spans="1:7">
      <c r="B15" s="222" t="s">
        <v>396</v>
      </c>
      <c r="G15" s="225">
        <v>1</v>
      </c>
    </row>
    <row r="16" spans="1:7">
      <c r="B16" s="222" t="s">
        <v>397</v>
      </c>
      <c r="G16" s="225">
        <v>2</v>
      </c>
    </row>
    <row r="17" spans="1:7">
      <c r="B17" s="222" t="s">
        <v>398</v>
      </c>
      <c r="G17" s="225">
        <v>3</v>
      </c>
    </row>
    <row r="18" spans="1:7">
      <c r="B18" s="222" t="s">
        <v>399</v>
      </c>
      <c r="G18" s="225">
        <v>4</v>
      </c>
    </row>
    <row r="19" spans="1:7">
      <c r="B19" s="222" t="s">
        <v>400</v>
      </c>
      <c r="G19" s="225">
        <v>5</v>
      </c>
    </row>
    <row r="20" spans="1:7">
      <c r="B20" s="222" t="s">
        <v>401</v>
      </c>
      <c r="G20" s="225">
        <v>6</v>
      </c>
    </row>
    <row r="21" spans="1:7">
      <c r="B21" s="222" t="s">
        <v>402</v>
      </c>
      <c r="G21" s="225">
        <v>7</v>
      </c>
    </row>
    <row r="22" spans="1:7">
      <c r="B22" s="222" t="s">
        <v>403</v>
      </c>
      <c r="G22" s="225">
        <v>8</v>
      </c>
    </row>
    <row r="23" spans="1:7">
      <c r="B23" s="222" t="s">
        <v>404</v>
      </c>
      <c r="G23" s="225">
        <v>9</v>
      </c>
    </row>
    <row r="24" spans="1:7">
      <c r="B24" s="222" t="s">
        <v>149</v>
      </c>
      <c r="G24" s="225">
        <v>10</v>
      </c>
    </row>
    <row r="25" spans="1:7">
      <c r="B25" s="222" t="s">
        <v>405</v>
      </c>
      <c r="G25" s="225">
        <v>11</v>
      </c>
    </row>
    <row r="29" spans="1:7">
      <c r="A29" s="224">
        <f>A13+1</f>
        <v>3</v>
      </c>
      <c r="B29" s="222" t="s">
        <v>406</v>
      </c>
    </row>
    <row r="30" spans="1:7" ht="14.5">
      <c r="A30" s="239"/>
      <c r="B30" s="240" t="s">
        <v>407</v>
      </c>
      <c r="F30" s="225">
        <v>1</v>
      </c>
    </row>
    <row r="31" spans="1:7" ht="14.5">
      <c r="A31" s="239"/>
      <c r="B31" s="240" t="s">
        <v>408</v>
      </c>
      <c r="F31" s="225">
        <v>2</v>
      </c>
    </row>
    <row r="32" spans="1:7" ht="14.5">
      <c r="A32" s="239"/>
      <c r="B32" s="240" t="s">
        <v>409</v>
      </c>
      <c r="F32" s="225">
        <v>3</v>
      </c>
    </row>
    <row r="33" spans="1:6" ht="14.5">
      <c r="A33" s="239"/>
      <c r="B33" s="240" t="s">
        <v>410</v>
      </c>
      <c r="F33" s="225">
        <v>4</v>
      </c>
    </row>
    <row r="34" spans="1:6">
      <c r="B34" s="222" t="s">
        <v>412</v>
      </c>
      <c r="F34" s="225">
        <v>5</v>
      </c>
    </row>
    <row r="35" spans="1:6">
      <c r="B35" s="222" t="s">
        <v>411</v>
      </c>
      <c r="F35" s="225">
        <v>6</v>
      </c>
    </row>
    <row r="36" spans="1:6">
      <c r="B36" s="222" t="s">
        <v>413</v>
      </c>
      <c r="F36" s="225">
        <v>7</v>
      </c>
    </row>
    <row r="37" spans="1:6">
      <c r="B37" s="222" t="s">
        <v>10</v>
      </c>
      <c r="F37" s="225">
        <v>8</v>
      </c>
    </row>
    <row r="38" spans="1:6">
      <c r="B38" s="222" t="s">
        <v>414</v>
      </c>
      <c r="F38" s="225">
        <v>9</v>
      </c>
    </row>
    <row r="39" spans="1:6">
      <c r="B39" s="222" t="s">
        <v>415</v>
      </c>
      <c r="F39" s="225">
        <v>10</v>
      </c>
    </row>
    <row r="40" spans="1:6">
      <c r="B40" s="222" t="s">
        <v>416</v>
      </c>
      <c r="F40" s="225">
        <v>11</v>
      </c>
    </row>
    <row r="41" spans="1:6">
      <c r="B41" s="222" t="s">
        <v>417</v>
      </c>
      <c r="F41" s="225">
        <v>12</v>
      </c>
    </row>
    <row r="42" spans="1:6">
      <c r="B42" s="222" t="s">
        <v>418</v>
      </c>
      <c r="F42" s="225">
        <v>13</v>
      </c>
    </row>
    <row r="43" spans="1:6">
      <c r="B43" s="222" t="s">
        <v>153</v>
      </c>
      <c r="F43" s="225">
        <v>14</v>
      </c>
    </row>
    <row r="45" spans="1:6">
      <c r="A45" s="224"/>
    </row>
    <row r="46" spans="1:6" ht="14.5">
      <c r="A46" s="224">
        <f>A29+1</f>
        <v>4</v>
      </c>
      <c r="B46" s="222" t="s">
        <v>439</v>
      </c>
    </row>
    <row r="47" spans="1:6" s="226" customFormat="1">
      <c r="B47" s="226" t="s">
        <v>407</v>
      </c>
      <c r="F47" s="258">
        <v>1</v>
      </c>
    </row>
    <row r="48" spans="1:6" s="226" customFormat="1">
      <c r="B48" s="226" t="s">
        <v>408</v>
      </c>
      <c r="F48" s="258">
        <v>2</v>
      </c>
    </row>
    <row r="49" spans="1:6" s="226" customFormat="1">
      <c r="B49" s="226" t="s">
        <v>409</v>
      </c>
      <c r="F49" s="258">
        <v>3</v>
      </c>
    </row>
    <row r="50" spans="1:6" s="226" customFormat="1">
      <c r="B50" s="226" t="s">
        <v>410</v>
      </c>
      <c r="F50" s="258">
        <v>4</v>
      </c>
    </row>
    <row r="51" spans="1:6">
      <c r="B51" s="222" t="s">
        <v>412</v>
      </c>
      <c r="F51" s="225">
        <v>5</v>
      </c>
    </row>
    <row r="52" spans="1:6">
      <c r="B52" s="222" t="s">
        <v>411</v>
      </c>
      <c r="F52" s="225">
        <v>6</v>
      </c>
    </row>
    <row r="53" spans="1:6">
      <c r="B53" s="222" t="s">
        <v>413</v>
      </c>
      <c r="F53" s="225">
        <v>7</v>
      </c>
    </row>
    <row r="54" spans="1:6">
      <c r="B54" s="222" t="s">
        <v>10</v>
      </c>
      <c r="F54" s="225">
        <v>8</v>
      </c>
    </row>
    <row r="55" spans="1:6">
      <c r="B55" s="222" t="s">
        <v>414</v>
      </c>
      <c r="F55" s="225">
        <v>9</v>
      </c>
    </row>
    <row r="56" spans="1:6">
      <c r="B56" s="222" t="s">
        <v>415</v>
      </c>
      <c r="F56" s="225">
        <v>10</v>
      </c>
    </row>
    <row r="57" spans="1:6">
      <c r="B57" s="222" t="s">
        <v>416</v>
      </c>
      <c r="F57" s="225">
        <v>11</v>
      </c>
    </row>
    <row r="58" spans="1:6">
      <c r="B58" s="222" t="s">
        <v>417</v>
      </c>
      <c r="F58" s="225">
        <v>12</v>
      </c>
    </row>
    <row r="59" spans="1:6">
      <c r="B59" s="222" t="s">
        <v>418</v>
      </c>
      <c r="F59" s="225">
        <v>13</v>
      </c>
    </row>
    <row r="60" spans="1:6">
      <c r="B60" s="222" t="s">
        <v>153</v>
      </c>
      <c r="F60" s="225">
        <v>14</v>
      </c>
    </row>
    <row r="62" spans="1:6">
      <c r="A62" s="224">
        <f>A46+1</f>
        <v>5</v>
      </c>
      <c r="B62" s="222" t="s">
        <v>419</v>
      </c>
    </row>
    <row r="63" spans="1:6">
      <c r="B63" s="222" t="s">
        <v>420</v>
      </c>
      <c r="F63" s="225">
        <v>1</v>
      </c>
    </row>
    <row r="64" spans="1:6">
      <c r="B64" s="222" t="s">
        <v>421</v>
      </c>
      <c r="F64" s="225">
        <v>2</v>
      </c>
    </row>
    <row r="65" spans="1:7">
      <c r="B65" s="222" t="s">
        <v>423</v>
      </c>
      <c r="F65" s="225">
        <v>3</v>
      </c>
    </row>
    <row r="66" spans="1:7">
      <c r="B66" s="222" t="s">
        <v>422</v>
      </c>
      <c r="F66" s="225">
        <v>4</v>
      </c>
    </row>
    <row r="67" spans="1:7">
      <c r="B67" s="222" t="s">
        <v>426</v>
      </c>
      <c r="F67" s="225">
        <v>5</v>
      </c>
    </row>
    <row r="68" spans="1:7">
      <c r="B68" s="222" t="s">
        <v>424</v>
      </c>
      <c r="F68" s="225">
        <v>6</v>
      </c>
    </row>
    <row r="69" spans="1:7">
      <c r="B69" s="222" t="s">
        <v>425</v>
      </c>
      <c r="F69" s="225">
        <v>7</v>
      </c>
    </row>
    <row r="70" spans="1:7">
      <c r="B70" s="222" t="s">
        <v>427</v>
      </c>
      <c r="F70" s="225">
        <v>8</v>
      </c>
    </row>
    <row r="72" spans="1:7">
      <c r="A72" s="224">
        <f>A62+1</f>
        <v>6</v>
      </c>
      <c r="B72" s="222" t="s">
        <v>438</v>
      </c>
    </row>
    <row r="73" spans="1:7">
      <c r="B73" s="222" t="s">
        <v>428</v>
      </c>
      <c r="E73" s="225" t="s">
        <v>431</v>
      </c>
      <c r="F73" s="225" t="s">
        <v>21</v>
      </c>
      <c r="G73" s="226" t="s">
        <v>432</v>
      </c>
    </row>
    <row r="74" spans="1:7">
      <c r="B74" s="222" t="s">
        <v>429</v>
      </c>
      <c r="E74" s="225" t="s">
        <v>431</v>
      </c>
      <c r="F74" s="225" t="s">
        <v>21</v>
      </c>
    </row>
    <row r="75" spans="1:7">
      <c r="B75" s="222" t="s">
        <v>430</v>
      </c>
      <c r="E75" s="225" t="s">
        <v>431</v>
      </c>
      <c r="F75" s="225" t="s">
        <v>21</v>
      </c>
    </row>
    <row r="76" spans="1:7">
      <c r="B76" s="222" t="s">
        <v>433</v>
      </c>
      <c r="E76" s="225" t="s">
        <v>431</v>
      </c>
      <c r="F76" s="225" t="s">
        <v>21</v>
      </c>
    </row>
    <row r="77" spans="1:7">
      <c r="B77" s="226" t="s">
        <v>434</v>
      </c>
    </row>
    <row r="79" spans="1:7" ht="14.5">
      <c r="A79" s="241">
        <f>A72+1</f>
        <v>7</v>
      </c>
      <c r="B79" s="240" t="s">
        <v>437</v>
      </c>
    </row>
    <row r="80" spans="1:7" ht="14.5">
      <c r="B80" s="242" t="s">
        <v>435</v>
      </c>
      <c r="D80" s="226" t="s">
        <v>432</v>
      </c>
    </row>
    <row r="81" spans="2:2" ht="14.5">
      <c r="B81" s="242" t="s">
        <v>436</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67161CAEDE0E0469DC9AFE652373BF0" ma:contentTypeVersion="10" ma:contentTypeDescription="Crear nuevo documento." ma:contentTypeScope="" ma:versionID="609c1086b2e48449cc32653aa428ae13">
  <xsd:schema xmlns:xsd="http://www.w3.org/2001/XMLSchema" xmlns:xs="http://www.w3.org/2001/XMLSchema" xmlns:p="http://schemas.microsoft.com/office/2006/metadata/properties" xmlns:ns2="25b1bc18-1607-40ba-ab2d-ed0a463bfc50" xmlns:ns3="c496a3d5-9e45-46ac-9e8f-ee697fef4ee6" targetNamespace="http://schemas.microsoft.com/office/2006/metadata/properties" ma:root="true" ma:fieldsID="b4a05be55c4b4becff9ba666fe50854a" ns2:_="" ns3:_="">
    <xsd:import namespace="25b1bc18-1607-40ba-ab2d-ed0a463bfc50"/>
    <xsd:import namespace="c496a3d5-9e45-46ac-9e8f-ee697fef4ee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b1bc18-1607-40ba-ab2d-ed0a463bfc5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96a3d5-9e45-46ac-9e8f-ee697fef4ee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44A382-EB7F-436A-863E-9939579F52E1}">
  <ds:schemaRefs>
    <ds:schemaRef ds:uri="http://schemas.microsoft.com/sharepoint/v3/contenttype/forms"/>
  </ds:schemaRefs>
</ds:datastoreItem>
</file>

<file path=customXml/itemProps2.xml><?xml version="1.0" encoding="utf-8"?>
<ds:datastoreItem xmlns:ds="http://schemas.openxmlformats.org/officeDocument/2006/customXml" ds:itemID="{837B33DF-4D03-4300-A678-DCEEF17312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b1bc18-1607-40ba-ab2d-ed0a463bfc50"/>
    <ds:schemaRef ds:uri="c496a3d5-9e45-46ac-9e8f-ee697fef4e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E36E59-AF84-48E2-A018-3B87C14C57A9}">
  <ds:schemaRefs>
    <ds:schemaRef ds:uri="http://purl.org/dc/terms/"/>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http://purl.org/dc/dcmitype/"/>
    <ds:schemaRef ds:uri="http://schemas.openxmlformats.org/package/2006/metadata/core-properties"/>
    <ds:schemaRef ds:uri="c496a3d5-9e45-46ac-9e8f-ee697fef4ee6"/>
    <ds:schemaRef ds:uri="25b1bc18-1607-40ba-ab2d-ed0a463bfc50"/>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ENCCA19</vt:lpstr>
      <vt:lpstr>Hoja1</vt:lpstr>
      <vt:lpstr>ENCCA 18</vt:lpstr>
      <vt:lpstr>con cambios mostrados</vt:lpstr>
      <vt:lpstr>Pluralidad</vt:lpstr>
      <vt:lpstr>'con cambios mostrados'!Área_de_impresión</vt:lpstr>
      <vt:lpstr>'ENCCA 18'!Área_de_impresión</vt:lpstr>
      <vt:lpstr>ENCCA19!Área_de_impresión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Cuestionario ENCCA 2017 V 1ra Reunión PQ</dc:title>
  <dc:creator>Ana Luisa Caballero</dc:creator>
  <cp:keywords>Propuesta;ENCCA;2019</cp:keywords>
  <cp:lastModifiedBy>Ana Luisa Caballero Chavez</cp:lastModifiedBy>
  <cp:lastPrinted>2020-11-09T23:46:03Z</cp:lastPrinted>
  <dcterms:created xsi:type="dcterms:W3CDTF">2015-09-15T18:11:34Z</dcterms:created>
  <dcterms:modified xsi:type="dcterms:W3CDTF">2020-11-10T20:49:18Z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0x010100367161CAEDE0E0469DC9AFE652373BF0</vt:lpwstr>
  </property>
</Properties>
</file>